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nclgroup.sharepoint.com/sites/Archivos_Internos/Shared Documents/Documentos/"/>
    </mc:Choice>
  </mc:AlternateContent>
  <xr:revisionPtr revIDLastSave="0" documentId="8_{10817BE1-ED52-45E9-A256-7D7D62AB70D5}" xr6:coauthVersionLast="47" xr6:coauthVersionMax="47" xr10:uidLastSave="{00000000-0000-0000-0000-000000000000}"/>
  <bookViews>
    <workbookView xWindow="28680" yWindow="-120" windowWidth="28110" windowHeight="16440" tabRatio="751" activeTab="1" xr2:uid="{9D97243D-2BF2-474B-80C8-50547C16BBE4}"/>
  </bookViews>
  <sheets>
    <sheet name="07 Abr - 11 Abr" sheetId="145" r:id="rId1"/>
    <sheet name="31 Mar - 04 Abr" sheetId="144" r:id="rId2"/>
    <sheet name="24 Mar - 28 Mar" sheetId="143" r:id="rId3"/>
    <sheet name="17 Mar - 21 Mar" sheetId="142" r:id="rId4"/>
    <sheet name="10 Mar - 14 Mar" sheetId="141" r:id="rId5"/>
    <sheet name="03 Mar - 07 Mar" sheetId="140" r:id="rId6"/>
    <sheet name="24 Feb - 28 Feb" sheetId="139" r:id="rId7"/>
    <sheet name="17 Feb - 21 Feb" sheetId="138" r:id="rId8"/>
    <sheet name="10 Feb - 14 Feb" sheetId="137" r:id="rId9"/>
    <sheet name="03 Feb - 07 Feb" sheetId="136" r:id="rId10"/>
    <sheet name="27 Ene - 31 Ene" sheetId="135" r:id="rId11"/>
    <sheet name="20 Ene - 24 Ene" sheetId="133" r:id="rId12"/>
    <sheet name="13 Ene - 17 Ene" sheetId="132" r:id="rId13"/>
    <sheet name="06 Dic - 10 Ene" sheetId="131" r:id="rId14"/>
    <sheet name="30 Dic - 03 Ene" sheetId="129" r:id="rId15"/>
    <sheet name="Sheet2" sheetId="130" state="hidden" r:id="rId16"/>
    <sheet name="25 Mar - 29 Mar_1" sheetId="86" state="hidden" r:id="rId17"/>
  </sheets>
  <definedNames>
    <definedName name="_xlnm._FilterDatabase" localSheetId="9" hidden="1">'03 Feb - 07 Feb'!$A$71:$I$132</definedName>
    <definedName name="_xlnm._FilterDatabase" localSheetId="5" hidden="1">'03 Mar - 07 Mar'!$A$81:$I$130</definedName>
    <definedName name="_xlnm._FilterDatabase" localSheetId="13" hidden="1">'06 Dic - 10 Ene'!$A$70:$I$117</definedName>
    <definedName name="_xlnm._FilterDatabase" localSheetId="0" hidden="1">'07 Abr - 11 Abr'!$A$78:$I$110</definedName>
    <definedName name="_xlnm._FilterDatabase" localSheetId="8" hidden="1">'10 Feb - 14 Feb'!$A$73:$I$130</definedName>
    <definedName name="_xlnm._FilterDatabase" localSheetId="4" hidden="1">'10 Mar - 14 Mar'!$A$75:$I$125</definedName>
    <definedName name="_xlnm._FilterDatabase" localSheetId="12" hidden="1">'13 Ene - 17 Ene'!$A$67:$I$116</definedName>
    <definedName name="_xlnm._FilterDatabase" localSheetId="7" hidden="1">'17 Feb - 21 Feb'!$A$71:$I$126</definedName>
    <definedName name="_xlnm._FilterDatabase" localSheetId="3" hidden="1">'17 Mar - 21 Mar'!$A$75:$I$119</definedName>
    <definedName name="_xlnm._FilterDatabase" localSheetId="11" hidden="1">'20 Ene - 24 Ene'!$A$75:$I$128</definedName>
    <definedName name="_xlnm._FilterDatabase" localSheetId="6" hidden="1">'24 Feb - 28 Feb'!$A$69:$I$124</definedName>
    <definedName name="_xlnm._FilterDatabase" localSheetId="2" hidden="1">'24 Mar - 28 Mar'!$A$79:$I$121</definedName>
    <definedName name="_xlnm._FilterDatabase" localSheetId="10" hidden="1">'27 Ene - 31 Ene'!$A$71:$I$124</definedName>
    <definedName name="_xlnm._FilterDatabase" localSheetId="14" hidden="1">'30 Dic - 03 Ene'!$A$54:$I$99</definedName>
    <definedName name="_xlnm._FilterDatabase" localSheetId="1" hidden="1">'31 Mar - 04 Abr'!$A$78:$I$110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6" i="145" l="1"/>
  <c r="N133" i="145"/>
  <c r="N131" i="145"/>
  <c r="N127" i="145"/>
  <c r="N90" i="145"/>
  <c r="N54" i="145"/>
  <c r="N52" i="145"/>
  <c r="N46" i="145"/>
  <c r="N42" i="145"/>
  <c r="N40" i="145"/>
  <c r="N39" i="145"/>
  <c r="N38" i="145"/>
  <c r="N36" i="145"/>
  <c r="N34" i="145"/>
  <c r="N28" i="145"/>
  <c r="N19" i="145"/>
  <c r="N18" i="145"/>
  <c r="N17" i="145"/>
  <c r="H11" i="145"/>
  <c r="N136" i="144"/>
  <c r="N127" i="144"/>
  <c r="N131" i="144"/>
  <c r="N34" i="144"/>
  <c r="N28" i="144"/>
  <c r="N19" i="144"/>
  <c r="N18" i="144"/>
  <c r="N133" i="144"/>
  <c r="N17" i="144"/>
  <c r="N54" i="144"/>
  <c r="N42" i="144"/>
  <c r="N38" i="144"/>
  <c r="N46" i="144"/>
  <c r="N39" i="144"/>
  <c r="N52" i="144"/>
  <c r="N40" i="144"/>
  <c r="N90" i="144"/>
  <c r="N36" i="144"/>
  <c r="H11" i="144"/>
  <c r="N81" i="143"/>
  <c r="N93" i="143"/>
  <c r="N28" i="143" l="1"/>
  <c r="N43" i="143"/>
  <c r="N95" i="143"/>
  <c r="N94" i="143"/>
  <c r="N36" i="143" l="1"/>
  <c r="N21" i="143" l="1"/>
  <c r="E33" i="143"/>
  <c r="N35" i="143"/>
  <c r="H11" i="143"/>
  <c r="N80" i="142"/>
  <c r="N92" i="142"/>
  <c r="N33" i="142"/>
  <c r="N34" i="142"/>
  <c r="N21" i="142"/>
  <c r="N20" i="142"/>
  <c r="E33" i="142"/>
  <c r="N93" i="142"/>
  <c r="N37" i="142"/>
  <c r="N36" i="142" l="1"/>
  <c r="N23" i="142"/>
  <c r="N140" i="142" l="1"/>
  <c r="N41" i="142"/>
  <c r="N35" i="142"/>
  <c r="N30" i="142"/>
  <c r="N29" i="142"/>
  <c r="N28" i="142"/>
  <c r="N26" i="142"/>
  <c r="H11" i="142"/>
  <c r="N22" i="141" l="1"/>
  <c r="N80" i="141" l="1"/>
  <c r="N79" i="141"/>
  <c r="N156" i="141"/>
  <c r="N83" i="141"/>
  <c r="N81" i="141"/>
  <c r="N44" i="141"/>
  <c r="N49" i="141"/>
  <c r="N47" i="141"/>
  <c r="N82" i="141" l="1"/>
  <c r="N48" i="141"/>
  <c r="N40" i="141" l="1"/>
  <c r="N167" i="141" l="1"/>
  <c r="N152" i="141"/>
  <c r="N96" i="141"/>
  <c r="N95" i="141"/>
  <c r="N94" i="141"/>
  <c r="N93" i="141"/>
  <c r="N84" i="141"/>
  <c r="N45" i="141"/>
  <c r="N43" i="141"/>
  <c r="N41" i="141"/>
  <c r="N37" i="141"/>
  <c r="N36" i="141"/>
  <c r="N33" i="141"/>
  <c r="N32" i="141"/>
  <c r="N27" i="141"/>
  <c r="N26" i="141"/>
  <c r="N25" i="141"/>
  <c r="N24" i="141"/>
  <c r="H11" i="141"/>
  <c r="N90" i="140" l="1"/>
  <c r="N34" i="140"/>
  <c r="N20" i="140"/>
  <c r="N33" i="140"/>
  <c r="N32" i="140"/>
  <c r="N44" i="140"/>
  <c r="N55" i="140"/>
  <c r="N53" i="140"/>
  <c r="N48" i="140"/>
  <c r="N46" i="140"/>
  <c r="N22" i="140"/>
  <c r="N54" i="140"/>
  <c r="N52" i="140"/>
  <c r="N51" i="140"/>
  <c r="N50" i="140"/>
  <c r="N49" i="140"/>
  <c r="N47" i="140"/>
  <c r="N45" i="140"/>
  <c r="N43" i="140"/>
  <c r="N42" i="140"/>
  <c r="N41" i="140"/>
  <c r="N38" i="140"/>
  <c r="N37" i="140"/>
  <c r="N28" i="140"/>
  <c r="N27" i="140"/>
  <c r="N26" i="140"/>
  <c r="N24" i="140"/>
  <c r="N23" i="140"/>
  <c r="N21" i="140"/>
  <c r="N162" i="140"/>
  <c r="N153" i="140"/>
  <c r="N145" i="140"/>
  <c r="N151" i="140"/>
  <c r="N148" i="140"/>
  <c r="N104" i="140"/>
  <c r="N103" i="140"/>
  <c r="N100" i="140"/>
  <c r="N99" i="140"/>
  <c r="N85" i="140"/>
  <c r="N88" i="140" l="1"/>
  <c r="H11" i="140" l="1"/>
  <c r="N72" i="139" l="1"/>
  <c r="N89" i="139" l="1"/>
  <c r="N50" i="139" l="1"/>
  <c r="N49" i="139"/>
  <c r="N47" i="139"/>
  <c r="N46" i="139"/>
  <c r="N45" i="139"/>
  <c r="N44" i="139"/>
  <c r="N42" i="139"/>
  <c r="N41" i="139"/>
  <c r="N37" i="139"/>
  <c r="N27" i="139"/>
  <c r="N26" i="139"/>
  <c r="H11" i="139"/>
  <c r="N77" i="138"/>
  <c r="N75" i="137" l="1"/>
  <c r="N74" i="138"/>
  <c r="N95" i="138"/>
  <c r="N93" i="138"/>
  <c r="N82" i="138"/>
  <c r="N81" i="138"/>
  <c r="N80" i="138"/>
  <c r="N79" i="138"/>
  <c r="N78" i="138"/>
  <c r="N49" i="138"/>
  <c r="N48" i="138"/>
  <c r="N46" i="138"/>
  <c r="N45" i="138"/>
  <c r="N44" i="138"/>
  <c r="N43" i="138"/>
  <c r="N41" i="138"/>
  <c r="N40" i="138"/>
  <c r="N36" i="138"/>
  <c r="N26" i="138"/>
  <c r="N25" i="138"/>
  <c r="H11" i="138"/>
  <c r="N97" i="137"/>
  <c r="N95" i="137"/>
  <c r="N85" i="137"/>
  <c r="N84" i="137"/>
  <c r="N83" i="137"/>
  <c r="N82" i="137"/>
  <c r="N80" i="137"/>
  <c r="N79" i="137"/>
  <c r="N52" i="137"/>
  <c r="N53" i="137"/>
  <c r="N48" i="137"/>
  <c r="N49" i="137"/>
  <c r="N50" i="137"/>
  <c r="N47" i="137"/>
  <c r="N45" i="137"/>
  <c r="N44" i="137"/>
  <c r="N43" i="137"/>
  <c r="N40" i="137"/>
  <c r="N33" i="137"/>
  <c r="N30" i="137"/>
  <c r="N29" i="137"/>
  <c r="H11" i="137" l="1"/>
  <c r="H11" i="136" l="1"/>
  <c r="H11" i="135" l="1"/>
  <c r="H11" i="133" l="1"/>
  <c r="H11" i="132"/>
  <c r="H11" i="131" l="1"/>
  <c r="H11" i="129"/>
  <c r="H11" i="86" l="1"/>
</calcChain>
</file>

<file path=xl/sharedStrings.xml><?xml version="1.0" encoding="utf-8"?>
<sst xmlns="http://schemas.openxmlformats.org/spreadsheetml/2006/main" count="8468" uniqueCount="1213">
  <si>
    <t>SUPERINTENDENCIA DE ESTUDIOS MINEROS</t>
  </si>
  <si>
    <t>Compañía Minera 
Antamina S.A.</t>
  </si>
  <si>
    <t>Leyenda de Avances</t>
  </si>
  <si>
    <t>REUNION DIARIA DE AVANCES - SEGUIMIENTO DE OBJETIVOS</t>
  </si>
  <si>
    <t>Leyendo</t>
  </si>
  <si>
    <t>Descripción</t>
  </si>
  <si>
    <t>Icono</t>
  </si>
  <si>
    <t>Status</t>
  </si>
  <si>
    <t>Completado</t>
  </si>
  <si>
    <t>WIP</t>
  </si>
  <si>
    <t>Sin Problemas</t>
  </si>
  <si>
    <t>Sprint:</t>
  </si>
  <si>
    <t>Del 10 Marzo - 14 Marzo 2025</t>
  </si>
  <si>
    <t>STAND BY</t>
  </si>
  <si>
    <t>Apoyo Interno</t>
  </si>
  <si>
    <t>Leyenda:</t>
  </si>
  <si>
    <t>Compl.</t>
  </si>
  <si>
    <t>Sin probl.</t>
  </si>
  <si>
    <t>Apoyo int.</t>
  </si>
  <si>
    <t>Apoyo ext.</t>
  </si>
  <si>
    <t>Acc. inmed.</t>
  </si>
  <si>
    <t>COMPLETED</t>
  </si>
  <si>
    <t>Apoyo Externo</t>
  </si>
  <si>
    <t>-</t>
  </si>
  <si>
    <t>Acciones Inmediatas</t>
  </si>
  <si>
    <t>En espera</t>
  </si>
  <si>
    <t>Proyecto</t>
  </si>
  <si>
    <t>Detalle</t>
  </si>
  <si>
    <t>Responsables/Áreas</t>
  </si>
  <si>
    <t>Sprint</t>
  </si>
  <si>
    <t>Fecha
Objetivo</t>
  </si>
  <si>
    <t>Sem
previa</t>
  </si>
  <si>
    <t>Niv. Prior.</t>
  </si>
  <si>
    <t>Comentarios</t>
  </si>
  <si>
    <t>Lun</t>
  </si>
  <si>
    <t>Mar</t>
  </si>
  <si>
    <t>Mié</t>
  </si>
  <si>
    <t>Jue</t>
  </si>
  <si>
    <t>Vie</t>
  </si>
  <si>
    <t>22158 - Proyecto Tecnologías de Acarreo para Camiones</t>
  </si>
  <si>
    <t>Estudio Conceptual Tecnologias de Acarreo</t>
  </si>
  <si>
    <t>John Quispe</t>
  </si>
  <si>
    <t>Definir fecha final para el IPR Gate 1</t>
  </si>
  <si>
    <t xml:space="preserve">Resocialización de Trolley Assist System </t>
  </si>
  <si>
    <t>Ingenieria ITS On Dump</t>
  </si>
  <si>
    <t>Todos</t>
  </si>
  <si>
    <t>Avance del Proyecto</t>
  </si>
  <si>
    <t>- 14 de marzo: 88% de 100% (Solo ITS - LB1)
- 07 de marzo: 85% de 92% (Solo ITS - LB1)</t>
  </si>
  <si>
    <t>HATCH</t>
  </si>
  <si>
    <t>SDC N°09 (budget shift)</t>
  </si>
  <si>
    <t xml:space="preserve"> Pendiente de subir a SPF - Definir Imputación</t>
  </si>
  <si>
    <t>Desarrollo de Memoria de Cálculo Geotécnica (Adicional)</t>
  </si>
  <si>
    <t>Plano de diseño de vías considerando tres carriles_Rev.1</t>
  </si>
  <si>
    <t>Planos de movimiento de tierras en planta y en sección_Rev.1</t>
  </si>
  <si>
    <t>Diseño del Layout_Rev.1</t>
  </si>
  <si>
    <t xml:space="preserve"> Levantar comentarios y emitir en Rev.2</t>
  </si>
  <si>
    <t>Plano y detalle las de subestaciones_Rev.1</t>
  </si>
  <si>
    <t>Planos civiles de cimentación para la construcción Fundación Torres 18,3m_Rev 0</t>
  </si>
  <si>
    <t>Planos geotécnicos_Rev.B</t>
  </si>
  <si>
    <t>Actualización de Rutas Trolley_Rev.B</t>
  </si>
  <si>
    <t>Plano y detalle de postes siluetas estructuras 18.3 metros Rev 0</t>
  </si>
  <si>
    <t>Plano Planta general S/E Antamina_Rev.B</t>
  </si>
  <si>
    <t>Plano de conexión eléctrica de la red de media tension a S/E Trolley (Mod. a nueva linea)_Rev 0</t>
  </si>
  <si>
    <t>Informe Insumos para Equipos y mantenciones Mantenimiento_Rev.B</t>
  </si>
  <si>
    <t>Informe Filosofía de Operación.Rev.B</t>
  </si>
  <si>
    <t>Programa Maestro.Rev.C</t>
  </si>
  <si>
    <t>Plan de Gestión Ambiental_Rev.B</t>
  </si>
  <si>
    <t>Informe Evaluación del sistema de manejo de aguas superficiales_Rev.B</t>
  </si>
  <si>
    <t>Informe Estimación de residuos_Rev.B</t>
  </si>
  <si>
    <t>Informe Listados de Materiales_Rev.0</t>
  </si>
  <si>
    <t xml:space="preserve"> Levantar comentarios y emitir en Rev.0</t>
  </si>
  <si>
    <t>Memoria Descriptiva Proyecto_Rev.0  (Mod. a nueva linea)</t>
  </si>
  <si>
    <t>Informe de Control de Polvos y Cierre de Componentes_Rev.B</t>
  </si>
  <si>
    <t>Informe de Evaluación de la secuencia, materiales,mano de obra, demanda de agua y energía (etapa construcción)_Rev.B</t>
  </si>
  <si>
    <t>Simulación</t>
  </si>
  <si>
    <t>Resultados preliminares de Simulación del Escenario Trolley</t>
  </si>
  <si>
    <t>Actualización Capex-Opex_Rev.B</t>
  </si>
  <si>
    <t xml:space="preserve"> Se debe emitir el 13/Feb en Rev.B (Hatch)</t>
  </si>
  <si>
    <t>Informe Simulación_Rev.B</t>
  </si>
  <si>
    <t>Informe Análisis Económico Movimiento de Material Efecto Tercer Carril_Rev.B</t>
  </si>
  <si>
    <t xml:space="preserve"> Se debe emitir el 07/Feb en Rev.B (Hatch)</t>
  </si>
  <si>
    <t>Transversales</t>
  </si>
  <si>
    <t>Walter Loli</t>
  </si>
  <si>
    <t>Preparar Ruta On Dump - ABB</t>
  </si>
  <si>
    <t>Preparar plano con los detalles y la temporalidad</t>
  </si>
  <si>
    <t>Presentación para Legal - Limites de propiedad, Monitoreo</t>
  </si>
  <si>
    <t xml:space="preserve"> Por revisar JQ</t>
  </si>
  <si>
    <t>Presentación del Estudio - Legal (Augusto Navarro)</t>
  </si>
  <si>
    <t xml:space="preserve"> Contactarse con Vania G. para ver los permisos necesarios</t>
  </si>
  <si>
    <t>Respuesta a cuestionario de preguntas con indicadores de tech Bluvein</t>
  </si>
  <si>
    <t xml:space="preserve"> Requieren NDA</t>
  </si>
  <si>
    <t xml:space="preserve">Proyecto de  Simulación 
</t>
  </si>
  <si>
    <t>Cuellos de botella</t>
  </si>
  <si>
    <t>PPT del alcance</t>
  </si>
  <si>
    <t>Reunión de despliegue de Scoupe con el Consultor</t>
  </si>
  <si>
    <t>Formato C del Proyecto</t>
  </si>
  <si>
    <t>Proceso de Licitación</t>
  </si>
  <si>
    <t>Presentación KOM</t>
  </si>
  <si>
    <t xml:space="preserve">Revision de Toda los documentos </t>
  </si>
  <si>
    <t>23079 - Proyecto Sorting to Improve Low-Grade Ore</t>
  </si>
  <si>
    <t>Estudio Conceptual</t>
  </si>
  <si>
    <t>- 14 de marzo: 96.4% de 100% (LB4)
- 07 de marzo: 96% de 100% (LB4)</t>
  </si>
  <si>
    <t>Control de Proyectos</t>
  </si>
  <si>
    <t>Control Proyectos de Estudio (cronograma, Curva S, Entregables, Valorizacion)</t>
  </si>
  <si>
    <t>Wood</t>
  </si>
  <si>
    <t>Bases de Estimación CAPEX_Rev.0</t>
  </si>
  <si>
    <t>Estimación de CAPEX_Rev.0</t>
  </si>
  <si>
    <t>Bases de Estimación OPEX_Rev.B</t>
  </si>
  <si>
    <t>Estimación de OPEX_Rev.B</t>
  </si>
  <si>
    <t>Video 3D (TOMRA /RADOS)_Rev.0</t>
  </si>
  <si>
    <t>Resultados de la evaluación Financiera</t>
  </si>
  <si>
    <t>Informe del Taller de Definición de Alternativas</t>
  </si>
  <si>
    <t xml:space="preserve"> Emisión pendiente (Wood)</t>
  </si>
  <si>
    <t>Sebastian Montoya</t>
  </si>
  <si>
    <t>Actualización de Casos Negocio - Eval_Interna</t>
  </si>
  <si>
    <t>Wood / John Quispe</t>
  </si>
  <si>
    <t>Reunión de cierre Tecnico</t>
  </si>
  <si>
    <t>Valorización Final del proyecto</t>
  </si>
  <si>
    <t>Presentación Final de Estudio</t>
  </si>
  <si>
    <t>Cierre de proyecto en SPF</t>
  </si>
  <si>
    <t>Capitulos SIGIA</t>
  </si>
  <si>
    <t>SIGIA Capítulo 03 - Minería_Rev.B</t>
  </si>
  <si>
    <t>SIGIA Capítulo 04 - Proceso_Rev.B</t>
  </si>
  <si>
    <t>SIGIA Capítulo 09 - Costos_Rev.B</t>
  </si>
  <si>
    <t>SIGIA Capítulo 15 - Transicion a Operaciones_Rev.0</t>
  </si>
  <si>
    <t>Fredy Espinoza</t>
  </si>
  <si>
    <t>SIGIA Capítulo 05 - Infraestructura, Transporte y Logística_Rev.1</t>
  </si>
  <si>
    <t xml:space="preserve"> Corregir y emitir en Rev.1 - Incluir a Juan Escala en la carátula</t>
  </si>
  <si>
    <t>SIGIA Capítulo 08 - Cronograma_Rev.1</t>
  </si>
  <si>
    <t>SIGIA Capítulo 01 - Resumen_Rev.B</t>
  </si>
  <si>
    <t>SIGIA Capítulo 02 - Geología y Recursos Minerales_Rev.B</t>
  </si>
  <si>
    <t>SIGIA Capítulo 06 - Análisis de Mercado_Rev.0</t>
  </si>
  <si>
    <t xml:space="preserve"> En bandeja de JQ</t>
  </si>
  <si>
    <t>SIGIA Capítulo 07 - Alcance_Rev.0</t>
  </si>
  <si>
    <t>SIGIA Capítulo 10 - Riesgos_Rev.0</t>
  </si>
  <si>
    <t>SIGIA Capítulo 11 - Salud y Seguridad Ocupacional_Rev.0</t>
  </si>
  <si>
    <t>Fredy Espinoza / Carla Tang</t>
  </si>
  <si>
    <t>SIGIA Capítulo 12 - Medio Ambiente_Rev.B. Rev.0</t>
  </si>
  <si>
    <t>SIGIA Capítulo 13 - Legal y Normativo_Rev.0</t>
  </si>
  <si>
    <t xml:space="preserve"> Se envió a Augusto Navarro por correo</t>
  </si>
  <si>
    <t>Luis Haro</t>
  </si>
  <si>
    <t>SIGIA Capítulo 14 - Otros Entregables_Rev.0</t>
  </si>
  <si>
    <t>Jorger Armas</t>
  </si>
  <si>
    <t>SIGIA Capítulo 16 - Evaluación de la Inversión_Rev.B</t>
  </si>
  <si>
    <t>SIGIA Capítulo 17 - Plan de Desarrollo y Ejecución del Proyecto_Rev.0</t>
  </si>
  <si>
    <t>Presentación IPR</t>
  </si>
  <si>
    <t>Muestreo de Yanacancha 2</t>
  </si>
  <si>
    <t>Envío de Muestras de First Inspectión a Antamina</t>
  </si>
  <si>
    <t xml:space="preserve"> Se envio a Laboratorio de Geología (Elizabeth  Roldan)</t>
  </si>
  <si>
    <t>Envío de Muestras de 5 kg a Antamina</t>
  </si>
  <si>
    <t xml:space="preserve"> Se confirmará la disponilidad por Elizabeth  Roldan</t>
  </si>
  <si>
    <t>Envío de Muestras de 5 kg y First Inspection a SGS</t>
  </si>
  <si>
    <t xml:space="preserve"> Se envío a cotización</t>
  </si>
  <si>
    <t>Envío de Muestras granulometricas a SGS</t>
  </si>
  <si>
    <t>Envío de Muestras Bulk y First Inspection a Hamburgo</t>
  </si>
  <si>
    <t>Memo Tecnico Evaluación Granulometrica</t>
  </si>
  <si>
    <t>23079 - Proyecto Planta Piloto Ore Sorting</t>
  </si>
  <si>
    <t>Planta Piloto</t>
  </si>
  <si>
    <t>John Quispe/Ausenco</t>
  </si>
  <si>
    <t>Aprobación de Valorización en SPF</t>
  </si>
  <si>
    <t>Edgar Briceño</t>
  </si>
  <si>
    <t>Carta Formal de Suspensión del Proyecto -  Firmas</t>
  </si>
  <si>
    <t xml:space="preserve">Estudio In -House </t>
  </si>
  <si>
    <t>Sorting de Pebbles</t>
  </si>
  <si>
    <t>Cronograma de ejecución</t>
  </si>
  <si>
    <t>Alcance para las pruebas XRT</t>
  </si>
  <si>
    <t>Generar SOLPED para la Ingenieria</t>
  </si>
  <si>
    <t>Alcance para la ingenieria de Pebbles</t>
  </si>
  <si>
    <t>John Quispe / S. Montoya</t>
  </si>
  <si>
    <t>Memo Tecnico de muestreo de Yanacancha</t>
  </si>
  <si>
    <t>Memo Tecnico de muestreo de pebbles</t>
  </si>
  <si>
    <t>S. Montoya</t>
  </si>
  <si>
    <t>Presentación caracterización de las muestras de Pebbles</t>
  </si>
  <si>
    <t>21248 - Proyecto Túnel Exploratorio</t>
  </si>
  <si>
    <t>Proyecto In-House Tunel Exploratorio
IPR Gate 1</t>
  </si>
  <si>
    <t>- 14 de marzo: 97.1% de 100% (LB4)
- 07 de marzo: 97% de 100% (LB4)</t>
  </si>
  <si>
    <t>Control Proyectos de Estudio Integración, cronograma, Curva S, Entregables, Valorizacion</t>
  </si>
  <si>
    <t>Victor Gamarra</t>
  </si>
  <si>
    <t>Informe Evaluacion de impermeabilizacion de los tuneles - Rev.0</t>
  </si>
  <si>
    <t xml:space="preserve"> Pendiente por emitir en Rev.0</t>
  </si>
  <si>
    <r>
      <t xml:space="preserve">Presentación Ejecutiva (Incluye Impermeabilización + Act. Huella Hídrica) - </t>
    </r>
    <r>
      <rPr>
        <b/>
        <u/>
        <sz val="12"/>
        <rFont val="Calibri"/>
        <family val="2"/>
        <scheme val="minor"/>
      </rPr>
      <t>Presentación Final</t>
    </r>
  </si>
  <si>
    <t>Informe de Bases de Estimación Rev 1</t>
  </si>
  <si>
    <t xml:space="preserve"> Cerrado</t>
  </si>
  <si>
    <t>Jimmy Becerra</t>
  </si>
  <si>
    <t>Precios Unitarios de perforaciones - Costo desde superficie</t>
  </si>
  <si>
    <t>Actualización Planillas CAPEX Rev 0</t>
  </si>
  <si>
    <t xml:space="preserve"> Se emitirá el CAPEX, sustaining CAPEX y el OPEX túnel.</t>
  </si>
  <si>
    <t>Actualización Planillas OPEX Rev 0</t>
  </si>
  <si>
    <t xml:space="preserve"> Pendiente por actualizar</t>
  </si>
  <si>
    <t>Actualización de Evaluación Financiera, Escenarios 30 - 40 y 30 - 45</t>
  </si>
  <si>
    <t xml:space="preserve"> Enviado por correo a JQ</t>
  </si>
  <si>
    <t>Informe del Estudio Rev B</t>
  </si>
  <si>
    <t xml:space="preserve">Presentación de Diseño de túnel y perforaciones (Nueva Alternativa) </t>
  </si>
  <si>
    <t xml:space="preserve"> Alternativa con crucero por la parte central del tajo</t>
  </si>
  <si>
    <t>Actualización - SIGIA Capítulo 01 - Resumen_Rev.0</t>
  </si>
  <si>
    <t xml:space="preserve"> Se subirá al cerrar todos los documentos</t>
  </si>
  <si>
    <t>Actualización - SIGIA Capítulo 03 - Minería_Rev.0</t>
  </si>
  <si>
    <t>Actualización - SIGIA Capítulo 05 - Infraestructura_Rev.0</t>
  </si>
  <si>
    <t xml:space="preserve"> Corregir - Incluir a Juan Escala en la carátula</t>
  </si>
  <si>
    <t>Actualización - SIGIA Capítulo 07 - Alcance_Rev.0</t>
  </si>
  <si>
    <t>Actualización - SIGIA Capítulo 08 - Cronograma_Rev.1 (ITS3+MEIA2)</t>
  </si>
  <si>
    <t>Actualización - SIGIA Capítulo 09 - Costos_Rev.0</t>
  </si>
  <si>
    <t>Luis Haro / Carla Tang / V.Gamarra</t>
  </si>
  <si>
    <r>
      <t xml:space="preserve">Actualización - SIGIA Capítulo 12 - Medio Ambiente y Comunidades_Rev.B - </t>
    </r>
    <r>
      <rPr>
        <u/>
        <sz val="12"/>
        <rFont val="Calibri"/>
        <family val="2"/>
        <scheme val="minor"/>
      </rPr>
      <t>Cierre de Minas</t>
    </r>
  </si>
  <si>
    <t>Actualización - SIGIA Capítulo 14 - Otros Entregables_Rev.0</t>
  </si>
  <si>
    <t>Actualización - SIGIA Capítulo 15 - Transición a Operaciones_Rev.0</t>
  </si>
  <si>
    <t>Actualización - SIGIA Capítulo 17 - Plan y Ejecución del Proyecto_Rev.0</t>
  </si>
  <si>
    <t xml:space="preserve"> El viernes 14/Mar se envío un recordatorio</t>
  </si>
  <si>
    <t>Presentación IPR Gate 01 RevB</t>
  </si>
  <si>
    <t xml:space="preserve"> Avance al 70%</t>
  </si>
  <si>
    <t>John Quispe / Atkins</t>
  </si>
  <si>
    <t>Alcance / Propuesta Economica Video 3D</t>
  </si>
  <si>
    <t xml:space="preserve"> On Hold</t>
  </si>
  <si>
    <t>Actualizar los Project Chapter de los escenario propuestos (7 escenarios)</t>
  </si>
  <si>
    <t xml:space="preserve"> Se retomará posterior al a reunión ejecutiva  - On Hold</t>
  </si>
  <si>
    <t>Jorge Armas</t>
  </si>
  <si>
    <t>Actualización - SIGIA Capítulo 16 - Eva. Inversión_Rev.B</t>
  </si>
  <si>
    <t xml:space="preserve"> Evaluación por finanzas</t>
  </si>
  <si>
    <t>PPT planes perforación -  Saensibilización</t>
  </si>
  <si>
    <t xml:space="preserve"> Revisión Jueves</t>
  </si>
  <si>
    <t>Informe Ejecutivo del Proyecto Rev0</t>
  </si>
  <si>
    <t xml:space="preserve"> Se presentará el miércoles 19/Mar</t>
  </si>
  <si>
    <t>Estudio Conceptual - Tuneles de Acarrero</t>
  </si>
  <si>
    <t>Tunel de Acarreo - PFS Gate 2</t>
  </si>
  <si>
    <t>Alcance para PFS Gate 2A</t>
  </si>
  <si>
    <t xml:space="preserve"> On hold</t>
  </si>
  <si>
    <t>Generación de SOLPED para iniciar proceso de licitación</t>
  </si>
  <si>
    <t>Preparar el AFE para PFS Gate 2A</t>
  </si>
  <si>
    <t xml:space="preserve">Túneles de Acarreo </t>
  </si>
  <si>
    <t>Informe del estudio Rev0</t>
  </si>
  <si>
    <t xml:space="preserve"> En bandeja de Richard M.</t>
  </si>
  <si>
    <t>Transversal</t>
  </si>
  <si>
    <t>Estados de Pago de HATCH, Wood, Atkins y SGS</t>
  </si>
  <si>
    <t xml:space="preserve"> HATCH, SGS y RSC emitieron EDP. Espera WOOD</t>
  </si>
  <si>
    <t>Cierre en Wave de iniciativa en pebbles</t>
  </si>
  <si>
    <t xml:space="preserve"> Pendiente la reunión de Mejora Continua con el área de Finanzas para su aprobación en LE2.</t>
  </si>
  <si>
    <t>Presentación para SBP - Trolley Expit</t>
  </si>
  <si>
    <t xml:space="preserve"> Presentación a SBP Enero 2025</t>
  </si>
  <si>
    <t>- 07 de marzo: 85% de 92% (Solo ITS - LB1)
- 28 de febrero: 69.8% de 89.3% (Solo ITS - LB1)</t>
  </si>
  <si>
    <t>Respuesta del RFI N°5</t>
  </si>
  <si>
    <t xml:space="preserve"> Se envió el plano con ubicaciones de instalaciones, coordinación con Percy Soto</t>
  </si>
  <si>
    <t xml:space="preserve"> En bandeja de WL</t>
  </si>
  <si>
    <t>Plano y detalle de las ubicaciones OCS y postes_Rev.1</t>
  </si>
  <si>
    <t>Plano y Detalle de ubicacion de las subestaciones_Rev.1</t>
  </si>
  <si>
    <t>Planos de puntos de conexión_Rev.0</t>
  </si>
  <si>
    <t>Plano y detalle líneas de distribución 23 kV_Rev.1</t>
  </si>
  <si>
    <t>Plano de Perfil Longitudinal - Línea 23 kv. Rev.0 (Mod. a nueva linea)(2)</t>
  </si>
  <si>
    <t>Planos de Franja de Seguridad Rampa On Dump (Mod. a nueva linea)_Rev.0</t>
  </si>
  <si>
    <t>Criterios de Diseño Eléctricos_Rev.0 (.doc)</t>
  </si>
  <si>
    <t>Memorias de Cálculo - Descriptiva Línea y Cálculo Conductor Rev 0</t>
  </si>
  <si>
    <t>Bases de Estimación CAPEX_Rev.B</t>
  </si>
  <si>
    <t>Reunión con LTP para definir el alcance</t>
  </si>
  <si>
    <t>- 07 de marzo: 96% de 100% (LB4)
- 28 de febrero: 91.5% de 95.8% (LB4)</t>
  </si>
  <si>
    <t>SDC N°5 -  Adicionales de Actualizacion Plan de Minado y escenario LE2</t>
  </si>
  <si>
    <t>Reporte de Parámetros Técnicos de diseño de Planta OS_Rev.0</t>
  </si>
  <si>
    <t>Minuta del Taller de Definición de Alternativas</t>
  </si>
  <si>
    <r>
      <t xml:space="preserve">SIGIA Capítulo 12 - Medio Ambiente_Rev.B quedara </t>
    </r>
    <r>
      <rPr>
        <u/>
        <sz val="12"/>
        <rFont val="Calibri"/>
        <family val="2"/>
        <scheme val="minor"/>
      </rPr>
      <t>pendiente IGA</t>
    </r>
  </si>
  <si>
    <t>Evaluación granulometrica de poligonos post voladura (General)</t>
  </si>
  <si>
    <t xml:space="preserve"> Se envió por correo a JQ</t>
  </si>
  <si>
    <t>Evaluación granulometrica del Stockpile de Yanacancha (Especifico)</t>
  </si>
  <si>
    <t>Revisión de muestras en almacen de RANSA</t>
  </si>
  <si>
    <t xml:space="preserve"> Estan en almacen RANSA - Comunicar a Moises Carrillo</t>
  </si>
  <si>
    <t>Edwin Poma</t>
  </si>
  <si>
    <t>Generación de PEPs</t>
  </si>
  <si>
    <t>Generación de Solped (Exportación, Pruebas Quimicas y Lab. Tomra)</t>
  </si>
  <si>
    <t>Ausenco</t>
  </si>
  <si>
    <t>Memorandum de evaluación de configuración y capacidad de tecnología ore sorting (integral) - Rev.B (Sustento)</t>
  </si>
  <si>
    <t xml:space="preserve"> Presentar avance hasta el 28 de febrero</t>
  </si>
  <si>
    <t>Diagrama de Bloques Piloto Ore Sorting - Rev.B (Sustento)</t>
  </si>
  <si>
    <t>Plan de Ingeniería - Rev.B (Sustento)</t>
  </si>
  <si>
    <t>Plan de Procura - Rev.B (Sustento)</t>
  </si>
  <si>
    <t>Cierre de Valorización al 28 de febrero</t>
  </si>
  <si>
    <t xml:space="preserve"> En bandeja de Jacskon S.</t>
  </si>
  <si>
    <t>Cuentas PEP</t>
  </si>
  <si>
    <t>- 07 de marzo: 97% de 100% (LB4)
- 28 de febrero: 93.7% de 100% (LB4)</t>
  </si>
  <si>
    <t>Del 03 Marzo - 07 Marzo 2025</t>
  </si>
  <si>
    <t>- 28 de febrero: 72.6% de 99.2% (Solo ITS - LB1)
- 21 de febrero: 69.8% de 89.3% (Solo ITS - LB1)</t>
  </si>
  <si>
    <t>RFI 5</t>
  </si>
  <si>
    <t>Se envió el plano con ubicaciones de instalaciones, coordinación con Percy Soto</t>
  </si>
  <si>
    <t>Diseño Preliminar del Layout_Rev.1</t>
  </si>
  <si>
    <t>Planos civiles de cimentación para la construcción - Fundación Torres 42m_Rev 0</t>
  </si>
  <si>
    <t>Plano y detalle de base de los postes_Rev.1</t>
  </si>
  <si>
    <t>Plano y detalle de fundaciones de las subestaciones_Rev.0</t>
  </si>
  <si>
    <t>Plano Unifilar Electrico_Rev.1</t>
  </si>
  <si>
    <t>Plano Torres 23 kV siluetas estructuras de18.3m_Rev.1</t>
  </si>
  <si>
    <t>Planos estructurales de Torres 23 kv siluetas estructuras 42m_Rev.1</t>
  </si>
  <si>
    <t>Plano de Perfil Longitudinal - Línea 23 kv. Rev.0 (Mod. a nueva linea)</t>
  </si>
  <si>
    <t>Plano Sistema de Puesta a Tierra.Rev.0</t>
  </si>
  <si>
    <t>Plano Disposición de Equipos  S/E Antamina_Rev.0</t>
  </si>
  <si>
    <t>Criterios de diseño_Rev.0 (.doc)</t>
  </si>
  <si>
    <t>Informe Listados de Materiales_Rev.B</t>
  </si>
  <si>
    <t>Validación del Caso Base Calibrado</t>
  </si>
  <si>
    <t>Se comunico a HATCH el proceso de validación y estimación de combustible, se revisará el 24/02/2025.</t>
  </si>
  <si>
    <t xml:space="preserve"> 5/03/2025 mostrar a JQ / Por actualizar 03/Mar</t>
  </si>
  <si>
    <t>Proyecto Simulación 
de cuellos de botella</t>
  </si>
  <si>
    <t>Reestructuración del alcance</t>
  </si>
  <si>
    <t>Alineamiento del Alcance</t>
  </si>
  <si>
    <t xml:space="preserve"> Reunión 45 min miercoles 05/03/2025</t>
  </si>
  <si>
    <t>- 28 de febrero: 91.5% de 95.8% (LB4)
- 21 de febrero: 86.9% de 94.7% (LB4)</t>
  </si>
  <si>
    <t xml:space="preserve"> En bandeja de Edwin P.</t>
  </si>
  <si>
    <t xml:space="preserve"> Wood emitirá la Rev.0 corregida</t>
  </si>
  <si>
    <t xml:space="preserve"> Se emitirá el miércoles 05/Mar (Wood)</t>
  </si>
  <si>
    <t xml:space="preserve"> Pendiente la emisión del video corregido en Rev.0 </t>
  </si>
  <si>
    <t xml:space="preserve">Sebastian </t>
  </si>
  <si>
    <t>Excel y analisis multivariable</t>
  </si>
  <si>
    <t>Wood/Walter Loli</t>
  </si>
  <si>
    <t>Presentación del Taller de Definición Alternativas</t>
  </si>
  <si>
    <t xml:space="preserve"> Desarrollado por Wood</t>
  </si>
  <si>
    <t>Dry Run - Taller de Definición Alternativas</t>
  </si>
  <si>
    <t xml:space="preserve"> Reunión martes 04/Mar 10:45</t>
  </si>
  <si>
    <t>Taller de Definición de Alternativas</t>
  </si>
  <si>
    <t xml:space="preserve"> Reunión miércoles 05/Mar 15:00</t>
  </si>
  <si>
    <t>SIGIA Capítulo 05 - Infraestructura, Transporte y Logística_Rev.0</t>
  </si>
  <si>
    <t xml:space="preserve"> En bandeja de Freddy E.</t>
  </si>
  <si>
    <t>SIGIA Capítulo 08 - Cronograma_Rev.0</t>
  </si>
  <si>
    <t xml:space="preserve"> En bandeja de Honecker B.</t>
  </si>
  <si>
    <t>Pendiente David Guerrero - David G. emitirá una rpta el día miercoles 12/Mar</t>
  </si>
  <si>
    <t>SIGIA Capítulo 13 - Legal y Normativo_Rev.B</t>
  </si>
  <si>
    <t>SIGIA Capítulo 14 - Otros Entregables_Rev.B</t>
  </si>
  <si>
    <t>SIGIA Capítulo 17 - Plan de Desarrollo y Ejecución del Proyecto_Rev.B</t>
  </si>
  <si>
    <t>Doc. para SPF y verificar que se suba a SPF</t>
  </si>
  <si>
    <t>Acta de conformidad</t>
  </si>
  <si>
    <t xml:space="preserve"> Estan en almacen RANSA</t>
  </si>
  <si>
    <t>Ausenco / John Quispe</t>
  </si>
  <si>
    <t>Cronograma linea base_Rev.B</t>
  </si>
  <si>
    <t xml:space="preserve"> Se detuvo el servicio en bandeja de JQ</t>
  </si>
  <si>
    <t>Jose Carlos / Walter Loli</t>
  </si>
  <si>
    <t>Memorandum de evaluación de configuración y capacidad de tecnología ore sorting (integral) - Rev.B</t>
  </si>
  <si>
    <t>Diagrama de Bloques Piloto Ore Sorting - Rev.B</t>
  </si>
  <si>
    <t>Plan de Ingeniería - Rev.B</t>
  </si>
  <si>
    <t>Plan de Procura - Rev.B</t>
  </si>
  <si>
    <t>Envío de Carta Formal de Suspensión del Proyecto</t>
  </si>
  <si>
    <t>- 28 de febrero: 93.7% de 100% (LB4)
- 21 de febrero: 91.5% de 99% (LB4)</t>
  </si>
  <si>
    <t>Informe Evaluacion de impermeabilizacion de los tuneles - RevB</t>
  </si>
  <si>
    <t xml:space="preserve">John Quispe </t>
  </si>
  <si>
    <t>Precios Unitarios de perforaciones</t>
  </si>
  <si>
    <t>Actualización Planillas CAPEX y OPEX Rev 0</t>
  </si>
  <si>
    <t xml:space="preserve"> Recordatorio a Celedonio</t>
  </si>
  <si>
    <t>Actualización - SIGIA Capítulo 14 - Otros Entregables_Rev.B</t>
  </si>
  <si>
    <t>Actualización - SIGIA Capítulo 15 - Transición a Operaciones_Rev.B</t>
  </si>
  <si>
    <t xml:space="preserve"> Avance al 40%</t>
  </si>
  <si>
    <t>PPT planes perforación</t>
  </si>
  <si>
    <t>Informe Ejecutivo del Proyecto</t>
  </si>
  <si>
    <t>Del 17 Febrero - 21 Febrero 2025</t>
  </si>
  <si>
    <t>- 21 de febrero: 69.8% de 89.3% (Solo ITS - LB1)
- 14 de febrero: 62% de 86% (Solo ITS - LB1)</t>
  </si>
  <si>
    <t>SDC N°09</t>
  </si>
  <si>
    <t xml:space="preserve"> Se revisará el 26/02/2025 a las 9am</t>
  </si>
  <si>
    <t>Reunión de Revisión del CAPEX</t>
  </si>
  <si>
    <t xml:space="preserve"> Reunión los lunes 14:15-15:00. Jorge Retamozo respondió con la primera revisión el 25/02/2025</t>
  </si>
  <si>
    <t xml:space="preserve"> Enviar correo de preocupación</t>
  </si>
  <si>
    <t xml:space="preserve"> Se definió las secciones el 20/02/2025</t>
  </si>
  <si>
    <t xml:space="preserve"> Pendiente por emitir en Rev.1 (Hatch)</t>
  </si>
  <si>
    <t xml:space="preserve"> Falta emitir en Rev 1</t>
  </si>
  <si>
    <t>Planos civiles de cimentación para la construcción Fundación Torres 18,3m Rev 0</t>
  </si>
  <si>
    <t xml:space="preserve"> Pendiente por emitir en Rev.0 (Hatch)</t>
  </si>
  <si>
    <t>Planos civiles de cimentación para la construcción - Fundación Torres 42m Rev B</t>
  </si>
  <si>
    <t xml:space="preserve"> Pendiente por emitir en Rev.1 (Hatch)  - 6 días de retraso (HATCH)</t>
  </si>
  <si>
    <t xml:space="preserve"> Falta emitir en Rev 0</t>
  </si>
  <si>
    <t xml:space="preserve"> Pendiente por emitir en Rev.0 (Hatch) </t>
  </si>
  <si>
    <t>Plano Disposición de Equipos  S/E Antamina_Rev.1</t>
  </si>
  <si>
    <t>Planos de Franja de Seguridad Rampa On Dump_Rev.0  (Mod. a nueva linea)</t>
  </si>
  <si>
    <t>Plano de conexión eléctrica de la red de media tension a S/E Trolley_Rev.B (Mod. a nueva linea) Rev 0</t>
  </si>
  <si>
    <t xml:space="preserve"> Falta emitir Rev 0</t>
  </si>
  <si>
    <t>Memorias de Cálculo (Criterio de diseño)_Rev.0</t>
  </si>
  <si>
    <t>Memorias de Cálculo - Descriptiva Línea y Cálculo Conductor Rev B</t>
  </si>
  <si>
    <t xml:space="preserve"> En bandeja de MR</t>
  </si>
  <si>
    <t xml:space="preserve"> Pendiente de emitir en C</t>
  </si>
  <si>
    <t>5/03/2025 mostrar a JQ</t>
  </si>
  <si>
    <t>Requieren NDA</t>
  </si>
  <si>
    <t>- 21 de febrero: 86.9% de 94.7% (LB4)
- 14 de febrero: 86.4% de 93.2% (LB4)</t>
  </si>
  <si>
    <t>Definir SDC por adicionales de Actualizacion Plan de Minado y escenario LE2</t>
  </si>
  <si>
    <t xml:space="preserve"> Se revisará el 26/02/2025 a las 12am</t>
  </si>
  <si>
    <t>Reporte de Parámetros Técnicos de diseño de Planta OS_Rev.1</t>
  </si>
  <si>
    <t>Layout de ubicación_Rev.0</t>
  </si>
  <si>
    <t xml:space="preserve"> En bandeja JQ</t>
  </si>
  <si>
    <t>Layout de Configuración_ (TOMRA, RADOS). Rev.0</t>
  </si>
  <si>
    <t xml:space="preserve"> En bandeja JM</t>
  </si>
  <si>
    <t xml:space="preserve"> Pendiente por confirmar por Wood</t>
  </si>
  <si>
    <t>Estimación de CAPEX_Rev.B</t>
  </si>
  <si>
    <t xml:space="preserve"> Reunión de revisión viernes 28/Feb</t>
  </si>
  <si>
    <t>Presentación del Taller de Selección Altenativas</t>
  </si>
  <si>
    <t>Dry Run - Taller de Selección Alternativas</t>
  </si>
  <si>
    <t xml:space="preserve"> Lunes 03/03/2025 a las 12am</t>
  </si>
  <si>
    <t>Taller de Selección de Alternativas</t>
  </si>
  <si>
    <t xml:space="preserve"> Miercoles 05/03/2025 a las 3 pm</t>
  </si>
  <si>
    <t>Minuta del Taller de Leccione Aprendidas</t>
  </si>
  <si>
    <t>Informe del  Taller de Lecciones Aprendidas</t>
  </si>
  <si>
    <t xml:space="preserve"> Ya se envió la información por Antamina (LTP) se emitirá 28/02/2025</t>
  </si>
  <si>
    <t xml:space="preserve"> Falta emitir la Rev 0</t>
  </si>
  <si>
    <t>SIGIA Capítulo 08 - Cronograma_Rev.B</t>
  </si>
  <si>
    <t>SIGIA Capítulo 15 - Transicion a Operaciones_Rev.B</t>
  </si>
  <si>
    <t xml:space="preserve"> En bandeja de Aldo del Carpio</t>
  </si>
  <si>
    <t>SIGIA Capítulo 12 - Medio Ambiente_Rev.B</t>
  </si>
  <si>
    <t xml:space="preserve"> Compartido con Celedonio y David Guerrero</t>
  </si>
  <si>
    <t xml:space="preserve"> Estatus recordatorio con Vania - Volver a enviar recordatorio</t>
  </si>
  <si>
    <t xml:space="preserve"> Viernes - Taller lecciones Aprendidas, Estimacion de costos PFS y Cronograma PFS</t>
  </si>
  <si>
    <t>Memo Tecnico Evaluación Planta Piloto</t>
  </si>
  <si>
    <t xml:space="preserve"> Esta en bandeja JQ</t>
  </si>
  <si>
    <t>Reunion de Cierre del Servicio</t>
  </si>
  <si>
    <t xml:space="preserve">Solicitud de cotización de envío de muestras </t>
  </si>
  <si>
    <t xml:space="preserve"> Georgina envió la cotización el 25/02/2025</t>
  </si>
  <si>
    <t>Informe de Muestreo SP Yanacancha</t>
  </si>
  <si>
    <t>Generación de Solped</t>
  </si>
  <si>
    <t>Ampliación de AFE - Drilling + Planta Piloto</t>
  </si>
  <si>
    <t>Respuesta RFI 04 (Temas Electricos)</t>
  </si>
  <si>
    <t xml:space="preserve"> Cerrado al 100% </t>
  </si>
  <si>
    <t>Minuta del KoM</t>
  </si>
  <si>
    <t xml:space="preserve"> En bandeja de Jamille</t>
  </si>
  <si>
    <t>Definición de Listado de entregables y los que se valorizarian</t>
  </si>
  <si>
    <t xml:space="preserve"> Se definió el 17/02/2025</t>
  </si>
  <si>
    <t>Cronograma linea base 0</t>
  </si>
  <si>
    <t>Matriz de comunicaciones</t>
  </si>
  <si>
    <t xml:space="preserve"> Definir una reunión con el equipo</t>
  </si>
  <si>
    <t>SGS</t>
  </si>
  <si>
    <t>Reporte de resultados de pruebas Quimicas</t>
  </si>
  <si>
    <t xml:space="preserve"> Hacer el seguimiento</t>
  </si>
  <si>
    <t>- 21 de febrero: 91.5% de 99% (LB4)
- 14 de febrero: 90.6% de 99.0% (LB4)</t>
  </si>
  <si>
    <t xml:space="preserve"> En bandeja de Germain Laguna</t>
  </si>
  <si>
    <t xml:space="preserve"> En bandeja de JM</t>
  </si>
  <si>
    <t>Excel de Precios Unitarios de perforaciones</t>
  </si>
  <si>
    <t xml:space="preserve"> En bandeja de J. Becerra</t>
  </si>
  <si>
    <t>Se retomará posterior al a reunión ejecutiva</t>
  </si>
  <si>
    <t>Informe del Estudio</t>
  </si>
  <si>
    <t>Revisar por WL</t>
  </si>
  <si>
    <t xml:space="preserve"> En bandeja de HB</t>
  </si>
  <si>
    <r>
      <t xml:space="preserve">Actualización - SIGIA Capítulo 12 - Medio Ambiente y Comunidades_Rev.B - </t>
    </r>
    <r>
      <rPr>
        <u/>
        <sz val="12"/>
        <rFont val="Calibri"/>
        <family val="2"/>
        <scheme val="minor"/>
      </rPr>
      <t>Instrumento de gestión ambiental</t>
    </r>
  </si>
  <si>
    <t xml:space="preserve"> Se emitirá hoy 28/02/2025</t>
  </si>
  <si>
    <t xml:space="preserve"> En bandeja de Augusto Navarro</t>
  </si>
  <si>
    <t xml:space="preserve"> Ya se encuentra inscrito como proveedor</t>
  </si>
  <si>
    <t>HATCH, SGS y RSC emitieron EDP. Espera WOOD</t>
  </si>
  <si>
    <t>- 14 de febrero: 62% de 86% (Solo ITS - LB1)
- 07 de febrero: 58.1% de 84% (Solo ITS - LB1)</t>
  </si>
  <si>
    <t xml:space="preserve"> Reunión los lunes 14:15-15:00</t>
  </si>
  <si>
    <t>Se definió las secciones el 20/02/2025</t>
  </si>
  <si>
    <t>Falta emitir en Rev 1</t>
  </si>
  <si>
    <t>En bandeja de JQ</t>
  </si>
  <si>
    <t>Falta emitir en 1</t>
  </si>
  <si>
    <t>Falta emitir en Rev 0</t>
  </si>
  <si>
    <t>Falta emitir Rev 0</t>
  </si>
  <si>
    <t>En bandeja de WL</t>
  </si>
  <si>
    <t>En bandeja de MR</t>
  </si>
  <si>
    <t>Programa Maestro.Rev.B</t>
  </si>
  <si>
    <t>Se comunico a HATCH el proceso de validación y estimación de combustible, se revisará el 24/02/2025</t>
  </si>
  <si>
    <t>Reunión de alineamiento - Consumo de combustible por condición</t>
  </si>
  <si>
    <t xml:space="preserve"> Reunión viernes 14/Feb</t>
  </si>
  <si>
    <t xml:space="preserve">Presentación comparativo - Consumo de combustible de flujometros </t>
  </si>
  <si>
    <t xml:space="preserve"> </t>
  </si>
  <si>
    <t xml:space="preserve"> En espera de respuesta de Bluevein</t>
  </si>
  <si>
    <t>EDP de Enero y Febrero</t>
  </si>
  <si>
    <t>Revisión previa por W y H</t>
  </si>
  <si>
    <t>- 14 de febrero: 86.4% de 93.2% (LB4)
- 07 de febrero: 86.3% de 91.6% (LB4)</t>
  </si>
  <si>
    <t>Listado de Equipos Principales_Rev.0</t>
  </si>
  <si>
    <r>
      <t>Hoja de Datos_Rev.0 (</t>
    </r>
    <r>
      <rPr>
        <b/>
        <sz val="12"/>
        <color theme="1"/>
        <rFont val="Calibri"/>
        <family val="2"/>
        <scheme val="minor"/>
      </rPr>
      <t>fajas</t>
    </r>
    <r>
      <rPr>
        <sz val="12"/>
        <color theme="1"/>
        <rFont val="Calibri"/>
        <family val="2"/>
        <scheme val="minor"/>
      </rPr>
      <t>)</t>
    </r>
  </si>
  <si>
    <t>Bases de Estimación_Rev.B</t>
  </si>
  <si>
    <t>Desarrollado por Wood</t>
  </si>
  <si>
    <t>Lunes</t>
  </si>
  <si>
    <t>Miercoles</t>
  </si>
  <si>
    <t>PPT Taller de lecciones aprendidas</t>
  </si>
  <si>
    <t xml:space="preserve"> Revisión viernes 14/Feb</t>
  </si>
  <si>
    <t>Taller de Lecciones Aprendidas</t>
  </si>
  <si>
    <t xml:space="preserve"> Ya se envió la información por Antamina (LTP)</t>
  </si>
  <si>
    <t>Falta emitir la Rev 0</t>
  </si>
  <si>
    <t>Esta en bandeja Mauro Sanchez</t>
  </si>
  <si>
    <t>Martes 18</t>
  </si>
  <si>
    <t>Estatus recordatorio con Vania</t>
  </si>
  <si>
    <t>Jueves -  Input de Lecciones Aprendidas</t>
  </si>
  <si>
    <t>Viernes - Taller lecciones Aprendidas, Estimacion de costos PFS y Cronograma PFS</t>
  </si>
  <si>
    <t>Esta en bandeja JQ</t>
  </si>
  <si>
    <t>Se culminará el 19/02/2025</t>
  </si>
  <si>
    <t>Se envió por correo a JQ</t>
  </si>
  <si>
    <t>Consultar con Georgina Romero</t>
  </si>
  <si>
    <t>Estan en almacen RANSA</t>
  </si>
  <si>
    <t>Envío de Muestras de 5 kg y First Inspectión a Antamina</t>
  </si>
  <si>
    <t>A confirmar su envío por Elizabeth Roldan</t>
  </si>
  <si>
    <t>Envío de Muestras de 5 kg y First Inspection a ALS</t>
  </si>
  <si>
    <t>Pendiente Emitir Rev 0</t>
  </si>
  <si>
    <t xml:space="preserve">autorizaciones en SPF </t>
  </si>
  <si>
    <t>El SSEE cuenta con acceso a SPF</t>
  </si>
  <si>
    <t>John Quispe / Ausenco</t>
  </si>
  <si>
    <t>Reunión de Listado de Entregables</t>
  </si>
  <si>
    <t xml:space="preserve"> Se encuentra para subir a SPF</t>
  </si>
  <si>
    <t>Respuesta a RFI 01, RFI 02, RFI 03, RFI 04</t>
  </si>
  <si>
    <t>Completado al 100%</t>
  </si>
  <si>
    <t>Generación de Cuenta SPF y entrega de formatos</t>
  </si>
  <si>
    <t>Hoy 19/02/2025 se creará el codigo en SPF del Proyecto</t>
  </si>
  <si>
    <t>Se definió el 17/02/2025</t>
  </si>
  <si>
    <t>Se emitirá el 19/02/2025</t>
  </si>
  <si>
    <t>Antamina</t>
  </si>
  <si>
    <t>Focus Group capacidad de planta piloto</t>
  </si>
  <si>
    <t>- 14 de febrero: 90.6% de 99.0% (LB4)
- 07 de febrero: 89.6% de 96.3% (LB4)</t>
  </si>
  <si>
    <t xml:space="preserve">Requerimiento de información por LTP (Cronograma, Resultados) </t>
  </si>
  <si>
    <t xml:space="preserve"> En bandeja de Mauro</t>
  </si>
  <si>
    <t>Actualización Informe de Huella Hídrica + MEIA2 &amp; ITS3 Impermeabilizacion - Rev.1</t>
  </si>
  <si>
    <t>2da semana de Marzo</t>
  </si>
  <si>
    <t>en bandeja de J. Becerra</t>
  </si>
  <si>
    <t>Enviado por correo a JQ</t>
  </si>
  <si>
    <t>Actualización Planillas CAPEX y OPEX</t>
  </si>
  <si>
    <t>Falta emitir informe en SPF</t>
  </si>
  <si>
    <t xml:space="preserve"> Reunión lunes 27/Enero 10:00</t>
  </si>
  <si>
    <t>Elaborar el plan maestro de Inversiones</t>
  </si>
  <si>
    <t xml:space="preserve"> Revisado </t>
  </si>
  <si>
    <t>Se subirá a SPF hoy</t>
  </si>
  <si>
    <t>Luis Haro / Carla TangGamarra</t>
  </si>
  <si>
    <t>Recordatorio a Celedonio</t>
  </si>
  <si>
    <t>Mañana jueves</t>
  </si>
  <si>
    <t>Francisco Grados</t>
  </si>
  <si>
    <t>Del 10 Febrero - 14 Febrero 2025</t>
  </si>
  <si>
    <t>Finanzas</t>
  </si>
  <si>
    <t>Evaluación Financiera de los escenarios Estudio Conceptual</t>
  </si>
  <si>
    <t xml:space="preserve"> Pendiente envío de resultados</t>
  </si>
  <si>
    <t>SIGIA 16 - Evaluación de la inversión</t>
  </si>
  <si>
    <t xml:space="preserve"> Se elaborará una vez definida fecha de IPR</t>
  </si>
  <si>
    <t>- 07 de febrero: 58.1% de 84% (Solo ITS - LB1)
- 31 de enero: 37.8.de 49.4% (LB1)</t>
  </si>
  <si>
    <t>Cronograma del proyecto LB1.Rev.0</t>
  </si>
  <si>
    <t>Definición del cálculo de la demanda progresiva - On Dump</t>
  </si>
  <si>
    <t xml:space="preserve"> Agendar reunión con Saadi Jimenez</t>
  </si>
  <si>
    <t xml:space="preserve"> Hatch debe enviar propuesta económica</t>
  </si>
  <si>
    <t>Plano de diseño de vías considerando tres carriles_Rev.0</t>
  </si>
  <si>
    <t>Devolver el Plano</t>
  </si>
  <si>
    <t>Planos de movimiento de tierras en planta y en sección_Rev.0</t>
  </si>
  <si>
    <t>Diseño Preliminar del Layout_Rev.0</t>
  </si>
  <si>
    <t xml:space="preserve"> En bandeja de Miguel R.</t>
  </si>
  <si>
    <t>Plano y detalle de las ubicaciones OCS y postes_Rev.0</t>
  </si>
  <si>
    <t>Plano y detalle las de subestaciones_Rev.0</t>
  </si>
  <si>
    <t>Planos civiles de cimentación para la construcción en planta y en sección_Rev.0</t>
  </si>
  <si>
    <t>Plano de ubicacion de las subestaciones_Rev.1</t>
  </si>
  <si>
    <t>Plano y detalle de base de los postes_Rev.0</t>
  </si>
  <si>
    <t>Plano y detalle de fundaciones de las subestaciones_Rev.B</t>
  </si>
  <si>
    <t>Diagrama Unifilares Electrico_Rev.0</t>
  </si>
  <si>
    <t>Planos de puntos de conexión_Rev.B</t>
  </si>
  <si>
    <t xml:space="preserve"> En bandeja de Saadi</t>
  </si>
  <si>
    <t>Plano y detalle líneas de distribución_Rev.0</t>
  </si>
  <si>
    <t xml:space="preserve"> Devolver el Plano</t>
  </si>
  <si>
    <t>Plano y detalle de postes siluetas estructuras 18.3m_Rev.0</t>
  </si>
  <si>
    <t>Planos estructurales de Torres 23 kv 18.3m_Rev.0</t>
  </si>
  <si>
    <t xml:space="preserve"> En bandeja de JQ - Definir estructura de distribución</t>
  </si>
  <si>
    <t>Planos estructurales de Torres 23 kv 42m_Rev.0</t>
  </si>
  <si>
    <t>Plano de Perfil Longitudinal - Línea 23 kv. Rev.B (2)</t>
  </si>
  <si>
    <t>Plano Disposición de Equipos  S/E Antamina_Rev.B</t>
  </si>
  <si>
    <t>Planos de Franja de Seguridad Rampa On Dump_Rev.0</t>
  </si>
  <si>
    <t>Plano de conexión eléctrica a la red de la mina.Rev.B</t>
  </si>
  <si>
    <t>Evaluación del sistema de manejo de aguas superficiales_Rev.B</t>
  </si>
  <si>
    <t>Estimación de residuos_Rev.B</t>
  </si>
  <si>
    <t>Insumos para Equipos y mantenciones Mantenimiento_Rev.B</t>
  </si>
  <si>
    <t>Listados de Materiales_Rev.B</t>
  </si>
  <si>
    <t>Memoria Descriptiva Proyecto_Rev.B</t>
  </si>
  <si>
    <t>Memorias de Cálculo (Coordinación  de Protecciones, Malla a Puesta a Tierra, Corto Circuito y flujo de potencia)_Rev.B</t>
  </si>
  <si>
    <t>Filosofía de Operación.Rev.B</t>
  </si>
  <si>
    <t xml:space="preserve"> En bandeja de Kemper P.</t>
  </si>
  <si>
    <t>Pendiente Reunión con LP</t>
  </si>
  <si>
    <t>- 07 de febrero: 86.3% de 91.6% (LB4)
- 31 de enero: 85.7% de 87.2% (LB4)</t>
  </si>
  <si>
    <t xml:space="preserve"> En bandeja de JO - 3 días en bandeja de Antamina</t>
  </si>
  <si>
    <t>Informe de Electricidad_Rev.0</t>
  </si>
  <si>
    <t>Plan de Estimación_Rev.0</t>
  </si>
  <si>
    <t>Freddy Espinoza</t>
  </si>
  <si>
    <t>Minuta del Taller de Seguridad</t>
  </si>
  <si>
    <t>Informe del Taller de Seguridad_Rev.0</t>
  </si>
  <si>
    <t>SIGIA Capítulo 05 - Infraestructura, Transporte y Logística_Rev.B</t>
  </si>
  <si>
    <t xml:space="preserve"> En SPF</t>
  </si>
  <si>
    <t xml:space="preserve"> Estructura ajustada - Posterior al capítulo de Infraestructura</t>
  </si>
  <si>
    <t xml:space="preserve"> Por emitir en Rev.0 - Falta incluir el WBS - Pendiente que emitan los layouts en Rev.0</t>
  </si>
  <si>
    <t xml:space="preserve"> Esta semana nos emitirán la Rev.B</t>
  </si>
  <si>
    <t xml:space="preserve"> Input de Lecciones Aprendidas</t>
  </si>
  <si>
    <t>PPT proyecto Planta Piloto OS - Estructura</t>
  </si>
  <si>
    <t>Presentacón de escenario Planta Ore Sorting (38 Mt)</t>
  </si>
  <si>
    <t>Reunión Semanal de Avance + Cieere de servicio</t>
  </si>
  <si>
    <t xml:space="preserve"> Reunión semanal jueves</t>
  </si>
  <si>
    <t xml:space="preserve"> Solicitud de información a Yorhinio</t>
  </si>
  <si>
    <r>
      <t xml:space="preserve">Evaluación granulometrica del Stockpile de </t>
    </r>
    <r>
      <rPr>
        <u/>
        <sz val="12"/>
        <rFont val="Calibri"/>
        <family val="2"/>
        <scheme val="minor"/>
      </rPr>
      <t>Yanacancha</t>
    </r>
    <r>
      <rPr>
        <sz val="12"/>
        <rFont val="Calibri"/>
        <family val="2"/>
        <scheme val="minor"/>
      </rPr>
      <t xml:space="preserve"> (Especifico)</t>
    </r>
  </si>
  <si>
    <t xml:space="preserve"> Levantamiento ortofotos - Que software</t>
  </si>
  <si>
    <r>
      <t>Solicitud de cotización</t>
    </r>
    <r>
      <rPr>
        <u/>
        <sz val="12"/>
        <rFont val="Calibri"/>
        <family val="2"/>
        <scheme val="minor"/>
      </rPr>
      <t xml:space="preserve"> de envío</t>
    </r>
    <r>
      <rPr>
        <sz val="12"/>
        <rFont val="Calibri"/>
        <family val="2"/>
        <scheme val="minor"/>
      </rPr>
      <t xml:space="preserve"> de muestras </t>
    </r>
  </si>
  <si>
    <t>Reunión de coordinación inicial</t>
  </si>
  <si>
    <t xml:space="preserve"> Reunión lunes 10/Feb - 10:30</t>
  </si>
  <si>
    <t>KoM Ingenieria Planta Piloto</t>
  </si>
  <si>
    <t xml:space="preserve"> Reunión miércoles 12/Feb - 10:00</t>
  </si>
  <si>
    <t xml:space="preserve"> Se emite el día dejueves 13/Feb</t>
  </si>
  <si>
    <t xml:space="preserve"> Ya tiene cuenta en SPF</t>
  </si>
  <si>
    <t>Cronograma linea base</t>
  </si>
  <si>
    <t>Plantilla de calculo de Up-grade</t>
  </si>
  <si>
    <t>- 07 de febrero: 
- 31 de enero: 89.6% de 96.3% (LB4)</t>
  </si>
  <si>
    <t>Meet con Gerencias y LP Presentación de impermeabilizacion</t>
  </si>
  <si>
    <t xml:space="preserve"> Reunión Miércoles 12/Feb 11:30</t>
  </si>
  <si>
    <t xml:space="preserve"> Reunión marts 11/Feb</t>
  </si>
  <si>
    <t>Definición de Variables Indirectos</t>
  </si>
  <si>
    <t xml:space="preserve"> Pendiente por revisión</t>
  </si>
  <si>
    <t xml:space="preserve"> En bandeja de JQ / Incluir IT3 + MEIA2 / Se debe incluir el plan maestro de inversiones</t>
  </si>
  <si>
    <r>
      <t xml:space="preserve">Actualización - SIGIA Capítulo 12 - Medio Ambiente y Comunidades_Rev.B - </t>
    </r>
    <r>
      <rPr>
        <u/>
        <sz val="12"/>
        <color rgb="FFFF0000"/>
        <rFont val="Calibri"/>
        <family val="2"/>
        <scheme val="minor"/>
      </rPr>
      <t>Cierre de Minas</t>
    </r>
  </si>
  <si>
    <t>CHASKI Project</t>
  </si>
  <si>
    <t>Jorge Armas/Jhordan Rabanal</t>
  </si>
  <si>
    <t>Evaluación Financiera por el área de Finanzas Antamina</t>
  </si>
  <si>
    <t xml:space="preserve"> Hacer seguimiento</t>
  </si>
  <si>
    <t>Presentación Taller de Objetivos</t>
  </si>
  <si>
    <t xml:space="preserve"> Cancelar reserva</t>
  </si>
  <si>
    <t>Del 06 Enero - 10 Enero 2025</t>
  </si>
  <si>
    <t>- 31 de enero: 37.8.de 49.4% (LB1)
- 24 de enero: 20.9 % de 49% (LB1)</t>
  </si>
  <si>
    <t>Listado de entregables.Rev.1</t>
  </si>
  <si>
    <r>
      <t xml:space="preserve">Reunión Evaluación Sección Rutas Trolley </t>
    </r>
    <r>
      <rPr>
        <u/>
        <sz val="12"/>
        <color theme="0" tint="-0.249977111117893"/>
        <rFont val="Calibri"/>
        <family val="2"/>
        <scheme val="minor"/>
      </rPr>
      <t>On Dump</t>
    </r>
    <r>
      <rPr>
        <sz val="12"/>
        <rFont val="Calibri"/>
        <family val="2"/>
        <scheme val="minor"/>
      </rPr>
      <t xml:space="preserve"> - Rampas</t>
    </r>
  </si>
  <si>
    <t>Reunión con el equipo de Electricidad</t>
  </si>
  <si>
    <t>Compartir con Saadi cálculo de la demanda progresiva - On Dump</t>
  </si>
  <si>
    <t xml:space="preserve"> Reunión lunes 10/Feb - 10:00</t>
  </si>
  <si>
    <t>Solicitud de Desarrollo de Memoria de Cálculo</t>
  </si>
  <si>
    <t>Planos civiles de cimentación para la construcción en planta y en sección_Rev.B</t>
  </si>
  <si>
    <t xml:space="preserve"> Se debe emitir el 10/Feb en Rev.B (Hatch)</t>
  </si>
  <si>
    <t xml:space="preserve"> Se debió emitir el 07/Enero en Rev.B - 23 días de retraso (Hatch)</t>
  </si>
  <si>
    <t>Plano de ubicacion de las subestaciones_Rev.B</t>
  </si>
  <si>
    <t>Plano y detalle de base de los postes_Rev.B</t>
  </si>
  <si>
    <t xml:space="preserve"> Se debe emitir el 11/Feb en Rev.B (Hatch)</t>
  </si>
  <si>
    <t xml:space="preserve"> Pendiente por emitir en Rev.0 - 5 días de retraso</t>
  </si>
  <si>
    <t>Planos de los puntos de conexión_Rev.B</t>
  </si>
  <si>
    <t xml:space="preserve"> Se debió emitir el 03/Feb en Rev.B (Hatch) - 5 dias de retraso</t>
  </si>
  <si>
    <t>Plano y detalle líneas de distribución_Rev.B</t>
  </si>
  <si>
    <t>Planos estructurales de Torres 23 kv_Rev.B</t>
  </si>
  <si>
    <t>Plano Sistema de Puesta a Tierra.Rev.B</t>
  </si>
  <si>
    <t xml:space="preserve"> Se debe emitir el 10/Feb en Rev.0 (Hatch)</t>
  </si>
  <si>
    <t>Control de Polvos y Cierre de Componentes_Rev.B</t>
  </si>
  <si>
    <t>Analisis de  Interferencias y Tie In_Rev.B</t>
  </si>
  <si>
    <t>Evaluación de la secuencia, materiales,mano de obra, demanda de agua y energía (etapa construcción)_Rev.B</t>
  </si>
  <si>
    <t>Memoria de Calculo_Rev.B</t>
  </si>
  <si>
    <t xml:space="preserve"> Se debió emitir el 27/Feb en Rev.B (Hatch) - 10 dias de retraso</t>
  </si>
  <si>
    <t>- 31 de enero: 85.7% de 87.2% (LB4)
- 24 de enero: 80.5% de 86.8% (LB4)</t>
  </si>
  <si>
    <t>Criterios de Diseño - Planta OS_Rev.0</t>
  </si>
  <si>
    <t xml:space="preserve"> Pendiente por emitir en Rev.1 (Wood)</t>
  </si>
  <si>
    <t xml:space="preserve"> Pendiente por emitir en Rev.0 (Wood)</t>
  </si>
  <si>
    <r>
      <t>Diagrama de Flujo de Planta OS_Rev.1 (</t>
    </r>
    <r>
      <rPr>
        <sz val="12"/>
        <color theme="0" tint="-0.249977111117893"/>
        <rFont val="Calibri"/>
        <family val="2"/>
        <scheme val="minor"/>
      </rPr>
      <t>Chancado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0" tint="-0.249977111117893"/>
        <rFont val="Calibri"/>
        <family val="2"/>
        <scheme val="minor"/>
      </rPr>
      <t>sorting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aire comprimido</t>
    </r>
    <r>
      <rPr>
        <sz val="12"/>
        <color theme="1"/>
        <rFont val="Calibri"/>
        <family val="2"/>
        <scheme val="minor"/>
      </rPr>
      <t>)</t>
    </r>
  </si>
  <si>
    <t>Memoria Descriptiva de Procesos_Rev.0</t>
  </si>
  <si>
    <r>
      <t>Hoja de Datos_Rev.B (</t>
    </r>
    <r>
      <rPr>
        <sz val="12"/>
        <color theme="2" tint="-0.249977111117893"/>
        <rFont val="Calibri"/>
        <family val="2"/>
        <scheme val="minor"/>
      </rPr>
      <t>Chancadora quijada, chancadora conica, zaranda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0" tint="-0.34998626667073579"/>
        <rFont val="Calibri"/>
        <family val="2"/>
        <scheme val="minor"/>
      </rPr>
      <t>colectores</t>
    </r>
    <r>
      <rPr>
        <sz val="12"/>
        <color theme="2" tint="-0.499984740745262"/>
        <rFont val="Calibri"/>
        <family val="2"/>
        <scheme val="minor"/>
      </rPr>
      <t xml:space="preserve">, </t>
    </r>
    <r>
      <rPr>
        <b/>
        <sz val="12"/>
        <color theme="9"/>
        <rFont val="Calibri"/>
        <family val="2"/>
        <scheme val="minor"/>
      </rPr>
      <t>fajas</t>
    </r>
    <r>
      <rPr>
        <sz val="12"/>
        <color theme="2" tint="-0.499984740745262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0" tint="-0.34998626667073579"/>
        <rFont val="Calibri"/>
        <family val="2"/>
        <scheme val="minor"/>
      </rPr>
      <t>aire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theme="0" tint="-0.34998626667073579"/>
        <rFont val="Calibri"/>
        <family val="2"/>
        <scheme val="minor"/>
      </rPr>
      <t>comprimido</t>
    </r>
    <r>
      <rPr>
        <sz val="12"/>
        <color theme="1"/>
        <rFont val="Calibri"/>
        <family val="2"/>
        <scheme val="minor"/>
      </rPr>
      <t>)</t>
    </r>
  </si>
  <si>
    <t xml:space="preserve"> Pendiente por emitir en Rev.0 (Fajas) </t>
  </si>
  <si>
    <t>Layout de ubicación_Rev.B</t>
  </si>
  <si>
    <t>Layout de Configuración_Rev.B (TOMRA, RADOS)</t>
  </si>
  <si>
    <t xml:space="preserve"> Se debió emitir el 07/Febrero en Rev.B -1 día de retraso (Wood) </t>
  </si>
  <si>
    <t>Video 3D (TOMRA /RADOS)</t>
  </si>
  <si>
    <t>Reunion de revision de OPEX - Contraparte</t>
  </si>
  <si>
    <t xml:space="preserve"> Reunión jueves 30/Ene 14:15</t>
  </si>
  <si>
    <t>Reunion de revision de CAPEX - Contraparte</t>
  </si>
  <si>
    <t xml:space="preserve"> Reunión miércoles 05/Feb 14:15</t>
  </si>
  <si>
    <t>Reunión de revisión de Cut-Off OS</t>
  </si>
  <si>
    <t xml:space="preserve"> Reunión viernes 31/Ene 11:45</t>
  </si>
  <si>
    <t>Compartir sobre información de Trade Off de Ubicación de Planta</t>
  </si>
  <si>
    <t>Informe del Taller de Riesgos_Rev.0</t>
  </si>
  <si>
    <t>Agendar el Taller de Definición de Alternativas</t>
  </si>
  <si>
    <t xml:space="preserve"> Fecha Lunes 17/Feb</t>
  </si>
  <si>
    <t>Presentación del Taller de Altenativas</t>
  </si>
  <si>
    <t>Taller de Alternativas</t>
  </si>
  <si>
    <t>Indices y estructura de Informes SIGIA (Otros entregables y Plan de Desarrollo y Ejec.)</t>
  </si>
  <si>
    <t xml:space="preserve"> Pendiente revisión estructura</t>
  </si>
  <si>
    <t xml:space="preserve"> LTP enviará la información miércoles 12/Feb</t>
  </si>
  <si>
    <t xml:space="preserve"> Wood lo emitirá el viernes 07/Feb</t>
  </si>
  <si>
    <t xml:space="preserve"> Se compartió en Rev.A</t>
  </si>
  <si>
    <t xml:space="preserve"> Pendiente por revisar estructura</t>
  </si>
  <si>
    <t xml:space="preserve"> Estructura ajustada</t>
  </si>
  <si>
    <t>SIGIA Capítulo 07 - Alcance_Rev.B</t>
  </si>
  <si>
    <t xml:space="preserve"> Por emitir en Rev.0 - Falta incluir el WBS</t>
  </si>
  <si>
    <t>Reunión Semanal de Avance</t>
  </si>
  <si>
    <t>Envío correo a lógistica para recojo de muestras</t>
  </si>
  <si>
    <t>Envío de muestras bulk de SP YN a Ransa</t>
  </si>
  <si>
    <t>Presentación granulometría SP Yanacancha</t>
  </si>
  <si>
    <t>Resultados de pruebas de pebbles con SGS</t>
  </si>
  <si>
    <t xml:space="preserve"> 12/Dic llegaron las muestras a Lima</t>
  </si>
  <si>
    <t>Meet Presentaciónn de recursos - Gerencia Geología y D. Beck</t>
  </si>
  <si>
    <t xml:space="preserve"> Pendiente agendar reunión</t>
  </si>
  <si>
    <t>- 31 de enero: 89.6% de 96.3% (LB4)
- 24 de enero: 89.0% de 94% (LB4)</t>
  </si>
  <si>
    <t>PPT General de tecnologias de impermeabilizacion</t>
  </si>
  <si>
    <t xml:space="preserve"> Pendiente por agendar</t>
  </si>
  <si>
    <t>PPT General de la huella hidrica</t>
  </si>
  <si>
    <t xml:space="preserve"> En bandeja de Sergio Yi</t>
  </si>
  <si>
    <t>PPT de perforación para MEIA2 + ITS3 (Alt 3+ alt 5)</t>
  </si>
  <si>
    <t>Actualización de Presentación Ejecutativa (Incluye Impermeabilización + Act. Huella Hídrica)</t>
  </si>
  <si>
    <t>Actualización - SIGIA Capítulo 05 - Infraestructura_Rev.1</t>
  </si>
  <si>
    <t>Actualización - SIGIA Capítulo 07 - Alcance_Rev.1</t>
  </si>
  <si>
    <t xml:space="preserve"> Incluir IT3 + MEIA2 / Se debe incluir el plan maestro de inversiones</t>
  </si>
  <si>
    <t>Actualización - SIGIA Capítulo 09 - Costos_Rev.1</t>
  </si>
  <si>
    <t>Actualización - SIGIA Capítulo 12 - Medio Ambiente y Comunidades_Rev.B</t>
  </si>
  <si>
    <t>Actualización - SIGIA Capítulo 17 - PEP_Rev.0</t>
  </si>
  <si>
    <t>Entrega del Factor de operadores por equipo</t>
  </si>
  <si>
    <t xml:space="preserve"> Información enviada a Finanzas</t>
  </si>
  <si>
    <t>- 24 de enero: 20.9 % de 49% (LB1)
- 17 de enero: 19.2% de 44.2% (LB0)</t>
  </si>
  <si>
    <t>HATCH/Honecker</t>
  </si>
  <si>
    <t>SDC N°08 - Adicionales + simulación + Linea Base 1</t>
  </si>
  <si>
    <t>Cronograma del proyecto LB1</t>
  </si>
  <si>
    <t>Flujo de aprobaciones del proyecto ITS</t>
  </si>
  <si>
    <t xml:space="preserve"> Reunión miércoles 22/Enero 14:15</t>
  </si>
  <si>
    <t>Respuesta al RFI de Electricidad</t>
  </si>
  <si>
    <t xml:space="preserve"> Por validar con el área de IP</t>
  </si>
  <si>
    <t xml:space="preserve"> Se debió emitir el 14/Enero en Rev.0 - 9 días de retraso (Hatch)</t>
  </si>
  <si>
    <t xml:space="preserve"> Se debió emitir el 21/Enero en Rev.0 - 4 días de retraso (Hatch)</t>
  </si>
  <si>
    <t xml:space="preserve"> Se debe emitir el 28/Enero en Rev.0 (Hatch)</t>
  </si>
  <si>
    <t xml:space="preserve"> Se debe emitir el 03/Feb en Rev.0 (Hatch)</t>
  </si>
  <si>
    <t xml:space="preserve"> Se debió emitir el 07/Enero en Rev.B - 15 días de retraso (Hatch)</t>
  </si>
  <si>
    <t>Plano y detalle de las bases de los postes_Rev.B</t>
  </si>
  <si>
    <t xml:space="preserve"> Se debe emitir el 27/Enero en Rev.B (Hatch)</t>
  </si>
  <si>
    <t>Plano y detalle de los postes_Rev.B</t>
  </si>
  <si>
    <t>Diagrama Unifilares Electrico_Rev.B</t>
  </si>
  <si>
    <t xml:space="preserve"> Se debe emitir el 03/Feb en Rev.B (Hatch)</t>
  </si>
  <si>
    <t xml:space="preserve"> Se debe emitir el 04/Feb en Rev.B (Hatch)</t>
  </si>
  <si>
    <t>Planos de Franja de Seguridad Rampa On Dump_Rev.B</t>
  </si>
  <si>
    <t xml:space="preserve"> Se debe emitir el 28/Enero en Rev.B (Hatch)</t>
  </si>
  <si>
    <t xml:space="preserve"> Se debe emitir el 28/Enero en Rev.B (Hatch)  </t>
  </si>
  <si>
    <t xml:space="preserve"> Reunión viernes 31/Ene 09:30</t>
  </si>
  <si>
    <t>conseguir datde consumo de combustible de flujometros / PPT Comparativo</t>
  </si>
  <si>
    <t>Resultados preliminares de Simulación</t>
  </si>
  <si>
    <t>Preparación del Pre-Scope (Ingeniería de Detalle)</t>
  </si>
  <si>
    <t xml:space="preserve"> Se manejará con apoyo con ABB</t>
  </si>
  <si>
    <t xml:space="preserve"> Por agendar la semana 10/Feb</t>
  </si>
  <si>
    <t>Meeting con ABB</t>
  </si>
  <si>
    <t xml:space="preserve"> Reunión viernes 31/Ene 10:00</t>
  </si>
  <si>
    <t>Información especifica de Komatsu y ABB</t>
  </si>
  <si>
    <t xml:space="preserve"> La semana 20/Enero se emite el requerimiento de información</t>
  </si>
  <si>
    <t>- 24 de enero: 80.5% de 86.8% (LB4)
- 17 de enero: 79.3% de 85.4% (LB4)</t>
  </si>
  <si>
    <t xml:space="preserve"> En bandeja de JO</t>
  </si>
  <si>
    <r>
      <t>Hoja de Datos_Rev.B (</t>
    </r>
    <r>
      <rPr>
        <sz val="12"/>
        <color theme="2" tint="-0.249977111117893"/>
        <rFont val="Calibri"/>
        <family val="2"/>
        <scheme val="minor"/>
      </rPr>
      <t>Chancadora quijada, chancadora conica, zaranda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colectores</t>
    </r>
    <r>
      <rPr>
        <sz val="12"/>
        <color theme="2" tint="-0.499984740745262"/>
        <rFont val="Calibri"/>
        <family val="2"/>
        <scheme val="minor"/>
      </rPr>
      <t xml:space="preserve">, </t>
    </r>
    <r>
      <rPr>
        <b/>
        <sz val="12"/>
        <color theme="9"/>
        <rFont val="Calibri"/>
        <family val="2"/>
        <scheme val="minor"/>
      </rPr>
      <t>fajas</t>
    </r>
    <r>
      <rPr>
        <sz val="12"/>
        <color theme="2" tint="-0.499984740745262"/>
        <rFont val="Calibri"/>
        <family val="2"/>
        <scheme val="minor"/>
      </rPr>
      <t>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aire comprimido</t>
    </r>
    <r>
      <rPr>
        <sz val="12"/>
        <color theme="1"/>
        <rFont val="Calibri"/>
        <family val="2"/>
        <scheme val="minor"/>
      </rPr>
      <t>)</t>
    </r>
  </si>
  <si>
    <t xml:space="preserve"> Pendiente por emitir en Rev.1 (Fajas) / En bandeja de JO ( Colectores, aire compri.)</t>
  </si>
  <si>
    <t xml:space="preserve"> En bandeja de Victor Anahua</t>
  </si>
  <si>
    <t xml:space="preserve"> Pendiente por emitir en Rev.0 - 5 días de retraso (Wood) </t>
  </si>
  <si>
    <t xml:space="preserve"> Se emite el 31/Enero en Rev.B (Wood)</t>
  </si>
  <si>
    <t xml:space="preserve"> En bandeja de Abel F.</t>
  </si>
  <si>
    <t>Informe del Taller de Seguridad_Rev.B</t>
  </si>
  <si>
    <t xml:space="preserve"> Fecha tentativa - Lunes 17/Feb</t>
  </si>
  <si>
    <t xml:space="preserve"> Se emitió la estructura corregida</t>
  </si>
  <si>
    <t xml:space="preserve"> Se envío por correo a Gladys la rev.0</t>
  </si>
  <si>
    <t xml:space="preserve"> Por emitir en Rev.0</t>
  </si>
  <si>
    <t>SIGIA Capítulo 10 - Riesgos_Rev.B</t>
  </si>
  <si>
    <t>SIGIA Capítulo 11 - Salud y Seguridad Ocupacional_Rev.B</t>
  </si>
  <si>
    <t>La proxima semana</t>
  </si>
  <si>
    <t>- 24 de enero: 89.0% de 94% (LB4)
- 17 de enero: 87.6% de 91.4% (LB4)</t>
  </si>
  <si>
    <t xml:space="preserve"> Emitir posterior a la presentación</t>
  </si>
  <si>
    <t>Actualización Informe de Huella Hídrica + MEIA2 &amp; ITS3 Impermeabilizacion</t>
  </si>
  <si>
    <t>NVP &amp; IRR de los 5 escenarios para ITS3 y MEIA - Actualizar con los costos de impermeabilización.</t>
  </si>
  <si>
    <t xml:space="preserve"> Actualización con CAPEX/OPEX definido - Luego hacer el escenario con impermeabilización</t>
  </si>
  <si>
    <t xml:space="preserve"> Reunión miércoles 22/Enero 09:30</t>
  </si>
  <si>
    <t>- 17 de enero: 19.2% de 44.2% (LB0)
- 10 de enero: 11.5% de 28.1% (LB0)</t>
  </si>
  <si>
    <t xml:space="preserve"> En bandeja de Jorge Morales</t>
  </si>
  <si>
    <t>Levantamiento y topografía del área_Rev.0</t>
  </si>
  <si>
    <t xml:space="preserve"> Pendiente por emitir en Rev.0 (HATCH)</t>
  </si>
  <si>
    <t>Plano y detalle las de subestaciones_Rev.B</t>
  </si>
  <si>
    <t>Plano y detalle de los poste_Rev.B</t>
  </si>
  <si>
    <t>Plano y detalle de las ubicaciones OCS y postes_Rev.B</t>
  </si>
  <si>
    <t>Diseño preliminar del layout_Rev.B</t>
  </si>
  <si>
    <t>Planos unifilares eléctricos</t>
  </si>
  <si>
    <t>Planos de ubicación de las subestaciones</t>
  </si>
  <si>
    <t>Planos de los puntos de conexión</t>
  </si>
  <si>
    <t>Planos civiles de cimentación para la construcción en planta y en sección</t>
  </si>
  <si>
    <t>Plano y detalle de las bases de las subestaciones</t>
  </si>
  <si>
    <t>Planos geotécnicos</t>
  </si>
  <si>
    <t>Planos estructurales para la construcción en planta y en sección</t>
  </si>
  <si>
    <t>Respuesta de Inputs de Simulación</t>
  </si>
  <si>
    <t xml:space="preserve">Reunión de medición de rangos para estimación de costos </t>
  </si>
  <si>
    <t xml:space="preserve"> Reunión miércoles 22/Enero 12:00 con Edwin P.</t>
  </si>
  <si>
    <t xml:space="preserve">Reunión de Validación de Costos - Electricidad </t>
  </si>
  <si>
    <t xml:space="preserve"> HATCH deberá enviar un desglose</t>
  </si>
  <si>
    <t>Simulación del escenario</t>
  </si>
  <si>
    <t>Actualización Capex-Opex</t>
  </si>
  <si>
    <t>Informe Simulación</t>
  </si>
  <si>
    <t xml:space="preserve">Informe Análisis Económico Movimiento de Material Efecto Tercer Carril </t>
  </si>
  <si>
    <t>Planos de Sub - estaciones</t>
  </si>
  <si>
    <t>Planos de los puntos de Conexión</t>
  </si>
  <si>
    <t>Planos de detalle de los componentes</t>
  </si>
  <si>
    <t>Planos de especificaciones técnica de los equipos</t>
  </si>
  <si>
    <t>Diseño de sección Trolley - Yanacancha y Rampas</t>
  </si>
  <si>
    <t>Ingeniería 
(2 tramos) - NE y SE LOM25 LE1</t>
  </si>
  <si>
    <t>Diseño de ruta Trolley</t>
  </si>
  <si>
    <t>Definición de la demanda de Energia para los dos tramos - con simulación</t>
  </si>
  <si>
    <t xml:space="preserve"> Se debería basar en la flota calculada para expit</t>
  </si>
  <si>
    <t>Energia/HATCH</t>
  </si>
  <si>
    <t>Reunion con Saadi y Hatch para alineamiento de los dos tramos - con simulación</t>
  </si>
  <si>
    <t>Levantamiento y topografía del área_Rev.B</t>
  </si>
  <si>
    <t>Plano de diseño de vías considerando tres carriles_Rev.B</t>
  </si>
  <si>
    <t>Plano y detalle de las subestaciones_Rev.B</t>
  </si>
  <si>
    <t>Planos de movimiento de tierras en planta y en sección_Rev.B</t>
  </si>
  <si>
    <t>- 17 de enero: 79.3% de 85.4% (LB4)
- 10 de enero: 77.9% de 77.9% (LB4)</t>
  </si>
  <si>
    <t xml:space="preserve"> Se debió emitir el 14/Enero en Rev.0 - 8 día de retraso (Wood)</t>
  </si>
  <si>
    <r>
      <t>Diagrama de Flujo de Planta OS_Rev.1 (</t>
    </r>
    <r>
      <rPr>
        <sz val="12"/>
        <color theme="0" tint="-0.249977111117893"/>
        <rFont val="Calibri"/>
        <family val="2"/>
        <scheme val="minor"/>
      </rPr>
      <t>Chancado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theme="0" tint="-0.249977111117893"/>
        <rFont val="Calibri"/>
        <family val="2"/>
        <scheme val="minor"/>
      </rPr>
      <t>sorting</t>
    </r>
    <r>
      <rPr>
        <sz val="12"/>
        <color theme="1"/>
        <rFont val="Calibri"/>
        <family val="2"/>
        <scheme val="minor"/>
      </rPr>
      <t xml:space="preserve">, </t>
    </r>
    <r>
      <rPr>
        <b/>
        <sz val="12"/>
        <color theme="1"/>
        <rFont val="Calibri"/>
        <family val="2"/>
        <scheme val="minor"/>
      </rPr>
      <t>aire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comprimido</t>
    </r>
    <r>
      <rPr>
        <sz val="12"/>
        <color theme="1"/>
        <rFont val="Calibri"/>
        <family val="2"/>
        <scheme val="minor"/>
      </rPr>
      <t>)</t>
    </r>
  </si>
  <si>
    <t xml:space="preserve"> En bandeja de JO (1) / Pendiente por emitir Rev.0 (2) (Wood)</t>
  </si>
  <si>
    <t xml:space="preserve"> Se debió emitir el 17/Enero en Rev.0 - 4 día de retraso (Wood)</t>
  </si>
  <si>
    <t>Plan de Estimación_Rev0</t>
  </si>
  <si>
    <t>Bases de Estimación_RevB</t>
  </si>
  <si>
    <t>Video 3D</t>
  </si>
  <si>
    <t xml:space="preserve"> Se emite el 23/Enero en Rev.B  - 1 día de retraso (Wood)</t>
  </si>
  <si>
    <t xml:space="preserve"> En bandeja de Manuel SM</t>
  </si>
  <si>
    <t>Matriz de Riesgos Críticos - Taller de Seguridad</t>
  </si>
  <si>
    <t>Presentación del Taller de Seguridad</t>
  </si>
  <si>
    <t>Dry Run - Taller de Seguridad</t>
  </si>
  <si>
    <t xml:space="preserve"> Reunión martes 21/Ene 11:00</t>
  </si>
  <si>
    <t>Taller de Seguridad</t>
  </si>
  <si>
    <t xml:space="preserve"> Reunión miércoles 22/Ene 15:00</t>
  </si>
  <si>
    <t>Informe del Taller de Seguridad</t>
  </si>
  <si>
    <t xml:space="preserve"> Se emitió vía correo la Rev.B</t>
  </si>
  <si>
    <t xml:space="preserve"> Pendiente WBS</t>
  </si>
  <si>
    <t>Información de Parametros Sorting para LP</t>
  </si>
  <si>
    <t>Meet con Nehemias respecto a OVPHR</t>
  </si>
  <si>
    <t xml:space="preserve"> Se envió la presentación corregida</t>
  </si>
  <si>
    <t>Jhorgiño</t>
  </si>
  <si>
    <t>?</t>
  </si>
  <si>
    <t>Levantamiento ortofotos - Que software</t>
  </si>
  <si>
    <t>- 17 de enero: 87.6% de 91.4% (LB4)
- 10 de enero: 84.0% de 87.0% (LB4)</t>
  </si>
  <si>
    <t>Revisión del Plan de Perforaciones LE2 e Infill LE2</t>
  </si>
  <si>
    <t>Actualización Informe de Huella Hídrica + ITS3 Impermeabilizacion</t>
  </si>
  <si>
    <t>Informe del Taller de Riesgos Rev.2</t>
  </si>
  <si>
    <t>Evaluación de equipos auxiliares - Historico y proyectado</t>
  </si>
  <si>
    <t xml:space="preserve"> Reunión martes 14/Ene 8:45</t>
  </si>
  <si>
    <t>- 10 de enero: 11.5% de 28.1% (LB0)
- 03 de enero: 11.5% de 24.4% (LB0)</t>
  </si>
  <si>
    <t xml:space="preserve"> BS + LB1</t>
  </si>
  <si>
    <t>Wlater/Honecker</t>
  </si>
  <si>
    <t>Lista de entregables acorde a la requerido para expediente ITS</t>
  </si>
  <si>
    <t xml:space="preserve"> Emitir Lista de Entregables con Adicionales</t>
  </si>
  <si>
    <t xml:space="preserve">Respuesta a RFI N°3 </t>
  </si>
  <si>
    <t xml:space="preserve"> Respondido al 100%</t>
  </si>
  <si>
    <t xml:space="preserve"> Reunión Viernes 17/Enero</t>
  </si>
  <si>
    <t xml:space="preserve"> Pendiente corrección Rev.B</t>
  </si>
  <si>
    <t>Revisión Topográfica RevB.</t>
  </si>
  <si>
    <t xml:space="preserve"> De los tres tramos</t>
  </si>
  <si>
    <t>Plano de diseño de vías considerando tres carriles RevB</t>
  </si>
  <si>
    <t>Layout General RevB</t>
  </si>
  <si>
    <t>Plano de movimiento de tierras en planta y sección RevB</t>
  </si>
  <si>
    <t>Plano y detalle de las ubicaciones</t>
  </si>
  <si>
    <t>- 10 de enero: 84.0% de 87% (LB4)
- 03 de enero: 82.1% de 85% (LB4)</t>
  </si>
  <si>
    <t>Wood/Honecker</t>
  </si>
  <si>
    <t>SDC N°04</t>
  </si>
  <si>
    <t xml:space="preserve"> En bandeja de Edgard Briceño</t>
  </si>
  <si>
    <t xml:space="preserve"> Se emite el 14/Enero en Rev.0 - 1 día de retraso</t>
  </si>
  <si>
    <t>Diagrama de Flujo de Planta OS_Rev.0 (Presentaron 3, pendiente de revisión 2, aprobado 1)</t>
  </si>
  <si>
    <r>
      <t>Hoja de Datos_Rev.B (</t>
    </r>
    <r>
      <rPr>
        <sz val="12"/>
        <color rgb="FF00B050"/>
        <rFont val="Calibri"/>
        <family val="2"/>
        <scheme val="minor"/>
      </rPr>
      <t>Chancadora quijada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B050"/>
        <rFont val="Calibri"/>
        <family val="2"/>
        <scheme val="minor"/>
      </rPr>
      <t>chancadora conica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00B050"/>
        <rFont val="Calibri"/>
        <family val="2"/>
        <scheme val="minor"/>
      </rPr>
      <t>zaranda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colectores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fajas</t>
    </r>
    <r>
      <rPr>
        <sz val="12"/>
        <color theme="1"/>
        <rFont val="Calibri"/>
        <family val="2"/>
        <scheme val="minor"/>
      </rPr>
      <t xml:space="preserve">, </t>
    </r>
    <r>
      <rPr>
        <sz val="12"/>
        <color rgb="FFFF0000"/>
        <rFont val="Calibri"/>
        <family val="2"/>
        <scheme val="minor"/>
      </rPr>
      <t>sist. aire comprimido</t>
    </r>
    <r>
      <rPr>
        <sz val="12"/>
        <color theme="1"/>
        <rFont val="Calibri"/>
        <family val="2"/>
        <scheme val="minor"/>
      </rPr>
      <t>)</t>
    </r>
  </si>
  <si>
    <t xml:space="preserve"> En bandeja de JO - Pendiente de emisión de 3 hojas de datos</t>
  </si>
  <si>
    <t xml:space="preserve"> Se emite el 17/Enero en Rev.B</t>
  </si>
  <si>
    <t>Layout de Configuración_RevB</t>
  </si>
  <si>
    <t xml:space="preserve"> Se emite el 31/Enero en Rev.B</t>
  </si>
  <si>
    <t>Plan de Estimación_RevB</t>
  </si>
  <si>
    <t>Luis Haro / Fredy Espinoza</t>
  </si>
  <si>
    <t>RFI - Geotecnia e Hidrogeología para Planta OS / Stocks</t>
  </si>
  <si>
    <t>Matriz de Riesgos</t>
  </si>
  <si>
    <t>Informe del Taller de Riesgos</t>
  </si>
  <si>
    <t xml:space="preserve"> Primero enviar a Manuel para su validación.</t>
  </si>
  <si>
    <t>Minuta del Taller de Riesgos</t>
  </si>
  <si>
    <t xml:space="preserve"> En bandeja de Manuel Santa María SPF</t>
  </si>
  <si>
    <t>Indices y estructura para Wood ( transición y recursos minerales)</t>
  </si>
  <si>
    <t xml:space="preserve"> Pendiente revisión estructura de transición</t>
  </si>
  <si>
    <t>SIGIA Capítulo 06 - Análisis de Mercado_Rev.B</t>
  </si>
  <si>
    <t xml:space="preserve"> Reunión viernes 17/Enero 12:00</t>
  </si>
  <si>
    <t>Aprobación Gerencia y Comité de contrato</t>
  </si>
  <si>
    <t xml:space="preserve"> Programado en CdC Intermedio</t>
  </si>
  <si>
    <t>Jueves de la proxima semana</t>
  </si>
  <si>
    <t>Reunión con Strayus</t>
  </si>
  <si>
    <t xml:space="preserve"> Reunión miércoles 15/Ene 11:00</t>
  </si>
  <si>
    <t>Evaluación granulometrica del Stockpile de Yanacancha</t>
  </si>
  <si>
    <t>21246  Estrategias para Transición con Métodos Masivos</t>
  </si>
  <si>
    <t>Independet Peer Review (IPR)</t>
  </si>
  <si>
    <t xml:space="preserve"> Se envia los lunes con cierre al ultimo viernes.</t>
  </si>
  <si>
    <t>Presentación del Estudio de Impermeabilización</t>
  </si>
  <si>
    <t xml:space="preserve"> Reunión jueves 16/Ene 10:30</t>
  </si>
  <si>
    <t>Evaluacion de impermeabilizacion de los tuneles - RevB</t>
  </si>
  <si>
    <t>Cronograma con ITS3</t>
  </si>
  <si>
    <t>Actualización Bases de Estimación de Cronograma</t>
  </si>
  <si>
    <t>Actualización de Planillas CAPEX y OPEX</t>
  </si>
  <si>
    <t>Actualización - SIGIA Capítulo 08 - Cronograma_Rev.1</t>
  </si>
  <si>
    <t xml:space="preserve"> Se debe incluir el plan maestro de inversiones</t>
  </si>
  <si>
    <t xml:space="preserve"> En bandeja de Manuel Santa María</t>
  </si>
  <si>
    <t xml:space="preserve"> Propuesta de reunión martes 22/Enero</t>
  </si>
  <si>
    <t>Actualizar Memo Tecnico del Estudio Chasky (Piloto 2027)</t>
  </si>
  <si>
    <t xml:space="preserve"> Cerrado en Rev.B </t>
  </si>
  <si>
    <t xml:space="preserve"> Fecha máxima para presentar EDP 12/Dic</t>
  </si>
  <si>
    <t>Proyecto Qhapaq (Ayash)</t>
  </si>
  <si>
    <t>Walter Loli / John Quispe</t>
  </si>
  <si>
    <t>Evaluacion de desempeño 2024</t>
  </si>
  <si>
    <t xml:space="preserve"> Separa sala para la 2da semana de enero</t>
  </si>
  <si>
    <t>Presentación para SBP Ene - Trolley Expit</t>
  </si>
  <si>
    <t>Trabajando la información.(90%)</t>
  </si>
  <si>
    <t>- 03 de enero: 11.5% de 24.4% (LB0)
- 27 de diciembre: 6.4% de 15% (LB0)</t>
  </si>
  <si>
    <t>Respuesta a RFI N°2 -  Corriente de Cortocircuito Trifásico , monofascio, etec</t>
  </si>
  <si>
    <t xml:space="preserve"> Enviado</t>
  </si>
  <si>
    <t xml:space="preserve"> Reunión Martes 14/Ene</t>
  </si>
  <si>
    <t>Reunion con Saadi y Hatch para alineamiento de componentes</t>
  </si>
  <si>
    <t xml:space="preserve"> Reunión Lunes 06/Ene 10:00</t>
  </si>
  <si>
    <t xml:space="preserve"> En bandeja de Miguel Rodriguez</t>
  </si>
  <si>
    <t>Ingeniería 
(2 tramos) - ITS3 LOM25 LE1</t>
  </si>
  <si>
    <t>Socializacion de los resultados estudio conceptual de TAC - Gerencia MMAA</t>
  </si>
  <si>
    <t xml:space="preserve"> Pendiente de agendar</t>
  </si>
  <si>
    <t xml:space="preserve"> Enviado a Bluevein</t>
  </si>
  <si>
    <t xml:space="preserve">Reunion con PE - Presentación de evaluación de impacto por tres carriles </t>
  </si>
  <si>
    <t xml:space="preserve"> Reunión lunes 06/Enero 15:00</t>
  </si>
  <si>
    <t>- 03 de enero: 77.9% de 79.7%
- 27 de diciembre: 77.6% de 79%</t>
  </si>
  <si>
    <t>Cronograma Línea base N°4</t>
  </si>
  <si>
    <t xml:space="preserve"> Se emite el 14/Enero en Rev.0</t>
  </si>
  <si>
    <t>Diagrama de Flujo de Planta OS_Rev.0 (Presentaron 2, pendiente 1)</t>
  </si>
  <si>
    <t xml:space="preserve"> En bandeja de Jorge Oviedo</t>
  </si>
  <si>
    <t>Hoja de Datos_Rev.B</t>
  </si>
  <si>
    <t xml:space="preserve"> Pendiente emisión del documento en español</t>
  </si>
  <si>
    <t>Envio de presentación para legal del proyecto</t>
  </si>
  <si>
    <t>Presentación para el taller de Riesgos</t>
  </si>
  <si>
    <t>Dry-run con Manuel Santa Maria</t>
  </si>
  <si>
    <t xml:space="preserve"> Reunión miércoles 08/Ene 11:00</t>
  </si>
  <si>
    <t>Taller de riesgos</t>
  </si>
  <si>
    <t xml:space="preserve"> Reunión jueves 09/Enero 14:30</t>
  </si>
  <si>
    <t>Meeting y alineamiento del Taller de Seguridad</t>
  </si>
  <si>
    <t xml:space="preserve"> Reunión miércoles 08/Ene</t>
  </si>
  <si>
    <t>Indices y estructura para Wood (Procesos, costos, cronograma y transición)</t>
  </si>
  <si>
    <t xml:space="preserve"> Wood enviaría el día lunes 06/Ene</t>
  </si>
  <si>
    <t>Reunión con el Área de Geología (Geología, Hidrogeología, Geomecánica,Reservas)</t>
  </si>
  <si>
    <t xml:space="preserve"> Reunión martes 07/Enero 10:30</t>
  </si>
  <si>
    <t>PPT + Meeting Validación de protocolos de muestreo Yanacancha y Pbbles - Geo Mina, Planta y Geo PDN</t>
  </si>
  <si>
    <t xml:space="preserve"> Reunión miércoles 08/Ene 17:00</t>
  </si>
  <si>
    <t>Inicio de Trabajos en campo con Pebbles</t>
  </si>
  <si>
    <t>Reunión - Revisión variables de Muestreo</t>
  </si>
  <si>
    <t xml:space="preserve"> Reunión jueves 16/Ene 16:00</t>
  </si>
  <si>
    <t>PPT Resumen del reporte de IPR - Hallazgos y Conclusiones</t>
  </si>
  <si>
    <t>Meet Presentación Conclusiones IPR UG a Gerencias LE1</t>
  </si>
  <si>
    <t xml:space="preserve"> Reunión martes 07/Ene 16:00</t>
  </si>
  <si>
    <t>- 03 de enero: 82.1% de 85% (LB4)
- 27 de diciembre: 75.5 % de 78.6%  (LB4)</t>
  </si>
  <si>
    <t xml:space="preserve"> Reunión viernes 10/Ene 10:30</t>
  </si>
  <si>
    <t>Meet con LP Presentación de impermeabilizacion</t>
  </si>
  <si>
    <t>Meeting de Impermeabilización con Herrenknecht</t>
  </si>
  <si>
    <t xml:space="preserve"> Reunión miércoles 08/Ene 10:00</t>
  </si>
  <si>
    <t>NVP &amp; IRR de los 5 escenarios para ITS y MEIA - Actualizar con los costos de impermeabilización.</t>
  </si>
  <si>
    <t xml:space="preserve">Flujo de Aprobaciones bases de planificacion </t>
  </si>
  <si>
    <t>Avance de la evaluación de Impermeabilizacion</t>
  </si>
  <si>
    <t>Informe del Taller de Riesgos Rev.1</t>
  </si>
  <si>
    <t xml:space="preserve"> Reunión lunes 06/Ene 11:30</t>
  </si>
  <si>
    <t xml:space="preserve"> En bandeja de John Quispe</t>
  </si>
  <si>
    <t>Del 30 Diciembre - 03 Enero 2025</t>
  </si>
  <si>
    <t xml:space="preserve"> Información llegará el martes 31.</t>
  </si>
  <si>
    <t xml:space="preserve">- 27 de diciembre: 6.4% de 15% (LB0)
- 20 de diciembre: 2.2% de14.8% </t>
  </si>
  <si>
    <t>SDC N°08 - Adicionales + simulación</t>
  </si>
  <si>
    <t>BS + LB1</t>
  </si>
  <si>
    <t>Linea Base 1 y Lista de entregables acorde a la requerido para expediente ITS</t>
  </si>
  <si>
    <t>Emitir Lista de Entregables con Adicionales</t>
  </si>
  <si>
    <t>Respuesta a RFI - Criterios de diseño de lineas aereas</t>
  </si>
  <si>
    <t>En la bandeja de Saadi, se está procesando la información y nos la enviarán.</t>
  </si>
  <si>
    <t>- 27 de diciembre: 77.6% de 79%
- 20 de diciembre: 77.2% de 77.8%</t>
  </si>
  <si>
    <t xml:space="preserve"> En bandeja de Edwim P.</t>
  </si>
  <si>
    <t xml:space="preserve"> Pendiente Rev.0 - Tiene 15 días de retraso</t>
  </si>
  <si>
    <t xml:space="preserve"> Pendiente Rev.0 - Tiene 10 días de retraso</t>
  </si>
  <si>
    <t>Diagrama de Flujo de Planta OS_Rev.0</t>
  </si>
  <si>
    <t xml:space="preserve"> Se presentó 3 de 6 Documentos el día 30/Dic (15 días de retraso)</t>
  </si>
  <si>
    <t>Memoria Descriptiva de Procesos_Rev.B</t>
  </si>
  <si>
    <t>Informe de Electricidad_Rev.B</t>
  </si>
  <si>
    <t xml:space="preserve"> En bandeja de JQ Rev.B - Se presentó el día 30/Dic (10 días de retraso)</t>
  </si>
  <si>
    <t xml:space="preserve"> Pendiente Rev.B - Tiene 10 días de retraso</t>
  </si>
  <si>
    <t>Matriz de Riesgos Preliminares</t>
  </si>
  <si>
    <t>Reunión de Alinea. Plan y Bases de Estimación</t>
  </si>
  <si>
    <t xml:space="preserve"> Reunión martes 31/Dic 10:30</t>
  </si>
  <si>
    <t xml:space="preserve"> Reunión lunes 23/Dic 16:30</t>
  </si>
  <si>
    <t>Alineamiento de Estructura y estrategia de desarrollo con Wood</t>
  </si>
  <si>
    <t>Reunión con el Área de Procesos</t>
  </si>
  <si>
    <t xml:space="preserve"> Reunión jueves 02/Ene 09:00</t>
  </si>
  <si>
    <t>Reunión con el Área de Legal</t>
  </si>
  <si>
    <t xml:space="preserve"> Reunión viernes 03/Ene 10:00</t>
  </si>
  <si>
    <t>Reunión con el Área de Comercial y Tráfico</t>
  </si>
  <si>
    <t>Preparar formato (Plantilla) de determinar OVPHR</t>
  </si>
  <si>
    <t>Analísis de variación de Up-grade de Tomra y Rados</t>
  </si>
  <si>
    <t>Reunion de revisión protocolo de muestreo con Geo Mina, Planta y Geo PDN</t>
  </si>
  <si>
    <t>Presentación Resumen KOM</t>
  </si>
  <si>
    <t xml:space="preserve"> Enviado vía correo</t>
  </si>
  <si>
    <t>- 27 de diciembre: 
- 20 de diciembre: 75.5 % de 78.6%  (LB4)</t>
  </si>
  <si>
    <t xml:space="preserve"> Reunión martes 31/Dic 09:00</t>
  </si>
  <si>
    <t>SIGIA Capítulo 12 - Medio Ambiente y Comunidades_Rev.B</t>
  </si>
  <si>
    <t>Flujo de Aprobaciones bases de planificacion (Cronograma)</t>
  </si>
  <si>
    <t>Fecha de Entrega LB3</t>
  </si>
  <si>
    <t xml:space="preserve">Fecha de Corte </t>
  </si>
  <si>
    <t>Días de retraso</t>
  </si>
  <si>
    <t>Del 25 Mar - 29 Mar - 2024</t>
  </si>
  <si>
    <t>- 22 de marzo: 81.3% de 96.8%
- 15 de marzo: 79.9 % de 93%</t>
  </si>
  <si>
    <t>John Quispe/C. Caviedes</t>
  </si>
  <si>
    <t>Presentación Final de Rutas para Trolley (Mejorar datos de rutas, Operativisar, 3 carriles)</t>
  </si>
  <si>
    <t>Falta definir fecha de presentación</t>
  </si>
  <si>
    <t>Definir escenarios mixtos</t>
  </si>
  <si>
    <t>Definir la SDC 03</t>
  </si>
  <si>
    <t>Presentación y pizarra MIRO para Taller de Riesgos</t>
  </si>
  <si>
    <t>Revisión el día Lunes 11/03, 10 am</t>
  </si>
  <si>
    <t>Taller de Riesgos de 3 horas</t>
  </si>
  <si>
    <t>Miercoles 27 de marzo 3 a 6 pm</t>
  </si>
  <si>
    <t>Pendiente Agendar</t>
  </si>
  <si>
    <t xml:space="preserve">Taller de definición de alternativas </t>
  </si>
  <si>
    <r>
      <t xml:space="preserve">Pendiente Agendar Primera semana de abril - Cuando este </t>
    </r>
    <r>
      <rPr>
        <b/>
        <sz val="12"/>
        <rFont val="Calibri"/>
        <family val="2"/>
        <scheme val="minor"/>
      </rPr>
      <t>Opex y Capex</t>
    </r>
  </si>
  <si>
    <t>Walter Loli/Komatsu</t>
  </si>
  <si>
    <t>Simulación Komatsu con ruta Trolley LE1 desde el 2028 al 2036</t>
  </si>
  <si>
    <t>Deadline 1ra semana de abril 2th.</t>
  </si>
  <si>
    <t>John Quispe/Walter L.</t>
  </si>
  <si>
    <r>
      <t xml:space="preserve">Revisión de AFE y </t>
    </r>
    <r>
      <rPr>
        <b/>
        <sz val="12"/>
        <rFont val="Calibri"/>
        <family val="2"/>
        <scheme val="minor"/>
      </rPr>
      <t>Alcance</t>
    </r>
    <r>
      <rPr>
        <sz val="12"/>
        <rFont val="Calibri"/>
        <family val="2"/>
        <scheme val="minor"/>
      </rPr>
      <t xml:space="preserve"> para el estudios de PFS de Energia</t>
    </r>
  </si>
  <si>
    <t>Revisión de informe y resultados de Roadmap de descarbonización Antamina</t>
  </si>
  <si>
    <t>Avanzar con la presentación y estructura del Taller - Definición de alternativas</t>
  </si>
  <si>
    <t xml:space="preserve">RAC Legal NDA con </t>
  </si>
  <si>
    <t>Preparar el handbook con indicadores de las 5 tecnologias.</t>
  </si>
  <si>
    <t>Mircoles presencial</t>
  </si>
  <si>
    <t>Reporte diario estatus del proyecto (Rutas Criticas, Entregables, Doc SPF, Analisis de Avance)</t>
  </si>
  <si>
    <t>Revisíón KPI´s - 22/03</t>
  </si>
  <si>
    <t>Estructura del Informe control project proyecto Conceptual</t>
  </si>
  <si>
    <t>En word</t>
  </si>
  <si>
    <t>Actualizar el excel de SDC del proyecto con SDC3</t>
  </si>
  <si>
    <t>John Quispe / Walter Loli</t>
  </si>
  <si>
    <t>Revision de Estrategias de Tecnologia de Antamina</t>
  </si>
  <si>
    <t>Mañana</t>
  </si>
  <si>
    <t>EDP 07 - Mes de Marzo</t>
  </si>
  <si>
    <t>Definir a más tardar el Viernes 22/03</t>
  </si>
  <si>
    <t>01 marzo: 28.9% de 28%</t>
  </si>
  <si>
    <t>Sebastián</t>
  </si>
  <si>
    <t>Preparar presentación de los resultados de las pruebas de laboratorio SGS</t>
  </si>
  <si>
    <r>
      <t xml:space="preserve">Preparar la Informacion de Yanacancha, Vol, Tiempos, Fases, 3D, Tn, Ubicación, </t>
    </r>
    <r>
      <rPr>
        <b/>
        <sz val="12"/>
        <color theme="1"/>
        <rFont val="Calibri"/>
        <family val="2"/>
        <scheme val="minor"/>
      </rPr>
      <t xml:space="preserve">Ubicación y tamaño de planta </t>
    </r>
    <r>
      <rPr>
        <sz val="12"/>
        <color theme="1"/>
        <rFont val="Calibri"/>
        <family val="2"/>
        <scheme val="minor"/>
      </rPr>
      <t xml:space="preserve">Etc. </t>
    </r>
  </si>
  <si>
    <t>- 26/Feb Revision Trade-Off Ubic Planta</t>
  </si>
  <si>
    <t>John Quispe/Giorgina</t>
  </si>
  <si>
    <t>Envio de muestras para RADOS - Beagle</t>
  </si>
  <si>
    <t>Sale el 20th a SA y Llega el 25th</t>
  </si>
  <si>
    <t>Sebastian/Malena</t>
  </si>
  <si>
    <t>Plan de Viaje detallado a Laboratorios TOMRA y RADOS</t>
  </si>
  <si>
    <t>Se definirá la primera semana de marzo / Enviar correo a TOMRA</t>
  </si>
  <si>
    <t>Agendar reunión con Carlos Espinoza para revisar ruta de faja W2</t>
  </si>
  <si>
    <t xml:space="preserve">Enviar actualización y 2 slides </t>
  </si>
  <si>
    <t>21244  Estrategias para Transición con Métodos Masivos</t>
  </si>
  <si>
    <t>Estrategias para Transición</t>
  </si>
  <si>
    <t>- 22 de marzo: 58% de 64%
- 15 de marzo: 51.6% de 58%</t>
  </si>
  <si>
    <t>L. Haro</t>
  </si>
  <si>
    <t>John Quispe / MP</t>
  </si>
  <si>
    <t>Presentación de las 4 Estrategias de transicion en PCBC</t>
  </si>
  <si>
    <t>- Pendiente por agendar en la semana del 25/Mar</t>
  </si>
  <si>
    <t>Presentación de Resultados de Eva. Geomecanica</t>
  </si>
  <si>
    <t>Mining Plus</t>
  </si>
  <si>
    <t>Informe de suficiencia de información Rev.C</t>
  </si>
  <si>
    <t>Informe Evaluación Geomecanica Rev.B</t>
  </si>
  <si>
    <t>Analisis de estrategias in house as ANTAMINA</t>
  </si>
  <si>
    <t>- 22 de marzo: 10.22% de 14%</t>
  </si>
  <si>
    <t>Preparación de Términos de Referencia (ToR) para IPR</t>
  </si>
  <si>
    <t>- Revisar por Victor. Luis debe actualizar . 18/Feb En bandeja de JQ. Traducción Pendiente</t>
  </si>
  <si>
    <t>Sebastian / L. Haro</t>
  </si>
  <si>
    <t>RFI 02 - Consolidado de geomecánica</t>
  </si>
  <si>
    <t>- 13 Mar Se envió RFI de geomecánica al 87%</t>
  </si>
  <si>
    <t>Sebastián / F. Espinoza</t>
  </si>
  <si>
    <t>RFI de bombeo</t>
  </si>
  <si>
    <t>Preparar Presentación para Taller de Identificación de Oportunidades / SOR</t>
  </si>
  <si>
    <t>Definir Taller en abril.</t>
  </si>
  <si>
    <t>Revisión de optimización de cantidad de cámaras de exploración</t>
  </si>
  <si>
    <t>- 19/03 Identificación de áreas para reducir las cámaras.</t>
  </si>
  <si>
    <t>Preparar un slide de camaras</t>
  </si>
  <si>
    <t>W. Loli / V. Gamarra</t>
  </si>
  <si>
    <t xml:space="preserve">Presentación de Socialización y Soporte de Capítulos SIGIA </t>
  </si>
  <si>
    <t>- 19/03 Completar actualización.</t>
  </si>
  <si>
    <t>A partir del 15 abril</t>
  </si>
  <si>
    <t>Actualizar los Informes SIGIA de EM ( Alcance, Geología y Recursos Minerales, Minería).</t>
  </si>
  <si>
    <t>F. Espinoza / L. Haro</t>
  </si>
  <si>
    <t>Actualización de Capítulo 02 - Geología y Recursos Minerales - SIGIA</t>
  </si>
  <si>
    <t>- 19/03 Inicio de actualización. Revisar Información de ILF. Solicitar Capítulo a Antamina</t>
  </si>
  <si>
    <t>Actualización de Capítulo 03 - Minería - SIGIA</t>
  </si>
  <si>
    <t>- 19/03 Inicio de actualización.</t>
  </si>
  <si>
    <t>Actualización de Capítulo 07 - Alcance - SIGIA</t>
  </si>
  <si>
    <t>Reunión de alineamiento de perforaciones de estudios geomecánica e hidrogeología</t>
  </si>
  <si>
    <t>Programar para el mes de Marzo</t>
  </si>
  <si>
    <t xml:space="preserve">Estudio In-House </t>
  </si>
  <si>
    <t xml:space="preserve">
AHS Sistem</t>
  </si>
  <si>
    <t>Francisco Grados / Malena Costa</t>
  </si>
  <si>
    <t>Plan de viaje a Quellaveco</t>
  </si>
  <si>
    <r>
      <t>- Visita 02/Abr.</t>
    </r>
    <r>
      <rPr>
        <sz val="12"/>
        <color rgb="FFFF0000"/>
        <rFont val="Calibri"/>
        <family val="2"/>
        <scheme val="minor"/>
      </rPr>
      <t xml:space="preserve"> </t>
    </r>
  </si>
  <si>
    <t>Elaborar el escenario sin impacto en mano de obra + estrategia</t>
  </si>
  <si>
    <t>Elaborar 1 slide evalu. Econo /  1 o 2 slide tema social</t>
  </si>
  <si>
    <t>John Quispe/Walter Loli</t>
  </si>
  <si>
    <t>Seguimiento a Finanzas</t>
  </si>
  <si>
    <t>Programar las presentación a VPO</t>
  </si>
  <si>
    <t>Reunión de 1h 30 min</t>
  </si>
  <si>
    <t>Evaluación Económica del Proyecto - Aspiracional</t>
  </si>
  <si>
    <t>Alineamiento de Vectores</t>
  </si>
  <si>
    <t xml:space="preserve">Francisco Grados </t>
  </si>
  <si>
    <t>Elaborar el Cronograma Ejecutivo de Implementación</t>
  </si>
  <si>
    <t>Memo Tecnico del Estudio AHS</t>
  </si>
  <si>
    <t>Revisará con John 13/03 o 14/03</t>
  </si>
  <si>
    <t>Preparar solicitudes para visitas en Operaciones de Chile.</t>
  </si>
  <si>
    <t>objetivo para 2da semana de Marzo</t>
  </si>
  <si>
    <t>Actividades para Semana</t>
  </si>
  <si>
    <r>
      <t xml:space="preserve">Plano de diseño de vías considerando tres carriles </t>
    </r>
    <r>
      <rPr>
        <b/>
        <sz val="12"/>
        <rFont val="Calibri"/>
        <family val="2"/>
        <scheme val="minor"/>
      </rPr>
      <t>Rampa NE</t>
    </r>
    <r>
      <rPr>
        <sz val="12"/>
        <rFont val="Calibri"/>
        <family val="2"/>
        <scheme val="minor"/>
      </rPr>
      <t>_Rev.B</t>
    </r>
  </si>
  <si>
    <r>
      <t xml:space="preserve">Plano de diseño de vías considerando tres carriles </t>
    </r>
    <r>
      <rPr>
        <b/>
        <sz val="12"/>
        <rFont val="Calibri"/>
        <family val="2"/>
        <scheme val="minor"/>
      </rPr>
      <t>Rampa SE</t>
    </r>
    <r>
      <rPr>
        <sz val="12"/>
        <rFont val="Calibri"/>
        <family val="2"/>
        <scheme val="minor"/>
      </rPr>
      <t>_Rev.B</t>
    </r>
  </si>
  <si>
    <r>
      <t xml:space="preserve">Planos de movimiento de tierras en planta y en sección </t>
    </r>
    <r>
      <rPr>
        <b/>
        <sz val="12"/>
        <rFont val="Calibri"/>
        <family val="2"/>
        <scheme val="minor"/>
      </rPr>
      <t>Rampa NE</t>
    </r>
    <r>
      <rPr>
        <sz val="12"/>
        <rFont val="Calibri"/>
        <family val="2"/>
        <scheme val="minor"/>
      </rPr>
      <t>_Rev.0</t>
    </r>
  </si>
  <si>
    <t>Plano Torres 23 kV Media Tensión_Rev.B</t>
  </si>
  <si>
    <t>Plano Camino Acceso a Torres Media Tensión Material Kárstico_Rev.B</t>
  </si>
  <si>
    <t>Informe Filosofía de Operación.Rev.0</t>
  </si>
  <si>
    <t>Informe Evaluación del sistema de manejo de aguas superficiales_Rev.0</t>
  </si>
  <si>
    <t xml:space="preserve"> En bandeja de JQ - Se subió el documento actualizado</t>
  </si>
  <si>
    <t>Del 17 Marzo - 21 Marzo 2025</t>
  </si>
  <si>
    <r>
      <t xml:space="preserve">Planos de movimiento de tierras en planta y en sección </t>
    </r>
    <r>
      <rPr>
        <b/>
        <sz val="12"/>
        <color rgb="FFFF0000"/>
        <rFont val="Calibri"/>
        <family val="2"/>
        <scheme val="minor"/>
      </rPr>
      <t>Rampa On Dump</t>
    </r>
    <r>
      <rPr>
        <sz val="12"/>
        <color rgb="FFFF0000"/>
        <rFont val="Calibri"/>
        <family val="2"/>
        <scheme val="minor"/>
      </rPr>
      <t>_Rev.1</t>
    </r>
  </si>
  <si>
    <r>
      <t xml:space="preserve">Plano de diseño de vías considerando tres carriles </t>
    </r>
    <r>
      <rPr>
        <b/>
        <sz val="12"/>
        <color rgb="FFFF0000"/>
        <rFont val="Calibri"/>
        <family val="2"/>
        <scheme val="minor"/>
      </rPr>
      <t>Rampa On Dump</t>
    </r>
    <r>
      <rPr>
        <sz val="12"/>
        <color rgb="FFFF0000"/>
        <rFont val="Calibri"/>
        <family val="2"/>
        <scheme val="minor"/>
      </rPr>
      <t>_Rev.2</t>
    </r>
  </si>
  <si>
    <t>Fernando Angeles</t>
  </si>
  <si>
    <t>Informe de Evaluación de la secuencia, materiales,mano de obra, demanda de agua y energía (etapa construcción)_Rev.0</t>
  </si>
  <si>
    <t xml:space="preserve"> Bandeja de Rosa Campos</t>
  </si>
  <si>
    <t xml:space="preserve"> Levantar comentarios y emitir en Rev.1</t>
  </si>
  <si>
    <t>Informe Técnico Final del Estudio</t>
  </si>
  <si>
    <t xml:space="preserve"> Se envió por correo a Milton Zamora - Quedará pendiente IGA</t>
  </si>
  <si>
    <t xml:space="preserve"> Pendiente por poner en flujo</t>
  </si>
  <si>
    <t>Validacion de PPT y Presentación de Resultados</t>
  </si>
  <si>
    <t>Jueves 12 pm</t>
  </si>
  <si>
    <t>Requerimiento de plan de ITS Ad Hoc</t>
  </si>
  <si>
    <t>Alcance para salir a Licitación</t>
  </si>
  <si>
    <t>Reunión con largo plazo para entendimiento de Modelo anterior</t>
  </si>
  <si>
    <t>Presentación del proyecto</t>
  </si>
  <si>
    <t xml:space="preserve"> Levantar comentarios y emitir en Rev.C</t>
  </si>
  <si>
    <t>Presentación de la simulación con Hatch por Planeamiento Estratégico</t>
  </si>
  <si>
    <t>Miguel Rodriguez</t>
  </si>
  <si>
    <t xml:space="preserve"> Wood lo emitirá el miércoles 26/Mar</t>
  </si>
  <si>
    <t>Criterios de Diseño Eléctricos_Rev.1</t>
  </si>
  <si>
    <r>
      <t xml:space="preserve">Planos de movimiento de tierras en planta y en sección </t>
    </r>
    <r>
      <rPr>
        <b/>
        <sz val="12"/>
        <rFont val="Calibri"/>
        <family val="2"/>
        <scheme val="minor"/>
      </rPr>
      <t>Rampa SE</t>
    </r>
    <r>
      <rPr>
        <sz val="12"/>
        <rFont val="Calibri"/>
        <family val="2"/>
        <scheme val="minor"/>
      </rPr>
      <t>_Rev.0</t>
    </r>
  </si>
  <si>
    <t>Diseño del Layout_Rev.2</t>
  </si>
  <si>
    <t>Resultados de la evaluación Financiera.Rev.0</t>
  </si>
  <si>
    <t>Informe de Control de Polvos y Cierre de Componentes_Rev.0</t>
  </si>
  <si>
    <t>Emitir en RevB LA Presentación de simulación</t>
  </si>
  <si>
    <t>Bases de Estimación y planilla OPEX_Rev.B</t>
  </si>
  <si>
    <t xml:space="preserve">Pendiente </t>
  </si>
  <si>
    <r>
      <t xml:space="preserve">Planos de movimiento de tierras en planta y en sección </t>
    </r>
    <r>
      <rPr>
        <b/>
        <sz val="12"/>
        <color rgb="FFFF0000"/>
        <rFont val="Calibri"/>
        <family val="2"/>
        <scheme val="minor"/>
      </rPr>
      <t>Rampa On Dump</t>
    </r>
    <r>
      <rPr>
        <sz val="12"/>
        <color rgb="FFFF0000"/>
        <rFont val="Calibri"/>
        <family val="2"/>
        <scheme val="minor"/>
      </rPr>
      <t>_Rev.2</t>
    </r>
  </si>
  <si>
    <t>Diseño del Layout On Dump_Rev.2</t>
  </si>
  <si>
    <t>Plano y detalle las de subestaciones On Dump_Rev.1</t>
  </si>
  <si>
    <t>Plano Torres 23 kV Media Tensión On Dump_Rev.B</t>
  </si>
  <si>
    <t>Walter Loli / Elvis Pablo</t>
  </si>
  <si>
    <t>Control de Lista General de entregables</t>
  </si>
  <si>
    <t>Reunión con Integrador de ITS2 - TAS (E. Fernandez)</t>
  </si>
  <si>
    <t xml:space="preserve">PPT Ejecutiva Final </t>
  </si>
  <si>
    <t>SIGIA Capítulo 02 - Geología y Recursos Minerales_Rev.0</t>
  </si>
  <si>
    <r>
      <t xml:space="preserve">Plano Disposición General Rampa Planta </t>
    </r>
    <r>
      <rPr>
        <b/>
        <sz val="12"/>
        <color theme="1"/>
        <rFont val="Calibri"/>
        <family val="2"/>
        <scheme val="minor"/>
      </rPr>
      <t xml:space="preserve">Rampa NE y SE </t>
    </r>
    <r>
      <rPr>
        <sz val="12"/>
        <color theme="1"/>
        <rFont val="Calibri"/>
        <family val="2"/>
        <scheme val="minor"/>
      </rPr>
      <t>_Rev.B</t>
    </r>
  </si>
  <si>
    <t>Ampliación de plazo para presentar Draft Rev B</t>
  </si>
  <si>
    <t>Alcance Simulación con Arena</t>
  </si>
  <si>
    <t>Alcance Simulación con Anylogic</t>
  </si>
  <si>
    <t>Proceso de Contratación Arena</t>
  </si>
  <si>
    <t>Proceso de Contratación Anylogic</t>
  </si>
  <si>
    <t xml:space="preserve"> Se revisará el miércoles 26/Mar</t>
  </si>
  <si>
    <t xml:space="preserve"> Reunión viernes 04/Abril  11:00</t>
  </si>
  <si>
    <t>Plano Torres 23 kV Siluetas Estructuras 46 Metros. Rev.0</t>
  </si>
  <si>
    <t>- 21 de marzo: 89% de 100%  (Solo ITS - LB1)
- 14 de marzo: 88% de 100% (Solo ITS - LB1)</t>
  </si>
  <si>
    <t>- 21 de marzo:  96.4% de 100% (LB4)
- 14 de marzo: 96.4% de 100% (LB4)</t>
  </si>
  <si>
    <t>Plan de Gestión Ambiental_Rev.0</t>
  </si>
  <si>
    <r>
      <t xml:space="preserve">Plano de diseño de vías considerando tres carriles </t>
    </r>
    <r>
      <rPr>
        <b/>
        <sz val="12"/>
        <rFont val="Calibri"/>
        <family val="2"/>
        <scheme val="minor"/>
      </rPr>
      <t>Rampa NE</t>
    </r>
    <r>
      <rPr>
        <sz val="12"/>
        <rFont val="Calibri"/>
        <family val="2"/>
        <scheme val="minor"/>
      </rPr>
      <t>_Rev.0</t>
    </r>
  </si>
  <si>
    <r>
      <t xml:space="preserve">Plano de diseño de vías considerando tres carriles </t>
    </r>
    <r>
      <rPr>
        <b/>
        <sz val="12"/>
        <rFont val="Calibri"/>
        <family val="2"/>
        <scheme val="minor"/>
      </rPr>
      <t>Rampa SE</t>
    </r>
    <r>
      <rPr>
        <sz val="12"/>
        <rFont val="Calibri"/>
        <family val="2"/>
        <scheme val="minor"/>
      </rPr>
      <t>_Rev.0</t>
    </r>
  </si>
  <si>
    <t>Plano Camino Acceso a Torres Media Tensión Material Kárstico_Rev.0</t>
  </si>
  <si>
    <t>Memoria Descriptiva Proyecto_Rev.1  (Mod. a nueva linea)</t>
  </si>
  <si>
    <t>Emitir en Rev.B la Presentación de simulación</t>
  </si>
  <si>
    <t xml:space="preserve"> Hatch lo emitirá el miercoles 26/Mar</t>
  </si>
  <si>
    <t xml:space="preserve">Proyecto de  Simulación </t>
  </si>
  <si>
    <t>Bases de Estimación y planilla OPEX_Rev.0</t>
  </si>
  <si>
    <t>SIGIA Capítulo 04 - Proceso_Rev.0</t>
  </si>
  <si>
    <t xml:space="preserve"> En bandeja de Mauro S. </t>
  </si>
  <si>
    <t xml:space="preserve"> SGS envió la cotización final</t>
  </si>
  <si>
    <t>Retiro y envío de Muestras de FI - Beagle</t>
  </si>
  <si>
    <t>Envío de Muestras Bulk a Hamburgo</t>
  </si>
  <si>
    <t>- 21 de marzo:  97.3% de 100% (LB4)
- 14 de marzo: 97.1% de 100% (LB4)</t>
  </si>
  <si>
    <t xml:space="preserve"> En desarrollo por actualizar</t>
  </si>
  <si>
    <t>Informe del Estudio Rev.B</t>
  </si>
  <si>
    <t xml:space="preserve"> Evaluación culminada</t>
  </si>
  <si>
    <t xml:space="preserve"> Actualizar al 2035 / Corregir - Incluir a Juan Escala en la carátula</t>
  </si>
  <si>
    <t xml:space="preserve"> Se emite hoy miércoles 26/Mar</t>
  </si>
  <si>
    <t>Plano y Detalle de Ubicaciones de Postes OCS Planta y Detalles Rampa NE y SE</t>
  </si>
  <si>
    <r>
      <t xml:space="preserve">Plano de ubicación de las subestaciones </t>
    </r>
    <r>
      <rPr>
        <b/>
        <sz val="12"/>
        <color theme="1"/>
        <rFont val="Calibri"/>
        <family val="2"/>
        <scheme val="minor"/>
      </rPr>
      <t>Rampa NE y SE</t>
    </r>
    <r>
      <rPr>
        <sz val="12"/>
        <color theme="1"/>
        <rFont val="Calibri"/>
        <family val="2"/>
        <scheme val="minor"/>
      </rPr>
      <t>_Rev.0</t>
    </r>
  </si>
  <si>
    <t>Informe Estimación de residuos_Rev.0</t>
  </si>
  <si>
    <t>Será emitido 28/03/2025</t>
  </si>
  <si>
    <t xml:space="preserve"> En bandeja de KP</t>
  </si>
  <si>
    <t>Enviado por correo el 27/03/2025</t>
  </si>
  <si>
    <t>Se hizo la presentación el 27/03/2025 actualizaran costos</t>
  </si>
  <si>
    <t xml:space="preserve"> En Rev A</t>
  </si>
  <si>
    <t>Validar con Juan Escala</t>
  </si>
  <si>
    <t>Informe Insumos para Equipos y Mantenimiento_Rev.B</t>
  </si>
  <si>
    <t xml:space="preserve"> En bandeja de E. Poma</t>
  </si>
  <si>
    <t>PPT de evaluación de impacto de 3 carriles RevB</t>
  </si>
  <si>
    <t>Integrar Doc. RFI Expendiente ITS Trolley</t>
  </si>
  <si>
    <t>Informe del Taller de Definición de Alternativas. Rev.</t>
  </si>
  <si>
    <t>SOLPED para Simulación con Anylogic</t>
  </si>
  <si>
    <t>Bandeja Juan Vera</t>
  </si>
  <si>
    <t xml:space="preserve"> En bandeja de A. Navarro.</t>
  </si>
  <si>
    <t>PPT Final de Evaluacion financiera con las 6 Alt.</t>
  </si>
  <si>
    <t>Informe del estudio Rev0 / Inf. Huella hidrica y informe Geomecanico.</t>
  </si>
  <si>
    <t xml:space="preserve"> Validar con Juan Escala</t>
  </si>
  <si>
    <t>- 28 de marzo: 91.5% de 100%  (Solo ITS - LB1)
- 21 de marzo: 89% de 100%  (Solo ITS - LB1)</t>
  </si>
  <si>
    <t>- 28 de marzo:  98.3% de 100% (LB4)
- 21 de marzo:  96.4% de 100% (LB4)</t>
  </si>
  <si>
    <t>- 28 de marzo: 97.4 % de 100% (LB4)
- 21 de marzo:  97.3% de 100% (LB4)</t>
  </si>
  <si>
    <t>SIGIA Capítulo 01 - Resumen_Rev.0</t>
  </si>
  <si>
    <t>Actualización de carpetas del desarrollo del estudio y entregables finales</t>
  </si>
  <si>
    <t>Cerrado</t>
  </si>
  <si>
    <t xml:space="preserve"> Pendiente emitir por Hatch (31/Mar)</t>
  </si>
  <si>
    <r>
      <t xml:space="preserve">Plano Disposición General Rampa Planta </t>
    </r>
    <r>
      <rPr>
        <b/>
        <sz val="12"/>
        <color theme="1"/>
        <rFont val="Calibri"/>
        <family val="2"/>
        <scheme val="minor"/>
      </rPr>
      <t xml:space="preserve">Rampa NE y SE </t>
    </r>
    <r>
      <rPr>
        <sz val="12"/>
        <color theme="1"/>
        <rFont val="Calibri"/>
        <family val="2"/>
        <scheme val="minor"/>
      </rPr>
      <t>_Rev.0</t>
    </r>
  </si>
  <si>
    <t>Planilla Capex del Proyecto (CAPEX). RevB</t>
  </si>
  <si>
    <t>SOLPED y Aprobación para Simulación con Anylogic</t>
  </si>
  <si>
    <t>Inicio de Proceso de Licitación</t>
  </si>
  <si>
    <t>Alinear el cronograma a la nueva estrategia</t>
  </si>
  <si>
    <r>
      <t>Plano de ubicación de los postes</t>
    </r>
    <r>
      <rPr>
        <b/>
        <sz val="12"/>
        <rFont val="Calibri"/>
        <family val="2"/>
        <scheme val="minor"/>
      </rPr>
      <t xml:space="preserve"> Rampa On Dump</t>
    </r>
    <r>
      <rPr>
        <sz val="12"/>
        <rFont val="Calibri"/>
        <family val="2"/>
        <scheme val="minor"/>
      </rPr>
      <t>. Rev.B</t>
    </r>
  </si>
  <si>
    <t>Plano Fundacion material  Cárstico. Rev.B</t>
  </si>
  <si>
    <t xml:space="preserve"> Pendiente emitir en Rev.0, tiene 6 días en bandeja (HATCH)</t>
  </si>
  <si>
    <t xml:space="preserve"> Pendiente emitir en Rev.0, tiene 27 días en bandeja (HATCH)</t>
  </si>
  <si>
    <t xml:space="preserve"> Pendiente emitir en Rev.B (HATCH)</t>
  </si>
  <si>
    <t xml:space="preserve"> Revisador por JQ</t>
  </si>
  <si>
    <t xml:space="preserve"> Hacer el formato C</t>
  </si>
  <si>
    <t>Plano Planta General NE y SE_Rev.B</t>
  </si>
  <si>
    <t>Memoria Descriptiva Proyecto_Rev.1  (Linea Modificada)</t>
  </si>
  <si>
    <t>Plano de Conexion (Postes) Subestación On Dump</t>
  </si>
  <si>
    <t>KoM Servicio SGS</t>
  </si>
  <si>
    <t xml:space="preserve"> Este plano fue reemplazado por el 120-E-10041</t>
  </si>
  <si>
    <t>Plano y Detalle de Ubicaciones de Subestaciones Planta y Corte Rampa NE y SE. Rev.B</t>
  </si>
  <si>
    <t xml:space="preserve"> Pendiente por emitir en Rev.0 - Tiene  días de retraso (Wood)</t>
  </si>
  <si>
    <t>Formato C del Proyecto Simulación con Arena</t>
  </si>
  <si>
    <t>Formato C del Proyecto Simulación con Anylogic</t>
  </si>
  <si>
    <t>Informe del Taller de Definición de Alternativas. Rev.0</t>
  </si>
  <si>
    <t>SIGIA Capítulo 03 - Minería_Rev.0</t>
  </si>
  <si>
    <t xml:space="preserve"> Pendiente por emitir en Rev.0 - Tiene 5 días en su bandeja (Wood)</t>
  </si>
  <si>
    <t xml:space="preserve"> Revisión Viernes 04/Abril</t>
  </si>
  <si>
    <t>Minuta KOM Servicio SGS</t>
  </si>
  <si>
    <t xml:space="preserve"> En bandeja de Edwin P. Alt.4 y Alt.5</t>
  </si>
  <si>
    <t xml:space="preserve"> Por Correo</t>
  </si>
  <si>
    <t>Plano y Detalle de las Líneas de Distribución Rampa NE y SE. RevB</t>
  </si>
  <si>
    <t xml:space="preserve"> Pendiente emitir en Rev.1, tiene 2 días en bandeja (HATCH)</t>
  </si>
  <si>
    <t xml:space="preserve"> Pendiente emitir en Rev.0, tiene 5 días en bandeja (HATCH)</t>
  </si>
  <si>
    <t xml:space="preserve"> Wood lo emitiría el miércoles 26/Mar. Tiene 7 días de retraso.</t>
  </si>
  <si>
    <t xml:space="preserve"> Llegan el 28/Abril</t>
  </si>
  <si>
    <t xml:space="preserve"> Se envió por correo a Celedonio Aranda - Quedará pendiente IGA</t>
  </si>
  <si>
    <t>Planos geotécnicos kárstico_Rev.B</t>
  </si>
  <si>
    <t xml:space="preserve"> Pendiente emitir en Rev.1 (HATCH)</t>
  </si>
  <si>
    <r>
      <t xml:space="preserve">Plano y Detalle de Ubicaciones de Postes OCS Planta y Detalles </t>
    </r>
    <r>
      <rPr>
        <b/>
        <sz val="12"/>
        <color theme="1"/>
        <rFont val="Calibri"/>
        <family val="2"/>
        <scheme val="minor"/>
      </rPr>
      <t>Rampa NE y SE</t>
    </r>
    <r>
      <rPr>
        <sz val="12"/>
        <color theme="1"/>
        <rFont val="Calibri"/>
        <family val="2"/>
        <scheme val="minor"/>
      </rPr>
      <t>.Rev.0</t>
    </r>
  </si>
  <si>
    <t xml:space="preserve"> Por emisión a Celedonio Aranda</t>
  </si>
  <si>
    <r>
      <t xml:space="preserve">Actualización - SIGIA Capítulo 12 - Medio Ambiente y Comunidades_Rev.0 - </t>
    </r>
    <r>
      <rPr>
        <u/>
        <sz val="12"/>
        <rFont val="Calibri"/>
        <family val="2"/>
        <scheme val="minor"/>
      </rPr>
      <t>Cierre de Minas</t>
    </r>
  </si>
  <si>
    <t xml:space="preserve"> Fue enviado el día martes 01/Abril - Seguimiento</t>
  </si>
  <si>
    <t>SIGIA Capítulo 09 - Costos_Rev.0</t>
  </si>
  <si>
    <t xml:space="preserve"> En bandeja de Augusto Navarro.</t>
  </si>
  <si>
    <t>Actualizar con los resultados finales</t>
  </si>
  <si>
    <t>Presentación Final de Estudio. Rev0</t>
  </si>
  <si>
    <t>SDC4 - Extension de tiempo</t>
  </si>
  <si>
    <t>Atkins / Elvis</t>
  </si>
  <si>
    <t>- 04 de abril: % de 100%  (Solo ITS - LB1)
- 28 de marzo: 91.5% de 100%  (Solo ITS - LB1)</t>
  </si>
  <si>
    <t>- 04 de abril:  % de 100% (LB4)
- 28 de marzo:  98.3% de 100% (LB4)</t>
  </si>
  <si>
    <t>- 04 de abril: % de 100% (LB4)
- 28 de marzo: 97.4 % de 100% (LB4)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</si>
</sst>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_(* #,##0.00_);_(* \(#,##0.00\);_(* &quot;-&quot;??_);_(@_)"/>
    <numFmt numFmtId="165" formatCode="[$-280A]ddd\ dd&quot;-&quot;mmm;@"/>
  </numFmts>
  <fonts count="7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1"/>
      <color theme="2" tint="-0.249977111117893"/>
      <name val="Calibri"/>
      <family val="2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4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Arial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Arial Rounded MT Bold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000000"/>
      <name val="Calibri"/>
      <family val="2"/>
    </font>
    <font>
      <b/>
      <sz val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24"/>
      <color rgb="FF242424"/>
      <name val="Segoe UI"/>
      <family val="2"/>
    </font>
    <font>
      <sz val="10"/>
      <color theme="1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u/>
      <sz val="12"/>
      <color theme="0" tint="-0.249977111117893"/>
      <name val="Calibri"/>
      <family val="2"/>
      <scheme val="minor"/>
    </font>
    <font>
      <b/>
      <sz val="12"/>
      <color theme="9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5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 Rounded MT Bold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b/>
      <sz val="12"/>
      <color rgb="FF000000"/>
      <name val="Calibri"/>
      <family val="2"/>
    </font>
    <font>
      <b/>
      <sz val="9"/>
      <color rgb="FF000000"/>
      <name val="Arial"/>
      <family val="2"/>
    </font>
    <font>
      <sz val="12"/>
      <color rgb="FF00B0F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C859A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F3F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4" fillId="0" borderId="0"/>
    <xf numFmtId="0" fontId="2" fillId="0" borderId="0"/>
    <xf numFmtId="0" fontId="15" fillId="0" borderId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</cellStyleXfs>
  <cellXfs count="816">
    <xf numFmtId="0" fontId="0" fillId="0" borderId="0" xfId="0"/>
    <xf numFmtId="0" fontId="0" fillId="0" borderId="0" xfId="0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3" fillId="0" borderId="0" xfId="0" applyFont="1"/>
    <xf numFmtId="0" fontId="11" fillId="8" borderId="0" xfId="0" applyFont="1" applyFill="1"/>
    <xf numFmtId="0" fontId="0" fillId="8" borderId="0" xfId="0" applyFill="1"/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6" fillId="8" borderId="0" xfId="0" applyFont="1" applyFill="1"/>
    <xf numFmtId="0" fontId="2" fillId="8" borderId="0" xfId="0" applyFont="1" applyFill="1" applyAlignment="1">
      <alignment wrapText="1"/>
    </xf>
    <xf numFmtId="0" fontId="2" fillId="8" borderId="0" xfId="0" applyFont="1" applyFill="1"/>
    <xf numFmtId="0" fontId="0" fillId="8" borderId="0" xfId="0" applyFill="1" applyAlignment="1">
      <alignment horizontal="left"/>
    </xf>
    <xf numFmtId="0" fontId="19" fillId="5" borderId="5" xfId="0" applyFont="1" applyFill="1" applyBorder="1" applyAlignment="1">
      <alignment horizontal="center"/>
    </xf>
    <xf numFmtId="0" fontId="19" fillId="5" borderId="2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0" fillId="8" borderId="5" xfId="0" applyFill="1" applyBorder="1"/>
    <xf numFmtId="0" fontId="17" fillId="8" borderId="0" xfId="0" applyFont="1" applyFill="1" applyAlignment="1">
      <alignment horizontal="center"/>
    </xf>
    <xf numFmtId="0" fontId="0" fillId="8" borderId="5" xfId="0" quotePrefix="1" applyFill="1" applyBorder="1"/>
    <xf numFmtId="0" fontId="5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left"/>
    </xf>
    <xf numFmtId="0" fontId="13" fillId="8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8" borderId="0" xfId="0" applyFill="1" applyAlignment="1">
      <alignment wrapText="1"/>
    </xf>
    <xf numFmtId="0" fontId="0" fillId="0" borderId="57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165" fontId="12" fillId="0" borderId="0" xfId="0" applyNumberFormat="1" applyFont="1" applyAlignment="1">
      <alignment horizontal="center" vertical="center" wrapText="1"/>
    </xf>
    <xf numFmtId="16" fontId="0" fillId="0" borderId="0" xfId="0" applyNumberFormat="1" applyAlignment="1">
      <alignment horizontal="center" vertical="center"/>
    </xf>
    <xf numFmtId="0" fontId="16" fillId="0" borderId="47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 wrapText="1"/>
    </xf>
    <xf numFmtId="0" fontId="9" fillId="5" borderId="36" xfId="0" applyFont="1" applyFill="1" applyBorder="1" applyAlignment="1">
      <alignment horizontal="center" vertical="center" wrapText="1"/>
    </xf>
    <xf numFmtId="0" fontId="9" fillId="5" borderId="26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21" fillId="8" borderId="0" xfId="0" applyFont="1" applyFill="1"/>
    <xf numFmtId="0" fontId="4" fillId="8" borderId="0" xfId="0" applyFont="1" applyFill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24" fillId="0" borderId="23" xfId="0" applyFont="1" applyBorder="1" applyAlignment="1">
      <alignment horizontal="center" vertical="center"/>
    </xf>
    <xf numFmtId="0" fontId="24" fillId="0" borderId="50" xfId="0" applyFont="1" applyBorder="1" applyAlignment="1">
      <alignment horizontal="left" vertical="center" wrapText="1"/>
    </xf>
    <xf numFmtId="0" fontId="24" fillId="0" borderId="51" xfId="0" applyFont="1" applyBorder="1" applyAlignment="1">
      <alignment horizontal="left" vertical="center" wrapText="1"/>
    </xf>
    <xf numFmtId="0" fontId="24" fillId="0" borderId="24" xfId="0" applyFont="1" applyBorder="1" applyAlignment="1">
      <alignment horizontal="center" vertical="center"/>
    </xf>
    <xf numFmtId="0" fontId="24" fillId="0" borderId="52" xfId="0" applyFont="1" applyBorder="1" applyAlignment="1">
      <alignment horizontal="left" vertical="center" wrapText="1"/>
    </xf>
    <xf numFmtId="0" fontId="24" fillId="0" borderId="25" xfId="0" applyFont="1" applyBorder="1" applyAlignment="1">
      <alignment horizontal="center" vertical="center"/>
    </xf>
    <xf numFmtId="0" fontId="25" fillId="8" borderId="55" xfId="0" quotePrefix="1" applyFont="1" applyFill="1" applyBorder="1" applyAlignment="1">
      <alignment vertical="center" wrapText="1"/>
    </xf>
    <xf numFmtId="0" fontId="24" fillId="0" borderId="37" xfId="0" applyFont="1" applyBorder="1" applyAlignment="1">
      <alignment horizontal="center" vertical="center"/>
    </xf>
    <xf numFmtId="0" fontId="24" fillId="0" borderId="53" xfId="0" applyFont="1" applyBorder="1" applyAlignment="1">
      <alignment horizontal="left" vertical="center" wrapText="1"/>
    </xf>
    <xf numFmtId="0" fontId="25" fillId="0" borderId="50" xfId="0" quotePrefix="1" applyFont="1" applyBorder="1" applyAlignment="1">
      <alignment vertical="center" wrapText="1"/>
    </xf>
    <xf numFmtId="0" fontId="24" fillId="0" borderId="24" xfId="0" applyFont="1" applyBorder="1" applyAlignment="1">
      <alignment horizontal="center" vertical="center" wrapText="1"/>
    </xf>
    <xf numFmtId="0" fontId="25" fillId="0" borderId="52" xfId="0" quotePrefix="1" applyFont="1" applyBorder="1" applyAlignment="1">
      <alignment vertical="center" wrapText="1"/>
    </xf>
    <xf numFmtId="0" fontId="25" fillId="0" borderId="55" xfId="0" quotePrefix="1" applyFont="1" applyBorder="1" applyAlignment="1">
      <alignment vertical="center" wrapText="1"/>
    </xf>
    <xf numFmtId="0" fontId="24" fillId="0" borderId="28" xfId="0" applyFont="1" applyBorder="1" applyAlignment="1">
      <alignment horizontal="left" vertical="center" wrapText="1"/>
    </xf>
    <xf numFmtId="0" fontId="25" fillId="0" borderId="28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4" fillId="0" borderId="50" xfId="0" applyFont="1" applyBorder="1" applyAlignment="1">
      <alignment horizontal="center" vertical="center" wrapText="1"/>
    </xf>
    <xf numFmtId="0" fontId="25" fillId="0" borderId="50" xfId="0" applyFont="1" applyBorder="1" applyAlignment="1">
      <alignment vertical="center" wrapText="1"/>
    </xf>
    <xf numFmtId="0" fontId="24" fillId="0" borderId="51" xfId="0" applyFont="1" applyBorder="1" applyAlignment="1">
      <alignment horizontal="center" vertical="center" wrapText="1"/>
    </xf>
    <xf numFmtId="0" fontId="25" fillId="0" borderId="51" xfId="0" applyFont="1" applyBorder="1" applyAlignment="1">
      <alignment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left" vertical="center" wrapText="1"/>
    </xf>
    <xf numFmtId="0" fontId="24" fillId="0" borderId="54" xfId="0" applyFont="1" applyBorder="1" applyAlignment="1">
      <alignment horizontal="center" vertical="center" wrapText="1"/>
    </xf>
    <xf numFmtId="0" fontId="25" fillId="0" borderId="52" xfId="0" applyFont="1" applyBorder="1" applyAlignment="1">
      <alignment vertical="center" wrapText="1"/>
    </xf>
    <xf numFmtId="0" fontId="25" fillId="0" borderId="53" xfId="0" applyFont="1" applyBorder="1" applyAlignment="1">
      <alignment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42" xfId="0" applyFont="1" applyBorder="1" applyAlignment="1">
      <alignment horizontal="left" vertical="center" wrapText="1"/>
    </xf>
    <xf numFmtId="0" fontId="24" fillId="0" borderId="3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16" fontId="0" fillId="0" borderId="33" xfId="0" applyNumberFormat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6" fontId="0" fillId="0" borderId="34" xfId="0" applyNumberFormat="1" applyBorder="1" applyAlignment="1">
      <alignment horizontal="center" vertical="center"/>
    </xf>
    <xf numFmtId="16" fontId="0" fillId="8" borderId="33" xfId="0" applyNumberFormat="1" applyFill="1" applyBorder="1" applyAlignment="1">
      <alignment horizontal="center" vertical="center"/>
    </xf>
    <xf numFmtId="0" fontId="24" fillId="0" borderId="7" xfId="0" applyFont="1" applyBorder="1" applyAlignment="1">
      <alignment horizontal="left" vertical="center" wrapText="1"/>
    </xf>
    <xf numFmtId="0" fontId="27" fillId="0" borderId="60" xfId="0" quotePrefix="1" applyFont="1" applyBorder="1" applyAlignment="1">
      <alignment vertical="center" wrapText="1"/>
    </xf>
    <xf numFmtId="0" fontId="27" fillId="0" borderId="7" xfId="0" quotePrefix="1" applyFont="1" applyBorder="1" applyAlignment="1">
      <alignment vertical="center" wrapText="1"/>
    </xf>
    <xf numFmtId="0" fontId="29" fillId="8" borderId="5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65" fontId="12" fillId="0" borderId="42" xfId="0" applyNumberFormat="1" applyFont="1" applyBorder="1" applyAlignment="1">
      <alignment horizontal="center" vertical="center" wrapText="1"/>
    </xf>
    <xf numFmtId="0" fontId="24" fillId="8" borderId="0" xfId="0" applyFont="1" applyFill="1" applyAlignment="1">
      <alignment wrapText="1"/>
    </xf>
    <xf numFmtId="0" fontId="24" fillId="0" borderId="55" xfId="0" applyFont="1" applyBorder="1" applyAlignment="1">
      <alignment horizontal="center" vertical="center" wrapText="1"/>
    </xf>
    <xf numFmtId="0" fontId="24" fillId="0" borderId="53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16" fontId="2" fillId="0" borderId="19" xfId="0" applyNumberFormat="1" applyFont="1" applyBorder="1" applyAlignment="1">
      <alignment horizontal="center" vertical="center"/>
    </xf>
    <xf numFmtId="0" fontId="24" fillId="0" borderId="8" xfId="0" applyFont="1" applyBorder="1" applyAlignment="1">
      <alignment horizontal="left" vertical="center" wrapText="1"/>
    </xf>
    <xf numFmtId="0" fontId="24" fillId="0" borderId="46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165" fontId="12" fillId="0" borderId="8" xfId="0" applyNumberFormat="1" applyFont="1" applyBorder="1" applyAlignment="1">
      <alignment horizontal="center" vertical="center" wrapText="1"/>
    </xf>
    <xf numFmtId="0" fontId="29" fillId="8" borderId="0" xfId="0" applyFont="1" applyFill="1" applyAlignment="1">
      <alignment horizontal="center" vertical="center" wrapText="1"/>
    </xf>
    <xf numFmtId="0" fontId="29" fillId="8" borderId="48" xfId="0" applyFont="1" applyFill="1" applyBorder="1" applyAlignment="1">
      <alignment horizontal="center" vertical="center" wrapText="1"/>
    </xf>
    <xf numFmtId="16" fontId="2" fillId="0" borderId="56" xfId="0" applyNumberFormat="1" applyFont="1" applyBorder="1" applyAlignment="1">
      <alignment horizontal="center" vertical="center"/>
    </xf>
    <xf numFmtId="0" fontId="16" fillId="0" borderId="52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29" fillId="8" borderId="42" xfId="0" applyFont="1" applyFill="1" applyBorder="1" applyAlignment="1">
      <alignment horizontal="center" vertical="center" wrapText="1"/>
    </xf>
    <xf numFmtId="0" fontId="0" fillId="8" borderId="63" xfId="0" applyFill="1" applyBorder="1" applyAlignment="1">
      <alignment vertical="center"/>
    </xf>
    <xf numFmtId="0" fontId="0" fillId="8" borderId="33" xfId="0" applyFill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9" fillId="0" borderId="42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4" fillId="0" borderId="45" xfId="0" applyFont="1" applyBorder="1" applyAlignment="1">
      <alignment horizontal="center" vertical="center" wrapText="1"/>
    </xf>
    <xf numFmtId="0" fontId="24" fillId="0" borderId="33" xfId="0" applyFont="1" applyBorder="1" applyAlignment="1">
      <alignment horizontal="center" vertical="center" wrapText="1"/>
    </xf>
    <xf numFmtId="0" fontId="0" fillId="8" borderId="48" xfId="0" applyFill="1" applyBorder="1" applyAlignment="1">
      <alignment horizontal="center" vertical="center"/>
    </xf>
    <xf numFmtId="0" fontId="24" fillId="0" borderId="23" xfId="0" applyFont="1" applyBorder="1" applyAlignment="1">
      <alignment horizontal="left" vertical="center" wrapText="1"/>
    </xf>
    <xf numFmtId="0" fontId="0" fillId="8" borderId="20" xfId="0" applyFill="1" applyBorder="1" applyAlignment="1">
      <alignment horizontal="center" vertical="center"/>
    </xf>
    <xf numFmtId="0" fontId="23" fillId="8" borderId="22" xfId="0" applyFont="1" applyFill="1" applyBorder="1" applyAlignment="1">
      <alignment horizontal="center" vertical="center"/>
    </xf>
    <xf numFmtId="0" fontId="23" fillId="8" borderId="20" xfId="0" applyFont="1" applyFill="1" applyBorder="1" applyAlignment="1">
      <alignment horizontal="center" vertical="center" wrapText="1"/>
    </xf>
    <xf numFmtId="0" fontId="0" fillId="8" borderId="64" xfId="0" applyFill="1" applyBorder="1" applyAlignment="1">
      <alignment vertical="center"/>
    </xf>
    <xf numFmtId="0" fontId="0" fillId="8" borderId="65" xfId="0" applyFill="1" applyBorder="1" applyAlignment="1">
      <alignment horizontal="center" vertical="center"/>
    </xf>
    <xf numFmtId="0" fontId="2" fillId="8" borderId="66" xfId="0" applyFont="1" applyFill="1" applyBorder="1" applyAlignment="1">
      <alignment vertical="center" wrapText="1"/>
    </xf>
    <xf numFmtId="0" fontId="25" fillId="8" borderId="55" xfId="0" applyFont="1" applyFill="1" applyBorder="1" applyAlignment="1">
      <alignment vertical="center" wrapText="1"/>
    </xf>
    <xf numFmtId="0" fontId="25" fillId="0" borderId="55" xfId="0" applyFont="1" applyBorder="1" applyAlignment="1">
      <alignment vertical="center" wrapText="1"/>
    </xf>
    <xf numFmtId="0" fontId="25" fillId="0" borderId="42" xfId="0" applyFont="1" applyBorder="1" applyAlignment="1">
      <alignment horizontal="left"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 wrapText="1"/>
    </xf>
    <xf numFmtId="0" fontId="24" fillId="0" borderId="37" xfId="0" applyFont="1" applyBorder="1" applyAlignment="1">
      <alignment horizontal="center" vertical="center" wrapText="1"/>
    </xf>
    <xf numFmtId="165" fontId="12" fillId="0" borderId="46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25" fillId="0" borderId="10" xfId="0" applyFont="1" applyBorder="1" applyAlignment="1">
      <alignment vertical="center" wrapText="1"/>
    </xf>
    <xf numFmtId="0" fontId="27" fillId="0" borderId="50" xfId="0" quotePrefix="1" applyFont="1" applyBorder="1" applyAlignment="1">
      <alignment vertical="center" wrapText="1"/>
    </xf>
    <xf numFmtId="0" fontId="24" fillId="0" borderId="44" xfId="0" applyFont="1" applyBorder="1" applyAlignment="1">
      <alignment horizontal="left" vertical="center" wrapText="1"/>
    </xf>
    <xf numFmtId="0" fontId="0" fillId="0" borderId="44" xfId="0" applyBorder="1" applyAlignment="1">
      <alignment horizontal="center" vertical="center"/>
    </xf>
    <xf numFmtId="0" fontId="24" fillId="0" borderId="19" xfId="0" applyFont="1" applyBorder="1" applyAlignment="1">
      <alignment horizontal="left" vertical="center" wrapText="1"/>
    </xf>
    <xf numFmtId="0" fontId="0" fillId="0" borderId="19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7" fillId="0" borderId="23" xfId="0" quotePrefix="1" applyFont="1" applyBorder="1" applyAlignment="1">
      <alignment vertical="center" wrapText="1"/>
    </xf>
    <xf numFmtId="0" fontId="25" fillId="8" borderId="25" xfId="0" quotePrefix="1" applyFont="1" applyFill="1" applyBorder="1" applyAlignment="1">
      <alignment vertical="center" wrapText="1"/>
    </xf>
    <xf numFmtId="0" fontId="25" fillId="0" borderId="24" xfId="0" applyFont="1" applyBorder="1" applyAlignment="1">
      <alignment vertical="center" wrapText="1"/>
    </xf>
    <xf numFmtId="0" fontId="25" fillId="0" borderId="24" xfId="0" quotePrefix="1" applyFont="1" applyBorder="1" applyAlignment="1">
      <alignment vertical="center" wrapText="1"/>
    </xf>
    <xf numFmtId="0" fontId="25" fillId="0" borderId="25" xfId="0" applyFont="1" applyBorder="1" applyAlignment="1">
      <alignment vertical="center" wrapText="1"/>
    </xf>
    <xf numFmtId="0" fontId="25" fillId="0" borderId="37" xfId="0" applyFont="1" applyBorder="1" applyAlignment="1">
      <alignment vertical="center" wrapText="1"/>
    </xf>
    <xf numFmtId="0" fontId="0" fillId="0" borderId="33" xfId="0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165" fontId="12" fillId="0" borderId="24" xfId="0" applyNumberFormat="1" applyFont="1" applyBorder="1" applyAlignment="1">
      <alignment horizontal="center" vertical="center" wrapText="1"/>
    </xf>
    <xf numFmtId="165" fontId="12" fillId="0" borderId="25" xfId="0" applyNumberFormat="1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16" fontId="2" fillId="0" borderId="33" xfId="0" applyNumberFormat="1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25" fillId="0" borderId="18" xfId="0" applyFont="1" applyBorder="1" applyAlignment="1">
      <alignment vertical="center" wrapText="1"/>
    </xf>
    <xf numFmtId="165" fontId="12" fillId="0" borderId="54" xfId="0" applyNumberFormat="1" applyFont="1" applyBorder="1" applyAlignment="1">
      <alignment horizontal="center" vertical="center" wrapText="1"/>
    </xf>
    <xf numFmtId="0" fontId="16" fillId="0" borderId="54" xfId="0" applyFont="1" applyBorder="1" applyAlignment="1">
      <alignment horizontal="center" vertical="center"/>
    </xf>
    <xf numFmtId="0" fontId="25" fillId="0" borderId="54" xfId="0" applyFont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70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 wrapText="1"/>
    </xf>
    <xf numFmtId="0" fontId="24" fillId="0" borderId="54" xfId="0" applyFont="1" applyBorder="1" applyAlignment="1">
      <alignment horizontal="center" vertical="center"/>
    </xf>
    <xf numFmtId="0" fontId="25" fillId="0" borderId="47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165" fontId="12" fillId="0" borderId="37" xfId="0" applyNumberFormat="1" applyFont="1" applyBorder="1" applyAlignment="1">
      <alignment horizontal="center" vertical="center" wrapText="1"/>
    </xf>
    <xf numFmtId="0" fontId="25" fillId="0" borderId="48" xfId="0" applyFont="1" applyBorder="1" applyAlignment="1">
      <alignment horizontal="left" vertical="center" wrapText="1"/>
    </xf>
    <xf numFmtId="165" fontId="12" fillId="0" borderId="9" xfId="0" applyNumberFormat="1" applyFont="1" applyBorder="1" applyAlignment="1">
      <alignment horizontal="center" vertical="center" wrapText="1"/>
    </xf>
    <xf numFmtId="0" fontId="0" fillId="0" borderId="47" xfId="0" applyBorder="1" applyAlignment="1">
      <alignment horizontal="center" vertical="center"/>
    </xf>
    <xf numFmtId="0" fontId="25" fillId="0" borderId="25" xfId="0" quotePrefix="1" applyFont="1" applyBorder="1" applyAlignment="1">
      <alignment vertical="center" wrapText="1"/>
    </xf>
    <xf numFmtId="0" fontId="24" fillId="0" borderId="9" xfId="0" applyFont="1" applyBorder="1" applyAlignment="1">
      <alignment horizontal="left" vertical="center" wrapText="1"/>
    </xf>
    <xf numFmtId="0" fontId="23" fillId="8" borderId="0" xfId="0" applyFont="1" applyFill="1"/>
    <xf numFmtId="16" fontId="2" fillId="0" borderId="46" xfId="0" applyNumberFormat="1" applyFont="1" applyBorder="1" applyAlignment="1">
      <alignment horizontal="center" vertical="center"/>
    </xf>
    <xf numFmtId="0" fontId="25" fillId="8" borderId="5" xfId="0" applyFont="1" applyFill="1" applyBorder="1" applyAlignment="1">
      <alignment vertical="center" wrapText="1"/>
    </xf>
    <xf numFmtId="0" fontId="0" fillId="0" borderId="36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8" borderId="24" xfId="0" applyFill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6" fillId="0" borderId="68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8" borderId="18" xfId="0" applyFont="1" applyFill="1" applyBorder="1"/>
    <xf numFmtId="0" fontId="24" fillId="0" borderId="74" xfId="0" applyFont="1" applyBorder="1" applyAlignment="1">
      <alignment horizontal="center" vertical="center" wrapText="1"/>
    </xf>
    <xf numFmtId="0" fontId="24" fillId="0" borderId="68" xfId="0" applyFont="1" applyBorder="1" applyAlignment="1">
      <alignment horizontal="left" vertical="center" wrapText="1"/>
    </xf>
    <xf numFmtId="0" fontId="0" fillId="0" borderId="5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6" fillId="8" borderId="20" xfId="0" applyFont="1" applyFill="1" applyBorder="1" applyAlignment="1">
      <alignment vertical="center"/>
    </xf>
    <xf numFmtId="0" fontId="0" fillId="0" borderId="75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16" fontId="12" fillId="0" borderId="45" xfId="0" applyNumberFormat="1" applyFont="1" applyBorder="1" applyAlignment="1">
      <alignment horizontal="center" vertical="center"/>
    </xf>
    <xf numFmtId="16" fontId="12" fillId="0" borderId="74" xfId="0" applyNumberFormat="1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25" fillId="0" borderId="44" xfId="0" applyFont="1" applyBorder="1" applyAlignment="1">
      <alignment horizontal="left" vertical="center" wrapText="1"/>
    </xf>
    <xf numFmtId="0" fontId="29" fillId="8" borderId="44" xfId="0" applyFont="1" applyFill="1" applyBorder="1" applyAlignment="1">
      <alignment horizontal="center" vertical="center" wrapText="1"/>
    </xf>
    <xf numFmtId="0" fontId="28" fillId="8" borderId="39" xfId="0" applyFont="1" applyFill="1" applyBorder="1" applyAlignment="1">
      <alignment horizontal="center" vertical="center" wrapText="1"/>
    </xf>
    <xf numFmtId="0" fontId="16" fillId="0" borderId="33" xfId="0" applyFont="1" applyBorder="1" applyAlignment="1">
      <alignment horizontal="center" vertical="center"/>
    </xf>
    <xf numFmtId="0" fontId="28" fillId="8" borderId="78" xfId="0" applyFont="1" applyFill="1" applyBorder="1" applyAlignment="1">
      <alignment horizontal="center" vertical="center" wrapText="1"/>
    </xf>
    <xf numFmtId="0" fontId="28" fillId="8" borderId="38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55" xfId="0" applyFont="1" applyBorder="1" applyAlignment="1">
      <alignment horizontal="center" vertical="center"/>
    </xf>
    <xf numFmtId="0" fontId="16" fillId="0" borderId="53" xfId="0" applyFont="1" applyBorder="1" applyAlignment="1">
      <alignment horizontal="center" vertical="center"/>
    </xf>
    <xf numFmtId="165" fontId="12" fillId="0" borderId="34" xfId="0" applyNumberFormat="1" applyFont="1" applyBorder="1" applyAlignment="1">
      <alignment horizontal="center" vertical="center" wrapText="1"/>
    </xf>
    <xf numFmtId="0" fontId="24" fillId="0" borderId="51" xfId="0" applyFont="1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16" fontId="0" fillId="0" borderId="8" xfId="0" applyNumberForma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24" fillId="0" borderId="44" xfId="0" applyFont="1" applyBorder="1" applyAlignment="1">
      <alignment horizontal="center" vertical="center" wrapText="1"/>
    </xf>
    <xf numFmtId="0" fontId="27" fillId="0" borderId="51" xfId="0" applyFont="1" applyBorder="1" applyAlignment="1">
      <alignment vertical="center" wrapText="1"/>
    </xf>
    <xf numFmtId="0" fontId="28" fillId="8" borderId="33" xfId="0" applyFont="1" applyFill="1" applyBorder="1" applyAlignment="1">
      <alignment horizontal="center" vertical="center" wrapText="1"/>
    </xf>
    <xf numFmtId="0" fontId="27" fillId="0" borderId="52" xfId="0" applyFont="1" applyBorder="1" applyAlignment="1">
      <alignment vertical="center" wrapText="1"/>
    </xf>
    <xf numFmtId="0" fontId="27" fillId="0" borderId="10" xfId="0" applyFont="1" applyBorder="1" applyAlignment="1">
      <alignment vertical="center" wrapText="1"/>
    </xf>
    <xf numFmtId="0" fontId="28" fillId="8" borderId="8" xfId="0" applyFont="1" applyFill="1" applyBorder="1" applyAlignment="1">
      <alignment horizontal="center" vertical="center" wrapText="1"/>
    </xf>
    <xf numFmtId="0" fontId="25" fillId="8" borderId="24" xfId="0" applyFont="1" applyFill="1" applyBorder="1" applyAlignment="1">
      <alignment vertical="center" wrapText="1"/>
    </xf>
    <xf numFmtId="0" fontId="25" fillId="0" borderId="7" xfId="0" applyFont="1" applyBorder="1" applyAlignment="1">
      <alignment vertical="center" wrapText="1"/>
    </xf>
    <xf numFmtId="0" fontId="25" fillId="0" borderId="56" xfId="0" applyFont="1" applyBorder="1" applyAlignment="1">
      <alignment horizontal="left" vertical="center" wrapText="1"/>
    </xf>
    <xf numFmtId="165" fontId="12" fillId="0" borderId="74" xfId="0" applyNumberFormat="1" applyFont="1" applyBorder="1" applyAlignment="1">
      <alignment horizontal="center" vertical="center" wrapText="1"/>
    </xf>
    <xf numFmtId="0" fontId="25" fillId="8" borderId="28" xfId="0" applyFont="1" applyFill="1" applyBorder="1" applyAlignment="1">
      <alignment vertical="center" wrapText="1"/>
    </xf>
    <xf numFmtId="0" fontId="0" fillId="0" borderId="74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24" fillId="0" borderId="68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0" fontId="25" fillId="0" borderId="33" xfId="0" applyFont="1" applyBorder="1" applyAlignment="1">
      <alignment horizontal="left" vertical="center" wrapText="1"/>
    </xf>
    <xf numFmtId="0" fontId="24" fillId="8" borderId="51" xfId="0" applyFont="1" applyFill="1" applyBorder="1" applyAlignment="1">
      <alignment horizontal="center" vertical="center" wrapText="1"/>
    </xf>
    <xf numFmtId="0" fontId="24" fillId="8" borderId="23" xfId="0" applyFont="1" applyFill="1" applyBorder="1" applyAlignment="1">
      <alignment horizontal="center" vertical="center" wrapText="1"/>
    </xf>
    <xf numFmtId="0" fontId="28" fillId="8" borderId="57" xfId="0" applyFont="1" applyFill="1" applyBorder="1" applyAlignment="1">
      <alignment horizontal="center" vertical="center" wrapText="1"/>
    </xf>
    <xf numFmtId="0" fontId="18" fillId="5" borderId="23" xfId="0" applyFont="1" applyFill="1" applyBorder="1" applyAlignment="1">
      <alignment vertical="center" wrapText="1"/>
    </xf>
    <xf numFmtId="0" fontId="18" fillId="5" borderId="25" xfId="0" applyFont="1" applyFill="1" applyBorder="1" applyAlignment="1">
      <alignment horizontal="center" vertical="center" wrapText="1"/>
    </xf>
    <xf numFmtId="0" fontId="24" fillId="8" borderId="24" xfId="0" applyFont="1" applyFill="1" applyBorder="1" applyAlignment="1">
      <alignment horizontal="left" vertical="center" wrapText="1"/>
    </xf>
    <xf numFmtId="16" fontId="12" fillId="0" borderId="46" xfId="0" applyNumberFormat="1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24" fillId="8" borderId="46" xfId="0" applyFont="1" applyFill="1" applyBorder="1" applyAlignment="1">
      <alignment horizontal="center" vertical="center" wrapText="1"/>
    </xf>
    <xf numFmtId="0" fontId="24" fillId="8" borderId="25" xfId="0" applyFont="1" applyFill="1" applyBorder="1" applyAlignment="1">
      <alignment horizontal="center" vertical="center" wrapText="1"/>
    </xf>
    <xf numFmtId="0" fontId="24" fillId="8" borderId="55" xfId="0" applyFont="1" applyFill="1" applyBorder="1" applyAlignment="1">
      <alignment horizontal="center" vertical="center" wrapText="1"/>
    </xf>
    <xf numFmtId="0" fontId="24" fillId="15" borderId="25" xfId="0" applyFont="1" applyFill="1" applyBorder="1" applyAlignment="1">
      <alignment horizontal="center" vertical="center" wrapText="1"/>
    </xf>
    <xf numFmtId="165" fontId="12" fillId="8" borderId="46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165" fontId="12" fillId="0" borderId="45" xfId="0" applyNumberFormat="1" applyFont="1" applyBorder="1" applyAlignment="1">
      <alignment horizontal="center" vertical="center" wrapText="1"/>
    </xf>
    <xf numFmtId="0" fontId="24" fillId="0" borderId="34" xfId="0" applyFont="1" applyBorder="1" applyAlignment="1">
      <alignment horizontal="left" vertical="center" wrapText="1"/>
    </xf>
    <xf numFmtId="0" fontId="16" fillId="0" borderId="50" xfId="0" applyFont="1" applyBorder="1" applyAlignment="1">
      <alignment horizontal="center" vertical="center"/>
    </xf>
    <xf numFmtId="0" fontId="24" fillId="8" borderId="42" xfId="0" applyFont="1" applyFill="1" applyBorder="1" applyAlignment="1">
      <alignment horizontal="left" vertical="center" wrapText="1"/>
    </xf>
    <xf numFmtId="0" fontId="24" fillId="0" borderId="45" xfId="0" applyFont="1" applyBorder="1" applyAlignment="1">
      <alignment horizontal="center" vertical="center"/>
    </xf>
    <xf numFmtId="0" fontId="25" fillId="0" borderId="45" xfId="0" applyFont="1" applyBorder="1" applyAlignment="1">
      <alignment horizontal="left" vertical="center" wrapText="1"/>
    </xf>
    <xf numFmtId="165" fontId="12" fillId="0" borderId="68" xfId="0" applyNumberFormat="1" applyFont="1" applyBorder="1" applyAlignment="1">
      <alignment horizontal="center" vertical="center" wrapText="1"/>
    </xf>
    <xf numFmtId="0" fontId="0" fillId="8" borderId="0" xfId="0" applyFill="1" applyAlignment="1">
      <alignment horizontal="left" vertical="center"/>
    </xf>
    <xf numFmtId="0" fontId="0" fillId="8" borderId="0" xfId="0" applyFill="1" applyAlignment="1">
      <alignment vertical="center"/>
    </xf>
    <xf numFmtId="0" fontId="24" fillId="0" borderId="48" xfId="0" applyFont="1" applyBorder="1" applyAlignment="1">
      <alignment horizontal="center" vertical="center" wrapText="1"/>
    </xf>
    <xf numFmtId="0" fontId="24" fillId="0" borderId="56" xfId="0" applyFont="1" applyBorder="1" applyAlignment="1">
      <alignment horizontal="center" vertical="center" wrapText="1"/>
    </xf>
    <xf numFmtId="0" fontId="0" fillId="0" borderId="49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24" fillId="8" borderId="33" xfId="0" applyFont="1" applyFill="1" applyBorder="1" applyAlignment="1">
      <alignment horizontal="left" vertical="center" wrapText="1"/>
    </xf>
    <xf numFmtId="165" fontId="12" fillId="8" borderId="33" xfId="0" applyNumberFormat="1" applyFont="1" applyFill="1" applyBorder="1" applyAlignment="1">
      <alignment horizontal="center" vertical="center" wrapText="1"/>
    </xf>
    <xf numFmtId="0" fontId="24" fillId="0" borderId="68" xfId="0" applyFont="1" applyBorder="1" applyAlignment="1">
      <alignment horizontal="center" vertical="center" wrapText="1"/>
    </xf>
    <xf numFmtId="0" fontId="16" fillId="0" borderId="49" xfId="0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25" fillId="0" borderId="8" xfId="0" applyFont="1" applyBorder="1" applyAlignment="1">
      <alignment horizontal="left" vertical="center" wrapText="1"/>
    </xf>
    <xf numFmtId="0" fontId="0" fillId="0" borderId="85" xfId="0" applyBorder="1" applyAlignment="1">
      <alignment horizontal="center" vertical="center"/>
    </xf>
    <xf numFmtId="0" fontId="24" fillId="0" borderId="37" xfId="0" applyFont="1" applyBorder="1" applyAlignment="1">
      <alignment horizontal="left" vertical="center" wrapText="1"/>
    </xf>
    <xf numFmtId="165" fontId="12" fillId="0" borderId="23" xfId="0" applyNumberFormat="1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165" fontId="12" fillId="0" borderId="55" xfId="0" applyNumberFormat="1" applyFont="1" applyBorder="1" applyAlignment="1">
      <alignment horizontal="center" vertical="center" wrapText="1"/>
    </xf>
    <xf numFmtId="0" fontId="27" fillId="0" borderId="17" xfId="0" quotePrefix="1" applyFont="1" applyBorder="1" applyAlignment="1">
      <alignment vertical="center" wrapText="1"/>
    </xf>
    <xf numFmtId="0" fontId="24" fillId="0" borderId="34" xfId="0" applyFont="1" applyBorder="1" applyAlignment="1">
      <alignment horizontal="center" vertical="center" wrapText="1"/>
    </xf>
    <xf numFmtId="0" fontId="24" fillId="0" borderId="46" xfId="0" applyFont="1" applyBorder="1" applyAlignment="1">
      <alignment horizontal="center" vertical="center" wrapText="1"/>
    </xf>
    <xf numFmtId="0" fontId="24" fillId="0" borderId="52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1" fontId="0" fillId="8" borderId="0" xfId="0" applyNumberFormat="1" applyFill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5" fillId="0" borderId="13" xfId="0" applyFont="1" applyBorder="1" applyAlignment="1">
      <alignment vertical="center" wrapText="1"/>
    </xf>
    <xf numFmtId="0" fontId="25" fillId="0" borderId="31" xfId="0" applyFont="1" applyBorder="1" applyAlignment="1">
      <alignment vertical="center" wrapText="1"/>
    </xf>
    <xf numFmtId="0" fontId="24" fillId="8" borderId="68" xfId="0" applyFont="1" applyFill="1" applyBorder="1" applyAlignment="1">
      <alignment horizontal="center" vertical="center" wrapText="1"/>
    </xf>
    <xf numFmtId="0" fontId="24" fillId="0" borderId="56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 wrapText="1"/>
    </xf>
    <xf numFmtId="165" fontId="12" fillId="8" borderId="55" xfId="0" applyNumberFormat="1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/>
    </xf>
    <xf numFmtId="0" fontId="25" fillId="0" borderId="68" xfId="0" applyFont="1" applyBorder="1" applyAlignment="1">
      <alignment vertical="center" wrapText="1"/>
    </xf>
    <xf numFmtId="0" fontId="24" fillId="0" borderId="74" xfId="0" applyFont="1" applyBorder="1" applyAlignment="1">
      <alignment horizontal="left" vertical="center" wrapText="1"/>
    </xf>
    <xf numFmtId="0" fontId="25" fillId="0" borderId="23" xfId="0" applyFont="1" applyBorder="1" applyAlignment="1">
      <alignment vertical="center" wrapText="1"/>
    </xf>
    <xf numFmtId="0" fontId="25" fillId="0" borderId="50" xfId="0" applyFont="1" applyBorder="1" applyAlignment="1">
      <alignment horizontal="center" vertical="center"/>
    </xf>
    <xf numFmtId="164" fontId="0" fillId="8" borderId="0" xfId="4" applyFont="1" applyFill="1" applyAlignment="1">
      <alignment wrapText="1"/>
    </xf>
    <xf numFmtId="164" fontId="0" fillId="8" borderId="0" xfId="4" applyFont="1" applyFill="1"/>
    <xf numFmtId="164" fontId="0" fillId="8" borderId="0" xfId="0" applyNumberFormat="1" applyFill="1"/>
    <xf numFmtId="0" fontId="25" fillId="0" borderId="24" xfId="0" applyFont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 wrapText="1"/>
    </xf>
    <xf numFmtId="0" fontId="25" fillId="8" borderId="0" xfId="0" applyFont="1" applyFill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24" fillId="8" borderId="48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vertical="center"/>
    </xf>
    <xf numFmtId="0" fontId="25" fillId="0" borderId="48" xfId="0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0" fillId="8" borderId="86" xfId="0" applyFill="1" applyBorder="1" applyAlignment="1">
      <alignment vertical="center"/>
    </xf>
    <xf numFmtId="165" fontId="12" fillId="0" borderId="49" xfId="0" applyNumberFormat="1" applyFont="1" applyBorder="1" applyAlignment="1">
      <alignment horizontal="center" vertical="center" wrapText="1"/>
    </xf>
    <xf numFmtId="0" fontId="24" fillId="8" borderId="51" xfId="0" applyFont="1" applyFill="1" applyBorder="1" applyAlignment="1">
      <alignment horizontal="center"/>
    </xf>
    <xf numFmtId="0" fontId="25" fillId="0" borderId="33" xfId="0" applyFont="1" applyBorder="1" applyAlignment="1">
      <alignment horizontal="center" vertical="center"/>
    </xf>
    <xf numFmtId="0" fontId="25" fillId="0" borderId="25" xfId="0" applyFont="1" applyBorder="1" applyAlignment="1">
      <alignment horizontal="left" vertical="center" wrapText="1"/>
    </xf>
    <xf numFmtId="0" fontId="24" fillId="8" borderId="42" xfId="0" applyFont="1" applyFill="1" applyBorder="1" applyAlignment="1">
      <alignment horizontal="center" vertical="center" wrapText="1"/>
    </xf>
    <xf numFmtId="0" fontId="25" fillId="0" borderId="44" xfId="0" applyFont="1" applyBorder="1" applyAlignment="1">
      <alignment horizontal="center" vertical="center"/>
    </xf>
    <xf numFmtId="0" fontId="25" fillId="0" borderId="46" xfId="0" applyFont="1" applyBorder="1" applyAlignment="1">
      <alignment horizontal="left" vertical="center" wrapText="1"/>
    </xf>
    <xf numFmtId="0" fontId="25" fillId="0" borderId="53" xfId="0" applyFont="1" applyBorder="1" applyAlignment="1">
      <alignment horizontal="center" vertical="center"/>
    </xf>
    <xf numFmtId="0" fontId="24" fillId="8" borderId="23" xfId="0" applyFont="1" applyFill="1" applyBorder="1" applyAlignment="1">
      <alignment horizontal="center"/>
    </xf>
    <xf numFmtId="0" fontId="24" fillId="8" borderId="24" xfId="0" applyFont="1" applyFill="1" applyBorder="1" applyAlignment="1">
      <alignment horizontal="center"/>
    </xf>
    <xf numFmtId="0" fontId="25" fillId="0" borderId="49" xfId="0" applyFont="1" applyBorder="1" applyAlignment="1">
      <alignment horizontal="left" vertical="center" wrapText="1"/>
    </xf>
    <xf numFmtId="0" fontId="24" fillId="0" borderId="55" xfId="0" applyFont="1" applyBorder="1" applyAlignment="1">
      <alignment horizontal="center" vertical="center"/>
    </xf>
    <xf numFmtId="0" fontId="25" fillId="8" borderId="23" xfId="0" applyFont="1" applyFill="1" applyBorder="1" applyAlignment="1">
      <alignment vertical="center" wrapText="1"/>
    </xf>
    <xf numFmtId="0" fontId="25" fillId="8" borderId="37" xfId="0" applyFont="1" applyFill="1" applyBorder="1" applyAlignment="1">
      <alignment vertical="center" wrapText="1"/>
    </xf>
    <xf numFmtId="165" fontId="33" fillId="0" borderId="25" xfId="0" applyNumberFormat="1" applyFont="1" applyBorder="1" applyAlignment="1">
      <alignment horizontal="center" vertical="center" wrapText="1"/>
    </xf>
    <xf numFmtId="0" fontId="24" fillId="8" borderId="25" xfId="0" applyFont="1" applyFill="1" applyBorder="1" applyAlignment="1">
      <alignment horizontal="center"/>
    </xf>
    <xf numFmtId="0" fontId="25" fillId="0" borderId="39" xfId="0" applyFont="1" applyBorder="1" applyAlignment="1">
      <alignment vertical="center" wrapText="1"/>
    </xf>
    <xf numFmtId="165" fontId="40" fillId="0" borderId="24" xfId="0" applyNumberFormat="1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/>
    </xf>
    <xf numFmtId="0" fontId="25" fillId="0" borderId="42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5" fillId="8" borderId="54" xfId="0" applyFont="1" applyFill="1" applyBorder="1" applyAlignment="1">
      <alignment horizontal="center"/>
    </xf>
    <xf numFmtId="0" fontId="24" fillId="8" borderId="19" xfId="0" applyFont="1" applyFill="1" applyBorder="1" applyAlignment="1">
      <alignment horizontal="center" vertical="center" wrapText="1"/>
    </xf>
    <xf numFmtId="16" fontId="0" fillId="0" borderId="50" xfId="0" applyNumberFormat="1" applyBorder="1" applyAlignment="1">
      <alignment horizontal="center" vertical="center"/>
    </xf>
    <xf numFmtId="165" fontId="12" fillId="8" borderId="52" xfId="0" applyNumberFormat="1" applyFont="1" applyFill="1" applyBorder="1" applyAlignment="1">
      <alignment horizontal="center" vertical="center" wrapText="1"/>
    </xf>
    <xf numFmtId="16" fontId="0" fillId="0" borderId="28" xfId="0" applyNumberFormat="1" applyBorder="1" applyAlignment="1">
      <alignment horizontal="center" vertical="center"/>
    </xf>
    <xf numFmtId="0" fontId="24" fillId="8" borderId="18" xfId="0" applyFont="1" applyFill="1" applyBorder="1" applyAlignment="1">
      <alignment horizontal="left" vertical="center" wrapText="1"/>
    </xf>
    <xf numFmtId="0" fontId="24" fillId="8" borderId="25" xfId="0" applyFont="1" applyFill="1" applyBorder="1" applyAlignment="1">
      <alignment horizontal="left" vertical="center" wrapText="1"/>
    </xf>
    <xf numFmtId="0" fontId="25" fillId="0" borderId="19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25" fillId="0" borderId="34" xfId="0" applyFont="1" applyBorder="1" applyAlignment="1">
      <alignment horizontal="left" vertical="center" wrapText="1"/>
    </xf>
    <xf numFmtId="0" fontId="25" fillId="0" borderId="46" xfId="0" applyFont="1" applyBorder="1" applyAlignment="1">
      <alignment horizontal="center" vertical="center"/>
    </xf>
    <xf numFmtId="0" fontId="0" fillId="8" borderId="0" xfId="0" applyFill="1" applyAlignment="1">
      <alignment vertical="center" wrapText="1"/>
    </xf>
    <xf numFmtId="0" fontId="17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vertical="center" wrapText="1"/>
    </xf>
    <xf numFmtId="0" fontId="0" fillId="8" borderId="5" xfId="0" applyFill="1" applyBorder="1" applyAlignment="1">
      <alignment vertical="center"/>
    </xf>
    <xf numFmtId="0" fontId="2" fillId="8" borderId="0" xfId="0" applyFont="1" applyFill="1" applyAlignment="1">
      <alignment vertical="center"/>
    </xf>
    <xf numFmtId="0" fontId="39" fillId="0" borderId="48" xfId="0" applyFont="1" applyBorder="1" applyAlignment="1">
      <alignment horizontal="left" vertical="center" wrapText="1"/>
    </xf>
    <xf numFmtId="0" fontId="0" fillId="8" borderId="68" xfId="0" applyFill="1" applyBorder="1"/>
    <xf numFmtId="0" fontId="25" fillId="0" borderId="5" xfId="0" applyFont="1" applyBorder="1" applyAlignment="1">
      <alignment vertical="center" wrapText="1"/>
    </xf>
    <xf numFmtId="0" fontId="0" fillId="8" borderId="30" xfId="0" applyFill="1" applyBorder="1"/>
    <xf numFmtId="0" fontId="0" fillId="8" borderId="35" xfId="0" applyFill="1" applyBorder="1"/>
    <xf numFmtId="0" fontId="0" fillId="8" borderId="83" xfId="0" applyFill="1" applyBorder="1"/>
    <xf numFmtId="0" fontId="0" fillId="8" borderId="56" xfId="0" applyFill="1" applyBorder="1"/>
    <xf numFmtId="0" fontId="25" fillId="0" borderId="34" xfId="0" applyFont="1" applyBorder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26" fillId="0" borderId="35" xfId="0" applyFont="1" applyBorder="1" applyAlignment="1">
      <alignment vertical="center" wrapText="1"/>
    </xf>
    <xf numFmtId="0" fontId="24" fillId="0" borderId="9" xfId="0" applyFont="1" applyBorder="1" applyAlignment="1">
      <alignment horizontal="center" vertical="center" wrapText="1"/>
    </xf>
    <xf numFmtId="0" fontId="24" fillId="14" borderId="46" xfId="0" applyFont="1" applyFill="1" applyBorder="1" applyAlignment="1">
      <alignment horizontal="center" vertical="center" wrapText="1"/>
    </xf>
    <xf numFmtId="165" fontId="12" fillId="14" borderId="46" xfId="0" applyNumberFormat="1" applyFont="1" applyFill="1" applyBorder="1" applyAlignment="1">
      <alignment horizontal="center" vertical="center" wrapText="1"/>
    </xf>
    <xf numFmtId="0" fontId="24" fillId="14" borderId="33" xfId="0" applyFont="1" applyFill="1" applyBorder="1" applyAlignment="1">
      <alignment horizontal="left" vertical="center" wrapText="1"/>
    </xf>
    <xf numFmtId="165" fontId="12" fillId="14" borderId="49" xfId="0" applyNumberFormat="1" applyFont="1" applyFill="1" applyBorder="1" applyAlignment="1">
      <alignment horizontal="center" vertical="center" wrapText="1"/>
    </xf>
    <xf numFmtId="0" fontId="24" fillId="14" borderId="25" xfId="0" applyFont="1" applyFill="1" applyBorder="1" applyAlignment="1">
      <alignment horizontal="center" vertical="center" wrapText="1"/>
    </xf>
    <xf numFmtId="0" fontId="24" fillId="14" borderId="0" xfId="0" applyFont="1" applyFill="1" applyAlignment="1">
      <alignment horizontal="left" vertical="center" wrapText="1"/>
    </xf>
    <xf numFmtId="0" fontId="25" fillId="0" borderId="45" xfId="0" applyFont="1" applyBorder="1" applyAlignment="1">
      <alignment horizontal="center" vertical="center"/>
    </xf>
    <xf numFmtId="0" fontId="25" fillId="8" borderId="44" xfId="0" applyFont="1" applyFill="1" applyBorder="1" applyAlignment="1">
      <alignment horizontal="left" vertical="center" wrapText="1"/>
    </xf>
    <xf numFmtId="0" fontId="16" fillId="8" borderId="55" xfId="0" applyFont="1" applyFill="1" applyBorder="1" applyAlignment="1">
      <alignment horizontal="center" vertical="center"/>
    </xf>
    <xf numFmtId="0" fontId="16" fillId="8" borderId="25" xfId="0" applyFont="1" applyFill="1" applyBorder="1" applyAlignment="1">
      <alignment horizontal="center" vertical="center"/>
    </xf>
    <xf numFmtId="0" fontId="16" fillId="8" borderId="24" xfId="0" applyFont="1" applyFill="1" applyBorder="1" applyAlignment="1">
      <alignment horizontal="center" vertical="center"/>
    </xf>
    <xf numFmtId="0" fontId="24" fillId="0" borderId="87" xfId="0" applyFont="1" applyBorder="1" applyAlignment="1">
      <alignment horizontal="center" vertical="center" wrapText="1"/>
    </xf>
    <xf numFmtId="0" fontId="24" fillId="8" borderId="52" xfId="0" applyFont="1" applyFill="1" applyBorder="1" applyAlignment="1">
      <alignment horizontal="center" vertical="center"/>
    </xf>
    <xf numFmtId="165" fontId="42" fillId="0" borderId="5" xfId="0" applyNumberFormat="1" applyFont="1" applyBorder="1" applyAlignment="1">
      <alignment horizontal="center" vertical="center" wrapText="1"/>
    </xf>
    <xf numFmtId="165" fontId="42" fillId="8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left" vertical="center" wrapText="1"/>
    </xf>
    <xf numFmtId="0" fontId="34" fillId="16" borderId="5" xfId="0" applyFont="1" applyFill="1" applyBorder="1" applyAlignment="1">
      <alignment horizontal="center"/>
    </xf>
    <xf numFmtId="0" fontId="24" fillId="14" borderId="46" xfId="0" applyFont="1" applyFill="1" applyBorder="1" applyAlignment="1">
      <alignment horizontal="left" vertical="center" wrapText="1"/>
    </xf>
    <xf numFmtId="165" fontId="12" fillId="14" borderId="33" xfId="0" applyNumberFormat="1" applyFont="1" applyFill="1" applyBorder="1" applyAlignment="1">
      <alignment horizontal="center" vertical="center" wrapText="1"/>
    </xf>
    <xf numFmtId="165" fontId="40" fillId="0" borderId="25" xfId="0" applyNumberFormat="1" applyFont="1" applyBorder="1" applyAlignment="1">
      <alignment horizontal="center" vertical="center" wrapText="1"/>
    </xf>
    <xf numFmtId="165" fontId="33" fillId="0" borderId="24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16" fillId="8" borderId="52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4" fillId="0" borderId="18" xfId="0" applyFont="1" applyBorder="1" applyAlignment="1">
      <alignment horizontal="left" vertical="center" wrapText="1"/>
    </xf>
    <xf numFmtId="165" fontId="12" fillId="0" borderId="4" xfId="0" applyNumberFormat="1" applyFont="1" applyBorder="1" applyAlignment="1">
      <alignment horizontal="center" vertical="center" wrapText="1"/>
    </xf>
    <xf numFmtId="165" fontId="12" fillId="0" borderId="52" xfId="0" applyNumberFormat="1" applyFont="1" applyBorder="1" applyAlignment="1">
      <alignment horizontal="center" vertical="center" wrapText="1"/>
    </xf>
    <xf numFmtId="0" fontId="26" fillId="0" borderId="37" xfId="0" applyFont="1" applyBorder="1" applyAlignment="1">
      <alignment vertical="center" wrapText="1"/>
    </xf>
    <xf numFmtId="0" fontId="25" fillId="8" borderId="25" xfId="0" applyFont="1" applyFill="1" applyBorder="1" applyAlignment="1">
      <alignment vertical="center" wrapText="1"/>
    </xf>
    <xf numFmtId="0" fontId="0" fillId="8" borderId="18" xfId="0" applyFill="1" applyBorder="1"/>
    <xf numFmtId="0" fontId="25" fillId="0" borderId="52" xfId="0" applyFont="1" applyBorder="1" applyAlignment="1">
      <alignment horizontal="center" vertical="center"/>
    </xf>
    <xf numFmtId="0" fontId="25" fillId="0" borderId="55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5" fillId="17" borderId="48" xfId="0" applyFont="1" applyFill="1" applyBorder="1" applyAlignment="1">
      <alignment horizontal="left" vertical="center" wrapText="1"/>
    </xf>
    <xf numFmtId="0" fontId="25" fillId="17" borderId="44" xfId="0" applyFont="1" applyFill="1" applyBorder="1" applyAlignment="1">
      <alignment horizontal="left" vertical="center" wrapText="1"/>
    </xf>
    <xf numFmtId="0" fontId="24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165" fontId="12" fillId="0" borderId="47" xfId="0" applyNumberFormat="1" applyFont="1" applyBorder="1" applyAlignment="1">
      <alignment horizontal="center" vertical="center" wrapText="1"/>
    </xf>
    <xf numFmtId="165" fontId="12" fillId="0" borderId="48" xfId="0" applyNumberFormat="1" applyFont="1" applyBorder="1" applyAlignment="1">
      <alignment horizontal="center" vertical="center" wrapText="1"/>
    </xf>
    <xf numFmtId="165" fontId="12" fillId="0" borderId="44" xfId="0" applyNumberFormat="1" applyFont="1" applyBorder="1" applyAlignment="1">
      <alignment horizontal="center" vertical="center" wrapText="1"/>
    </xf>
    <xf numFmtId="165" fontId="12" fillId="8" borderId="48" xfId="0" applyNumberFormat="1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left" vertical="center" wrapText="1"/>
    </xf>
    <xf numFmtId="0" fontId="24" fillId="0" borderId="25" xfId="0" applyFont="1" applyBorder="1" applyAlignment="1">
      <alignment horizontal="left" vertical="center" wrapText="1"/>
    </xf>
    <xf numFmtId="0" fontId="25" fillId="0" borderId="24" xfId="0" applyFont="1" applyBorder="1" applyAlignment="1">
      <alignment horizontal="left" vertical="center" wrapText="1"/>
    </xf>
    <xf numFmtId="0" fontId="24" fillId="0" borderId="54" xfId="0" applyFont="1" applyBorder="1" applyAlignment="1">
      <alignment horizontal="left" vertical="center" wrapText="1"/>
    </xf>
    <xf numFmtId="0" fontId="25" fillId="0" borderId="68" xfId="0" applyFont="1" applyBorder="1" applyAlignment="1">
      <alignment horizontal="left" vertical="center" wrapText="1"/>
    </xf>
    <xf numFmtId="0" fontId="2" fillId="8" borderId="24" xfId="0" applyFont="1" applyFill="1" applyBorder="1" applyAlignment="1">
      <alignment wrapText="1"/>
    </xf>
    <xf numFmtId="165" fontId="40" fillId="8" borderId="55" xfId="0" applyNumberFormat="1" applyFont="1" applyFill="1" applyBorder="1" applyAlignment="1">
      <alignment horizontal="center" vertical="center" wrapText="1"/>
    </xf>
    <xf numFmtId="165" fontId="33" fillId="8" borderId="55" xfId="0" applyNumberFormat="1" applyFont="1" applyFill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68" xfId="0" applyFont="1" applyBorder="1" applyAlignment="1">
      <alignment horizontal="center" vertical="center" wrapText="1"/>
    </xf>
    <xf numFmtId="0" fontId="25" fillId="18" borderId="49" xfId="0" applyFont="1" applyFill="1" applyBorder="1" applyAlignment="1">
      <alignment horizontal="center" vertical="center"/>
    </xf>
    <xf numFmtId="0" fontId="43" fillId="18" borderId="49" xfId="0" applyFont="1" applyFill="1" applyBorder="1" applyAlignment="1">
      <alignment horizontal="left" vertical="center" wrapText="1"/>
    </xf>
    <xf numFmtId="0" fontId="25" fillId="18" borderId="49" xfId="0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center"/>
    </xf>
    <xf numFmtId="0" fontId="25" fillId="8" borderId="18" xfId="0" applyFont="1" applyFill="1" applyBorder="1" applyAlignment="1">
      <alignment horizontal="center"/>
    </xf>
    <xf numFmtId="0" fontId="24" fillId="8" borderId="37" xfId="0" applyFont="1" applyFill="1" applyBorder="1" applyAlignment="1">
      <alignment horizontal="center" vertical="center" wrapText="1"/>
    </xf>
    <xf numFmtId="0" fontId="37" fillId="0" borderId="29" xfId="0" applyFont="1" applyBorder="1" applyAlignment="1">
      <alignment horizontal="center" vertical="center"/>
    </xf>
    <xf numFmtId="0" fontId="25" fillId="0" borderId="17" xfId="0" applyFont="1" applyBorder="1" applyAlignment="1">
      <alignment vertical="center" wrapText="1"/>
    </xf>
    <xf numFmtId="0" fontId="25" fillId="0" borderId="28" xfId="0" applyFont="1" applyBorder="1" applyAlignment="1">
      <alignment horizontal="center" vertical="center"/>
    </xf>
    <xf numFmtId="165" fontId="12" fillId="0" borderId="56" xfId="0" applyNumberFormat="1" applyFont="1" applyBorder="1" applyAlignment="1">
      <alignment horizontal="center" vertical="center" wrapText="1"/>
    </xf>
    <xf numFmtId="0" fontId="0" fillId="8" borderId="56" xfId="0" applyFill="1" applyBorder="1" applyAlignment="1">
      <alignment vertical="center"/>
    </xf>
    <xf numFmtId="0" fontId="24" fillId="18" borderId="25" xfId="0" applyFont="1" applyFill="1" applyBorder="1" applyAlignment="1">
      <alignment horizontal="left" vertical="center" wrapText="1"/>
    </xf>
    <xf numFmtId="0" fontId="24" fillId="18" borderId="54" xfId="0" applyFont="1" applyFill="1" applyBorder="1" applyAlignment="1">
      <alignment horizontal="left" vertical="center" wrapText="1"/>
    </xf>
    <xf numFmtId="0" fontId="0" fillId="8" borderId="79" xfId="0" applyFill="1" applyBorder="1" applyAlignment="1">
      <alignment horizontal="center" vertical="center"/>
    </xf>
    <xf numFmtId="0" fontId="0" fillId="8" borderId="67" xfId="0" applyFill="1" applyBorder="1" applyAlignment="1">
      <alignment horizontal="center" vertical="center"/>
    </xf>
    <xf numFmtId="0" fontId="25" fillId="8" borderId="33" xfId="0" applyFont="1" applyFill="1" applyBorder="1" applyAlignment="1">
      <alignment horizontal="left" vertical="center" wrapText="1"/>
    </xf>
    <xf numFmtId="0" fontId="25" fillId="0" borderId="49" xfId="0" applyFont="1" applyBorder="1" applyAlignment="1">
      <alignment horizontal="center" vertical="center"/>
    </xf>
    <xf numFmtId="0" fontId="25" fillId="18" borderId="44" xfId="0" applyFont="1" applyFill="1" applyBorder="1" applyAlignment="1">
      <alignment horizontal="left" vertical="center" wrapText="1"/>
    </xf>
    <xf numFmtId="0" fontId="44" fillId="0" borderId="33" xfId="0" applyFont="1" applyBorder="1" applyAlignment="1">
      <alignment horizontal="left" vertical="center" wrapText="1"/>
    </xf>
    <xf numFmtId="0" fontId="25" fillId="19" borderId="33" xfId="0" applyFont="1" applyFill="1" applyBorder="1" applyAlignment="1">
      <alignment horizontal="left" vertical="center" wrapText="1"/>
    </xf>
    <xf numFmtId="0" fontId="24" fillId="19" borderId="33" xfId="0" applyFont="1" applyFill="1" applyBorder="1" applyAlignment="1">
      <alignment horizontal="left" vertical="center" wrapText="1"/>
    </xf>
    <xf numFmtId="0" fontId="24" fillId="20" borderId="25" xfId="0" applyFont="1" applyFill="1" applyBorder="1" applyAlignment="1">
      <alignment horizontal="left" vertical="center" wrapText="1"/>
    </xf>
    <xf numFmtId="0" fontId="24" fillId="18" borderId="24" xfId="0" applyFont="1" applyFill="1" applyBorder="1" applyAlignment="1">
      <alignment horizontal="left" vertical="center" wrapText="1"/>
    </xf>
    <xf numFmtId="165" fontId="40" fillId="0" borderId="33" xfId="0" applyNumberFormat="1" applyFont="1" applyBorder="1" applyAlignment="1">
      <alignment horizontal="center" vertical="center" wrapText="1"/>
    </xf>
    <xf numFmtId="0" fontId="26" fillId="0" borderId="48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center" vertical="center"/>
    </xf>
    <xf numFmtId="0" fontId="25" fillId="8" borderId="54" xfId="0" applyFont="1" applyFill="1" applyBorder="1" applyAlignment="1">
      <alignment vertical="center" wrapText="1"/>
    </xf>
    <xf numFmtId="0" fontId="25" fillId="0" borderId="37" xfId="0" applyFont="1" applyBorder="1" applyAlignment="1">
      <alignment horizontal="center" vertical="center"/>
    </xf>
    <xf numFmtId="0" fontId="9" fillId="5" borderId="78" xfId="0" applyFont="1" applyFill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 vertical="center" wrapText="1"/>
    </xf>
    <xf numFmtId="0" fontId="9" fillId="5" borderId="39" xfId="0" applyFont="1" applyFill="1" applyBorder="1" applyAlignment="1">
      <alignment horizontal="center" vertical="center" wrapText="1"/>
    </xf>
    <xf numFmtId="0" fontId="24" fillId="0" borderId="50" xfId="0" applyFont="1" applyBorder="1" applyAlignment="1">
      <alignment horizontal="center" vertical="center"/>
    </xf>
    <xf numFmtId="0" fontId="29" fillId="8" borderId="47" xfId="0" applyFont="1" applyFill="1" applyBorder="1" applyAlignment="1">
      <alignment horizontal="center" vertical="center" wrapText="1"/>
    </xf>
    <xf numFmtId="0" fontId="29" fillId="8" borderId="4" xfId="0" applyFont="1" applyFill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/>
    </xf>
    <xf numFmtId="0" fontId="25" fillId="21" borderId="48" xfId="0" applyFont="1" applyFill="1" applyBorder="1" applyAlignment="1">
      <alignment horizontal="left" vertical="center" wrapText="1"/>
    </xf>
    <xf numFmtId="0" fontId="24" fillId="8" borderId="54" xfId="0" applyFont="1" applyFill="1" applyBorder="1" applyAlignment="1">
      <alignment horizontal="left" vertical="center" wrapText="1"/>
    </xf>
    <xf numFmtId="165" fontId="12" fillId="0" borderId="51" xfId="0" applyNumberFormat="1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25" fillId="14" borderId="48" xfId="0" applyFont="1" applyFill="1" applyBorder="1" applyAlignment="1">
      <alignment horizontal="left" vertical="center" wrapText="1"/>
    </xf>
    <xf numFmtId="0" fontId="25" fillId="14" borderId="42" xfId="0" applyFont="1" applyFill="1" applyBorder="1" applyAlignment="1">
      <alignment horizontal="left" vertical="center" wrapText="1"/>
    </xf>
    <xf numFmtId="0" fontId="30" fillId="0" borderId="0" xfId="0" applyFont="1" applyAlignment="1">
      <alignment horizontal="center" vertical="center" wrapText="1"/>
    </xf>
    <xf numFmtId="0" fontId="24" fillId="18" borderId="18" xfId="0" applyFont="1" applyFill="1" applyBorder="1" applyAlignment="1">
      <alignment horizontal="left" vertical="center" wrapText="1"/>
    </xf>
    <xf numFmtId="165" fontId="12" fillId="0" borderId="18" xfId="0" applyNumberFormat="1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5" fillId="14" borderId="33" xfId="0" applyFont="1" applyFill="1" applyBorder="1" applyAlignment="1">
      <alignment horizontal="left" vertical="center" wrapText="1"/>
    </xf>
    <xf numFmtId="165" fontId="12" fillId="0" borderId="10" xfId="0" applyNumberFormat="1" applyFont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/>
    </xf>
    <xf numFmtId="0" fontId="25" fillId="0" borderId="18" xfId="0" quotePrefix="1" applyFont="1" applyBorder="1" applyAlignment="1">
      <alignment vertical="center" wrapText="1"/>
    </xf>
    <xf numFmtId="0" fontId="16" fillId="0" borderId="74" xfId="0" applyFont="1" applyBorder="1" applyAlignment="1">
      <alignment horizontal="center" vertical="center"/>
    </xf>
    <xf numFmtId="0" fontId="25" fillId="8" borderId="68" xfId="0" applyFont="1" applyFill="1" applyBorder="1" applyAlignment="1">
      <alignment vertical="center" wrapText="1"/>
    </xf>
    <xf numFmtId="0" fontId="24" fillId="8" borderId="54" xfId="0" applyFont="1" applyFill="1" applyBorder="1" applyAlignment="1">
      <alignment horizontal="center"/>
    </xf>
    <xf numFmtId="0" fontId="26" fillId="0" borderId="9" xfId="0" applyFont="1" applyBorder="1" applyAlignment="1">
      <alignment horizontal="center" vertical="center" wrapText="1"/>
    </xf>
    <xf numFmtId="165" fontId="40" fillId="0" borderId="54" xfId="0" applyNumberFormat="1" applyFont="1" applyBorder="1" applyAlignment="1">
      <alignment horizontal="center" vertical="center" wrapText="1"/>
    </xf>
    <xf numFmtId="0" fontId="32" fillId="8" borderId="25" xfId="0" applyFont="1" applyFill="1" applyBorder="1" applyAlignment="1">
      <alignment horizontal="left" vertical="center" wrapText="1"/>
    </xf>
    <xf numFmtId="165" fontId="33" fillId="0" borderId="46" xfId="0" applyNumberFormat="1" applyFont="1" applyBorder="1" applyAlignment="1">
      <alignment horizontal="center" vertical="center" wrapText="1"/>
    </xf>
    <xf numFmtId="165" fontId="33" fillId="0" borderId="33" xfId="0" applyNumberFormat="1" applyFont="1" applyBorder="1" applyAlignment="1">
      <alignment horizontal="center" vertical="center" wrapText="1"/>
    </xf>
    <xf numFmtId="165" fontId="33" fillId="0" borderId="54" xfId="0" applyNumberFormat="1" applyFont="1" applyBorder="1" applyAlignment="1">
      <alignment horizontal="center" vertical="center" wrapText="1"/>
    </xf>
    <xf numFmtId="0" fontId="25" fillId="22" borderId="48" xfId="0" applyFont="1" applyFill="1" applyBorder="1" applyAlignment="1">
      <alignment horizontal="left" vertical="center" wrapText="1"/>
    </xf>
    <xf numFmtId="0" fontId="24" fillId="18" borderId="49" xfId="0" applyFont="1" applyFill="1" applyBorder="1" applyAlignment="1">
      <alignment horizontal="left" vertical="center" wrapText="1"/>
    </xf>
    <xf numFmtId="0" fontId="25" fillId="0" borderId="0" xfId="0" applyFont="1" applyAlignment="1">
      <alignment horizontal="center" vertical="center"/>
    </xf>
    <xf numFmtId="0" fontId="25" fillId="0" borderId="18" xfId="0" applyFont="1" applyBorder="1" applyAlignment="1">
      <alignment horizontal="left" vertical="center" wrapText="1"/>
    </xf>
    <xf numFmtId="0" fontId="24" fillId="18" borderId="45" xfId="0" applyFont="1" applyFill="1" applyBorder="1" applyAlignment="1">
      <alignment horizontal="left" vertical="center" wrapText="1"/>
    </xf>
    <xf numFmtId="0" fontId="39" fillId="0" borderId="52" xfId="0" applyFont="1" applyBorder="1" applyAlignment="1">
      <alignment vertical="center" wrapText="1"/>
    </xf>
    <xf numFmtId="0" fontId="25" fillId="19" borderId="33" xfId="0" applyFont="1" applyFill="1" applyBorder="1" applyAlignment="1">
      <alignment horizontal="center" vertical="center"/>
    </xf>
    <xf numFmtId="0" fontId="25" fillId="19" borderId="46" xfId="0" applyFont="1" applyFill="1" applyBorder="1" applyAlignment="1">
      <alignment horizontal="left" vertical="center" wrapText="1"/>
    </xf>
    <xf numFmtId="0" fontId="52" fillId="0" borderId="34" xfId="0" applyFont="1" applyBorder="1" applyAlignment="1">
      <alignment horizontal="left" vertical="center" wrapText="1"/>
    </xf>
    <xf numFmtId="0" fontId="52" fillId="0" borderId="46" xfId="0" applyFont="1" applyBorder="1" applyAlignment="1">
      <alignment horizontal="left" vertical="center" wrapText="1"/>
    </xf>
    <xf numFmtId="165" fontId="12" fillId="8" borderId="42" xfId="0" applyNumberFormat="1" applyFont="1" applyFill="1" applyBorder="1" applyAlignment="1">
      <alignment horizontal="center" vertical="center" wrapText="1"/>
    </xf>
    <xf numFmtId="0" fontId="25" fillId="8" borderId="18" xfId="0" applyFont="1" applyFill="1" applyBorder="1" applyAlignment="1">
      <alignment vertical="center" wrapText="1"/>
    </xf>
    <xf numFmtId="0" fontId="52" fillId="0" borderId="33" xfId="0" applyFont="1" applyBorder="1" applyAlignment="1">
      <alignment horizontal="left" vertical="center" wrapText="1"/>
    </xf>
    <xf numFmtId="0" fontId="24" fillId="22" borderId="42" xfId="0" applyFont="1" applyFill="1" applyBorder="1" applyAlignment="1">
      <alignment horizontal="center" vertical="center" wrapText="1"/>
    </xf>
    <xf numFmtId="0" fontId="24" fillId="22" borderId="54" xfId="0" applyFont="1" applyFill="1" applyBorder="1" applyAlignment="1">
      <alignment horizontal="left" vertical="center" wrapText="1"/>
    </xf>
    <xf numFmtId="0" fontId="24" fillId="22" borderId="33" xfId="0" applyFont="1" applyFill="1" applyBorder="1" applyAlignment="1">
      <alignment horizontal="center" vertical="center" wrapText="1"/>
    </xf>
    <xf numFmtId="0" fontId="24" fillId="22" borderId="24" xfId="0" applyFont="1" applyFill="1" applyBorder="1" applyAlignment="1">
      <alignment horizontal="left" vertical="center" wrapText="1"/>
    </xf>
    <xf numFmtId="0" fontId="24" fillId="22" borderId="44" xfId="0" applyFont="1" applyFill="1" applyBorder="1" applyAlignment="1">
      <alignment horizontal="center" vertical="center" wrapText="1"/>
    </xf>
    <xf numFmtId="0" fontId="24" fillId="22" borderId="25" xfId="0" applyFont="1" applyFill="1" applyBorder="1" applyAlignment="1">
      <alignment horizontal="left" vertical="center" wrapText="1"/>
    </xf>
    <xf numFmtId="0" fontId="32" fillId="22" borderId="42" xfId="0" applyFont="1" applyFill="1" applyBorder="1" applyAlignment="1">
      <alignment horizontal="center" vertical="center" wrapText="1"/>
    </xf>
    <xf numFmtId="0" fontId="32" fillId="22" borderId="25" xfId="0" applyFont="1" applyFill="1" applyBorder="1" applyAlignment="1">
      <alignment horizontal="left" vertical="center" wrapText="1"/>
    </xf>
    <xf numFmtId="0" fontId="32" fillId="0" borderId="42" xfId="0" applyFont="1" applyBorder="1" applyAlignment="1">
      <alignment horizontal="center" vertical="center" wrapText="1"/>
    </xf>
    <xf numFmtId="0" fontId="32" fillId="0" borderId="25" xfId="0" applyFont="1" applyBorder="1" applyAlignment="1">
      <alignment horizontal="left" vertical="center" wrapText="1"/>
    </xf>
    <xf numFmtId="0" fontId="32" fillId="22" borderId="33" xfId="0" applyFont="1" applyFill="1" applyBorder="1" applyAlignment="1">
      <alignment horizontal="center" vertical="center" wrapText="1"/>
    </xf>
    <xf numFmtId="0" fontId="32" fillId="22" borderId="24" xfId="0" applyFont="1" applyFill="1" applyBorder="1" applyAlignment="1">
      <alignment horizontal="left" vertical="center" wrapText="1"/>
    </xf>
    <xf numFmtId="0" fontId="32" fillId="0" borderId="55" xfId="0" applyFont="1" applyBorder="1" applyAlignment="1">
      <alignment vertical="center" wrapText="1"/>
    </xf>
    <xf numFmtId="0" fontId="25" fillId="0" borderId="23" xfId="0" applyFont="1" applyBorder="1" applyAlignment="1">
      <alignment horizontal="left" vertical="center" wrapText="1"/>
    </xf>
    <xf numFmtId="0" fontId="25" fillId="22" borderId="24" xfId="0" applyFont="1" applyFill="1" applyBorder="1" applyAlignment="1">
      <alignment horizontal="left" vertical="center" wrapText="1"/>
    </xf>
    <xf numFmtId="0" fontId="25" fillId="0" borderId="54" xfId="0" applyFont="1" applyBorder="1" applyAlignment="1">
      <alignment horizontal="left" vertical="center" wrapText="1"/>
    </xf>
    <xf numFmtId="0" fontId="25" fillId="14" borderId="24" xfId="0" applyFont="1" applyFill="1" applyBorder="1" applyAlignment="1">
      <alignment horizontal="left" vertical="center" wrapText="1"/>
    </xf>
    <xf numFmtId="0" fontId="25" fillId="0" borderId="37" xfId="0" applyFont="1" applyBorder="1" applyAlignment="1">
      <alignment horizontal="left" vertical="center" wrapText="1"/>
    </xf>
    <xf numFmtId="0" fontId="44" fillId="0" borderId="55" xfId="0" applyFont="1" applyBorder="1" applyAlignment="1">
      <alignment vertical="center" wrapText="1"/>
    </xf>
    <xf numFmtId="0" fontId="25" fillId="0" borderId="54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4" fillId="0" borderId="20" xfId="0" applyFont="1" applyBorder="1" applyAlignment="1">
      <alignment horizontal="left" vertical="center" wrapText="1"/>
    </xf>
    <xf numFmtId="165" fontId="12" fillId="0" borderId="22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25" fillId="0" borderId="21" xfId="0" applyFont="1" applyBorder="1" applyAlignment="1">
      <alignment vertical="center" wrapText="1"/>
    </xf>
    <xf numFmtId="0" fontId="25" fillId="0" borderId="42" xfId="0" applyFont="1" applyBorder="1" applyAlignment="1">
      <alignment horizontal="center" vertical="center" wrapText="1"/>
    </xf>
    <xf numFmtId="0" fontId="23" fillId="8" borderId="21" xfId="0" applyFont="1" applyFill="1" applyBorder="1" applyAlignment="1">
      <alignment horizontal="center" vertical="center" wrapText="1"/>
    </xf>
    <xf numFmtId="0" fontId="29" fillId="8" borderId="19" xfId="0" applyFont="1" applyFill="1" applyBorder="1" applyAlignment="1">
      <alignment horizontal="center" vertical="center" wrapText="1"/>
    </xf>
    <xf numFmtId="0" fontId="29" fillId="8" borderId="1" xfId="0" applyFont="1" applyFill="1" applyBorder="1" applyAlignment="1">
      <alignment horizontal="center" vertical="center" wrapText="1"/>
    </xf>
    <xf numFmtId="0" fontId="24" fillId="0" borderId="55" xfId="0" applyFont="1" applyBorder="1" applyAlignment="1">
      <alignment vertical="center" wrapText="1"/>
    </xf>
    <xf numFmtId="14" fontId="25" fillId="0" borderId="54" xfId="0" applyNumberFormat="1" applyFont="1" applyBorder="1" applyAlignment="1">
      <alignment vertical="center" wrapText="1"/>
    </xf>
    <xf numFmtId="0" fontId="23" fillId="8" borderId="17" xfId="0" applyFont="1" applyFill="1" applyBorder="1" applyAlignment="1">
      <alignment horizontal="center" vertical="center" wrapText="1"/>
    </xf>
    <xf numFmtId="0" fontId="24" fillId="0" borderId="52" xfId="0" applyFont="1" applyBorder="1" applyAlignment="1">
      <alignment vertical="center" wrapText="1"/>
    </xf>
    <xf numFmtId="0" fontId="24" fillId="0" borderId="51" xfId="0" applyFont="1" applyBorder="1" applyAlignment="1">
      <alignment vertical="center" wrapText="1"/>
    </xf>
    <xf numFmtId="0" fontId="24" fillId="8" borderId="23" xfId="0" applyFont="1" applyFill="1" applyBorder="1" applyAlignment="1">
      <alignment vertical="center" wrapText="1"/>
    </xf>
    <xf numFmtId="0" fontId="24" fillId="8" borderId="54" xfId="0" applyFont="1" applyFill="1" applyBorder="1" applyAlignment="1">
      <alignment vertical="center" wrapText="1"/>
    </xf>
    <xf numFmtId="0" fontId="24" fillId="8" borderId="24" xfId="0" applyFont="1" applyFill="1" applyBorder="1" applyAlignment="1">
      <alignment vertical="center" wrapText="1"/>
    </xf>
    <xf numFmtId="0" fontId="24" fillId="0" borderId="24" xfId="0" quotePrefix="1" applyFont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32" fillId="8" borderId="25" xfId="0" applyFont="1" applyFill="1" applyBorder="1" applyAlignment="1">
      <alignment vertical="center" wrapText="1"/>
    </xf>
    <xf numFmtId="0" fontId="23" fillId="8" borderId="19" xfId="0" applyFont="1" applyFill="1" applyBorder="1" applyAlignment="1">
      <alignment horizontal="center" vertical="center" wrapText="1"/>
    </xf>
    <xf numFmtId="0" fontId="24" fillId="8" borderId="33" xfId="0" applyFont="1" applyFill="1" applyBorder="1" applyAlignment="1">
      <alignment horizontal="center" vertical="center" wrapText="1"/>
    </xf>
    <xf numFmtId="0" fontId="24" fillId="0" borderId="10" xfId="0" quotePrefix="1" applyFont="1" applyBorder="1" applyAlignment="1">
      <alignment vertical="center" wrapText="1"/>
    </xf>
    <xf numFmtId="0" fontId="32" fillId="0" borderId="52" xfId="0" applyFont="1" applyBorder="1" applyAlignment="1">
      <alignment vertical="center" wrapText="1"/>
    </xf>
    <xf numFmtId="0" fontId="16" fillId="8" borderId="42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24" fillId="8" borderId="17" xfId="0" applyFont="1" applyFill="1" applyBorder="1" applyAlignment="1">
      <alignment horizontal="center" vertical="center" wrapText="1"/>
    </xf>
    <xf numFmtId="0" fontId="24" fillId="8" borderId="24" xfId="0" applyFont="1" applyFill="1" applyBorder="1" applyAlignment="1">
      <alignment horizontal="center" vertical="center" wrapText="1"/>
    </xf>
    <xf numFmtId="0" fontId="26" fillId="15" borderId="9" xfId="0" applyFont="1" applyFill="1" applyBorder="1" applyAlignment="1">
      <alignment horizontal="center" vertical="center" wrapText="1"/>
    </xf>
    <xf numFmtId="0" fontId="26" fillId="15" borderId="68" xfId="0" applyFont="1" applyFill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/>
    </xf>
    <xf numFmtId="0" fontId="0" fillId="8" borderId="29" xfId="0" applyFill="1" applyBorder="1"/>
    <xf numFmtId="0" fontId="0" fillId="8" borderId="23" xfId="0" applyFill="1" applyBorder="1"/>
    <xf numFmtId="0" fontId="0" fillId="8" borderId="47" xfId="0" applyFill="1" applyBorder="1"/>
    <xf numFmtId="0" fontId="0" fillId="8" borderId="50" xfId="0" applyFill="1" applyBorder="1"/>
    <xf numFmtId="0" fontId="0" fillId="8" borderId="24" xfId="0" applyFill="1" applyBorder="1"/>
    <xf numFmtId="0" fontId="0" fillId="8" borderId="48" xfId="0" applyFill="1" applyBorder="1"/>
    <xf numFmtId="0" fontId="0" fillId="8" borderId="52" xfId="0" applyFill="1" applyBorder="1"/>
    <xf numFmtId="0" fontId="0" fillId="8" borderId="37" xfId="0" applyFill="1" applyBorder="1"/>
    <xf numFmtId="0" fontId="0" fillId="8" borderId="4" xfId="0" applyFill="1" applyBorder="1"/>
    <xf numFmtId="0" fontId="0" fillId="8" borderId="34" xfId="0" applyFill="1" applyBorder="1"/>
    <xf numFmtId="0" fontId="0" fillId="8" borderId="14" xfId="0" applyFill="1" applyBorder="1"/>
    <xf numFmtId="0" fontId="0" fillId="8" borderId="53" xfId="0" applyFill="1" applyBorder="1"/>
    <xf numFmtId="0" fontId="24" fillId="8" borderId="37" xfId="0" applyFont="1" applyFill="1" applyBorder="1"/>
    <xf numFmtId="0" fontId="24" fillId="8" borderId="47" xfId="0" applyFont="1" applyFill="1" applyBorder="1"/>
    <xf numFmtId="0" fontId="24" fillId="8" borderId="48" xfId="0" applyFont="1" applyFill="1" applyBorder="1"/>
    <xf numFmtId="0" fontId="25" fillId="19" borderId="25" xfId="0" applyFont="1" applyFill="1" applyBorder="1" applyAlignment="1">
      <alignment horizontal="left" vertical="center" wrapText="1"/>
    </xf>
    <xf numFmtId="0" fontId="25" fillId="19" borderId="24" xfId="0" applyFont="1" applyFill="1" applyBorder="1" applyAlignment="1">
      <alignment horizontal="left" vertical="center" wrapText="1"/>
    </xf>
    <xf numFmtId="0" fontId="24" fillId="8" borderId="44" xfId="0" applyFont="1" applyFill="1" applyBorder="1"/>
    <xf numFmtId="0" fontId="0" fillId="8" borderId="44" xfId="0" applyFill="1" applyBorder="1"/>
    <xf numFmtId="0" fontId="24" fillId="8" borderId="42" xfId="0" applyFont="1" applyFill="1" applyBorder="1"/>
    <xf numFmtId="0" fontId="0" fillId="8" borderId="25" xfId="0" applyFill="1" applyBorder="1"/>
    <xf numFmtId="0" fontId="0" fillId="8" borderId="42" xfId="0" applyFill="1" applyBorder="1"/>
    <xf numFmtId="0" fontId="0" fillId="8" borderId="55" xfId="0" applyFill="1" applyBorder="1"/>
    <xf numFmtId="165" fontId="40" fillId="0" borderId="46" xfId="0" applyNumberFormat="1" applyFont="1" applyBorder="1" applyAlignment="1">
      <alignment horizontal="center" vertical="center" wrapText="1"/>
    </xf>
    <xf numFmtId="0" fontId="32" fillId="0" borderId="25" xfId="0" applyFont="1" applyBorder="1" applyAlignment="1">
      <alignment horizontal="center" vertical="center" wrapText="1"/>
    </xf>
    <xf numFmtId="0" fontId="25" fillId="0" borderId="25" xfId="0" applyFont="1" applyBorder="1" applyAlignment="1">
      <alignment horizontal="center" vertical="center" wrapText="1"/>
    </xf>
    <xf numFmtId="165" fontId="12" fillId="15" borderId="46" xfId="0" applyNumberFormat="1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vertical="center" wrapText="1"/>
    </xf>
    <xf numFmtId="0" fontId="44" fillId="0" borderId="25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4" fillId="0" borderId="24" xfId="0" applyFont="1" applyBorder="1" applyAlignment="1">
      <alignment vertical="center" wrapText="1"/>
    </xf>
    <xf numFmtId="0" fontId="55" fillId="0" borderId="25" xfId="0" applyFont="1" applyBorder="1" applyAlignment="1">
      <alignment horizontal="center" vertical="center" wrapText="1"/>
    </xf>
    <xf numFmtId="0" fontId="55" fillId="0" borderId="25" xfId="0" applyFont="1" applyBorder="1" applyAlignment="1">
      <alignment horizontal="left" vertical="center" wrapText="1"/>
    </xf>
    <xf numFmtId="165" fontId="56" fillId="8" borderId="55" xfId="0" applyNumberFormat="1" applyFont="1" applyFill="1" applyBorder="1" applyAlignment="1">
      <alignment horizontal="center" vertical="center" wrapText="1"/>
    </xf>
    <xf numFmtId="0" fontId="57" fillId="0" borderId="25" xfId="0" applyFont="1" applyBorder="1" applyAlignment="1">
      <alignment horizontal="center" vertical="center"/>
    </xf>
    <xf numFmtId="0" fontId="58" fillId="0" borderId="42" xfId="0" applyFont="1" applyBorder="1" applyAlignment="1">
      <alignment horizontal="center" vertical="center"/>
    </xf>
    <xf numFmtId="0" fontId="57" fillId="0" borderId="46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8" borderId="26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5" fillId="0" borderId="25" xfId="0" applyFont="1" applyBorder="1" applyAlignment="1">
      <alignment vertical="center" wrapText="1"/>
    </xf>
    <xf numFmtId="0" fontId="59" fillId="0" borderId="23" xfId="0" quotePrefix="1" applyFont="1" applyBorder="1" applyAlignment="1">
      <alignment vertical="center" wrapText="1"/>
    </xf>
    <xf numFmtId="0" fontId="59" fillId="0" borderId="17" xfId="0" quotePrefix="1" applyFont="1" applyBorder="1" applyAlignment="1">
      <alignment vertical="center" wrapText="1"/>
    </xf>
    <xf numFmtId="0" fontId="25" fillId="22" borderId="49" xfId="0" applyFont="1" applyFill="1" applyBorder="1" applyAlignment="1">
      <alignment horizontal="center" vertical="center"/>
    </xf>
    <xf numFmtId="0" fontId="25" fillId="22" borderId="49" xfId="0" applyFont="1" applyFill="1" applyBorder="1" applyAlignment="1">
      <alignment horizontal="left" vertical="center" wrapText="1"/>
    </xf>
    <xf numFmtId="0" fontId="24" fillId="22" borderId="49" xfId="0" applyFont="1" applyFill="1" applyBorder="1" applyAlignment="1">
      <alignment horizontal="center" vertical="center"/>
    </xf>
    <xf numFmtId="0" fontId="25" fillId="0" borderId="17" xfId="0" applyFont="1" applyBorder="1" applyAlignment="1">
      <alignment horizontal="center" vertical="center"/>
    </xf>
    <xf numFmtId="0" fontId="25" fillId="0" borderId="19" xfId="0" applyFont="1" applyBorder="1" applyAlignment="1">
      <alignment horizontal="left" vertical="center" wrapText="1"/>
    </xf>
    <xf numFmtId="0" fontId="25" fillId="0" borderId="68" xfId="0" applyFont="1" applyBorder="1" applyAlignment="1">
      <alignment horizontal="center" vertical="center"/>
    </xf>
    <xf numFmtId="0" fontId="26" fillId="15" borderId="74" xfId="0" applyFont="1" applyFill="1" applyBorder="1" applyAlignment="1">
      <alignment horizontal="center" vertical="center" wrapText="1"/>
    </xf>
    <xf numFmtId="0" fontId="25" fillId="19" borderId="24" xfId="0" applyFont="1" applyFill="1" applyBorder="1" applyAlignment="1">
      <alignment horizontal="center" vertical="center"/>
    </xf>
    <xf numFmtId="0" fontId="24" fillId="8" borderId="50" xfId="0" applyFont="1" applyFill="1" applyBorder="1" applyAlignment="1">
      <alignment horizontal="center"/>
    </xf>
    <xf numFmtId="0" fontId="24" fillId="8" borderId="52" xfId="0" applyFont="1" applyFill="1" applyBorder="1" applyAlignment="1">
      <alignment horizontal="center"/>
    </xf>
    <xf numFmtId="0" fontId="24" fillId="8" borderId="55" xfId="0" applyFont="1" applyFill="1" applyBorder="1" applyAlignment="1">
      <alignment horizontal="center"/>
    </xf>
    <xf numFmtId="0" fontId="24" fillId="8" borderId="53" xfId="0" applyFont="1" applyFill="1" applyBorder="1"/>
    <xf numFmtId="165" fontId="12" fillId="0" borderId="17" xfId="0" applyNumberFormat="1" applyFont="1" applyBorder="1" applyAlignment="1">
      <alignment horizontal="center" vertical="center" wrapText="1"/>
    </xf>
    <xf numFmtId="0" fontId="25" fillId="0" borderId="2" xfId="0" applyFont="1" applyBorder="1" applyAlignment="1">
      <alignment vertical="center" wrapText="1"/>
    </xf>
    <xf numFmtId="0" fontId="25" fillId="0" borderId="74" xfId="0" applyFont="1" applyBorder="1" applyAlignment="1">
      <alignment horizontal="center" vertical="center"/>
    </xf>
    <xf numFmtId="0" fontId="25" fillId="0" borderId="74" xfId="0" applyFont="1" applyBorder="1" applyAlignment="1">
      <alignment horizontal="left" vertical="center" wrapText="1"/>
    </xf>
    <xf numFmtId="0" fontId="25" fillId="0" borderId="6" xfId="0" applyFont="1" applyBorder="1" applyAlignment="1">
      <alignment vertical="center" wrapText="1"/>
    </xf>
    <xf numFmtId="0" fontId="25" fillId="8" borderId="51" xfId="0" applyFont="1" applyFill="1" applyBorder="1" applyAlignment="1">
      <alignment vertical="center" wrapText="1"/>
    </xf>
    <xf numFmtId="0" fontId="16" fillId="0" borderId="88" xfId="0" applyFont="1" applyBorder="1" applyAlignment="1">
      <alignment horizontal="center" vertical="center"/>
    </xf>
    <xf numFmtId="0" fontId="16" fillId="0" borderId="89" xfId="0" applyFont="1" applyBorder="1" applyAlignment="1">
      <alignment horizontal="center" vertical="center"/>
    </xf>
    <xf numFmtId="0" fontId="16" fillId="0" borderId="90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5" fillId="0" borderId="26" xfId="0" applyFont="1" applyBorder="1" applyAlignment="1">
      <alignment vertical="center" wrapText="1"/>
    </xf>
    <xf numFmtId="0" fontId="25" fillId="8" borderId="13" xfId="0" applyFont="1" applyFill="1" applyBorder="1" applyAlignment="1">
      <alignment vertical="center" wrapText="1"/>
    </xf>
    <xf numFmtId="0" fontId="32" fillId="0" borderId="24" xfId="0" applyFont="1" applyBorder="1" applyAlignment="1">
      <alignment horizontal="left" vertical="center" wrapText="1"/>
    </xf>
    <xf numFmtId="0" fontId="32" fillId="0" borderId="54" xfId="0" applyFont="1" applyBorder="1" applyAlignment="1">
      <alignment horizontal="left" vertical="center" wrapText="1"/>
    </xf>
    <xf numFmtId="0" fontId="24" fillId="0" borderId="10" xfId="0" applyFont="1" applyBorder="1" applyAlignment="1">
      <alignment vertical="center" wrapText="1"/>
    </xf>
    <xf numFmtId="0" fontId="32" fillId="18" borderId="25" xfId="0" applyFont="1" applyFill="1" applyBorder="1" applyAlignment="1">
      <alignment horizontal="left" vertical="center" wrapText="1"/>
    </xf>
    <xf numFmtId="0" fontId="32" fillId="18" borderId="45" xfId="0" applyFont="1" applyFill="1" applyBorder="1" applyAlignment="1">
      <alignment horizontal="left" vertical="center" wrapText="1"/>
    </xf>
    <xf numFmtId="0" fontId="24" fillId="0" borderId="23" xfId="0" applyFont="1" applyBorder="1" applyAlignment="1">
      <alignment vertical="center" wrapText="1"/>
    </xf>
    <xf numFmtId="0" fontId="24" fillId="0" borderId="54" xfId="0" applyFont="1" applyBorder="1" applyAlignment="1">
      <alignment vertical="center" wrapText="1"/>
    </xf>
    <xf numFmtId="0" fontId="63" fillId="8" borderId="0" xfId="0" applyFont="1" applyFill="1" applyAlignment="1">
      <alignment horizontal="center" vertical="center"/>
    </xf>
    <xf numFmtId="0" fontId="64" fillId="8" borderId="0" xfId="0" applyFont="1" applyFill="1" applyAlignment="1">
      <alignment horizontal="center" vertical="center" wrapText="1"/>
    </xf>
    <xf numFmtId="0" fontId="65" fillId="8" borderId="0" xfId="0" applyFont="1" applyFill="1" applyAlignment="1">
      <alignment horizontal="center" vertical="center" wrapText="1"/>
    </xf>
    <xf numFmtId="0" fontId="68" fillId="5" borderId="78" xfId="0" applyFont="1" applyFill="1" applyBorder="1" applyAlignment="1">
      <alignment horizontal="center" vertical="center" wrapText="1"/>
    </xf>
    <xf numFmtId="0" fontId="68" fillId="5" borderId="38" xfId="0" applyFont="1" applyFill="1" applyBorder="1" applyAlignment="1">
      <alignment horizontal="center" vertical="center" wrapText="1"/>
    </xf>
    <xf numFmtId="0" fontId="68" fillId="5" borderId="39" xfId="0" applyFont="1" applyFill="1" applyBorder="1" applyAlignment="1">
      <alignment horizontal="center" vertical="center" wrapText="1"/>
    </xf>
    <xf numFmtId="0" fontId="72" fillId="8" borderId="0" xfId="0" applyFont="1" applyFill="1" applyAlignment="1">
      <alignment horizontal="center" vertical="center" wrapText="1"/>
    </xf>
    <xf numFmtId="0" fontId="72" fillId="8" borderId="47" xfId="0" applyFont="1" applyFill="1" applyBorder="1" applyAlignment="1">
      <alignment horizontal="center" vertical="center" wrapText="1"/>
    </xf>
    <xf numFmtId="0" fontId="72" fillId="8" borderId="42" xfId="0" applyFont="1" applyFill="1" applyBorder="1" applyAlignment="1">
      <alignment horizontal="center" vertical="center" wrapText="1"/>
    </xf>
    <xf numFmtId="0" fontId="72" fillId="0" borderId="42" xfId="0" applyFont="1" applyBorder="1" applyAlignment="1">
      <alignment horizontal="center" vertical="center" wrapText="1"/>
    </xf>
    <xf numFmtId="0" fontId="72" fillId="8" borderId="48" xfId="0" applyFont="1" applyFill="1" applyBorder="1" applyAlignment="1">
      <alignment horizontal="center" vertical="center" wrapText="1"/>
    </xf>
    <xf numFmtId="0" fontId="72" fillId="8" borderId="4" xfId="0" applyFont="1" applyFill="1" applyBorder="1" applyAlignment="1">
      <alignment horizontal="center" vertical="center" wrapText="1"/>
    </xf>
    <xf numFmtId="0" fontId="71" fillId="0" borderId="0" xfId="0" applyFont="1" applyAlignment="1">
      <alignment horizontal="center" vertical="center" wrapText="1"/>
    </xf>
    <xf numFmtId="0" fontId="16" fillId="0" borderId="91" xfId="0" applyFont="1" applyBorder="1" applyAlignment="1">
      <alignment horizontal="center" vertical="center"/>
    </xf>
    <xf numFmtId="0" fontId="16" fillId="0" borderId="92" xfId="0" applyFont="1" applyBorder="1" applyAlignment="1">
      <alignment horizontal="center" vertical="center"/>
    </xf>
    <xf numFmtId="0" fontId="16" fillId="0" borderId="93" xfId="0" applyFont="1" applyBorder="1" applyAlignment="1">
      <alignment horizontal="center" vertical="center"/>
    </xf>
    <xf numFmtId="0" fontId="73" fillId="0" borderId="25" xfId="0" applyFont="1" applyBorder="1" applyAlignment="1">
      <alignment horizontal="left" vertical="center" wrapText="1"/>
    </xf>
    <xf numFmtId="0" fontId="73" fillId="19" borderId="25" xfId="0" applyFont="1" applyFill="1" applyBorder="1" applyAlignment="1">
      <alignment horizontal="left" vertical="center" wrapText="1"/>
    </xf>
    <xf numFmtId="0" fontId="60" fillId="0" borderId="2" xfId="0" applyFont="1" applyBorder="1" applyAlignment="1">
      <alignment horizontal="center" vertical="center"/>
    </xf>
    <xf numFmtId="0" fontId="0" fillId="8" borderId="74" xfId="0" applyFill="1" applyBorder="1"/>
    <xf numFmtId="0" fontId="24" fillId="19" borderId="25" xfId="0" applyFont="1" applyFill="1" applyBorder="1" applyAlignment="1">
      <alignment horizontal="center" vertical="center" wrapText="1"/>
    </xf>
    <xf numFmtId="0" fontId="24" fillId="19" borderId="25" xfId="0" applyFont="1" applyFill="1" applyBorder="1" applyAlignment="1">
      <alignment horizontal="left" vertical="center" wrapText="1"/>
    </xf>
    <xf numFmtId="0" fontId="32" fillId="19" borderId="25" xfId="0" applyFont="1" applyFill="1" applyBorder="1" applyAlignment="1">
      <alignment horizontal="left" vertical="center" wrapText="1"/>
    </xf>
    <xf numFmtId="0" fontId="32" fillId="19" borderId="25" xfId="0" applyFont="1" applyFill="1" applyBorder="1" applyAlignment="1">
      <alignment horizontal="center" vertical="center" wrapText="1"/>
    </xf>
    <xf numFmtId="0" fontId="25" fillId="19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5" fillId="18" borderId="25" xfId="0" applyFont="1" applyFill="1" applyBorder="1" applyAlignment="1">
      <alignment horizontal="left" vertical="center" wrapText="1"/>
    </xf>
    <xf numFmtId="0" fontId="32" fillId="18" borderId="49" xfId="0" applyFont="1" applyFill="1" applyBorder="1" applyAlignment="1">
      <alignment horizontal="left" vertical="center" wrapText="1"/>
    </xf>
    <xf numFmtId="0" fontId="32" fillId="18" borderId="24" xfId="0" applyFont="1" applyFill="1" applyBorder="1" applyAlignment="1">
      <alignment horizontal="left" vertical="center" wrapText="1"/>
    </xf>
    <xf numFmtId="0" fontId="25" fillId="8" borderId="24" xfId="0" applyFont="1" applyFill="1" applyBorder="1" applyAlignment="1">
      <alignment wrapText="1"/>
    </xf>
    <xf numFmtId="0" fontId="25" fillId="23" borderId="25" xfId="0" applyFont="1" applyFill="1" applyBorder="1" applyAlignment="1">
      <alignment horizontal="left" vertical="center" wrapText="1"/>
    </xf>
    <xf numFmtId="0" fontId="25" fillId="23" borderId="24" xfId="0" applyFont="1" applyFill="1" applyBorder="1" applyAlignment="1">
      <alignment horizontal="left" vertical="center" wrapText="1"/>
    </xf>
    <xf numFmtId="0" fontId="25" fillId="23" borderId="54" xfId="0" applyFont="1" applyFill="1" applyBorder="1" applyAlignment="1">
      <alignment horizontal="left" vertical="center" wrapText="1"/>
    </xf>
    <xf numFmtId="0" fontId="24" fillId="23" borderId="54" xfId="0" applyFont="1" applyFill="1" applyBorder="1" applyAlignment="1">
      <alignment horizontal="left" vertical="center" wrapText="1"/>
    </xf>
    <xf numFmtId="0" fontId="32" fillId="0" borderId="24" xfId="0" applyFont="1" applyBorder="1" applyAlignment="1">
      <alignment vertical="center" wrapText="1"/>
    </xf>
    <xf numFmtId="0" fontId="24" fillId="0" borderId="68" xfId="0" applyFont="1" applyBorder="1" applyAlignment="1">
      <alignment vertical="center" wrapText="1"/>
    </xf>
    <xf numFmtId="0" fontId="24" fillId="0" borderId="18" xfId="0" applyFont="1" applyBorder="1"/>
    <xf numFmtId="0" fontId="24" fillId="0" borderId="5" xfId="0" applyFont="1" applyBorder="1"/>
    <xf numFmtId="0" fontId="0" fillId="0" borderId="0" xfId="0" applyAlignment="1">
      <alignment horizontal="left" vertical="center"/>
    </xf>
    <xf numFmtId="0" fontId="32" fillId="8" borderId="54" xfId="0" applyFont="1" applyFill="1" applyBorder="1" applyAlignment="1">
      <alignment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68" xfId="0" applyFont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 wrapText="1"/>
    </xf>
    <xf numFmtId="0" fontId="23" fillId="8" borderId="22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23" fillId="8" borderId="9" xfId="0" applyFont="1" applyFill="1" applyBorder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8" borderId="74" xfId="0" applyFont="1" applyFill="1" applyBorder="1" applyAlignment="1">
      <alignment horizontal="center" vertical="center"/>
    </xf>
    <xf numFmtId="0" fontId="23" fillId="8" borderId="56" xfId="0" applyFont="1" applyFill="1" applyBorder="1" applyAlignment="1">
      <alignment horizontal="center" vertical="center"/>
    </xf>
    <xf numFmtId="0" fontId="26" fillId="0" borderId="45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15" borderId="45" xfId="0" applyFont="1" applyFill="1" applyBorder="1" applyAlignment="1">
      <alignment horizontal="center" vertical="center" wrapText="1"/>
    </xf>
    <xf numFmtId="0" fontId="26" fillId="15" borderId="33" xfId="0" applyFont="1" applyFill="1" applyBorder="1" applyAlignment="1">
      <alignment horizontal="center" vertical="center" wrapText="1"/>
    </xf>
    <xf numFmtId="0" fontId="26" fillId="15" borderId="34" xfId="0" applyFont="1" applyFill="1" applyBorder="1" applyAlignment="1">
      <alignment horizontal="center" vertical="center" wrapText="1"/>
    </xf>
    <xf numFmtId="0" fontId="23" fillId="8" borderId="9" xfId="0" applyFont="1" applyFill="1" applyBorder="1" applyAlignment="1">
      <alignment horizontal="center" vertical="center" wrapText="1"/>
    </xf>
    <xf numFmtId="0" fontId="23" fillId="8" borderId="74" xfId="0" applyFont="1" applyFill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6" fillId="0" borderId="74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74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68" xfId="0" applyFont="1" applyBorder="1" applyAlignment="1">
      <alignment horizontal="center" vertical="center" wrapText="1"/>
    </xf>
    <xf numFmtId="0" fontId="26" fillId="15" borderId="19" xfId="0" applyFont="1" applyFill="1" applyBorder="1" applyAlignment="1">
      <alignment horizontal="center" vertical="center" wrapText="1"/>
    </xf>
    <xf numFmtId="0" fontId="26" fillId="15" borderId="0" xfId="0" applyFont="1" applyFill="1" applyAlignment="1">
      <alignment horizontal="center" vertical="center" wrapText="1"/>
    </xf>
    <xf numFmtId="0" fontId="26" fillId="15" borderId="8" xfId="0" applyFont="1" applyFill="1" applyBorder="1" applyAlignment="1">
      <alignment horizontal="center" vertical="center" wrapText="1"/>
    </xf>
    <xf numFmtId="0" fontId="26" fillId="15" borderId="9" xfId="0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3" fillId="0" borderId="20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18" fillId="5" borderId="17" xfId="0" applyFont="1" applyFill="1" applyBorder="1" applyAlignment="1">
      <alignment horizontal="center" vertical="center" wrapText="1"/>
    </xf>
    <xf numFmtId="0" fontId="10" fillId="7" borderId="78" xfId="0" applyFont="1" applyFill="1" applyBorder="1" applyAlignment="1">
      <alignment horizontal="center" wrapText="1"/>
    </xf>
    <xf numFmtId="0" fontId="18" fillId="12" borderId="7" xfId="0" applyFont="1" applyFill="1" applyBorder="1" applyAlignment="1">
      <alignment horizontal="center" vertical="center" wrapText="1"/>
    </xf>
    <xf numFmtId="0" fontId="19" fillId="13" borderId="50" xfId="0" applyFont="1" applyFill="1" applyBorder="1" applyAlignment="1">
      <alignment horizontal="center" vertical="center" wrapText="1"/>
    </xf>
    <xf numFmtId="0" fontId="8" fillId="8" borderId="0" xfId="0" applyFont="1" applyFill="1" applyAlignment="1">
      <alignment horizontal="center" wrapText="1"/>
    </xf>
    <xf numFmtId="0" fontId="9" fillId="5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7" fillId="8" borderId="0" xfId="0" applyFont="1" applyFill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wrapText="1"/>
    </xf>
    <xf numFmtId="0" fontId="3" fillId="0" borderId="27" xfId="0" applyFont="1" applyBorder="1" applyAlignment="1">
      <alignment horizontal="center"/>
    </xf>
    <xf numFmtId="0" fontId="22" fillId="8" borderId="12" xfId="0" applyFont="1" applyFill="1" applyBorder="1" applyAlignment="1">
      <alignment horizontal="center" vertical="center" wrapText="1"/>
    </xf>
    <xf numFmtId="0" fontId="19" fillId="5" borderId="5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3" xfId="0" applyFont="1" applyBorder="1" applyAlignment="1">
      <alignment horizontal="center" wrapText="1"/>
    </xf>
    <xf numFmtId="0" fontId="61" fillId="0" borderId="27" xfId="0" applyFont="1" applyBorder="1" applyAlignment="1">
      <alignment horizontal="center"/>
    </xf>
    <xf numFmtId="0" fontId="62" fillId="8" borderId="12" xfId="0" applyFont="1" applyFill="1" applyBorder="1" applyAlignment="1">
      <alignment horizontal="center" vertical="center" wrapText="1"/>
    </xf>
    <xf numFmtId="0" fontId="64" fillId="8" borderId="0" xfId="0" applyFont="1" applyFill="1" applyAlignment="1">
      <alignment horizontal="center" vertical="center" wrapText="1"/>
    </xf>
    <xf numFmtId="0" fontId="66" fillId="4" borderId="5" xfId="0" applyFont="1" applyFill="1" applyBorder="1" applyAlignment="1">
      <alignment horizontal="center" vertical="center"/>
    </xf>
    <xf numFmtId="0" fontId="67" fillId="3" borderId="5" xfId="0" applyFont="1" applyFill="1" applyBorder="1" applyAlignment="1">
      <alignment horizontal="center" vertical="center" wrapText="1"/>
    </xf>
    <xf numFmtId="0" fontId="67" fillId="10" borderId="5" xfId="0" applyFont="1" applyFill="1" applyBorder="1" applyAlignment="1">
      <alignment horizontal="center" vertical="center" wrapText="1"/>
    </xf>
    <xf numFmtId="0" fontId="67" fillId="11" borderId="5" xfId="0" applyFont="1" applyFill="1" applyBorder="1" applyAlignment="1">
      <alignment horizontal="center" vertical="center" wrapText="1"/>
    </xf>
    <xf numFmtId="0" fontId="67" fillId="9" borderId="5" xfId="0" applyFont="1" applyFill="1" applyBorder="1" applyAlignment="1">
      <alignment horizontal="center" vertical="center" wrapText="1"/>
    </xf>
    <xf numFmtId="0" fontId="68" fillId="5" borderId="17" xfId="0" applyFont="1" applyFill="1" applyBorder="1" applyAlignment="1">
      <alignment horizontal="center" vertical="center" wrapText="1"/>
    </xf>
    <xf numFmtId="0" fontId="68" fillId="5" borderId="8" xfId="0" applyFont="1" applyFill="1" applyBorder="1" applyAlignment="1">
      <alignment horizontal="center" vertical="center" wrapText="1"/>
    </xf>
    <xf numFmtId="0" fontId="68" fillId="6" borderId="17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71" fillId="0" borderId="19" xfId="0" applyFont="1" applyBorder="1" applyAlignment="1">
      <alignment horizontal="center" vertical="center" wrapText="1"/>
    </xf>
    <xf numFmtId="0" fontId="71" fillId="0" borderId="17" xfId="0" applyFont="1" applyBorder="1" applyAlignment="1">
      <alignment horizontal="center" vertical="center" wrapText="1"/>
    </xf>
    <xf numFmtId="0" fontId="71" fillId="0" borderId="18" xfId="0" applyFont="1" applyBorder="1" applyAlignment="1">
      <alignment horizontal="center" vertical="center" wrapText="1"/>
    </xf>
    <xf numFmtId="0" fontId="71" fillId="0" borderId="68" xfId="0" applyFont="1" applyBorder="1" applyAlignment="1">
      <alignment horizontal="center" vertical="center" wrapText="1"/>
    </xf>
    <xf numFmtId="0" fontId="71" fillId="0" borderId="9" xfId="0" applyFont="1" applyBorder="1" applyAlignment="1">
      <alignment horizontal="center" vertical="center" wrapText="1"/>
    </xf>
    <xf numFmtId="0" fontId="68" fillId="5" borderId="19" xfId="0" applyFont="1" applyFill="1" applyBorder="1" applyAlignment="1">
      <alignment horizontal="center" vertical="center" wrapText="1"/>
    </xf>
    <xf numFmtId="0" fontId="69" fillId="5" borderId="17" xfId="0" applyFont="1" applyFill="1" applyBorder="1" applyAlignment="1">
      <alignment horizontal="center" vertical="center" wrapText="1"/>
    </xf>
    <xf numFmtId="0" fontId="70" fillId="7" borderId="78" xfId="0" applyFont="1" applyFill="1" applyBorder="1" applyAlignment="1">
      <alignment horizontal="center" wrapText="1"/>
    </xf>
    <xf numFmtId="0" fontId="69" fillId="12" borderId="7" xfId="0" applyFont="1" applyFill="1" applyBorder="1" applyAlignment="1">
      <alignment horizontal="center" vertical="center" wrapText="1"/>
    </xf>
    <xf numFmtId="0" fontId="68" fillId="5" borderId="7" xfId="0" applyFont="1" applyFill="1" applyBorder="1" applyAlignment="1">
      <alignment horizontal="center" vertical="center" wrapText="1"/>
    </xf>
    <xf numFmtId="0" fontId="26" fillId="0" borderId="46" xfId="0" applyFont="1" applyBorder="1" applyAlignment="1">
      <alignment horizontal="center" vertical="center" wrapText="1"/>
    </xf>
    <xf numFmtId="0" fontId="26" fillId="15" borderId="46" xfId="0" applyFont="1" applyFill="1" applyBorder="1" applyAlignment="1">
      <alignment horizontal="center" vertical="center" wrapText="1"/>
    </xf>
    <xf numFmtId="0" fontId="26" fillId="15" borderId="23" xfId="0" applyFont="1" applyFill="1" applyBorder="1" applyAlignment="1">
      <alignment horizontal="center" vertical="center" wrapText="1"/>
    </xf>
    <xf numFmtId="0" fontId="26" fillId="15" borderId="24" xfId="0" applyFont="1" applyFill="1" applyBorder="1" applyAlignment="1">
      <alignment horizontal="center" vertical="center" wrapText="1"/>
    </xf>
    <xf numFmtId="0" fontId="26" fillId="15" borderId="25" xfId="0" applyFont="1" applyFill="1" applyBorder="1" applyAlignment="1">
      <alignment horizontal="center" vertical="center" wrapText="1"/>
    </xf>
    <xf numFmtId="0" fontId="26" fillId="15" borderId="37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56" xfId="0" applyFont="1" applyBorder="1" applyAlignment="1">
      <alignment horizontal="center" vertical="center" wrapText="1"/>
    </xf>
    <xf numFmtId="0" fontId="26" fillId="15" borderId="10" xfId="0" applyFont="1" applyFill="1" applyBorder="1" applyAlignment="1">
      <alignment horizontal="center" vertical="center" wrapText="1"/>
    </xf>
    <xf numFmtId="0" fontId="26" fillId="0" borderId="49" xfId="0" applyFont="1" applyBorder="1" applyAlignment="1">
      <alignment horizontal="center" vertical="center" wrapText="1"/>
    </xf>
    <xf numFmtId="0" fontId="26" fillId="15" borderId="54" xfId="0" applyFont="1" applyFill="1" applyBorder="1" applyAlignment="1">
      <alignment horizontal="center" vertical="center" wrapText="1"/>
    </xf>
    <xf numFmtId="0" fontId="23" fillId="8" borderId="17" xfId="0" applyFont="1" applyFill="1" applyBorder="1" applyAlignment="1">
      <alignment horizontal="center" vertical="center" wrapText="1"/>
    </xf>
    <xf numFmtId="0" fontId="23" fillId="8" borderId="68" xfId="0" applyFont="1" applyFill="1" applyBorder="1" applyAlignment="1">
      <alignment horizontal="center" vertical="center" wrapText="1"/>
    </xf>
    <xf numFmtId="0" fontId="23" fillId="8" borderId="19" xfId="0" applyFont="1" applyFill="1" applyBorder="1" applyAlignment="1">
      <alignment horizontal="center" vertical="center" wrapText="1"/>
    </xf>
    <xf numFmtId="0" fontId="23" fillId="8" borderId="56" xfId="0" applyFont="1" applyFill="1" applyBorder="1" applyAlignment="1">
      <alignment horizontal="center" vertical="center" wrapText="1"/>
    </xf>
    <xf numFmtId="0" fontId="23" fillId="8" borderId="20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 wrapText="1"/>
    </xf>
    <xf numFmtId="0" fontId="23" fillId="8" borderId="21" xfId="0" applyFont="1" applyFill="1" applyBorder="1" applyAlignment="1">
      <alignment horizontal="center" vertical="center" wrapText="1"/>
    </xf>
    <xf numFmtId="0" fontId="26" fillId="15" borderId="7" xfId="0" applyFont="1" applyFill="1" applyBorder="1" applyAlignment="1">
      <alignment horizontal="center" vertical="center" wrapText="1"/>
    </xf>
    <xf numFmtId="0" fontId="26" fillId="15" borderId="22" xfId="0" applyFont="1" applyFill="1" applyBorder="1" applyAlignment="1">
      <alignment horizontal="center" vertical="center" wrapText="1"/>
    </xf>
    <xf numFmtId="0" fontId="23" fillId="8" borderId="18" xfId="0" applyFont="1" applyFill="1" applyBorder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0" fillId="0" borderId="56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10" fillId="7" borderId="16" xfId="0" applyFont="1" applyFill="1" applyBorder="1" applyAlignment="1">
      <alignment horizontal="center" wrapText="1"/>
    </xf>
    <xf numFmtId="0" fontId="10" fillId="7" borderId="23" xfId="0" applyFont="1" applyFill="1" applyBorder="1" applyAlignment="1">
      <alignment horizontal="center" wrapText="1"/>
    </xf>
    <xf numFmtId="0" fontId="26" fillId="0" borderId="19" xfId="0" applyFont="1" applyBorder="1" applyAlignment="1">
      <alignment horizontal="center" vertical="center" wrapText="1"/>
    </xf>
    <xf numFmtId="0" fontId="23" fillId="0" borderId="62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</cellXfs>
  <cellStyles count="9">
    <cellStyle name="Comma 2" xfId="5" xr:uid="{4081019B-D40B-4AE3-B790-61903589CE11}"/>
    <cellStyle name="Comma 2 2" xfId="7" xr:uid="{E6759435-2972-4CAE-AFD9-5450262B1923}"/>
    <cellStyle name="Comma 3" xfId="6" xr:uid="{6925AEA8-ED44-4C58-8DD1-BB4E8280C1F3}"/>
    <cellStyle name="Comma 3 2" xfId="8" xr:uid="{6F01CBC8-4F1B-4EF6-B8FF-0909AA74CDC2}"/>
    <cellStyle name="Millares" xfId="4" builtinId="3"/>
    <cellStyle name="Normal" xfId="0" builtinId="0"/>
    <cellStyle name="Normal 10" xfId="1" xr:uid="{9BE5B59C-6E69-4141-804F-6C2EE4A831DA}"/>
    <cellStyle name="Normal 2" xfId="3" xr:uid="{A93E0294-7813-4605-BDA4-27BA1F192377}"/>
    <cellStyle name="Normal 3" xfId="2" xr:uid="{F4F2902F-FD60-4669-BB11-0D400C763525}"/>
  </cellStyles>
  <dxfs count="376">
    <dxf>
      <font>
        <color rgb="FFFFABAB"/>
      </font>
      <fill>
        <patternFill>
          <bgColor rgb="FFFFABAB"/>
        </patternFill>
      </fill>
    </dxf>
    <dxf>
      <font>
        <color rgb="FFFFABAB"/>
      </font>
      <fill>
        <patternFill>
          <bgColor rgb="FFFFABAB"/>
        </patternFill>
      </fill>
    </dxf>
    <dxf>
      <font>
        <color rgb="FFFFABAB"/>
      </font>
      <fill>
        <patternFill>
          <bgColor rgb="FFFFABAB"/>
        </patternFill>
      </fill>
    </dxf>
    <dxf>
      <font>
        <color rgb="FFFFABAB"/>
      </font>
      <fill>
        <patternFill>
          <bgColor rgb="FFFFABAB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rgb="FFFFABAB"/>
      </font>
      <fill>
        <patternFill>
          <bgColor rgb="FFFFABAB"/>
        </patternFill>
      </fill>
    </dxf>
    <dxf>
      <font>
        <color rgb="FFFFABAB"/>
      </font>
      <fill>
        <patternFill>
          <bgColor rgb="FFFFABAB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ABAB"/>
      </font>
      <fill>
        <patternFill>
          <bgColor rgb="FFFFABAB"/>
        </patternFill>
      </fill>
    </dxf>
    <dxf>
      <font>
        <color rgb="FFFFABAB"/>
      </font>
      <fill>
        <patternFill>
          <bgColor rgb="FFFFABAB"/>
        </patternFill>
      </fill>
    </dxf>
    <dxf>
      <fill>
        <patternFill>
          <bgColor rgb="FFFF9F9F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ABAB"/>
      </font>
      <fill>
        <patternFill>
          <bgColor rgb="FFFFABAB"/>
        </patternFill>
      </fill>
    </dxf>
    <dxf>
      <font>
        <color rgb="FFFFABAB"/>
      </font>
      <fill>
        <patternFill>
          <bgColor rgb="FFFFABAB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F9F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ABAB"/>
      </font>
      <fill>
        <patternFill>
          <bgColor rgb="FFFFABAB"/>
        </patternFill>
      </fill>
    </dxf>
    <dxf>
      <font>
        <color rgb="FFFFABAB"/>
      </font>
      <fill>
        <patternFill>
          <bgColor rgb="FFFFABAB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ABAB"/>
      </font>
      <fill>
        <patternFill>
          <bgColor rgb="FFFFABAB"/>
        </patternFill>
      </fill>
    </dxf>
    <dxf>
      <font>
        <color rgb="FFFFABAB"/>
      </font>
      <fill>
        <patternFill>
          <bgColor rgb="FFFFABAB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rgb="FFFFABAB"/>
      </font>
      <fill>
        <patternFill>
          <bgColor rgb="FFFFABAB"/>
        </patternFill>
      </fill>
    </dxf>
    <dxf>
      <font>
        <color rgb="FFFFABAB"/>
      </font>
      <fill>
        <patternFill>
          <bgColor rgb="FFFFABAB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rgb="FFFFABAB"/>
      </font>
      <fill>
        <patternFill>
          <bgColor rgb="FFFFABAB"/>
        </patternFill>
      </fill>
    </dxf>
    <dxf>
      <font>
        <color rgb="FFFFABAB"/>
      </font>
      <fill>
        <patternFill>
          <bgColor rgb="FFFFABAB"/>
        </patternFill>
      </fill>
    </dxf>
    <dxf>
      <fill>
        <patternFill>
          <bgColor rgb="FFFF9F9F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ill>
        <patternFill>
          <bgColor theme="9" tint="0.39994506668294322"/>
        </patternFill>
      </fill>
    </dxf>
    <dxf>
      <font>
        <color rgb="FFFFABAB"/>
      </font>
      <fill>
        <patternFill>
          <bgColor rgb="FFFFABAB"/>
        </patternFill>
      </fill>
    </dxf>
    <dxf>
      <fill>
        <patternFill>
          <bgColor rgb="FFFF9F9F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ABAB"/>
      </font>
      <fill>
        <patternFill>
          <bgColor rgb="FFFFABAB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rgb="FFFFABAB"/>
      </font>
      <fill>
        <patternFill>
          <bgColor rgb="FFFFABAB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rgb="FFFFABAB"/>
      </font>
      <fill>
        <patternFill>
          <bgColor rgb="FFFFABAB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ill>
        <patternFill>
          <bgColor theme="9" tint="0.39994506668294322"/>
        </patternFill>
      </fill>
    </dxf>
    <dxf>
      <fill>
        <patternFill>
          <bgColor rgb="FFFF9F9F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ABAB"/>
      </font>
      <fill>
        <patternFill>
          <bgColor rgb="FFFFABAB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9F9F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ill>
        <patternFill>
          <bgColor theme="9" tint="0.3999450666829432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ABAB"/>
      </font>
      <fill>
        <patternFill>
          <bgColor rgb="FFFFABAB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ABAB"/>
      </font>
      <fill>
        <patternFill>
          <bgColor rgb="FFFFABAB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ABAB"/>
      </font>
      <fill>
        <patternFill>
          <bgColor rgb="FFFFABAB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ill>
        <patternFill>
          <bgColor rgb="FFFF9F9F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</dxfs>
  <tableStyles count="1" defaultTableStyle="TableStyleMedium2" defaultPivotStyle="PivotStyleLight16">
    <tableStyle name="Invisible" pivot="0" table="0" count="0" xr9:uid="{0CC2C43D-B8A1-4554-97CA-CD44A411C23F}"/>
  </tableStyles>
  <colors>
    <mruColors>
      <color rgb="FFEAF3FA"/>
      <color rgb="FF008080"/>
      <color rgb="FFD5D5D5"/>
      <color rgb="FFF2F2F2"/>
      <color rgb="FFF9F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E-4D27-8BEA-731DF8B90F3A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E-4D27-8BEA-731DF8B90F3A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E-4D27-8BEA-731DF8B90F3A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EAE-4D27-8BEA-731DF8B90F3A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EAE-4D27-8BEA-731DF8B90F3A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1EAE-4D27-8BEA-731DF8B90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EE-42F1-B396-FC030612D2C9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EE-42F1-B396-FC030612D2C9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EE-42F1-B396-FC030612D2C9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EE-42F1-B396-FC030612D2C9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EE-42F1-B396-FC030612D2C9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18EE-42F1-B396-FC030612D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8DE-4B7B-B329-9113627C2ABD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DE-4B7B-B329-9113627C2ABD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8DE-4B7B-B329-9113627C2ABD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8DE-4B7B-B329-9113627C2ABD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8DE-4B7B-B329-9113627C2ABD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8DE-4B7B-B329-9113627C2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A2-4536-8677-40D0772EA640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A2-4536-8677-40D0772EA640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A2-4536-8677-40D0772EA640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A2-4536-8677-40D0772EA640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AA2-4536-8677-40D0772EA640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3AA2-4536-8677-40D0772E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6EB-4128-B9D6-D668DC00A809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6EB-4128-B9D6-D668DC00A809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6EB-4128-B9D6-D668DC00A809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6EB-4128-B9D6-D668DC00A809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6EB-4128-B9D6-D668DC00A809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26EB-4128-B9D6-D668DC00A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8F-4261-92E1-1E2522625070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8F-4261-92E1-1E2522625070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08F-4261-92E1-1E2522625070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08F-4261-92E1-1E2522625070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08F-4261-92E1-1E2522625070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C08F-4261-92E1-1E2522625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D-4DE9-8347-3CFF2CF2DE40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D-4DE9-8347-3CFF2CF2DE40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D-4DE9-8347-3CFF2CF2DE40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D-4DE9-8347-3CFF2CF2DE40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D-4DE9-8347-3CFF2CF2DE40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25DD-4DE9-8347-3CFF2CF2D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FB-4D2D-AD62-5793CE721587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FB-4D2D-AD62-5793CE721587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FB-4D2D-AD62-5793CE721587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FB-4D2D-AD62-5793CE721587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BFB-4D2D-AD62-5793CE721587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9BFB-4D2D-AD62-5793CE721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DA5-47D5-A2D0-7409BD5EDEA1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A5-47D5-A2D0-7409BD5EDEA1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DA5-47D5-A2D0-7409BD5EDEA1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DA5-47D5-A2D0-7409BD5EDEA1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DA5-47D5-A2D0-7409BD5EDEA1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DDA5-47D5-A2D0-7409BD5ED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01-4C01-B38F-671DCFBF5CA9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01-4C01-B38F-671DCFBF5CA9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01-4C01-B38F-671DCFBF5CA9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01-4C01-B38F-671DCFBF5CA9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01-4C01-B38F-671DCFBF5CA9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2001-4C01-B38F-671DCFBF5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1-4FB4-B3FE-503863D4260D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1-4FB4-B3FE-503863D4260D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1-4FB4-B3FE-503863D4260D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1-4FB4-B3FE-503863D4260D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5F1-4FB4-B3FE-503863D4260D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55F1-4FB4-B3FE-503863D42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2B-4DC2-AB6F-354AFA06F7E0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82B-4DC2-AB6F-354AFA06F7E0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82B-4DC2-AB6F-354AFA06F7E0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82B-4DC2-AB6F-354AFA06F7E0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82B-4DC2-AB6F-354AFA06F7E0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B82B-4DC2-AB6F-354AFA06F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C6-4EB5-A88E-60446EDDD8B5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C6-4EB5-A88E-60446EDDD8B5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C6-4EB5-A88E-60446EDDD8B5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C6-4EB5-A88E-60446EDDD8B5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C6-4EB5-A88E-60446EDDD8B5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20C6-4EB5-A88E-60446EDDD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22-4B8B-8BD3-F946F9E0D7B3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22-4B8B-8BD3-F946F9E0D7B3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22-4B8B-8BD3-F946F9E0D7B3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22-4B8B-8BD3-F946F9E0D7B3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22-4B8B-8BD3-F946F9E0D7B3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E722-4B8B-8BD3-F946F9E0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EA-4FCA-87BE-875AB857F0D8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A-4FCA-87BE-875AB857F0D8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EA-4FCA-87BE-875AB857F0D8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EA-4FCA-87BE-875AB857F0D8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7EA-4FCA-87BE-875AB857F0D8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77EA-4FCA-87BE-875AB857F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664276044146372E-2"/>
          <c:y val="0.11445984480841559"/>
          <c:w val="0.89795600028403433"/>
          <c:h val="0.809675294544192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74-435A-93AA-6EEF5096E142}"/>
              </c:ext>
            </c:extLst>
          </c:dPt>
          <c:dPt>
            <c:idx val="2"/>
            <c:invertIfNegative val="0"/>
            <c:bubble3D val="0"/>
            <c:spPr>
              <a:solidFill>
                <a:srgbClr val="A9D08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74-435A-93AA-6EEF5096E142}"/>
              </c:ext>
            </c:extLst>
          </c:dPt>
          <c:dPt>
            <c:idx val="5"/>
            <c:invertIfNegative val="0"/>
            <c:bubble3D val="0"/>
            <c:spPr>
              <a:solidFill>
                <a:srgbClr val="FFD9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74-435A-93AA-6EEF5096E142}"/>
              </c:ext>
            </c:extLst>
          </c:dPt>
          <c:dPt>
            <c:idx val="6"/>
            <c:invertIfNegative val="0"/>
            <c:bubble3D val="0"/>
            <c:spPr>
              <a:solidFill>
                <a:srgbClr val="F4B0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74-435A-93AA-6EEF5096E142}"/>
              </c:ext>
            </c:extLst>
          </c:dPt>
          <c:dPt>
            <c:idx val="7"/>
            <c:invertIfNegative val="0"/>
            <c:bubble3D val="0"/>
            <c:spPr>
              <a:solidFill>
                <a:srgbClr val="FF9F9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74-435A-93AA-6EEF5096E142}"/>
              </c:ext>
            </c:extLst>
          </c:dPt>
          <c:cat>
            <c:strLit>
              <c:ptCount val="5"/>
              <c:pt idx="0">
                <c:v>Completado</c:v>
              </c:pt>
              <c:pt idx="1">
                <c:v>Sin Problemas</c:v>
              </c:pt>
              <c:pt idx="2">
                <c:v>Apoyo Interno</c:v>
              </c:pt>
              <c:pt idx="3">
                <c:v>Apoyo Externo</c:v>
              </c:pt>
              <c:pt idx="4">
                <c:v>Acciones Inmediatas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2">
                <c:v>9</c:v>
              </c:pt>
              <c:pt idx="5">
                <c:v>1</c:v>
              </c:pt>
              <c:pt idx="6">
                <c:v>1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4374-435A-93AA-6EEF5096E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418608"/>
        <c:axId val="1506419856"/>
      </c:barChart>
      <c:catAx>
        <c:axId val="150641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9856"/>
        <c:crosses val="autoZero"/>
        <c:auto val="1"/>
        <c:lblAlgn val="ctr"/>
        <c:lblOffset val="100"/>
        <c:noMultiLvlLbl val="0"/>
      </c:catAx>
      <c:valAx>
        <c:axId val="15064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="1"/>
                  <a:t>Cantidad</a:t>
                </a:r>
              </a:p>
            </c:rich>
          </c:tx>
          <c:layout>
            <c:manualLayout>
              <c:xMode val="edge"/>
              <c:yMode val="edge"/>
              <c:x val="1.6566783916625714E-2"/>
              <c:y val="0.42285995036078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064186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9CBC3B2-87AA-42B9-8F4A-150E36B3E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167525</xdr:rowOff>
    </xdr:from>
    <xdr:to>
      <xdr:col>15</xdr:col>
      <xdr:colOff>0</xdr:colOff>
      <xdr:row>64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7A4B307-1382-4CE8-A9E0-48872C757FD1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3486301" y="167525"/>
          <a:ext cx="0" cy="14237407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A6177AAD-1B00-4134-EB90-DA2FCD1C6382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1EA665C2-464B-72C7-43C8-7AF804D537B7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DF2EAD8-2973-D00E-87A2-B55913A6E8F1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864D0988-1088-F77B-5DEC-BEC6CA8C82A8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48A963-6EB5-4D63-9C28-C1F0EA8DB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170065</xdr:rowOff>
    </xdr:from>
    <xdr:to>
      <xdr:col>15</xdr:col>
      <xdr:colOff>0</xdr:colOff>
      <xdr:row>69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64E6F21E-6533-42C6-BAF4-0446F074C8FF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4804144" y="170065"/>
          <a:ext cx="0" cy="15330894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5C5126C1-939F-AE7A-B6BD-4127CF77DA52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71B0B0EC-F5AF-FCD9-4A4A-2B0A305DCAA8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9D8376A-B1C3-B05C-D478-FA78DAC33AFD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BE789C83-7FCB-4779-3B47-38E0F51256CA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F341FCF-39DB-4B33-B0E1-6FC4C6ABB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170065</xdr:rowOff>
    </xdr:from>
    <xdr:to>
      <xdr:col>15</xdr:col>
      <xdr:colOff>0</xdr:colOff>
      <xdr:row>69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5319B5AB-613A-4156-BFA9-E662BA7B17AC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3751048" y="170065"/>
          <a:ext cx="0" cy="15085298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378E841D-4A98-7655-DCE4-D4E143A7D37B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926BFD0D-67F7-99EC-194D-A9BD58774A53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604D05-42AB-4A4F-6933-F592305B195F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FECF4294-280B-9CA4-D36D-E5E723908EDA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74DB534-A5AA-4EAA-9760-78CB2406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170065</xdr:rowOff>
    </xdr:from>
    <xdr:to>
      <xdr:col>15</xdr:col>
      <xdr:colOff>0</xdr:colOff>
      <xdr:row>73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37EAED2-FD62-4CF6-A3A0-9BC888B81BFF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3433942" y="170065"/>
          <a:ext cx="0" cy="13348108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94DB8DD0-6D32-3B48-F28C-9C52C4FB5DE4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301A2F1E-B3F2-EBC9-9631-B4D351E26654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B4BF704-3A0B-9858-85DF-0237F94E620D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D749D416-1460-2D1F-9E71-A5F51AB90CB5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5385EF-AB6E-4098-A3AE-7E4211004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170065</xdr:rowOff>
    </xdr:from>
    <xdr:to>
      <xdr:col>15</xdr:col>
      <xdr:colOff>0</xdr:colOff>
      <xdr:row>65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77EB94EC-FE53-4E94-8AC7-14B27F5E6450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4609136" y="170065"/>
          <a:ext cx="0" cy="9978390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5D16C7C-C19E-F5D0-EC8A-F1D39173F465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066077B1-DF73-1D08-6FF7-691B50581F04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9A579AA-FC1C-BCE8-80F5-61EC4DDCCB43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DA3311F7-4D75-290F-E85D-78575A4EE780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55364BC-893F-4394-8BDB-B91125F39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170065</xdr:rowOff>
    </xdr:from>
    <xdr:to>
      <xdr:col>15</xdr:col>
      <xdr:colOff>0</xdr:colOff>
      <xdr:row>68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25F6EA7-3C58-48B7-9354-C4CC5694D620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3088600" y="170065"/>
          <a:ext cx="0" cy="10688435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E41F40AC-5B7A-8657-9D3E-55BAF0FCA12F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6F70DA69-64CB-EEEE-5786-5A6BC583DA93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B1ADB74-A2C6-98EB-E609-CC25351ED29E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805C1CDC-0CC9-1EB1-AED5-BF86D47CBDD2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E10CFC-6882-43AD-945B-64A96AA11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170065</xdr:rowOff>
    </xdr:from>
    <xdr:to>
      <xdr:col>15</xdr:col>
      <xdr:colOff>0</xdr:colOff>
      <xdr:row>52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661DE116-CED2-4D84-8038-570361DC6486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2451786" y="170065"/>
          <a:ext cx="0" cy="10938312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C9A5CDD4-E900-339A-3A9E-7D14B95A53D9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76C461F7-804D-6678-92E6-D932BEF2C0C3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2EB22CA2-AD30-5820-6C7A-9316B6138AF8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B65CAEE3-FF9E-434E-DEC0-4D424B81D0DC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BA23739-9599-438C-8C29-F8F89F17CA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661033" cy="47673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170065</xdr:rowOff>
    </xdr:from>
    <xdr:to>
      <xdr:col>15</xdr:col>
      <xdr:colOff>0</xdr:colOff>
      <xdr:row>32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E307A1AD-7A95-4A9E-B2CE-40F8E87D6739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1926550" y="170065"/>
          <a:ext cx="0" cy="8631035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E3505372-B7C2-CF09-078E-26313978613C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0A167E92-B73E-4787-28FD-2E2C47084DF6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CDF639E-27F8-9009-3674-387CE9990BE1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BD7DFA71-D875-488C-C29E-8E321D4F1F36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244AD69-906F-4F67-A9C5-4581CF8B4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167525</xdr:rowOff>
    </xdr:from>
    <xdr:to>
      <xdr:col>15</xdr:col>
      <xdr:colOff>0</xdr:colOff>
      <xdr:row>64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E6F771DF-625C-43A6-A10C-4F9CF5F284E8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3486301" y="167525"/>
          <a:ext cx="0" cy="14237407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09AAB581-3C08-960D-D9AE-3D8FED90F483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41A645B4-163E-E191-F51C-A082D84D8312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19968BF-A303-6946-BE88-581392743DE6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A551E03F-6656-9DCD-9B81-6C0975ED5D44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DA43A3F-688A-4E55-BD33-0A4A3838E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167525</xdr:rowOff>
    </xdr:from>
    <xdr:to>
      <xdr:col>15</xdr:col>
      <xdr:colOff>0</xdr:colOff>
      <xdr:row>66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65CD331F-51B6-4192-BDD1-F64701865180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1934714" y="167525"/>
          <a:ext cx="0" cy="14637046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C512D301-BE8D-C167-6FEC-D6EA3F3C550D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BC6D4D05-5052-959D-1593-418D65EFF269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9D8AAFA7-F287-E5BB-0A2D-F3A0398DB000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F4DFD477-D515-061E-4ECD-C8D70DD262B1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171841F-9707-492F-8D47-7BFC096F4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167525</xdr:rowOff>
    </xdr:from>
    <xdr:to>
      <xdr:col>15</xdr:col>
      <xdr:colOff>0</xdr:colOff>
      <xdr:row>61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85D80C56-333C-41A9-A052-423B613046F0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3349857" y="167525"/>
          <a:ext cx="0" cy="13480439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2147A037-1532-4777-A9EA-51EDBB0E09D9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6691F642-2E8A-14AD-BF90-4D5B987CA405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5F44FA8B-9A47-D8FC-6AA5-1BF293E438A2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8C3F2857-3C9A-13E1-A955-558F5279E061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784551D-0FC8-45FB-A0AD-6DED4705E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7673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167525</xdr:rowOff>
    </xdr:from>
    <xdr:to>
      <xdr:col>15</xdr:col>
      <xdr:colOff>0</xdr:colOff>
      <xdr:row>63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24319BF5-D938-4E05-BE9F-5CA67AA4A5CC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4960719" y="167525"/>
          <a:ext cx="0" cy="14002543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672BA468-6DDB-98B8-73CC-5C4F20EF4F18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504F883D-D95E-DB5F-FCDE-77FA3282325D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EA6C98F-E795-BF56-7F17-E05C4ECB30C8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73BA24A2-ECF4-4B48-4C73-A480CAE16882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BF4219-AA74-42C4-BED2-6C6D12B99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5318"/>
          <a:ext cx="715643" cy="47292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167525</xdr:rowOff>
    </xdr:from>
    <xdr:to>
      <xdr:col>15</xdr:col>
      <xdr:colOff>0</xdr:colOff>
      <xdr:row>69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A3FB4F5D-7FC8-4895-8266-22863CDF52C1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3241000" y="167525"/>
          <a:ext cx="0" cy="14893181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63F9D6FD-7B7D-175A-48CA-BBED0663B571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3CECD2A5-9DD0-15EB-87E7-9B760492A94D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C8BEC239-A666-5349-BDCE-A205717F37B9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5F182EE9-E188-D175-DB50-B4E0C48A2A8A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BE38882-BB8A-4958-9D47-768AB4CD2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7673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170065</xdr:rowOff>
    </xdr:from>
    <xdr:to>
      <xdr:col>15</xdr:col>
      <xdr:colOff>0</xdr:colOff>
      <xdr:row>67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39380D42-185E-4257-AE7E-2C2169A6A3EA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18213917" y="170065"/>
          <a:ext cx="0" cy="14900602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3F93D49F-774C-9DF9-37FF-8AC557C7E296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8B7BC097-D3CA-3DE2-EF18-4E8803E36C9A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0656FDC-3043-4659-F358-76735D37F7CD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16DF1509-C11A-9334-8705-F4B0A45D1077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43C123-7D88-4CDB-A3B1-F2300F627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170065</xdr:rowOff>
    </xdr:from>
    <xdr:to>
      <xdr:col>15</xdr:col>
      <xdr:colOff>0</xdr:colOff>
      <xdr:row>69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F747DBFA-FD0F-4289-B78C-3A4B622A0D80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1386948" y="170065"/>
          <a:ext cx="0" cy="15191766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D4BDC958-952D-62C3-1BD4-C15B6C16F1CD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489723D5-1031-98EB-399D-443085303799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149D46C-092C-C337-6B05-5E9ECA19BF4F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8C677C6F-BBFD-A177-F19B-2B4836583BFF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341975</xdr:colOff>
      <xdr:row>1</xdr:row>
      <xdr:rowOff>22778</xdr:rowOff>
    </xdr:from>
    <xdr:to>
      <xdr:col>0</xdr:col>
      <xdr:colOff>1056348</xdr:colOff>
      <xdr:row>3</xdr:row>
      <xdr:rowOff>118514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313FA3-3A33-4FC8-8E96-C17FB8EFC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1975" y="22778"/>
          <a:ext cx="714373" cy="495786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</xdr:row>
      <xdr:rowOff>170065</xdr:rowOff>
    </xdr:from>
    <xdr:to>
      <xdr:col>15</xdr:col>
      <xdr:colOff>0</xdr:colOff>
      <xdr:row>71</xdr:row>
      <xdr:rowOff>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591CAD4E-4DCF-43CC-AA1F-E20FEC4E6FF5}"/>
            </a:ext>
            <a:ext uri="{147F2762-F138-4A5C-976F-8EAC2B608ADB}">
              <a16:predDERef xmlns:a16="http://schemas.microsoft.com/office/drawing/2014/main" pred="{91F418F8-0338-4D68-8E90-BA6E23591EAE}"/>
            </a:ext>
          </a:extLst>
        </xdr:cNvPr>
        <xdr:cNvGrpSpPr/>
      </xdr:nvGrpSpPr>
      <xdr:grpSpPr>
        <a:xfrm>
          <a:off x="23608393" y="170065"/>
          <a:ext cx="0" cy="15668649"/>
          <a:chOff x="18438639" y="3899647"/>
          <a:chExt cx="6869047" cy="3862090"/>
        </a:xfrm>
      </xdr:grpSpPr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59689663-8FE1-3B8C-A5A7-5C2122D0B738}"/>
              </a:ext>
            </a:extLst>
          </xdr:cNvPr>
          <xdr:cNvGraphicFramePr/>
        </xdr:nvGraphicFramePr>
        <xdr:xfrm>
          <a:off x="18438639" y="3899647"/>
          <a:ext cx="6869047" cy="38620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20787567-A9B0-69CB-0EA8-6EDE87FF0793}"/>
              </a:ext>
            </a:extLst>
          </xdr:cNvPr>
          <xdr:cNvGrpSpPr/>
        </xdr:nvGrpSpPr>
        <xdr:grpSpPr>
          <a:xfrm>
            <a:off x="20956119" y="3983690"/>
            <a:ext cx="1830482" cy="294715"/>
            <a:chOff x="20118479" y="3989293"/>
            <a:chExt cx="1827121" cy="294715"/>
          </a:xfrm>
        </xdr:grpSpPr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AA609CA-5AC2-75FB-199A-A589FC575D29}"/>
                </a:ext>
              </a:extLst>
            </xdr:cNvPr>
            <xdr:cNvSpPr txBox="1"/>
          </xdr:nvSpPr>
          <xdr:spPr>
            <a:xfrm>
              <a:off x="20118479" y="3989293"/>
              <a:ext cx="1598521" cy="29135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PE" sz="1100"/>
                <a:t>Resultados del día</a:t>
              </a:r>
            </a:p>
          </xdr:txBody>
        </xdr:sp>
        <xdr:sp macro="" textlink="#REF!">
          <xdr:nvSpPr>
            <xdr:cNvPr id="7" name="CuadroTexto 6">
              <a:extLst>
                <a:ext uri="{FF2B5EF4-FFF2-40B4-BE49-F238E27FC236}">
                  <a16:creationId xmlns:a16="http://schemas.microsoft.com/office/drawing/2014/main" id="{61BF10B6-AB80-444B-3BD9-726C0515951D}"/>
                </a:ext>
              </a:extLst>
            </xdr:cNvPr>
            <xdr:cNvSpPr txBox="1"/>
          </xdr:nvSpPr>
          <xdr:spPr>
            <a:xfrm>
              <a:off x="21181357" y="3994336"/>
              <a:ext cx="764243" cy="28967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fld id="{CFF12178-900B-426D-B9AB-BFFC38200139}" type="TxLink">
                <a:rPr lang="en-US" sz="1100" b="1" i="0" u="none" strike="noStrike">
                  <a:solidFill>
                    <a:srgbClr val="000000"/>
                  </a:solidFill>
                  <a:latin typeface="Calibri"/>
                  <a:cs typeface="Calibri"/>
                </a:rPr>
                <a:pPr/>
                <a:t>#¡REF!</a:t>
              </a:fld>
              <a:endParaRPr lang="es-PE" sz="1100" b="1">
                <a:solidFill>
                  <a:sysClr val="windowText" lastClr="000000"/>
                </a:solidFill>
              </a:endParaRP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2315-F605-4E0F-B0CD-6DB5AFBEAF02}">
  <sheetPr>
    <pageSetUpPr autoPageBreaks="0"/>
  </sheetPr>
  <dimension ref="A1:AM169"/>
  <sheetViews>
    <sheetView showGridLines="0" topLeftCell="A10" zoomScale="73" zoomScaleNormal="73" workbookViewId="0">
      <selection activeCell="N22" sqref="N22"/>
    </sheetView>
  </sheetViews>
  <sheetFormatPr baseColWidth="10" defaultColWidth="8.5703125" defaultRowHeight="15" x14ac:dyDescent="0.25"/>
  <cols>
    <col min="1" max="1" width="19.7109375" style="6" customWidth="1"/>
    <col min="2" max="2" width="19.42578125" style="42" customWidth="1"/>
    <col min="3" max="3" width="26.85546875" style="6" customWidth="1"/>
    <col min="4" max="4" width="122.7109375" style="6" customWidth="1"/>
    <col min="5" max="5" width="10.85546875" style="12" customWidth="1"/>
    <col min="6" max="6" width="8.1406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91.7109375" style="14" customWidth="1"/>
    <col min="15" max="15" width="8.140625" style="680" customWidth="1"/>
    <col min="16" max="16" width="1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1069</v>
      </c>
      <c r="I6" s="745"/>
      <c r="J6" s="745"/>
      <c r="K6" s="745"/>
      <c r="L6" s="745"/>
      <c r="M6" s="62"/>
      <c r="N6" s="380"/>
      <c r="O6" s="6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17 Marzo - 21 Marzo 2025</v>
      </c>
      <c r="I11" s="738"/>
      <c r="J11" s="738"/>
      <c r="K11" s="738"/>
      <c r="L11" s="738"/>
      <c r="M11" s="739" t="s">
        <v>32</v>
      </c>
      <c r="N11" s="740" t="s">
        <v>33</v>
      </c>
      <c r="O11" s="728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28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68" t="s">
        <v>41</v>
      </c>
      <c r="D13" s="207" t="s">
        <v>42</v>
      </c>
      <c r="E13" s="201"/>
      <c r="F13" s="178">
        <v>3</v>
      </c>
      <c r="G13" s="238" t="s">
        <v>9</v>
      </c>
      <c r="H13" s="220"/>
      <c r="I13" s="279"/>
      <c r="J13" s="7"/>
      <c r="K13" s="7"/>
      <c r="L13" s="33"/>
      <c r="M13" s="122"/>
      <c r="N13" s="174"/>
      <c r="O13" s="1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70" t="s">
        <v>41</v>
      </c>
      <c r="D14" s="150" t="s">
        <v>43</v>
      </c>
      <c r="E14" s="154"/>
      <c r="F14" s="135">
        <v>1</v>
      </c>
      <c r="G14" s="277" t="s">
        <v>9</v>
      </c>
      <c r="H14" s="215"/>
      <c r="I14" s="243"/>
      <c r="J14" s="243"/>
      <c r="K14" s="10"/>
      <c r="L14" s="38"/>
      <c r="M14" s="122"/>
      <c r="N14" s="176" t="s">
        <v>1156</v>
      </c>
      <c r="O14" s="1"/>
      <c r="P14" s="2"/>
      <c r="Q14" s="4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9" customHeight="1" thickBot="1" x14ac:dyDescent="0.3">
      <c r="A15" s="720"/>
      <c r="B15" s="730"/>
      <c r="C15" s="72"/>
      <c r="D15" s="205"/>
      <c r="E15" s="248"/>
      <c r="F15" s="135"/>
      <c r="G15" s="277"/>
      <c r="H15" s="215"/>
      <c r="I15" s="243"/>
      <c r="J15" s="243"/>
      <c r="K15" s="10"/>
      <c r="L15" s="38"/>
      <c r="M15" s="122"/>
      <c r="N15" s="176"/>
      <c r="O15" s="1"/>
      <c r="P15" s="2"/>
      <c r="Q15" s="4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33" customHeight="1" thickBot="1" x14ac:dyDescent="0.3">
      <c r="A16" s="720"/>
      <c r="B16" s="731" t="s">
        <v>44</v>
      </c>
      <c r="C16" s="485" t="s">
        <v>45</v>
      </c>
      <c r="D16" s="540" t="s">
        <v>46</v>
      </c>
      <c r="E16" s="286"/>
      <c r="F16" s="155">
        <v>1</v>
      </c>
      <c r="G16" s="288" t="s">
        <v>9</v>
      </c>
      <c r="H16" s="218"/>
      <c r="I16" s="306"/>
      <c r="J16" s="8"/>
      <c r="K16" s="46"/>
      <c r="L16" s="32"/>
      <c r="M16" s="486"/>
      <c r="N16" s="172" t="s">
        <v>1210</v>
      </c>
      <c r="O16" s="1"/>
      <c r="P16" s="2"/>
      <c r="Q16" s="4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18" customHeight="1" thickBot="1" x14ac:dyDescent="0.3">
      <c r="A17" s="720"/>
      <c r="B17" s="732"/>
      <c r="C17" s="68" t="s">
        <v>48</v>
      </c>
      <c r="D17" s="685" t="s">
        <v>51</v>
      </c>
      <c r="E17" s="154">
        <v>45744</v>
      </c>
      <c r="F17" s="158">
        <v>1</v>
      </c>
      <c r="G17" s="246" t="s">
        <v>9</v>
      </c>
      <c r="H17" s="215"/>
      <c r="I17" s="243"/>
      <c r="J17" s="10"/>
      <c r="K17" s="44"/>
      <c r="L17" s="38"/>
      <c r="M17" s="132"/>
      <c r="N17" s="174" t="str">
        <f ca="1">CONCATENATE(" En bandeja de Aldo Del Carpio. - Tiene ", (NETWORKDAYS(DATE(2025,4,2), TODAY())-1), " días en su bandeja")</f>
        <v xml:space="preserve"> En bandeja de Aldo Del Carpio. - Tiene 2 días en su bandeja</v>
      </c>
      <c r="O17" s="1"/>
      <c r="P17" s="2"/>
      <c r="Q17" s="4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18.600000000000001" customHeight="1" thickBot="1" x14ac:dyDescent="0.3">
      <c r="A18" s="720"/>
      <c r="B18" s="732"/>
      <c r="C18" s="68" t="s">
        <v>48</v>
      </c>
      <c r="D18" s="686" t="s">
        <v>1118</v>
      </c>
      <c r="E18" s="201">
        <v>45678</v>
      </c>
      <c r="F18" s="158">
        <v>3</v>
      </c>
      <c r="G18" s="246" t="s">
        <v>9</v>
      </c>
      <c r="H18" s="215"/>
      <c r="I18" s="243"/>
      <c r="J18" s="10"/>
      <c r="K18" s="44"/>
      <c r="L18" s="38"/>
      <c r="M18" s="132"/>
      <c r="N18" s="174" t="str">
        <f ca="1">CONCATENATE(" En bandeja de Kemper P. - Tiene ", (NETWORKDAYS(DATE(2025,4,2), TODAY())-1), " días en su bandeja")</f>
        <v xml:space="preserve"> En bandeja de Kemper P. - Tiene 2 días en su bandeja</v>
      </c>
      <c r="O18" s="1"/>
      <c r="P18" s="2"/>
      <c r="Q18" s="4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18.600000000000001" customHeight="1" thickBot="1" x14ac:dyDescent="0.3">
      <c r="A19" s="720"/>
      <c r="B19" s="732"/>
      <c r="C19" s="68" t="s">
        <v>48</v>
      </c>
      <c r="D19" s="686" t="s">
        <v>1119</v>
      </c>
      <c r="E19" s="201">
        <v>45678</v>
      </c>
      <c r="F19" s="158">
        <v>3</v>
      </c>
      <c r="G19" s="246" t="s">
        <v>9</v>
      </c>
      <c r="H19" s="215"/>
      <c r="I19" s="243"/>
      <c r="J19" s="10"/>
      <c r="K19" s="44"/>
      <c r="L19" s="38"/>
      <c r="M19" s="132"/>
      <c r="N19" s="174" t="str">
        <f ca="1">CONCATENATE(" En bandeja de Kemper P. - Tiene ", (NETWORKDAYS(DATE(2025,4,2), TODAY())-1), " días en su bandeja")</f>
        <v xml:space="preserve"> En bandeja de Kemper P. - Tiene 2 días en su bandeja</v>
      </c>
      <c r="O19" s="1"/>
      <c r="P19" s="2"/>
      <c r="Q19" s="4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732"/>
      <c r="C20" s="68" t="s">
        <v>48</v>
      </c>
      <c r="D20" s="648" t="s">
        <v>1097</v>
      </c>
      <c r="E20" s="201">
        <v>45678</v>
      </c>
      <c r="F20" s="158">
        <v>0</v>
      </c>
      <c r="G20" s="246" t="s">
        <v>9</v>
      </c>
      <c r="H20" s="215"/>
      <c r="I20" s="243"/>
      <c r="J20" s="10"/>
      <c r="K20" s="44"/>
      <c r="L20" s="38"/>
      <c r="M20" s="136"/>
      <c r="N20" s="568" t="s">
        <v>182</v>
      </c>
      <c r="O20" s="1"/>
      <c r="P20" s="2"/>
      <c r="Q20" s="4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732"/>
      <c r="C21" s="68" t="s">
        <v>48</v>
      </c>
      <c r="D21" s="648" t="s">
        <v>1178</v>
      </c>
      <c r="E21" s="154"/>
      <c r="F21" s="158">
        <v>0</v>
      </c>
      <c r="G21" s="246" t="s">
        <v>9</v>
      </c>
      <c r="H21" s="215"/>
      <c r="I21" s="243"/>
      <c r="J21" s="243"/>
      <c r="K21" s="170"/>
      <c r="L21" s="38"/>
      <c r="M21" s="136"/>
      <c r="N21" s="568" t="s">
        <v>182</v>
      </c>
      <c r="O21" s="1"/>
      <c r="P21" s="2"/>
      <c r="Q21" s="4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732"/>
      <c r="C22" s="68" t="s">
        <v>48</v>
      </c>
      <c r="D22" s="445" t="s">
        <v>1063</v>
      </c>
      <c r="E22" s="154">
        <v>45681</v>
      </c>
      <c r="F22" s="158">
        <v>1</v>
      </c>
      <c r="G22" s="246" t="s">
        <v>9</v>
      </c>
      <c r="H22" s="215"/>
      <c r="I22" s="243"/>
      <c r="J22" s="243"/>
      <c r="K22" s="170"/>
      <c r="L22" s="38"/>
      <c r="M22" s="132"/>
      <c r="N22" s="174" t="s">
        <v>1193</v>
      </c>
      <c r="O22" s="1"/>
      <c r="P22" s="2"/>
      <c r="Q22" s="4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732"/>
      <c r="C23" s="68" t="s">
        <v>48</v>
      </c>
      <c r="D23" s="445" t="s">
        <v>1090</v>
      </c>
      <c r="E23" s="154">
        <v>45681</v>
      </c>
      <c r="F23" s="158">
        <v>1</v>
      </c>
      <c r="G23" s="246" t="s">
        <v>9</v>
      </c>
      <c r="H23" s="215"/>
      <c r="I23" s="243"/>
      <c r="J23" s="243"/>
      <c r="K23" s="170"/>
      <c r="L23" s="38"/>
      <c r="M23" s="132"/>
      <c r="N23" s="174" t="s">
        <v>1193</v>
      </c>
      <c r="O23" s="1"/>
      <c r="P23" s="2"/>
      <c r="Q23" s="4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732"/>
      <c r="C24" s="68" t="s">
        <v>48</v>
      </c>
      <c r="D24" s="687" t="s">
        <v>1169</v>
      </c>
      <c r="E24" s="154">
        <v>45702</v>
      </c>
      <c r="F24" s="158">
        <v>0</v>
      </c>
      <c r="G24" s="246" t="s">
        <v>9</v>
      </c>
      <c r="H24" s="215"/>
      <c r="I24" s="170"/>
      <c r="J24" s="7"/>
      <c r="K24" s="7"/>
      <c r="L24" s="109"/>
      <c r="M24" s="122"/>
      <c r="N24" s="684" t="s">
        <v>1180</v>
      </c>
      <c r="O24" s="1"/>
      <c r="P24" s="2"/>
      <c r="Q24" s="4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732"/>
      <c r="C25" s="68" t="s">
        <v>48</v>
      </c>
      <c r="D25" s="688" t="s">
        <v>1138</v>
      </c>
      <c r="E25" s="511">
        <v>45744</v>
      </c>
      <c r="F25" s="158">
        <v>3</v>
      </c>
      <c r="G25" s="246" t="s">
        <v>9</v>
      </c>
      <c r="H25" s="215"/>
      <c r="I25" s="170"/>
      <c r="J25" s="7"/>
      <c r="K25" s="7"/>
      <c r="L25" s="109"/>
      <c r="M25" s="122"/>
      <c r="N25" s="684" t="s">
        <v>1199</v>
      </c>
      <c r="O25" s="1"/>
      <c r="P25" s="2"/>
      <c r="Q25" s="4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732"/>
      <c r="C26" s="68" t="s">
        <v>48</v>
      </c>
      <c r="D26" s="688" t="s">
        <v>1164</v>
      </c>
      <c r="E26" s="511">
        <v>45744</v>
      </c>
      <c r="F26" s="158">
        <v>1</v>
      </c>
      <c r="G26" s="246" t="s">
        <v>9</v>
      </c>
      <c r="H26" s="215"/>
      <c r="I26" s="170"/>
      <c r="J26" s="7"/>
      <c r="K26" s="7"/>
      <c r="L26" s="109"/>
      <c r="M26" s="122"/>
      <c r="N26" s="174" t="s">
        <v>1194</v>
      </c>
      <c r="O26" s="1"/>
      <c r="P26" s="2"/>
      <c r="Q26" s="4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732"/>
      <c r="C27" s="68" t="s">
        <v>48</v>
      </c>
      <c r="D27" s="446" t="s">
        <v>1200</v>
      </c>
      <c r="E27" s="511">
        <v>45744</v>
      </c>
      <c r="F27" s="158">
        <v>1</v>
      </c>
      <c r="G27" s="246" t="s">
        <v>9</v>
      </c>
      <c r="H27" s="215"/>
      <c r="I27" s="170"/>
      <c r="J27" s="7"/>
      <c r="K27" s="7"/>
      <c r="L27" s="109"/>
      <c r="M27" s="122"/>
      <c r="N27" s="174" t="s">
        <v>1194</v>
      </c>
      <c r="O27" s="1"/>
      <c r="P27" s="2"/>
      <c r="Q27" s="4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732"/>
      <c r="C28" s="314" t="s">
        <v>48</v>
      </c>
      <c r="D28" s="542" t="s">
        <v>58</v>
      </c>
      <c r="E28" s="511">
        <v>45664</v>
      </c>
      <c r="F28" s="158">
        <v>3</v>
      </c>
      <c r="G28" s="246" t="s">
        <v>9</v>
      </c>
      <c r="H28" s="215"/>
      <c r="I28" s="170"/>
      <c r="J28" s="7"/>
      <c r="K28" s="7"/>
      <c r="L28" s="109"/>
      <c r="M28" s="122"/>
      <c r="N28" s="174" t="str">
        <f ca="1">CONCATENATE(" En bandeja de Aldo Del Carpio. - Tiene ", (NETWORKDAYS(DATE(2025,4,3), TODAY())-1), " días en su bandeja")</f>
        <v xml:space="preserve"> En bandeja de Aldo Del Carpio. - Tiene 1 días en su bandeja</v>
      </c>
      <c r="O28" s="1"/>
      <c r="P28" s="2"/>
      <c r="Q28" s="4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732"/>
      <c r="C29" s="314" t="s">
        <v>48</v>
      </c>
      <c r="D29" s="542" t="s">
        <v>1198</v>
      </c>
      <c r="E29" s="511"/>
      <c r="F29" s="158">
        <v>1</v>
      </c>
      <c r="G29" s="246" t="s">
        <v>9</v>
      </c>
      <c r="H29" s="215"/>
      <c r="I29" s="170"/>
      <c r="J29" s="31"/>
      <c r="K29" s="7"/>
      <c r="L29" s="109"/>
      <c r="M29" s="122"/>
      <c r="N29" s="684" t="s">
        <v>1173</v>
      </c>
      <c r="O29" s="1"/>
      <c r="P29" s="2"/>
      <c r="Q29" s="4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" customHeight="1" thickBot="1" x14ac:dyDescent="0.3">
      <c r="A30" s="720"/>
      <c r="B30" s="732"/>
      <c r="C30" s="314" t="s">
        <v>48</v>
      </c>
      <c r="D30" s="445" t="s">
        <v>59</v>
      </c>
      <c r="E30" s="512">
        <v>45698</v>
      </c>
      <c r="F30" s="158">
        <v>1</v>
      </c>
      <c r="G30" s="246" t="s">
        <v>9</v>
      </c>
      <c r="H30" s="215"/>
      <c r="I30" s="243"/>
      <c r="J30" s="7"/>
      <c r="K30" s="7"/>
      <c r="L30" s="109"/>
      <c r="M30" s="132"/>
      <c r="N30" s="684" t="s">
        <v>1163</v>
      </c>
      <c r="O30" s="1"/>
      <c r="P30" s="2"/>
      <c r="Q30" s="4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9.149999999999999" customHeight="1" thickBot="1" x14ac:dyDescent="0.3">
      <c r="A31" s="720"/>
      <c r="B31" s="732"/>
      <c r="C31" s="335" t="s">
        <v>48</v>
      </c>
      <c r="D31" s="532" t="s">
        <v>1181</v>
      </c>
      <c r="E31" s="511"/>
      <c r="F31" s="158">
        <v>1</v>
      </c>
      <c r="G31" s="246" t="s">
        <v>9</v>
      </c>
      <c r="H31" s="170"/>
      <c r="I31" s="10"/>
      <c r="J31" s="243"/>
      <c r="K31" s="7"/>
      <c r="L31" s="109"/>
      <c r="M31" s="132"/>
      <c r="N31" s="684" t="s">
        <v>1173</v>
      </c>
      <c r="O31" s="1"/>
      <c r="P31" s="2"/>
      <c r="Q31" s="4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9.149999999999999" customHeight="1" thickBot="1" x14ac:dyDescent="0.3">
      <c r="A32" s="720"/>
      <c r="B32" s="732"/>
      <c r="C32" s="335" t="s">
        <v>48</v>
      </c>
      <c r="D32" s="532" t="s">
        <v>1192</v>
      </c>
      <c r="E32" s="511"/>
      <c r="F32" s="158">
        <v>1</v>
      </c>
      <c r="G32" s="246" t="s">
        <v>9</v>
      </c>
      <c r="H32" s="170"/>
      <c r="I32" s="10"/>
      <c r="J32" s="243"/>
      <c r="K32" s="44"/>
      <c r="L32" s="38"/>
      <c r="M32" s="132"/>
      <c r="N32" s="684" t="s">
        <v>1173</v>
      </c>
      <c r="O32" s="1"/>
      <c r="P32" s="2"/>
      <c r="Q32" s="4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9.149999999999999" customHeight="1" thickBot="1" x14ac:dyDescent="0.3">
      <c r="A33" s="720"/>
      <c r="B33" s="732"/>
      <c r="C33" s="335" t="s">
        <v>48</v>
      </c>
      <c r="D33" s="444" t="s">
        <v>1176</v>
      </c>
      <c r="E33" s="511"/>
      <c r="F33" s="158">
        <v>1</v>
      </c>
      <c r="G33" s="246" t="s">
        <v>9</v>
      </c>
      <c r="H33" s="170"/>
      <c r="I33" s="10"/>
      <c r="J33" s="243"/>
      <c r="K33" s="44"/>
      <c r="L33" s="38"/>
      <c r="M33" s="132"/>
      <c r="N33" s="684" t="s">
        <v>1173</v>
      </c>
      <c r="O33" s="1"/>
      <c r="P33" s="2"/>
      <c r="Q33" s="4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9.149999999999999" customHeight="1" thickBot="1" x14ac:dyDescent="0.3">
      <c r="A34" s="720"/>
      <c r="B34" s="732"/>
      <c r="C34" s="335" t="s">
        <v>48</v>
      </c>
      <c r="D34" s="348" t="s">
        <v>1170</v>
      </c>
      <c r="E34" s="154">
        <v>45744</v>
      </c>
      <c r="F34" s="158">
        <v>3</v>
      </c>
      <c r="G34" s="246" t="s">
        <v>9</v>
      </c>
      <c r="H34" s="170"/>
      <c r="I34" s="10"/>
      <c r="J34" s="243"/>
      <c r="K34" s="44"/>
      <c r="L34" s="38"/>
      <c r="M34" s="132"/>
      <c r="N34" s="174" t="str">
        <f ca="1">CONCATENATE(" En bandeja de Aldo Del Carpio. - Tiene ", (NETWORKDAYS(DATE(2025,4,3), TODAY())-1), " días en su bandeja")</f>
        <v xml:space="preserve"> En bandeja de Aldo Del Carpio. - Tiene 1 días en su bandeja</v>
      </c>
      <c r="O34" s="1"/>
      <c r="P34" s="2"/>
      <c r="Q34" s="4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75" customHeight="1" thickBot="1" x14ac:dyDescent="0.3">
      <c r="A35" s="720"/>
      <c r="B35" s="732"/>
      <c r="C35" s="335" t="s">
        <v>48</v>
      </c>
      <c r="D35" s="685" t="s">
        <v>1120</v>
      </c>
      <c r="E35" s="154">
        <v>45730</v>
      </c>
      <c r="F35" s="158">
        <v>1</v>
      </c>
      <c r="G35" s="246" t="s">
        <v>9</v>
      </c>
      <c r="H35" s="170"/>
      <c r="I35" s="10"/>
      <c r="J35" s="243"/>
      <c r="K35" s="44"/>
      <c r="L35" s="38"/>
      <c r="M35" s="132"/>
      <c r="N35" s="174" t="s">
        <v>1171</v>
      </c>
      <c r="O35" s="1"/>
      <c r="P35" s="2"/>
      <c r="Q35" s="4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" customHeight="1" thickBot="1" x14ac:dyDescent="0.3">
      <c r="A36" s="720"/>
      <c r="B36" s="732"/>
      <c r="C36" s="335" t="s">
        <v>48</v>
      </c>
      <c r="D36" s="685" t="s">
        <v>1146</v>
      </c>
      <c r="E36" s="511">
        <v>45691</v>
      </c>
      <c r="F36" s="158">
        <v>1</v>
      </c>
      <c r="G36" s="246" t="s">
        <v>9</v>
      </c>
      <c r="H36" s="170"/>
      <c r="I36" s="10"/>
      <c r="J36" s="243"/>
      <c r="K36" s="44"/>
      <c r="L36" s="38"/>
      <c r="M36" s="132"/>
      <c r="N36" s="174" t="str">
        <f ca="1">CONCATENATE(" El informe en ",RIGHT(D36,5)," tiene ", NETWORKDAYS(E36,TODAY()), " días de retraso (HATCH)")</f>
        <v xml:space="preserve"> El informe en Rev.B tiene 45 días de retraso (HATCH)</v>
      </c>
      <c r="O36" s="1"/>
      <c r="P36" s="2"/>
      <c r="Q36" s="4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732"/>
      <c r="C37" s="335" t="s">
        <v>48</v>
      </c>
      <c r="D37" s="536" t="s">
        <v>440</v>
      </c>
      <c r="E37" s="154">
        <v>45707</v>
      </c>
      <c r="F37" s="158">
        <v>1</v>
      </c>
      <c r="G37" s="246" t="s">
        <v>9</v>
      </c>
      <c r="H37" s="170"/>
      <c r="I37" s="10"/>
      <c r="J37" s="243"/>
      <c r="K37" s="44"/>
      <c r="L37" s="38"/>
      <c r="M37" s="132"/>
      <c r="N37" s="174" t="s">
        <v>1172</v>
      </c>
      <c r="O37" s="1"/>
      <c r="P37" s="2"/>
      <c r="Q37" s="4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732"/>
      <c r="C38" s="335" t="s">
        <v>48</v>
      </c>
      <c r="D38" s="444" t="s">
        <v>105</v>
      </c>
      <c r="E38" s="154">
        <v>45721</v>
      </c>
      <c r="F38" s="158">
        <v>3</v>
      </c>
      <c r="G38" s="246" t="s">
        <v>9</v>
      </c>
      <c r="H38" s="170"/>
      <c r="I38" s="44"/>
      <c r="J38" s="44"/>
      <c r="K38" s="44"/>
      <c r="L38" s="38"/>
      <c r="M38" s="132"/>
      <c r="N38" s="174" t="str">
        <f ca="1">CONCATENATE(" En bandeja de Edwin Poma - Tiene ", (NETWORKDAYS(DATE(2025,4,1), TODAY())-1), " días en su bandeja")</f>
        <v xml:space="preserve"> En bandeja de Edwin Poma - Tiene 3 días en su bandeja</v>
      </c>
      <c r="O38" s="1"/>
      <c r="P38" s="2"/>
      <c r="Q38" s="4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732"/>
      <c r="C39" s="335" t="s">
        <v>48</v>
      </c>
      <c r="D39" s="444" t="s">
        <v>1165</v>
      </c>
      <c r="E39" s="154">
        <v>45685</v>
      </c>
      <c r="F39" s="158">
        <v>3</v>
      </c>
      <c r="G39" s="246" t="s">
        <v>9</v>
      </c>
      <c r="H39" s="170"/>
      <c r="I39" s="44"/>
      <c r="J39" s="7"/>
      <c r="K39" s="44"/>
      <c r="L39" s="38"/>
      <c r="M39" s="132"/>
      <c r="N39" s="174" t="str">
        <f ca="1">CONCATENATE(" En bandeja de Edwin Poma - Tiene ", (NETWORKDAYS(DATE(2025,4,1), TODAY())-1), " días en su bandeja")</f>
        <v xml:space="preserve"> En bandeja de Edwin Poma - Tiene 3 días en su bandeja</v>
      </c>
      <c r="O39" s="1"/>
      <c r="P39" s="2"/>
      <c r="Q39" s="4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732"/>
      <c r="C40" s="335" t="s">
        <v>48</v>
      </c>
      <c r="D40" s="672" t="s">
        <v>1066</v>
      </c>
      <c r="E40" s="154">
        <v>45705</v>
      </c>
      <c r="F40" s="158">
        <v>3</v>
      </c>
      <c r="G40" s="246" t="s">
        <v>9</v>
      </c>
      <c r="H40" s="170"/>
      <c r="I40" s="10"/>
      <c r="J40" s="243"/>
      <c r="K40" s="44"/>
      <c r="L40" s="38"/>
      <c r="M40" s="132"/>
      <c r="N40" s="174" t="str">
        <f ca="1">CONCATENATE(" En bandeja de Kemper P. - Tiene ", (NETWORKDAYS(DATE(2025,3,28), TODAY())-1), " días en su bandeja")</f>
        <v xml:space="preserve"> En bandeja de Kemper P. - Tiene 5 días en su bandeja</v>
      </c>
      <c r="O40" s="1"/>
      <c r="P40" s="2"/>
      <c r="Q40" s="4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8.600000000000001" customHeight="1" thickBot="1" x14ac:dyDescent="0.3">
      <c r="A41" s="720"/>
      <c r="B41" s="732"/>
      <c r="C41" s="335" t="s">
        <v>48</v>
      </c>
      <c r="D41" s="685" t="s">
        <v>1117</v>
      </c>
      <c r="E41" s="511">
        <v>45691</v>
      </c>
      <c r="F41" s="158">
        <v>0</v>
      </c>
      <c r="G41" s="125" t="s">
        <v>9</v>
      </c>
      <c r="H41" s="170"/>
      <c r="I41" s="10"/>
      <c r="J41" s="243"/>
      <c r="K41" s="44"/>
      <c r="L41" s="38"/>
      <c r="M41" s="132"/>
      <c r="N41" s="568" t="s">
        <v>182</v>
      </c>
      <c r="O41" s="1"/>
      <c r="P41" s="2"/>
      <c r="Q41" s="4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8.600000000000001" customHeight="1" thickBot="1" x14ac:dyDescent="0.3">
      <c r="A42" s="720"/>
      <c r="B42" s="732"/>
      <c r="C42" s="335" t="s">
        <v>48</v>
      </c>
      <c r="D42" s="685" t="s">
        <v>1067</v>
      </c>
      <c r="E42" s="511">
        <v>45691</v>
      </c>
      <c r="F42" s="158">
        <v>3</v>
      </c>
      <c r="G42" s="125" t="s">
        <v>9</v>
      </c>
      <c r="H42" s="170"/>
      <c r="I42" s="10"/>
      <c r="J42" s="243"/>
      <c r="K42" s="44"/>
      <c r="L42" s="38"/>
      <c r="M42" s="132"/>
      <c r="N42" s="174" t="str">
        <f ca="1">CONCATENATE(" En bandeja de Sergio Yi - Tiene ", (NETWORKDAYS(DATE(2025,4,2), TODAY())-1), " días en su bandeja")</f>
        <v xml:space="preserve"> En bandeja de Sergio Yi - Tiene 2 días en su bandeja</v>
      </c>
      <c r="O42" s="1"/>
      <c r="P42" s="2"/>
      <c r="Q42" s="4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8.600000000000001" customHeight="1" thickBot="1" x14ac:dyDescent="0.3">
      <c r="A43" s="720"/>
      <c r="B43" s="732"/>
      <c r="C43" s="335" t="s">
        <v>48</v>
      </c>
      <c r="D43" s="685" t="s">
        <v>1139</v>
      </c>
      <c r="E43" s="511">
        <v>45691</v>
      </c>
      <c r="F43" s="158">
        <v>0</v>
      </c>
      <c r="G43" s="246" t="s">
        <v>9</v>
      </c>
      <c r="H43" s="170"/>
      <c r="I43" s="10"/>
      <c r="J43" s="243"/>
      <c r="K43" s="44"/>
      <c r="L43" s="38"/>
      <c r="M43" s="132"/>
      <c r="N43" s="568" t="s">
        <v>182</v>
      </c>
      <c r="O43" s="1"/>
      <c r="P43" s="2"/>
      <c r="Q43" s="4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8.600000000000001" customHeight="1" thickBot="1" x14ac:dyDescent="0.3">
      <c r="A44" s="720"/>
      <c r="B44" s="732"/>
      <c r="C44" s="335" t="s">
        <v>48</v>
      </c>
      <c r="D44" s="597" t="s">
        <v>1177</v>
      </c>
      <c r="E44" s="511">
        <v>45685</v>
      </c>
      <c r="F44" s="158">
        <v>0</v>
      </c>
      <c r="G44" s="246" t="s">
        <v>9</v>
      </c>
      <c r="H44" s="170"/>
      <c r="I44" s="10"/>
      <c r="J44" s="243"/>
      <c r="K44" s="44"/>
      <c r="L44" s="38"/>
      <c r="M44" s="132"/>
      <c r="N44" s="568" t="s">
        <v>182</v>
      </c>
      <c r="O44" s="1"/>
      <c r="P44" s="2"/>
      <c r="Q44" s="4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.600000000000001" customHeight="1" thickBot="1" x14ac:dyDescent="0.3">
      <c r="A45" s="720"/>
      <c r="B45" s="732"/>
      <c r="C45" s="335" t="s">
        <v>48</v>
      </c>
      <c r="D45" s="677" t="s">
        <v>1093</v>
      </c>
      <c r="E45" s="511">
        <v>45698</v>
      </c>
      <c r="F45" s="158">
        <v>0</v>
      </c>
      <c r="G45" s="246" t="s">
        <v>9</v>
      </c>
      <c r="H45" s="170"/>
      <c r="I45" s="10"/>
      <c r="J45" s="243"/>
      <c r="K45" s="44"/>
      <c r="L45" s="38"/>
      <c r="M45" s="132"/>
      <c r="N45" s="568" t="s">
        <v>182</v>
      </c>
      <c r="O45" s="1"/>
      <c r="P45" s="2"/>
      <c r="Q45" s="4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8.600000000000001" customHeight="1" thickBot="1" x14ac:dyDescent="0.3">
      <c r="A46" s="720"/>
      <c r="B46" s="732"/>
      <c r="C46" s="335" t="s">
        <v>48</v>
      </c>
      <c r="D46" s="677" t="s">
        <v>1073</v>
      </c>
      <c r="E46" s="511">
        <v>45698</v>
      </c>
      <c r="F46" s="158">
        <v>3</v>
      </c>
      <c r="G46" s="246" t="s">
        <v>9</v>
      </c>
      <c r="H46" s="170"/>
      <c r="I46" s="10"/>
      <c r="J46" s="243"/>
      <c r="K46" s="44"/>
      <c r="L46" s="38"/>
      <c r="M46" s="132"/>
      <c r="N46" s="174" t="str">
        <f ca="1">CONCATENATE(" En bandeja de Kemper P. - Tiene ", (NETWORKDAYS(DATE(2025,4,1), TODAY())-1), " días en su bandeja")</f>
        <v xml:space="preserve"> En bandeja de Kemper P. - Tiene 3 días en su bandeja</v>
      </c>
      <c r="O46" s="1"/>
      <c r="P46" s="2"/>
      <c r="Q46" s="4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8.600000000000001" customHeight="1" thickBot="1" x14ac:dyDescent="0.3">
      <c r="A47" s="720"/>
      <c r="B47" s="732"/>
      <c r="C47" s="488"/>
      <c r="D47" s="348"/>
      <c r="E47" s="154"/>
      <c r="F47" s="158"/>
      <c r="G47" s="246"/>
      <c r="H47" s="170"/>
      <c r="I47" s="10"/>
      <c r="J47" s="243"/>
      <c r="K47" s="44"/>
      <c r="L47" s="38"/>
      <c r="M47" s="132"/>
      <c r="N47" s="176"/>
      <c r="O47" s="1"/>
      <c r="P47" s="2"/>
      <c r="Q47" s="4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.600000000000001" customHeight="1" thickBot="1" x14ac:dyDescent="0.3">
      <c r="A48" s="720"/>
      <c r="B48" s="732"/>
      <c r="C48" s="488"/>
      <c r="D48" s="348"/>
      <c r="E48" s="154"/>
      <c r="F48" s="158"/>
      <c r="G48" s="246"/>
      <c r="H48" s="170"/>
      <c r="I48" s="10"/>
      <c r="J48" s="243"/>
      <c r="K48" s="44"/>
      <c r="L48" s="38"/>
      <c r="M48" s="132"/>
      <c r="N48" s="176"/>
      <c r="O48" s="1"/>
      <c r="P48" s="2"/>
      <c r="Q48" s="4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8.25" customHeight="1" thickBot="1" x14ac:dyDescent="0.3">
      <c r="A49" s="720"/>
      <c r="B49" s="733"/>
      <c r="C49" s="481"/>
      <c r="D49" s="544"/>
      <c r="E49" s="154"/>
      <c r="F49" s="158"/>
      <c r="G49" s="246"/>
      <c r="H49" s="171"/>
      <c r="I49" s="9"/>
      <c r="J49" s="244"/>
      <c r="K49" s="45"/>
      <c r="L49" s="34"/>
      <c r="M49" s="487"/>
      <c r="N49" s="177"/>
      <c r="O49" s="1"/>
      <c r="P49" s="2"/>
      <c r="Q49" s="4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.600000000000001" customHeight="1" thickBot="1" x14ac:dyDescent="0.3">
      <c r="A50" s="720"/>
      <c r="B50" s="732" t="s">
        <v>74</v>
      </c>
      <c r="C50" s="356" t="s">
        <v>48</v>
      </c>
      <c r="D50" s="207" t="s">
        <v>1122</v>
      </c>
      <c r="E50" s="286"/>
      <c r="F50" s="285">
        <v>4</v>
      </c>
      <c r="G50" s="222" t="s">
        <v>9</v>
      </c>
      <c r="H50" s="101"/>
      <c r="I50" s="7"/>
      <c r="J50" s="101"/>
      <c r="K50" s="47"/>
      <c r="L50" s="33"/>
      <c r="M50" s="123"/>
      <c r="N50" s="164" t="s">
        <v>132</v>
      </c>
      <c r="O50" s="1"/>
      <c r="P50" s="2"/>
      <c r="Q50" s="4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8.600000000000001" customHeight="1" thickBot="1" x14ac:dyDescent="0.3">
      <c r="A51" s="720"/>
      <c r="B51" s="732"/>
      <c r="C51" s="356" t="s">
        <v>48</v>
      </c>
      <c r="D51" s="207" t="s">
        <v>76</v>
      </c>
      <c r="E51" s="345">
        <v>45701</v>
      </c>
      <c r="F51" s="297">
        <v>1</v>
      </c>
      <c r="G51" s="192" t="s">
        <v>9</v>
      </c>
      <c r="H51" s="101"/>
      <c r="I51" s="7"/>
      <c r="J51" s="101"/>
      <c r="K51" s="47"/>
      <c r="L51" s="33"/>
      <c r="M51" s="123"/>
      <c r="N51" s="149" t="s">
        <v>77</v>
      </c>
      <c r="O51" s="1"/>
      <c r="P51" s="2"/>
      <c r="Q51" s="4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.600000000000001" customHeight="1" thickBot="1" x14ac:dyDescent="0.3">
      <c r="A52" s="720"/>
      <c r="B52" s="732"/>
      <c r="C52" s="75" t="s">
        <v>48</v>
      </c>
      <c r="D52" s="207" t="s">
        <v>78</v>
      </c>
      <c r="E52" s="345">
        <v>45701</v>
      </c>
      <c r="F52" s="297">
        <v>3</v>
      </c>
      <c r="G52" s="192" t="s">
        <v>9</v>
      </c>
      <c r="H52" s="101"/>
      <c r="I52" s="7"/>
      <c r="J52" s="101"/>
      <c r="K52" s="47"/>
      <c r="L52" s="33"/>
      <c r="M52" s="123"/>
      <c r="N52" s="174" t="str">
        <f ca="1">CONCATENATE(" En bandeja de Kemper P. - Tiene ", (NETWORKDAYS(DATE(2025,3,31), TODAY())-1), " días en su bandeja")</f>
        <v xml:space="preserve"> En bandeja de Kemper P. - Tiene 4 días en su bandeja</v>
      </c>
      <c r="O52" s="1"/>
      <c r="P52" s="2"/>
      <c r="Q52" s="4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732"/>
      <c r="C53" s="75" t="s">
        <v>48</v>
      </c>
      <c r="D53" s="207" t="s">
        <v>1148</v>
      </c>
      <c r="E53" s="345"/>
      <c r="F53" s="297">
        <v>1</v>
      </c>
      <c r="G53" s="192" t="s">
        <v>9</v>
      </c>
      <c r="H53" s="101"/>
      <c r="I53" s="7"/>
      <c r="J53" s="101"/>
      <c r="K53" s="47"/>
      <c r="L53" s="33"/>
      <c r="M53" s="123"/>
      <c r="N53" s="149" t="s">
        <v>1191</v>
      </c>
      <c r="O53" s="1"/>
      <c r="P53" s="2"/>
      <c r="Q53" s="4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18.600000000000001" customHeight="1" thickBot="1" x14ac:dyDescent="0.3">
      <c r="A54" s="720"/>
      <c r="B54" s="732"/>
      <c r="C54" s="75" t="s">
        <v>48</v>
      </c>
      <c r="D54" s="207" t="s">
        <v>79</v>
      </c>
      <c r="E54" s="201">
        <v>45695</v>
      </c>
      <c r="F54" s="297">
        <v>3</v>
      </c>
      <c r="G54" s="192" t="s">
        <v>9</v>
      </c>
      <c r="H54" s="101"/>
      <c r="I54" s="7"/>
      <c r="J54" s="101"/>
      <c r="K54" s="47"/>
      <c r="L54" s="33"/>
      <c r="M54" s="123"/>
      <c r="N54" s="174" t="str">
        <f ca="1">CONCATENATE(" En bandeja de Kemper P. - Tiene ", (NETWORKDAYS(DATE(2025,4,2), TODAY())-1), " días en su bandeja")</f>
        <v xml:space="preserve"> En bandeja de Kemper P. - Tiene 2 días en su bandeja</v>
      </c>
      <c r="O54" s="1"/>
      <c r="P54" s="2"/>
      <c r="Q54" s="4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18.600000000000001" customHeight="1" thickBot="1" x14ac:dyDescent="0.3">
      <c r="A55" s="720"/>
      <c r="B55" s="732"/>
      <c r="C55" s="75"/>
      <c r="D55" s="207"/>
      <c r="E55" s="201"/>
      <c r="F55" s="178"/>
      <c r="G55" s="184"/>
      <c r="H55" s="101"/>
      <c r="I55" s="7"/>
      <c r="J55" s="101"/>
      <c r="K55" s="47"/>
      <c r="L55" s="33"/>
      <c r="M55" s="123"/>
      <c r="N55" s="149"/>
      <c r="O55" s="1"/>
      <c r="P55" s="2"/>
      <c r="Q55" s="4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8.25" customHeight="1" thickBot="1" x14ac:dyDescent="0.3">
      <c r="A56" s="720"/>
      <c r="B56" s="733"/>
      <c r="C56" s="153"/>
      <c r="D56" s="205"/>
      <c r="E56" s="248"/>
      <c r="F56" s="60"/>
      <c r="G56" s="185"/>
      <c r="H56" s="171"/>
      <c r="I56" s="9"/>
      <c r="J56" s="171"/>
      <c r="K56" s="45"/>
      <c r="L56" s="34"/>
      <c r="M56" s="487"/>
      <c r="N56" s="177"/>
      <c r="O56" s="1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18.600000000000001" customHeight="1" thickBot="1" x14ac:dyDescent="0.3">
      <c r="A57" s="720"/>
      <c r="B57" s="731" t="s">
        <v>81</v>
      </c>
      <c r="C57" s="500" t="s">
        <v>82</v>
      </c>
      <c r="D57" s="291" t="s">
        <v>83</v>
      </c>
      <c r="E57" s="286"/>
      <c r="F57" s="285">
        <v>1</v>
      </c>
      <c r="G57" s="222" t="s">
        <v>9</v>
      </c>
      <c r="H57" s="209"/>
      <c r="I57" s="8"/>
      <c r="J57" s="209"/>
      <c r="K57" s="46"/>
      <c r="L57" s="32"/>
      <c r="M57" s="486"/>
      <c r="N57" s="330" t="s">
        <v>84</v>
      </c>
      <c r="O57" s="1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8.600000000000001" customHeight="1" thickBot="1" x14ac:dyDescent="0.3">
      <c r="A58" s="720"/>
      <c r="B58" s="732"/>
      <c r="C58" s="499" t="s">
        <v>1072</v>
      </c>
      <c r="D58" s="204" t="s">
        <v>1081</v>
      </c>
      <c r="E58" s="208">
        <v>45744</v>
      </c>
      <c r="F58" s="161">
        <v>1</v>
      </c>
      <c r="G58" s="184" t="s">
        <v>9</v>
      </c>
      <c r="H58" s="1"/>
      <c r="I58" s="31"/>
      <c r="J58" s="1"/>
      <c r="K58" s="162"/>
      <c r="L58" s="41"/>
      <c r="M58" s="122"/>
      <c r="N58" s="190"/>
      <c r="O58" s="1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732"/>
      <c r="C59" s="75" t="s">
        <v>82</v>
      </c>
      <c r="D59" s="207" t="s">
        <v>85</v>
      </c>
      <c r="E59" s="201"/>
      <c r="F59" s="178">
        <v>2</v>
      </c>
      <c r="G59" s="184" t="s">
        <v>9</v>
      </c>
      <c r="H59" s="101"/>
      <c r="I59" s="7"/>
      <c r="J59" s="101"/>
      <c r="K59" s="47"/>
      <c r="L59" s="33"/>
      <c r="M59" s="123"/>
      <c r="N59" s="174" t="s">
        <v>86</v>
      </c>
      <c r="O59" s="1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732"/>
      <c r="C60" s="68" t="s">
        <v>41</v>
      </c>
      <c r="D60" s="207" t="s">
        <v>87</v>
      </c>
      <c r="E60" s="201"/>
      <c r="F60" s="156">
        <v>1</v>
      </c>
      <c r="G60" s="184" t="s">
        <v>9</v>
      </c>
      <c r="H60" s="101"/>
      <c r="I60" s="7"/>
      <c r="J60" s="7"/>
      <c r="K60" s="7"/>
      <c r="L60" s="33"/>
      <c r="M60" s="132"/>
      <c r="N60" s="174" t="s">
        <v>88</v>
      </c>
      <c r="O60" s="1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18.600000000000001" customHeight="1" thickBot="1" x14ac:dyDescent="0.3">
      <c r="A61" s="720"/>
      <c r="B61" s="732"/>
      <c r="C61" s="70" t="s">
        <v>41</v>
      </c>
      <c r="D61" s="207" t="s">
        <v>89</v>
      </c>
      <c r="E61" s="201"/>
      <c r="F61" s="156">
        <v>1</v>
      </c>
      <c r="G61" s="184" t="s">
        <v>9</v>
      </c>
      <c r="H61" s="101"/>
      <c r="I61" s="7"/>
      <c r="J61" s="7"/>
      <c r="K61" s="7"/>
      <c r="L61" s="33"/>
      <c r="M61" s="132"/>
      <c r="N61" s="174" t="s">
        <v>90</v>
      </c>
      <c r="O61" s="1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18.600000000000001" customHeight="1" thickBot="1" x14ac:dyDescent="0.3">
      <c r="A62" s="720"/>
      <c r="B62" s="734"/>
      <c r="C62" s="488" t="s">
        <v>1101</v>
      </c>
      <c r="D62" s="348" t="s">
        <v>1102</v>
      </c>
      <c r="E62" s="154">
        <v>45742</v>
      </c>
      <c r="F62" s="158">
        <v>2</v>
      </c>
      <c r="G62" s="246" t="s">
        <v>9</v>
      </c>
      <c r="H62" s="170"/>
      <c r="I62" s="10"/>
      <c r="J62" s="243"/>
      <c r="K62" s="44"/>
      <c r="L62" s="38"/>
      <c r="M62" s="132"/>
      <c r="N62" s="149"/>
      <c r="O62" s="1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18.600000000000001" customHeight="1" thickBot="1" x14ac:dyDescent="0.3">
      <c r="A63" s="720"/>
      <c r="B63" s="734"/>
      <c r="C63" s="335" t="s">
        <v>82</v>
      </c>
      <c r="D63" s="445" t="s">
        <v>1149</v>
      </c>
      <c r="E63" s="201">
        <v>45747</v>
      </c>
      <c r="F63" s="156">
        <v>1</v>
      </c>
      <c r="G63" s="125" t="s">
        <v>9</v>
      </c>
      <c r="H63" s="101"/>
      <c r="I63" s="7"/>
      <c r="J63" s="279"/>
      <c r="K63" s="47"/>
      <c r="L63" s="33"/>
      <c r="M63" s="123"/>
      <c r="N63" s="88" t="s">
        <v>1203</v>
      </c>
      <c r="O63" s="1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8.25" customHeight="1" thickBot="1" x14ac:dyDescent="0.3">
      <c r="A64" s="729"/>
      <c r="B64" s="733"/>
      <c r="C64" s="384"/>
      <c r="D64" s="389"/>
      <c r="E64" s="674"/>
      <c r="F64" s="384"/>
      <c r="G64" s="384"/>
      <c r="H64" s="389"/>
      <c r="I64" s="386"/>
      <c r="J64" s="388"/>
      <c r="K64" s="386"/>
      <c r="L64" s="387"/>
      <c r="N64" s="384"/>
      <c r="O64" s="1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8.25" customHeight="1" thickBot="1" x14ac:dyDescent="0.3">
      <c r="A65" s="130"/>
      <c r="B65" s="496"/>
      <c r="E65" s="6"/>
      <c r="F65" s="6"/>
      <c r="G65" s="6"/>
      <c r="I65" s="581"/>
      <c r="N65" s="6"/>
      <c r="O65" s="1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18.600000000000001" customHeight="1" x14ac:dyDescent="0.25">
      <c r="A66" s="717" t="s">
        <v>1124</v>
      </c>
      <c r="B66" s="720" t="s">
        <v>92</v>
      </c>
      <c r="C66" s="632" t="s">
        <v>82</v>
      </c>
      <c r="D66" s="594" t="s">
        <v>93</v>
      </c>
      <c r="E66" s="286">
        <v>45744</v>
      </c>
      <c r="F66" s="155">
        <v>1</v>
      </c>
      <c r="G66" s="304" t="s">
        <v>9</v>
      </c>
      <c r="H66" s="285"/>
      <c r="I66" s="8"/>
      <c r="J66" s="8"/>
      <c r="K66" s="8"/>
      <c r="L66" s="32"/>
      <c r="M66" s="583"/>
      <c r="N66" s="584"/>
      <c r="O66" s="1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18.600000000000001" customHeight="1" x14ac:dyDescent="0.25">
      <c r="A67" s="718"/>
      <c r="B67" s="721"/>
      <c r="C67" s="633" t="s">
        <v>82</v>
      </c>
      <c r="D67" s="595" t="s">
        <v>1183</v>
      </c>
      <c r="E67" s="180">
        <v>45744</v>
      </c>
      <c r="F67" s="156">
        <v>0</v>
      </c>
      <c r="G67" s="238" t="s">
        <v>9</v>
      </c>
      <c r="H67" s="178"/>
      <c r="I67" s="7"/>
      <c r="J67" s="7"/>
      <c r="K67" s="7"/>
      <c r="L67" s="33"/>
      <c r="M67" s="586"/>
      <c r="N67" s="174" t="s">
        <v>1174</v>
      </c>
      <c r="O67" s="1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18.600000000000001" customHeight="1" x14ac:dyDescent="0.25">
      <c r="A68" s="718"/>
      <c r="B68" s="721"/>
      <c r="C68" s="633" t="s">
        <v>82</v>
      </c>
      <c r="D68" s="595" t="s">
        <v>1184</v>
      </c>
      <c r="E68" s="180">
        <v>45749</v>
      </c>
      <c r="F68" s="156">
        <v>1</v>
      </c>
      <c r="G68" s="238" t="s">
        <v>9</v>
      </c>
      <c r="H68" s="178"/>
      <c r="I68" s="7"/>
      <c r="J68" s="7"/>
      <c r="K68" s="7"/>
      <c r="L68" s="33"/>
      <c r="M68" s="586"/>
      <c r="N68" s="174"/>
      <c r="O68" s="1"/>
      <c r="P68" s="5"/>
      <c r="Q68" s="28"/>
      <c r="R68" s="15"/>
      <c r="S68" s="15"/>
      <c r="T68" s="15"/>
      <c r="U68" s="26"/>
      <c r="V68" s="26"/>
      <c r="W68" s="26"/>
      <c r="X68" s="26"/>
      <c r="Y68" s="26"/>
      <c r="Z68" s="26"/>
      <c r="AA68" s="15"/>
      <c r="AB68" s="15"/>
      <c r="AK68" s="15"/>
      <c r="AL68" s="15"/>
      <c r="AM68" s="15"/>
    </row>
    <row r="69" spans="1:39" ht="18.600000000000001" customHeight="1" x14ac:dyDescent="0.25">
      <c r="A69" s="718"/>
      <c r="B69" s="721"/>
      <c r="C69" s="633" t="s">
        <v>82</v>
      </c>
      <c r="D69" s="595" t="s">
        <v>1109</v>
      </c>
      <c r="E69" s="180">
        <v>45742</v>
      </c>
      <c r="F69" s="156">
        <v>0</v>
      </c>
      <c r="G69" s="238" t="s">
        <v>9</v>
      </c>
      <c r="H69" s="178"/>
      <c r="I69" s="7"/>
      <c r="J69" s="7"/>
      <c r="K69" s="7"/>
      <c r="L69" s="33"/>
      <c r="M69" s="586"/>
      <c r="N69" s="174" t="s">
        <v>1174</v>
      </c>
      <c r="O69" s="1"/>
      <c r="P69" s="5"/>
      <c r="Q69" s="28"/>
      <c r="R69" s="15"/>
      <c r="S69" s="15"/>
      <c r="T69" s="15"/>
      <c r="U69" s="26"/>
      <c r="V69" s="26"/>
      <c r="W69" s="26"/>
      <c r="X69" s="26"/>
      <c r="Y69" s="26"/>
      <c r="Z69" s="26"/>
      <c r="AA69" s="15"/>
      <c r="AB69" s="15"/>
      <c r="AK69" s="15"/>
      <c r="AL69" s="15"/>
      <c r="AM69" s="15"/>
    </row>
    <row r="70" spans="1:39" ht="18.600000000000001" customHeight="1" x14ac:dyDescent="0.25">
      <c r="A70" s="718"/>
      <c r="B70" s="721"/>
      <c r="C70" s="633" t="s">
        <v>41</v>
      </c>
      <c r="D70" s="595" t="s">
        <v>1110</v>
      </c>
      <c r="E70" s="180">
        <v>45751</v>
      </c>
      <c r="F70" s="156">
        <v>0</v>
      </c>
      <c r="G70" s="238" t="s">
        <v>9</v>
      </c>
      <c r="H70" s="178"/>
      <c r="I70" s="7"/>
      <c r="J70" s="7"/>
      <c r="K70" s="7"/>
      <c r="L70" s="33"/>
      <c r="M70" s="586"/>
      <c r="N70" s="174"/>
      <c r="O70" s="1"/>
      <c r="P70" s="5"/>
      <c r="Q70" s="28"/>
      <c r="R70" s="15"/>
      <c r="S70" s="15"/>
      <c r="T70" s="15"/>
      <c r="U70" s="26"/>
      <c r="V70" s="26"/>
      <c r="W70" s="26"/>
      <c r="X70" s="26"/>
      <c r="Y70" s="26"/>
      <c r="Z70" s="26"/>
      <c r="AA70" s="15"/>
      <c r="AB70" s="15"/>
      <c r="AK70" s="15"/>
      <c r="AL70" s="15"/>
      <c r="AM70" s="15"/>
    </row>
    <row r="71" spans="1:39" ht="18.600000000000001" customHeight="1" x14ac:dyDescent="0.25">
      <c r="A71" s="718"/>
      <c r="B71" s="721"/>
      <c r="C71" s="633" t="s">
        <v>41</v>
      </c>
      <c r="D71" s="595" t="s">
        <v>1111</v>
      </c>
      <c r="E71" s="180">
        <v>45758</v>
      </c>
      <c r="F71" s="156">
        <v>1</v>
      </c>
      <c r="G71" s="238" t="s">
        <v>9</v>
      </c>
      <c r="H71" s="178"/>
      <c r="I71" s="7"/>
      <c r="J71" s="7"/>
      <c r="K71" s="7"/>
      <c r="L71" s="33"/>
      <c r="M71" s="602"/>
      <c r="N71" s="174" t="s">
        <v>1175</v>
      </c>
      <c r="O71" s="1"/>
      <c r="P71" s="5"/>
      <c r="Q71" s="28"/>
      <c r="R71" s="15"/>
      <c r="S71" s="15"/>
      <c r="T71" s="15"/>
      <c r="U71" s="26"/>
      <c r="V71" s="26"/>
      <c r="W71" s="26"/>
      <c r="X71" s="26"/>
      <c r="Y71" s="26"/>
      <c r="Z71" s="26"/>
      <c r="AA71" s="15"/>
      <c r="AB71" s="15"/>
      <c r="AK71" s="15"/>
      <c r="AL71" s="15"/>
      <c r="AM71" s="15"/>
    </row>
    <row r="72" spans="1:39" ht="18.600000000000001" customHeight="1" x14ac:dyDescent="0.25">
      <c r="A72" s="718"/>
      <c r="B72" s="721"/>
      <c r="C72" s="634" t="s">
        <v>82</v>
      </c>
      <c r="D72" s="600" t="s">
        <v>97</v>
      </c>
      <c r="E72" s="154">
        <v>45754</v>
      </c>
      <c r="F72" s="156">
        <v>1</v>
      </c>
      <c r="G72" s="238" t="s">
        <v>9</v>
      </c>
      <c r="H72" s="178"/>
      <c r="I72" s="7"/>
      <c r="J72" s="7"/>
      <c r="K72" s="7"/>
      <c r="L72" s="33"/>
      <c r="M72" s="602"/>
      <c r="N72" s="174"/>
      <c r="O72" s="1"/>
      <c r="P72" s="5"/>
      <c r="Q72" s="28"/>
      <c r="R72" s="15"/>
      <c r="S72" s="15"/>
      <c r="T72" s="15"/>
      <c r="U72" s="26"/>
      <c r="V72" s="26"/>
      <c r="W72" s="26"/>
      <c r="X72" s="26"/>
      <c r="Y72" s="26"/>
      <c r="Z72" s="26"/>
      <c r="AA72" s="15"/>
      <c r="AB72" s="15"/>
      <c r="AK72" s="15"/>
      <c r="AL72" s="15"/>
      <c r="AM72" s="15"/>
    </row>
    <row r="73" spans="1:39" ht="18.600000000000001" customHeight="1" x14ac:dyDescent="0.25">
      <c r="A73" s="718"/>
      <c r="B73" s="721"/>
      <c r="C73" s="633" t="s">
        <v>82</v>
      </c>
      <c r="D73" s="600" t="s">
        <v>98</v>
      </c>
      <c r="E73" s="180"/>
      <c r="F73" s="156">
        <v>1</v>
      </c>
      <c r="G73" s="238" t="s">
        <v>9</v>
      </c>
      <c r="H73" s="178"/>
      <c r="I73" s="7"/>
      <c r="J73" s="7"/>
      <c r="K73" s="7"/>
      <c r="L73" s="33"/>
      <c r="M73" s="602"/>
      <c r="N73" s="603"/>
      <c r="O73" s="1"/>
      <c r="P73" s="5"/>
      <c r="Q73" s="28"/>
      <c r="R73" s="15"/>
      <c r="S73" s="15"/>
      <c r="T73" s="15"/>
      <c r="U73" s="26"/>
      <c r="V73" s="26"/>
      <c r="W73" s="26"/>
      <c r="X73" s="26"/>
      <c r="Y73" s="26"/>
      <c r="Z73" s="26"/>
      <c r="AA73" s="15"/>
      <c r="AB73" s="15"/>
      <c r="AK73" s="15"/>
      <c r="AL73" s="15"/>
      <c r="AM73" s="15"/>
    </row>
    <row r="74" spans="1:39" ht="18.600000000000001" customHeight="1" x14ac:dyDescent="0.25">
      <c r="A74" s="718"/>
      <c r="B74" s="721"/>
      <c r="C74" s="634" t="s">
        <v>41</v>
      </c>
      <c r="D74" s="600" t="s">
        <v>1166</v>
      </c>
      <c r="E74" s="154"/>
      <c r="F74" s="156">
        <v>1</v>
      </c>
      <c r="G74" s="238" t="s">
        <v>9</v>
      </c>
      <c r="H74" s="178"/>
      <c r="I74" s="7"/>
      <c r="J74" s="7"/>
      <c r="K74" s="7"/>
      <c r="L74" s="33"/>
      <c r="M74" s="602"/>
      <c r="N74" s="603"/>
      <c r="O74" s="1"/>
      <c r="P74" s="5"/>
      <c r="Q74" s="28"/>
      <c r="R74" s="15"/>
      <c r="S74" s="15"/>
      <c r="T74" s="15"/>
      <c r="U74" s="26"/>
      <c r="V74" s="26"/>
      <c r="W74" s="26"/>
      <c r="X74" s="26"/>
      <c r="Y74" s="26"/>
      <c r="Z74" s="26"/>
      <c r="AA74" s="15"/>
      <c r="AB74" s="15"/>
      <c r="AK74" s="15"/>
      <c r="AL74" s="15"/>
      <c r="AM74" s="15"/>
    </row>
    <row r="75" spans="1:39" ht="18.600000000000001" customHeight="1" x14ac:dyDescent="0.25">
      <c r="A75" s="718"/>
      <c r="B75" s="721"/>
      <c r="C75" s="634" t="s">
        <v>41</v>
      </c>
      <c r="D75" s="600" t="s">
        <v>1167</v>
      </c>
      <c r="E75" s="154"/>
      <c r="F75" s="158">
        <v>1</v>
      </c>
      <c r="G75" s="277" t="s">
        <v>9</v>
      </c>
      <c r="H75" s="135"/>
      <c r="I75" s="10"/>
      <c r="J75" s="170"/>
      <c r="K75" s="10"/>
      <c r="L75" s="109"/>
      <c r="M75" s="602"/>
      <c r="N75" s="603"/>
      <c r="O75" s="1"/>
      <c r="P75" s="5"/>
      <c r="Q75" s="28"/>
      <c r="R75" s="15"/>
      <c r="S75" s="15"/>
      <c r="T75" s="15"/>
      <c r="U75" s="26"/>
      <c r="V75" s="26"/>
      <c r="W75" s="26"/>
      <c r="X75" s="26"/>
      <c r="Y75" s="26"/>
      <c r="Z75" s="26"/>
      <c r="AA75" s="15"/>
      <c r="AB75" s="15"/>
      <c r="AK75" s="15"/>
      <c r="AL75" s="15"/>
      <c r="AM75" s="15"/>
    </row>
    <row r="76" spans="1:39" ht="8.25" customHeight="1" thickBot="1" x14ac:dyDescent="0.3">
      <c r="A76" s="719"/>
      <c r="B76" s="722"/>
      <c r="C76" s="635"/>
      <c r="D76" s="589"/>
      <c r="E76" s="590"/>
      <c r="F76" s="588"/>
      <c r="G76" s="590"/>
      <c r="H76" s="590"/>
      <c r="I76" s="591"/>
      <c r="J76" s="589"/>
      <c r="K76" s="591"/>
      <c r="L76" s="592"/>
      <c r="M76" s="589"/>
      <c r="N76" s="592"/>
      <c r="O76" s="1"/>
      <c r="P76" s="5"/>
      <c r="Q76" s="28"/>
      <c r="R76" s="15"/>
      <c r="S76" s="15"/>
      <c r="T76" s="15"/>
      <c r="U76" s="26"/>
      <c r="V76" s="26"/>
      <c r="W76" s="26"/>
      <c r="X76" s="26"/>
      <c r="Y76" s="26"/>
      <c r="Z76" s="26"/>
      <c r="AA76" s="15"/>
      <c r="AB76" s="15"/>
      <c r="AK76" s="15"/>
      <c r="AL76" s="15"/>
      <c r="AM76" s="15"/>
    </row>
    <row r="77" spans="1:39" ht="7.5" customHeight="1" thickBot="1" x14ac:dyDescent="0.3">
      <c r="A77" s="130"/>
      <c r="B77" s="130"/>
      <c r="C77" s="128"/>
      <c r="D77" s="94"/>
      <c r="E77" s="49"/>
      <c r="F77" s="1"/>
      <c r="G77" s="54"/>
      <c r="H77" s="1"/>
      <c r="I77" s="31"/>
      <c r="J77" s="1"/>
      <c r="K77" s="1"/>
      <c r="L77" s="1"/>
      <c r="M77" s="1"/>
      <c r="N77" s="80"/>
      <c r="O77" s="3"/>
      <c r="P77" s="5"/>
      <c r="Q77" s="28"/>
      <c r="R77" s="15"/>
      <c r="S77" s="15"/>
      <c r="T77" s="15"/>
    </row>
    <row r="78" spans="1:39" ht="30" customHeight="1" x14ac:dyDescent="0.25">
      <c r="A78" s="695" t="s">
        <v>99</v>
      </c>
      <c r="B78" s="723" t="s">
        <v>100</v>
      </c>
      <c r="C78" s="437" t="s">
        <v>45</v>
      </c>
      <c r="D78" s="443" t="s">
        <v>46</v>
      </c>
      <c r="E78" s="439"/>
      <c r="F78" s="160"/>
      <c r="G78" s="245"/>
      <c r="H78" s="188"/>
      <c r="I78" s="39"/>
      <c r="J78" s="253"/>
      <c r="K78" s="39"/>
      <c r="L78" s="40"/>
      <c r="M78" s="169"/>
      <c r="N78" s="172" t="s">
        <v>1211</v>
      </c>
      <c r="O78" s="3"/>
      <c r="P78" s="5"/>
      <c r="Q78" s="28"/>
      <c r="R78" s="61"/>
      <c r="S78" s="61"/>
      <c r="T78" s="61"/>
      <c r="U78" s="15"/>
    </row>
    <row r="79" spans="1:39" ht="18.600000000000001" customHeight="1" x14ac:dyDescent="0.25">
      <c r="A79" s="696"/>
      <c r="B79" s="724"/>
      <c r="C79" s="139" t="s">
        <v>102</v>
      </c>
      <c r="D79" s="444" t="s">
        <v>103</v>
      </c>
      <c r="E79" s="440"/>
      <c r="F79" s="156">
        <v>1</v>
      </c>
      <c r="G79" s="52" t="s">
        <v>9</v>
      </c>
      <c r="H79" s="220"/>
      <c r="I79" s="279"/>
      <c r="J79" s="7"/>
      <c r="K79" s="47"/>
      <c r="L79" s="197"/>
      <c r="M79" s="1"/>
      <c r="N79" s="176"/>
      <c r="O79" s="3"/>
      <c r="P79" s="5"/>
      <c r="Q79" s="28"/>
      <c r="R79" s="61"/>
      <c r="S79" s="61"/>
      <c r="T79" s="61"/>
      <c r="U79" s="15"/>
    </row>
    <row r="80" spans="1:39" ht="18.600000000000001" customHeight="1" x14ac:dyDescent="0.25">
      <c r="A80" s="696"/>
      <c r="B80" s="724"/>
      <c r="C80" s="280" t="s">
        <v>104</v>
      </c>
      <c r="D80" s="651" t="s">
        <v>1125</v>
      </c>
      <c r="E80" s="440">
        <v>45695</v>
      </c>
      <c r="F80" s="424">
        <v>1</v>
      </c>
      <c r="G80" s="574" t="s">
        <v>9</v>
      </c>
      <c r="H80" s="575"/>
      <c r="I80" s="467"/>
      <c r="J80" s="200"/>
      <c r="K80" s="196"/>
      <c r="L80" s="33"/>
      <c r="M80" s="12"/>
      <c r="N80" s="176" t="s">
        <v>1187</v>
      </c>
      <c r="O80" s="3"/>
      <c r="P80" s="5"/>
      <c r="Q80" s="28"/>
      <c r="R80" s="15"/>
      <c r="S80" s="15"/>
      <c r="T80" s="15"/>
    </row>
    <row r="81" spans="1:20" ht="18.600000000000001" customHeight="1" x14ac:dyDescent="0.25">
      <c r="A81" s="696"/>
      <c r="B81" s="724"/>
      <c r="C81" s="139" t="s">
        <v>104</v>
      </c>
      <c r="D81" s="445" t="s">
        <v>1185</v>
      </c>
      <c r="E81" s="440">
        <v>45728</v>
      </c>
      <c r="F81" s="156">
        <v>0</v>
      </c>
      <c r="G81" s="52" t="s">
        <v>9</v>
      </c>
      <c r="H81" s="220"/>
      <c r="I81" s="279"/>
      <c r="J81" s="279"/>
      <c r="K81" s="47"/>
      <c r="L81" s="33"/>
      <c r="M81" s="101"/>
      <c r="N81" s="568" t="s">
        <v>182</v>
      </c>
      <c r="O81" s="3"/>
      <c r="P81" s="5"/>
      <c r="Q81" s="28"/>
      <c r="R81" s="15"/>
      <c r="S81" s="15"/>
      <c r="T81" s="15"/>
    </row>
    <row r="82" spans="1:20" ht="18.600000000000001" customHeight="1" x14ac:dyDescent="0.25">
      <c r="A82" s="696"/>
      <c r="B82" s="724"/>
      <c r="C82" s="139" t="s">
        <v>104</v>
      </c>
      <c r="D82" s="683" t="s">
        <v>1076</v>
      </c>
      <c r="E82" s="440">
        <v>45716</v>
      </c>
      <c r="F82" s="156">
        <v>1</v>
      </c>
      <c r="G82" s="52" t="s">
        <v>9</v>
      </c>
      <c r="H82" s="220"/>
      <c r="I82" s="279"/>
      <c r="J82" s="279"/>
      <c r="K82" s="47"/>
      <c r="L82" s="33"/>
      <c r="M82" s="101"/>
      <c r="N82" s="691" t="s">
        <v>1195</v>
      </c>
      <c r="O82" s="3"/>
      <c r="P82" s="5"/>
      <c r="Q82" s="28"/>
      <c r="R82" s="15"/>
      <c r="S82" s="15"/>
      <c r="T82" s="15"/>
    </row>
    <row r="83" spans="1:20" ht="18.600000000000001" customHeight="1" x14ac:dyDescent="0.25">
      <c r="A83" s="696"/>
      <c r="B83" s="724"/>
      <c r="C83" s="139" t="s">
        <v>104</v>
      </c>
      <c r="D83" s="683" t="s">
        <v>1084</v>
      </c>
      <c r="E83" s="440">
        <v>45716</v>
      </c>
      <c r="F83" s="156">
        <v>1</v>
      </c>
      <c r="G83" s="52" t="s">
        <v>9</v>
      </c>
      <c r="H83" s="220"/>
      <c r="I83" s="279"/>
      <c r="J83" s="279"/>
      <c r="K83" s="47"/>
      <c r="L83" s="33"/>
      <c r="M83" s="101"/>
      <c r="N83" s="692" t="s">
        <v>1195</v>
      </c>
      <c r="O83" s="3"/>
      <c r="P83" s="5"/>
      <c r="Q83" s="28"/>
      <c r="R83" s="15"/>
      <c r="S83" s="15"/>
      <c r="T83" s="15"/>
    </row>
    <row r="84" spans="1:20" ht="18" customHeight="1" x14ac:dyDescent="0.25">
      <c r="A84" s="696"/>
      <c r="B84" s="724"/>
      <c r="C84" s="139" t="s">
        <v>115</v>
      </c>
      <c r="D84" s="86" t="s">
        <v>116</v>
      </c>
      <c r="E84" s="112">
        <v>45734</v>
      </c>
      <c r="F84" s="158">
        <v>1</v>
      </c>
      <c r="G84" s="55" t="s">
        <v>9</v>
      </c>
      <c r="H84" s="215"/>
      <c r="I84" s="243"/>
      <c r="J84" s="243"/>
      <c r="K84" s="44"/>
      <c r="L84" s="38"/>
      <c r="M84" s="101"/>
      <c r="N84" s="568"/>
      <c r="O84" s="3"/>
      <c r="P84" s="5"/>
      <c r="Q84" s="28"/>
      <c r="R84" s="15"/>
      <c r="S84" s="15"/>
      <c r="T84" s="15"/>
    </row>
    <row r="85" spans="1:20" ht="18" customHeight="1" x14ac:dyDescent="0.25">
      <c r="A85" s="696"/>
      <c r="B85" s="724"/>
      <c r="C85" s="313" t="s">
        <v>115</v>
      </c>
      <c r="D85" s="444" t="s">
        <v>117</v>
      </c>
      <c r="E85" s="112">
        <v>45708</v>
      </c>
      <c r="F85" s="158">
        <v>1</v>
      </c>
      <c r="G85" s="55" t="s">
        <v>9</v>
      </c>
      <c r="H85" s="215"/>
      <c r="I85" s="243"/>
      <c r="J85" s="243"/>
      <c r="K85" s="44"/>
      <c r="L85" s="38"/>
      <c r="M85" s="170"/>
      <c r="N85" s="567"/>
      <c r="O85" s="3"/>
      <c r="P85" s="5"/>
      <c r="Q85" s="28"/>
      <c r="R85" s="15"/>
      <c r="S85" s="15"/>
      <c r="T85" s="15"/>
    </row>
    <row r="86" spans="1:20" ht="18" customHeight="1" x14ac:dyDescent="0.25">
      <c r="A86" s="696"/>
      <c r="B86" s="724"/>
      <c r="C86" s="139" t="s">
        <v>115</v>
      </c>
      <c r="D86" s="86" t="s">
        <v>118</v>
      </c>
      <c r="E86" s="112">
        <v>45744</v>
      </c>
      <c r="F86" s="158">
        <v>4</v>
      </c>
      <c r="G86" s="55" t="s">
        <v>9</v>
      </c>
      <c r="H86" s="215"/>
      <c r="I86" s="243"/>
      <c r="J86" s="243"/>
      <c r="K86" s="44"/>
      <c r="L86" s="38"/>
      <c r="M86" s="101"/>
      <c r="N86" s="568"/>
      <c r="O86" s="3"/>
      <c r="P86" s="5"/>
      <c r="Q86" s="28"/>
      <c r="R86" s="15"/>
      <c r="S86" s="15"/>
      <c r="T86" s="15"/>
    </row>
    <row r="87" spans="1:20" ht="18" customHeight="1" x14ac:dyDescent="0.25">
      <c r="A87" s="696"/>
      <c r="B87" s="724"/>
      <c r="C87" s="139" t="s">
        <v>102</v>
      </c>
      <c r="D87" s="445" t="s">
        <v>119</v>
      </c>
      <c r="E87" s="440">
        <v>45749</v>
      </c>
      <c r="F87" s="156">
        <v>1</v>
      </c>
      <c r="G87" s="52" t="s">
        <v>9</v>
      </c>
      <c r="H87" s="178"/>
      <c r="I87" s="7"/>
      <c r="J87" s="279"/>
      <c r="K87" s="7"/>
      <c r="L87" s="97"/>
      <c r="M87" s="101"/>
      <c r="N87" s="568"/>
      <c r="O87" s="3"/>
      <c r="P87" s="5"/>
      <c r="Q87" s="28"/>
      <c r="R87" s="15"/>
      <c r="S87" s="15"/>
      <c r="T87" s="15"/>
    </row>
    <row r="88" spans="1:20" ht="8.25" customHeight="1" thickBot="1" x14ac:dyDescent="0.3">
      <c r="A88" s="696"/>
      <c r="B88" s="724"/>
      <c r="C88" s="438"/>
      <c r="D88" s="517"/>
      <c r="E88" s="49"/>
      <c r="F88" s="423"/>
      <c r="G88" s="419"/>
      <c r="H88" s="161"/>
      <c r="I88" s="31"/>
      <c r="J88" s="250"/>
      <c r="K88" s="162"/>
      <c r="L88" s="41"/>
      <c r="M88" s="1"/>
      <c r="N88" s="690"/>
      <c r="O88" s="3"/>
      <c r="P88" s="5"/>
      <c r="Q88" s="28"/>
      <c r="R88" s="15"/>
      <c r="S88" s="15"/>
      <c r="T88" s="15"/>
    </row>
    <row r="89" spans="1:20" ht="18.600000000000001" customHeight="1" x14ac:dyDescent="0.25">
      <c r="A89" s="715"/>
      <c r="B89" s="725" t="s">
        <v>120</v>
      </c>
      <c r="C89" s="343" t="s">
        <v>104</v>
      </c>
      <c r="D89" s="652" t="s">
        <v>1186</v>
      </c>
      <c r="E89" s="308">
        <v>45688</v>
      </c>
      <c r="F89" s="98">
        <v>1</v>
      </c>
      <c r="G89" s="288" t="s">
        <v>9</v>
      </c>
      <c r="H89" s="285"/>
      <c r="I89" s="8"/>
      <c r="J89" s="8"/>
      <c r="K89" s="46"/>
      <c r="L89" s="32"/>
      <c r="M89" s="209"/>
      <c r="N89" s="653" t="s">
        <v>1182</v>
      </c>
      <c r="O89" s="3"/>
      <c r="P89" s="5"/>
      <c r="Q89" s="28"/>
      <c r="R89" s="15"/>
      <c r="S89" s="15"/>
      <c r="T89" s="15"/>
    </row>
    <row r="90" spans="1:20" ht="18.600000000000001" customHeight="1" x14ac:dyDescent="0.25">
      <c r="A90" s="715"/>
      <c r="B90" s="726"/>
      <c r="C90" s="546" t="s">
        <v>104</v>
      </c>
      <c r="D90" s="682" t="s">
        <v>1126</v>
      </c>
      <c r="E90" s="513">
        <v>45695</v>
      </c>
      <c r="F90" s="108">
        <v>1</v>
      </c>
      <c r="G90" s="421" t="s">
        <v>9</v>
      </c>
      <c r="H90" s="297"/>
      <c r="I90" s="11"/>
      <c r="J90" s="11"/>
      <c r="K90" s="64"/>
      <c r="L90" s="35"/>
      <c r="M90" s="167"/>
      <c r="N90" s="174" t="str">
        <f ca="1">CONCATENATE(" Pendiente por emitir en ",RIGHT(D90,5)," - Tiene ", NETWORKDAYS(E90,TODAY()), " días de retraso (Wood)")</f>
        <v xml:space="preserve"> Pendiente por emitir en Rev.0 - Tiene 41 días de retraso (Wood)</v>
      </c>
      <c r="O90" s="3"/>
      <c r="P90" s="5"/>
      <c r="Q90" s="28"/>
      <c r="R90" s="15"/>
      <c r="S90" s="15"/>
      <c r="T90" s="15"/>
    </row>
    <row r="91" spans="1:20" ht="18.600000000000001" customHeight="1" x14ac:dyDescent="0.25">
      <c r="A91" s="715"/>
      <c r="B91" s="726"/>
      <c r="C91" s="546" t="s">
        <v>104</v>
      </c>
      <c r="D91" s="682" t="s">
        <v>1204</v>
      </c>
      <c r="E91" s="191">
        <v>45709</v>
      </c>
      <c r="F91" s="108">
        <v>1</v>
      </c>
      <c r="G91" s="421" t="s">
        <v>9</v>
      </c>
      <c r="H91" s="297"/>
      <c r="I91" s="11"/>
      <c r="J91" s="11"/>
      <c r="K91" s="64"/>
      <c r="L91" s="35"/>
      <c r="M91" s="167"/>
      <c r="N91" s="174" t="s">
        <v>621</v>
      </c>
      <c r="O91" s="3"/>
      <c r="P91" s="5"/>
      <c r="Q91" s="28"/>
      <c r="R91" s="15"/>
      <c r="S91" s="15"/>
      <c r="T91" s="15"/>
    </row>
    <row r="92" spans="1:20" ht="18.600000000000001" customHeight="1" x14ac:dyDescent="0.25">
      <c r="A92" s="715"/>
      <c r="B92" s="726"/>
      <c r="C92" s="335" t="s">
        <v>125</v>
      </c>
      <c r="D92" s="269" t="s">
        <v>1160</v>
      </c>
      <c r="E92" s="180">
        <v>45688</v>
      </c>
      <c r="F92" s="97">
        <v>1</v>
      </c>
      <c r="G92" s="125" t="s">
        <v>9</v>
      </c>
      <c r="H92" s="178"/>
      <c r="I92" s="7"/>
      <c r="J92" s="7"/>
      <c r="K92" s="47"/>
      <c r="L92" s="33"/>
      <c r="M92" s="101"/>
      <c r="N92" s="174" t="s">
        <v>70</v>
      </c>
      <c r="O92" s="3"/>
      <c r="P92" s="5"/>
      <c r="Q92" s="28"/>
      <c r="R92" s="15"/>
      <c r="S92" s="15"/>
      <c r="T92" s="15"/>
    </row>
    <row r="93" spans="1:20" ht="18.600000000000001" customHeight="1" x14ac:dyDescent="0.25">
      <c r="A93" s="715"/>
      <c r="B93" s="726"/>
      <c r="C93" s="335" t="s">
        <v>125</v>
      </c>
      <c r="D93" s="269" t="s">
        <v>1105</v>
      </c>
      <c r="E93" s="180">
        <v>45695</v>
      </c>
      <c r="F93" s="97">
        <v>3</v>
      </c>
      <c r="G93" s="125" t="s">
        <v>9</v>
      </c>
      <c r="H93" s="178"/>
      <c r="I93" s="7"/>
      <c r="J93" s="7"/>
      <c r="K93" s="47"/>
      <c r="L93" s="33"/>
      <c r="M93" s="101"/>
      <c r="N93" s="689" t="s">
        <v>1127</v>
      </c>
      <c r="O93" s="3"/>
      <c r="P93" s="5"/>
      <c r="Q93" s="28"/>
      <c r="R93" s="15"/>
      <c r="S93" s="15"/>
      <c r="T93" s="15"/>
    </row>
    <row r="94" spans="1:20" ht="18.600000000000001" customHeight="1" x14ac:dyDescent="0.25">
      <c r="A94" s="715"/>
      <c r="B94" s="726"/>
      <c r="C94" s="631" t="s">
        <v>136</v>
      </c>
      <c r="D94" s="473" t="s">
        <v>137</v>
      </c>
      <c r="E94" s="191"/>
      <c r="F94" s="97">
        <v>3</v>
      </c>
      <c r="G94" s="125" t="s">
        <v>9</v>
      </c>
      <c r="H94" s="178"/>
      <c r="I94" s="7"/>
      <c r="J94" s="7"/>
      <c r="K94" s="47"/>
      <c r="L94" s="33"/>
      <c r="M94" s="101"/>
      <c r="N94" s="568" t="s">
        <v>1197</v>
      </c>
      <c r="O94" s="3"/>
      <c r="P94" s="5"/>
      <c r="Q94" s="28"/>
      <c r="R94" s="15"/>
      <c r="S94" s="15"/>
      <c r="T94" s="15"/>
    </row>
    <row r="95" spans="1:20" ht="18.600000000000001" customHeight="1" x14ac:dyDescent="0.25">
      <c r="A95" s="715"/>
      <c r="B95" s="726"/>
      <c r="C95" s="335" t="s">
        <v>125</v>
      </c>
      <c r="D95" s="269" t="s">
        <v>138</v>
      </c>
      <c r="E95" s="180">
        <v>45688</v>
      </c>
      <c r="F95" s="97">
        <v>0</v>
      </c>
      <c r="G95" s="125" t="s">
        <v>9</v>
      </c>
      <c r="H95" s="178"/>
      <c r="I95" s="7"/>
      <c r="J95" s="7"/>
      <c r="K95" s="47"/>
      <c r="L95" s="33"/>
      <c r="M95" s="101"/>
      <c r="N95" s="568" t="s">
        <v>182</v>
      </c>
      <c r="O95" s="3"/>
      <c r="P95" s="5"/>
      <c r="Q95" s="28"/>
      <c r="R95" s="15"/>
      <c r="S95" s="15"/>
      <c r="T95" s="15"/>
    </row>
    <row r="96" spans="1:20" ht="18.600000000000001" customHeight="1" x14ac:dyDescent="0.25">
      <c r="A96" s="715"/>
      <c r="B96" s="726"/>
      <c r="C96" s="631" t="s">
        <v>142</v>
      </c>
      <c r="D96" s="521" t="s">
        <v>143</v>
      </c>
      <c r="E96" s="181"/>
      <c r="F96" s="109">
        <v>1</v>
      </c>
      <c r="G96" s="246" t="s">
        <v>9</v>
      </c>
      <c r="H96" s="135"/>
      <c r="I96" s="10"/>
      <c r="J96" s="10"/>
      <c r="K96" s="47"/>
      <c r="L96" s="33"/>
      <c r="M96" s="101"/>
      <c r="N96" s="568"/>
      <c r="O96" s="3"/>
      <c r="P96" s="5"/>
      <c r="Q96" s="28"/>
      <c r="R96" s="15"/>
      <c r="S96" s="15"/>
      <c r="T96" s="15"/>
    </row>
    <row r="97" spans="1:39" ht="18.600000000000001" customHeight="1" x14ac:dyDescent="0.25">
      <c r="A97" s="715"/>
      <c r="B97" s="726"/>
      <c r="C97" s="488" t="s">
        <v>125</v>
      </c>
      <c r="D97" s="119" t="s">
        <v>145</v>
      </c>
      <c r="E97" s="359"/>
      <c r="F97" s="109">
        <v>1</v>
      </c>
      <c r="G97" s="246" t="s">
        <v>9</v>
      </c>
      <c r="H97" s="135"/>
      <c r="I97" s="10"/>
      <c r="J97" s="243"/>
      <c r="K97" s="44"/>
      <c r="L97" s="33"/>
      <c r="M97" s="170"/>
      <c r="N97" s="176" t="s">
        <v>1188</v>
      </c>
      <c r="O97" s="3"/>
      <c r="P97" s="5"/>
      <c r="Q97" s="28"/>
      <c r="R97" s="15"/>
      <c r="S97" s="15"/>
      <c r="T97" s="15"/>
    </row>
    <row r="98" spans="1:39" ht="18.600000000000001" customHeight="1" x14ac:dyDescent="0.25">
      <c r="A98" s="715"/>
      <c r="B98" s="578"/>
      <c r="C98" s="488"/>
      <c r="D98" s="523"/>
      <c r="E98" s="359"/>
      <c r="F98" s="109"/>
      <c r="G98" s="246"/>
      <c r="H98" s="135"/>
      <c r="I98" s="10"/>
      <c r="J98" s="243"/>
      <c r="K98" s="44"/>
      <c r="L98" s="33"/>
      <c r="M98" s="170"/>
      <c r="N98" s="176"/>
      <c r="O98" s="3"/>
      <c r="P98" s="5"/>
      <c r="Q98" s="28"/>
      <c r="R98" s="15"/>
      <c r="S98" s="15"/>
      <c r="T98" s="15"/>
    </row>
    <row r="99" spans="1:39" ht="8.25" customHeight="1" thickBot="1" x14ac:dyDescent="0.3">
      <c r="A99" s="715"/>
      <c r="B99" s="630"/>
      <c r="C99" s="481"/>
      <c r="D99" s="376"/>
      <c r="E99" s="206"/>
      <c r="F99" s="99"/>
      <c r="G99" s="247"/>
      <c r="H99" s="60"/>
      <c r="I99" s="9"/>
      <c r="J99" s="244"/>
      <c r="K99" s="45"/>
      <c r="L99" s="37"/>
      <c r="M99" s="171"/>
      <c r="N99" s="177"/>
      <c r="O99" s="3"/>
      <c r="P99" s="5"/>
      <c r="Q99" s="28"/>
      <c r="R99" s="15"/>
      <c r="S99" s="15"/>
      <c r="T99" s="15"/>
    </row>
    <row r="100" spans="1:39" ht="18.600000000000001" customHeight="1" x14ac:dyDescent="0.25">
      <c r="A100" s="715"/>
      <c r="B100" s="715" t="s">
        <v>146</v>
      </c>
      <c r="C100" s="479" t="s">
        <v>41</v>
      </c>
      <c r="D100" s="355" t="s">
        <v>147</v>
      </c>
      <c r="E100" s="345">
        <v>45702</v>
      </c>
      <c r="F100" s="297">
        <v>1</v>
      </c>
      <c r="G100" s="302" t="s">
        <v>9</v>
      </c>
      <c r="H100" s="297"/>
      <c r="I100" s="11"/>
      <c r="J100" s="11"/>
      <c r="K100" s="11"/>
      <c r="L100" s="35"/>
      <c r="M100" s="167"/>
      <c r="N100" s="561" t="s">
        <v>148</v>
      </c>
      <c r="O100" s="1"/>
      <c r="P100" s="5"/>
      <c r="Q100" s="28"/>
      <c r="R100" s="15"/>
      <c r="S100" s="15"/>
      <c r="T100" s="15"/>
      <c r="U100" s="26"/>
      <c r="V100" s="26"/>
      <c r="W100" s="26"/>
      <c r="X100" s="26"/>
      <c r="Y100" s="26"/>
      <c r="Z100" s="26"/>
      <c r="AA100" s="15"/>
      <c r="AB100" s="15"/>
      <c r="AK100" s="15"/>
      <c r="AL100" s="15"/>
      <c r="AM100" s="15"/>
    </row>
    <row r="101" spans="1:39" ht="18.600000000000001" customHeight="1" x14ac:dyDescent="0.25">
      <c r="A101" s="715"/>
      <c r="B101" s="715"/>
      <c r="C101" s="479" t="s">
        <v>41</v>
      </c>
      <c r="D101" s="355" t="s">
        <v>1179</v>
      </c>
      <c r="E101" s="345"/>
      <c r="F101" s="297">
        <v>0</v>
      </c>
      <c r="G101" s="302" t="s">
        <v>9</v>
      </c>
      <c r="H101" s="297"/>
      <c r="I101" s="11"/>
      <c r="J101" s="11"/>
      <c r="K101" s="11"/>
      <c r="L101" s="35"/>
      <c r="M101" s="167"/>
      <c r="N101" s="561"/>
      <c r="O101" s="1"/>
      <c r="P101" s="5"/>
      <c r="Q101" s="28"/>
      <c r="R101" s="15"/>
      <c r="S101" s="15"/>
      <c r="T101" s="15"/>
      <c r="U101" s="26"/>
      <c r="V101" s="26"/>
      <c r="W101" s="26"/>
      <c r="X101" s="26"/>
      <c r="Y101" s="26"/>
      <c r="Z101" s="26"/>
      <c r="AA101" s="15"/>
      <c r="AB101" s="15"/>
      <c r="AK101" s="15"/>
      <c r="AL101" s="15"/>
      <c r="AM101" s="15"/>
    </row>
    <row r="102" spans="1:39" ht="18.600000000000001" customHeight="1" thickBot="1" x14ac:dyDescent="0.3">
      <c r="A102" s="715"/>
      <c r="B102" s="715"/>
      <c r="C102" s="479" t="s">
        <v>413</v>
      </c>
      <c r="D102" s="355" t="s">
        <v>1189</v>
      </c>
      <c r="E102" s="345"/>
      <c r="F102" s="297">
        <v>1</v>
      </c>
      <c r="G102" s="302" t="s">
        <v>9</v>
      </c>
      <c r="H102" s="297"/>
      <c r="I102" s="11"/>
      <c r="J102" s="11"/>
      <c r="K102" s="11"/>
      <c r="L102" s="35"/>
      <c r="M102" s="167"/>
      <c r="N102" s="561"/>
      <c r="O102" s="1"/>
      <c r="P102" s="5"/>
      <c r="Q102" s="28"/>
      <c r="R102" s="15"/>
      <c r="S102" s="15"/>
      <c r="T102" s="15"/>
      <c r="U102" s="26"/>
      <c r="V102" s="26"/>
      <c r="W102" s="26"/>
      <c r="X102" s="26"/>
      <c r="Y102" s="26"/>
      <c r="Z102" s="26"/>
      <c r="AA102" s="15"/>
      <c r="AB102" s="15"/>
      <c r="AK102" s="15"/>
      <c r="AL102" s="15"/>
      <c r="AM102" s="15"/>
    </row>
    <row r="103" spans="1:39" ht="18.600000000000001" customHeight="1" thickBot="1" x14ac:dyDescent="0.3">
      <c r="A103" s="715"/>
      <c r="B103" s="714"/>
      <c r="C103" s="624" t="s">
        <v>82</v>
      </c>
      <c r="D103" s="625" t="s">
        <v>149</v>
      </c>
      <c r="E103" s="345"/>
      <c r="F103" s="297">
        <v>1</v>
      </c>
      <c r="G103" s="238" t="s">
        <v>9</v>
      </c>
      <c r="H103" s="297"/>
      <c r="I103" s="11"/>
      <c r="J103" s="11"/>
      <c r="K103" s="11"/>
      <c r="L103" s="35"/>
      <c r="M103" s="167"/>
      <c r="N103" s="694" t="s">
        <v>150</v>
      </c>
      <c r="O103" s="1"/>
      <c r="P103" s="5"/>
      <c r="Q103" s="28"/>
      <c r="R103" s="15"/>
      <c r="S103" s="15"/>
      <c r="T103" s="15"/>
      <c r="U103" s="26"/>
      <c r="V103" s="26"/>
      <c r="W103" s="26"/>
      <c r="X103" s="26"/>
      <c r="Y103" s="26"/>
      <c r="Z103" s="26"/>
      <c r="AA103" s="15"/>
      <c r="AB103" s="15"/>
      <c r="AK103" s="15"/>
      <c r="AL103" s="15"/>
      <c r="AM103" s="15"/>
    </row>
    <row r="104" spans="1:39" ht="18.600000000000001" customHeight="1" thickBot="1" x14ac:dyDescent="0.3">
      <c r="A104" s="715"/>
      <c r="B104" s="714"/>
      <c r="C104" s="347" t="s">
        <v>82</v>
      </c>
      <c r="D104" s="351" t="s">
        <v>151</v>
      </c>
      <c r="E104" s="345">
        <v>45702</v>
      </c>
      <c r="F104" s="178">
        <v>1</v>
      </c>
      <c r="G104" s="238" t="s">
        <v>9</v>
      </c>
      <c r="H104" s="178"/>
      <c r="I104" s="7"/>
      <c r="J104" s="279"/>
      <c r="K104" s="7"/>
      <c r="L104" s="33"/>
      <c r="M104" s="101"/>
      <c r="N104" s="564" t="s">
        <v>1128</v>
      </c>
      <c r="O104" s="1"/>
      <c r="P104" s="5"/>
      <c r="Q104" s="28"/>
      <c r="R104" s="15"/>
      <c r="S104" s="15"/>
      <c r="T104" s="15"/>
      <c r="U104" s="26"/>
      <c r="V104" s="26"/>
      <c r="W104" s="26"/>
      <c r="X104" s="26"/>
      <c r="Y104" s="26"/>
      <c r="Z104" s="26"/>
      <c r="AA104" s="15"/>
      <c r="AB104" s="15"/>
      <c r="AK104" s="15"/>
      <c r="AL104" s="15"/>
      <c r="AM104" s="15"/>
    </row>
    <row r="105" spans="1:39" ht="18.600000000000001" customHeight="1" thickBot="1" x14ac:dyDescent="0.3">
      <c r="A105" s="715"/>
      <c r="B105" s="714"/>
      <c r="C105" s="347" t="s">
        <v>82</v>
      </c>
      <c r="D105" s="351" t="s">
        <v>153</v>
      </c>
      <c r="E105" s="345">
        <v>45702</v>
      </c>
      <c r="F105" s="178">
        <v>1</v>
      </c>
      <c r="G105" s="238" t="s">
        <v>9</v>
      </c>
      <c r="H105" s="178"/>
      <c r="I105" s="7"/>
      <c r="J105" s="279"/>
      <c r="K105" s="7"/>
      <c r="L105" s="33"/>
      <c r="M105" s="101"/>
      <c r="N105" s="564" t="s">
        <v>1128</v>
      </c>
      <c r="O105" s="1"/>
      <c r="P105" s="5"/>
      <c r="Q105" s="28"/>
      <c r="R105" s="15"/>
      <c r="S105" s="15"/>
      <c r="T105" s="15"/>
      <c r="U105" s="26"/>
      <c r="V105" s="26"/>
      <c r="W105" s="26"/>
      <c r="X105" s="26"/>
      <c r="Y105" s="26"/>
      <c r="Z105" s="26"/>
      <c r="AA105" s="15"/>
      <c r="AB105" s="15"/>
      <c r="AK105" s="15"/>
      <c r="AL105" s="15"/>
      <c r="AM105" s="15"/>
    </row>
    <row r="106" spans="1:39" ht="18.600000000000001" customHeight="1" thickBot="1" x14ac:dyDescent="0.3">
      <c r="A106" s="715"/>
      <c r="B106" s="714"/>
      <c r="C106" s="347" t="s">
        <v>82</v>
      </c>
      <c r="D106" s="351" t="s">
        <v>1129</v>
      </c>
      <c r="E106" s="345">
        <v>45748</v>
      </c>
      <c r="F106" s="178">
        <v>1</v>
      </c>
      <c r="G106" s="238" t="s">
        <v>9</v>
      </c>
      <c r="H106" s="178"/>
      <c r="I106" s="7"/>
      <c r="J106" s="279"/>
      <c r="K106" s="7"/>
      <c r="L106" s="33"/>
      <c r="M106" s="101"/>
      <c r="N106" s="564"/>
      <c r="O106" s="1"/>
      <c r="P106" s="5"/>
      <c r="Q106" s="28"/>
      <c r="R106" s="15"/>
      <c r="S106" s="15"/>
      <c r="T106" s="15"/>
      <c r="U106" s="26"/>
      <c r="V106" s="26"/>
      <c r="W106" s="26"/>
      <c r="X106" s="26"/>
      <c r="Y106" s="26"/>
      <c r="Z106" s="26"/>
      <c r="AA106" s="15"/>
      <c r="AB106" s="15"/>
      <c r="AK106" s="15"/>
      <c r="AL106" s="15"/>
      <c r="AM106" s="15"/>
    </row>
    <row r="107" spans="1:39" ht="18.600000000000001" customHeight="1" thickBot="1" x14ac:dyDescent="0.3">
      <c r="A107" s="715"/>
      <c r="B107" s="714"/>
      <c r="C107" s="347" t="s">
        <v>41</v>
      </c>
      <c r="D107" s="351" t="s">
        <v>1130</v>
      </c>
      <c r="E107" s="345">
        <v>45775</v>
      </c>
      <c r="F107" s="178">
        <v>1</v>
      </c>
      <c r="G107" s="238" t="s">
        <v>9</v>
      </c>
      <c r="H107" s="178"/>
      <c r="I107" s="7"/>
      <c r="J107" s="279"/>
      <c r="K107" s="7"/>
      <c r="L107" s="33"/>
      <c r="M107" s="101"/>
      <c r="N107" s="564" t="s">
        <v>1196</v>
      </c>
      <c r="O107" s="1"/>
      <c r="P107" s="5"/>
      <c r="Q107" s="28"/>
      <c r="R107" s="15"/>
      <c r="S107" s="15"/>
      <c r="T107" s="15"/>
      <c r="U107" s="26"/>
      <c r="V107" s="26"/>
      <c r="W107" s="26"/>
      <c r="X107" s="26"/>
      <c r="Y107" s="26"/>
      <c r="Z107" s="26"/>
      <c r="AA107" s="15"/>
      <c r="AB107" s="15"/>
      <c r="AK107" s="15"/>
      <c r="AL107" s="15"/>
      <c r="AM107" s="15"/>
    </row>
    <row r="108" spans="1:39" ht="18.600000000000001" customHeight="1" thickBot="1" x14ac:dyDescent="0.3">
      <c r="A108" s="715"/>
      <c r="B108" s="714"/>
      <c r="C108" s="347" t="s">
        <v>113</v>
      </c>
      <c r="D108" s="351" t="s">
        <v>155</v>
      </c>
      <c r="E108" s="345">
        <v>45736</v>
      </c>
      <c r="F108" s="178">
        <v>2</v>
      </c>
      <c r="G108" s="238" t="s">
        <v>9</v>
      </c>
      <c r="H108" s="178"/>
      <c r="I108" s="7"/>
      <c r="J108" s="279"/>
      <c r="K108" s="7"/>
      <c r="L108" s="33"/>
      <c r="M108" s="101"/>
      <c r="N108" s="260"/>
      <c r="O108" s="1"/>
      <c r="P108" s="5"/>
      <c r="Q108" s="28"/>
      <c r="R108" s="15"/>
      <c r="S108" s="15"/>
      <c r="T108" s="15"/>
      <c r="U108" s="26"/>
      <c r="V108" s="26"/>
      <c r="W108" s="26"/>
      <c r="X108" s="26"/>
      <c r="Y108" s="26"/>
      <c r="Z108" s="26"/>
      <c r="AA108" s="15"/>
      <c r="AB108" s="15"/>
      <c r="AK108" s="15"/>
      <c r="AL108" s="15"/>
      <c r="AM108" s="15"/>
    </row>
    <row r="109" spans="1:39" ht="18.600000000000001" customHeight="1" thickBot="1" x14ac:dyDescent="0.3">
      <c r="A109" s="715"/>
      <c r="B109" s="714"/>
      <c r="C109" s="347"/>
      <c r="D109" s="269"/>
      <c r="E109" s="201"/>
      <c r="F109" s="178"/>
      <c r="G109" s="238"/>
      <c r="H109" s="178"/>
      <c r="I109" s="7"/>
      <c r="J109" s="279"/>
      <c r="K109" s="7"/>
      <c r="L109" s="33"/>
      <c r="M109" s="101"/>
      <c r="N109" s="260"/>
      <c r="O109" s="1"/>
      <c r="P109" s="5"/>
      <c r="Q109" s="28"/>
      <c r="R109" s="15"/>
      <c r="S109" s="15"/>
      <c r="T109" s="15"/>
      <c r="U109" s="26"/>
      <c r="V109" s="26"/>
      <c r="W109" s="26"/>
      <c r="X109" s="26"/>
      <c r="Y109" s="26"/>
      <c r="Z109" s="26"/>
      <c r="AA109" s="15"/>
      <c r="AB109" s="15"/>
      <c r="AK109" s="15"/>
      <c r="AL109" s="15"/>
      <c r="AM109" s="15"/>
    </row>
    <row r="110" spans="1:39" ht="9.75" customHeight="1" thickBot="1" x14ac:dyDescent="0.3">
      <c r="A110" s="716"/>
      <c r="B110" s="727"/>
      <c r="C110" s="638"/>
      <c r="D110" s="639"/>
      <c r="E110" s="263"/>
      <c r="F110" s="265"/>
      <c r="G110" s="505"/>
      <c r="H110" s="265"/>
      <c r="I110" s="36"/>
      <c r="J110" s="266"/>
      <c r="K110" s="36"/>
      <c r="L110" s="37"/>
      <c r="M110" s="226"/>
      <c r="N110" s="506"/>
      <c r="O110" s="1"/>
      <c r="P110" s="5"/>
      <c r="Q110" s="28"/>
      <c r="R110" s="15"/>
      <c r="S110" s="15"/>
      <c r="T110" s="15"/>
      <c r="U110" s="26"/>
      <c r="V110" s="26"/>
      <c r="W110" s="26"/>
      <c r="X110" s="26"/>
      <c r="Y110" s="26"/>
      <c r="Z110" s="26"/>
      <c r="AA110" s="15"/>
      <c r="AB110" s="15"/>
      <c r="AK110" s="15"/>
      <c r="AL110" s="15"/>
      <c r="AM110" s="15"/>
    </row>
    <row r="111" spans="1:39" ht="9.75" customHeight="1" thickBot="1" x14ac:dyDescent="0.3">
      <c r="A111" s="508"/>
      <c r="B111" s="127"/>
      <c r="C111" s="516"/>
      <c r="D111" s="204"/>
      <c r="E111" s="49"/>
      <c r="F111" s="1"/>
      <c r="G111" s="54"/>
      <c r="H111" s="1"/>
      <c r="I111" s="31"/>
      <c r="J111" s="250"/>
      <c r="K111" s="31"/>
      <c r="L111" s="41"/>
      <c r="M111" s="1"/>
      <c r="N111" s="525"/>
      <c r="O111" s="1"/>
      <c r="P111" s="5"/>
      <c r="Q111" s="28"/>
      <c r="R111" s="15"/>
      <c r="S111" s="15"/>
      <c r="T111" s="15"/>
      <c r="U111" s="26"/>
      <c r="V111" s="26"/>
      <c r="W111" s="26"/>
      <c r="X111" s="26"/>
      <c r="Y111" s="26"/>
      <c r="Z111" s="26"/>
      <c r="AA111" s="15"/>
      <c r="AB111" s="15"/>
      <c r="AK111" s="15"/>
      <c r="AL111" s="15"/>
      <c r="AM111" s="15"/>
    </row>
    <row r="112" spans="1:39" ht="18.600000000000001" customHeight="1" x14ac:dyDescent="0.25">
      <c r="A112" s="706" t="s">
        <v>156</v>
      </c>
      <c r="B112" s="709" t="s">
        <v>157</v>
      </c>
      <c r="C112" s="151" t="s">
        <v>160</v>
      </c>
      <c r="D112" s="628" t="s">
        <v>161</v>
      </c>
      <c r="E112" s="121"/>
      <c r="F112" s="285">
        <v>1</v>
      </c>
      <c r="G112" s="668" t="s">
        <v>9</v>
      </c>
      <c r="H112" s="285"/>
      <c r="I112" s="39"/>
      <c r="J112" s="39"/>
      <c r="K112" s="39"/>
      <c r="L112" s="40"/>
      <c r="M112" s="209"/>
      <c r="N112" s="357"/>
      <c r="O112" s="3"/>
      <c r="P112" s="5"/>
      <c r="Q112" s="28"/>
      <c r="R112" s="15"/>
      <c r="S112" s="15"/>
      <c r="T112" s="15"/>
    </row>
    <row r="113" spans="1:39" ht="18.600000000000001" customHeight="1" x14ac:dyDescent="0.25">
      <c r="A113" s="707"/>
      <c r="B113" s="710"/>
      <c r="C113" s="70"/>
      <c r="D113" s="150"/>
      <c r="E113" s="154"/>
      <c r="F113" s="178"/>
      <c r="G113" s="669"/>
      <c r="H113" s="297"/>
      <c r="I113" s="10"/>
      <c r="J113" s="10"/>
      <c r="K113" s="10"/>
      <c r="L113" s="38"/>
      <c r="M113" s="101"/>
      <c r="N113" s="430"/>
      <c r="O113" s="3"/>
      <c r="P113" s="5"/>
      <c r="Q113" s="28"/>
      <c r="R113" s="15"/>
      <c r="S113" s="15"/>
      <c r="T113" s="15"/>
    </row>
    <row r="114" spans="1:39" ht="9.75" customHeight="1" thickBot="1" x14ac:dyDescent="0.3">
      <c r="A114" s="708"/>
      <c r="B114" s="711"/>
      <c r="C114" s="72"/>
      <c r="D114" s="205"/>
      <c r="E114" s="248"/>
      <c r="F114" s="60"/>
      <c r="G114" s="670"/>
      <c r="H114" s="216"/>
      <c r="I114" s="9"/>
      <c r="J114" s="9"/>
      <c r="K114" s="9"/>
      <c r="L114" s="34"/>
      <c r="M114" s="171"/>
      <c r="N114" s="358"/>
      <c r="O114" s="3"/>
      <c r="P114" s="5"/>
      <c r="Q114" s="28"/>
      <c r="R114" s="15"/>
      <c r="S114" s="15"/>
      <c r="T114" s="15"/>
    </row>
    <row r="115" spans="1:39" ht="8.25" customHeight="1" thickBot="1" x14ac:dyDescent="0.3">
      <c r="A115" s="127"/>
      <c r="B115" s="127"/>
      <c r="C115" s="338"/>
      <c r="D115" s="204"/>
      <c r="E115" s="49"/>
      <c r="F115" s="1"/>
      <c r="G115" s="54"/>
      <c r="H115" s="1"/>
      <c r="I115" s="31"/>
      <c r="J115" s="1"/>
      <c r="K115" s="1"/>
      <c r="L115" s="1"/>
      <c r="M115" s="1"/>
      <c r="N115" s="337"/>
      <c r="O115" s="3"/>
      <c r="P115" s="5"/>
      <c r="Q115" s="28"/>
      <c r="R115" s="15"/>
      <c r="S115" s="15"/>
      <c r="T115" s="15"/>
    </row>
    <row r="116" spans="1:39" ht="18" customHeight="1" x14ac:dyDescent="0.25">
      <c r="A116" s="698" t="s">
        <v>162</v>
      </c>
      <c r="B116" s="698" t="s">
        <v>163</v>
      </c>
      <c r="C116" s="645" t="s">
        <v>113</v>
      </c>
      <c r="D116" s="305" t="s">
        <v>164</v>
      </c>
      <c r="E116" s="636"/>
      <c r="F116" s="160">
        <v>1</v>
      </c>
      <c r="G116" s="56" t="s">
        <v>9</v>
      </c>
      <c r="H116" s="234"/>
      <c r="I116" s="39"/>
      <c r="J116" s="39"/>
      <c r="K116" s="39"/>
      <c r="L116" s="40"/>
      <c r="M116" s="169"/>
      <c r="N116" s="461" t="s">
        <v>1168</v>
      </c>
    </row>
    <row r="117" spans="1:39" ht="18" customHeight="1" x14ac:dyDescent="0.25">
      <c r="A117" s="712"/>
      <c r="B117" s="712"/>
      <c r="C117" s="347" t="s">
        <v>41</v>
      </c>
      <c r="D117" s="351" t="s">
        <v>166</v>
      </c>
      <c r="E117" s="181">
        <v>45744</v>
      </c>
      <c r="F117" s="158">
        <v>1</v>
      </c>
      <c r="G117" s="55" t="s">
        <v>9</v>
      </c>
      <c r="H117" s="215"/>
      <c r="I117" s="10"/>
      <c r="J117" s="10"/>
      <c r="K117" s="10"/>
      <c r="L117" s="38"/>
      <c r="M117" s="279"/>
      <c r="N117" s="321"/>
    </row>
    <row r="118" spans="1:39" ht="18" customHeight="1" x14ac:dyDescent="0.25">
      <c r="A118" s="712"/>
      <c r="B118" s="712"/>
      <c r="C118" s="347" t="s">
        <v>41</v>
      </c>
      <c r="D118" s="269" t="s">
        <v>167</v>
      </c>
      <c r="E118" s="180">
        <v>45742</v>
      </c>
      <c r="F118" s="156">
        <v>1</v>
      </c>
      <c r="G118" s="52" t="s">
        <v>9</v>
      </c>
      <c r="H118" s="220"/>
      <c r="I118" s="7"/>
      <c r="J118" s="7"/>
      <c r="K118" s="7"/>
      <c r="L118" s="33"/>
      <c r="M118" s="279"/>
      <c r="N118" s="321"/>
    </row>
    <row r="119" spans="1:39" ht="18" customHeight="1" x14ac:dyDescent="0.25">
      <c r="A119" s="712"/>
      <c r="B119" s="712"/>
      <c r="C119" s="438" t="s">
        <v>168</v>
      </c>
      <c r="D119" s="355" t="s">
        <v>169</v>
      </c>
      <c r="E119" s="191">
        <v>45737</v>
      </c>
      <c r="F119" s="420">
        <v>2</v>
      </c>
      <c r="G119" s="492" t="s">
        <v>9</v>
      </c>
      <c r="H119" s="303"/>
      <c r="I119" s="11"/>
      <c r="J119" s="11"/>
      <c r="K119" s="11"/>
      <c r="L119" s="35"/>
      <c r="M119" s="298"/>
      <c r="N119" s="322"/>
    </row>
    <row r="120" spans="1:39" ht="18" customHeight="1" x14ac:dyDescent="0.25">
      <c r="A120" s="712"/>
      <c r="B120" s="712"/>
      <c r="C120" s="347" t="s">
        <v>168</v>
      </c>
      <c r="D120" s="269" t="s">
        <v>170</v>
      </c>
      <c r="E120" s="180">
        <v>45737</v>
      </c>
      <c r="F120" s="156">
        <v>2</v>
      </c>
      <c r="G120" s="52" t="s">
        <v>9</v>
      </c>
      <c r="H120" s="220"/>
      <c r="I120" s="7"/>
      <c r="J120" s="7"/>
      <c r="K120" s="7"/>
      <c r="L120" s="33"/>
      <c r="M120" s="279"/>
      <c r="N120" s="647"/>
      <c r="O120" s="1"/>
      <c r="P120" s="5"/>
      <c r="Q120" s="28"/>
      <c r="R120" s="15"/>
      <c r="S120" s="15"/>
      <c r="T120" s="15"/>
      <c r="U120" s="26"/>
      <c r="V120" s="26"/>
      <c r="W120" s="26"/>
      <c r="X120" s="26"/>
      <c r="Y120" s="26"/>
      <c r="Z120" s="26"/>
      <c r="AA120" s="15"/>
      <c r="AB120" s="15"/>
      <c r="AK120" s="15"/>
      <c r="AL120" s="15"/>
      <c r="AM120" s="15"/>
    </row>
    <row r="121" spans="1:39" ht="18" customHeight="1" x14ac:dyDescent="0.25">
      <c r="A121" s="712"/>
      <c r="B121" s="712"/>
      <c r="C121" s="470"/>
      <c r="D121" s="355"/>
      <c r="E121" s="191"/>
      <c r="F121" s="420"/>
      <c r="G121" s="492"/>
      <c r="H121" s="297"/>
      <c r="I121" s="11"/>
      <c r="J121" s="167"/>
      <c r="K121" s="11"/>
      <c r="L121" s="108"/>
      <c r="M121" s="167"/>
      <c r="N121" s="84"/>
    </row>
    <row r="122" spans="1:39" ht="6" customHeight="1" thickBot="1" x14ac:dyDescent="0.3">
      <c r="A122" s="713"/>
      <c r="B122" s="713"/>
      <c r="C122" s="638"/>
      <c r="D122" s="639"/>
      <c r="E122" s="292"/>
      <c r="F122" s="159"/>
      <c r="G122" s="126"/>
      <c r="H122" s="265"/>
      <c r="I122" s="36"/>
      <c r="J122" s="226"/>
      <c r="K122" s="36"/>
      <c r="L122" s="111"/>
      <c r="M122" s="226"/>
      <c r="N122" s="79"/>
    </row>
    <row r="123" spans="1:39" ht="9" customHeight="1" thickBot="1" x14ac:dyDescent="0.3">
      <c r="A123" s="127"/>
      <c r="B123" s="127"/>
      <c r="C123" s="128"/>
      <c r="D123" s="129"/>
      <c r="E123" s="50"/>
      <c r="F123" s="1"/>
      <c r="G123" s="54"/>
      <c r="H123" s="1"/>
      <c r="I123" s="31"/>
      <c r="J123" s="1"/>
      <c r="K123" s="1"/>
      <c r="L123" s="1"/>
      <c r="M123" s="1"/>
      <c r="N123" s="80"/>
      <c r="O123" s="3"/>
      <c r="P123" s="2"/>
      <c r="Q123" s="4"/>
      <c r="R123" s="48"/>
      <c r="S123" s="48"/>
      <c r="T123" s="48"/>
    </row>
    <row r="124" spans="1:39" ht="33" customHeight="1" thickBot="1" x14ac:dyDescent="0.3">
      <c r="A124" s="695" t="s">
        <v>173</v>
      </c>
      <c r="B124" s="714" t="s">
        <v>174</v>
      </c>
      <c r="C124" s="576" t="s">
        <v>45</v>
      </c>
      <c r="D124" s="141" t="s">
        <v>46</v>
      </c>
      <c r="E124" s="369"/>
      <c r="F124" s="155"/>
      <c r="G124" s="51"/>
      <c r="H124" s="285"/>
      <c r="I124" s="39"/>
      <c r="J124" s="306"/>
      <c r="K124" s="8"/>
      <c r="L124" s="32"/>
      <c r="M124" s="209"/>
      <c r="N124" s="172" t="s">
        <v>1212</v>
      </c>
    </row>
    <row r="125" spans="1:39" ht="18.600000000000001" customHeight="1" x14ac:dyDescent="0.25">
      <c r="A125" s="696"/>
      <c r="B125" s="715"/>
      <c r="C125" s="152" t="s">
        <v>102</v>
      </c>
      <c r="D125" s="446" t="s">
        <v>176</v>
      </c>
      <c r="E125" s="428"/>
      <c r="F125" s="156">
        <v>1</v>
      </c>
      <c r="G125" s="52" t="s">
        <v>9</v>
      </c>
      <c r="H125" s="178"/>
      <c r="I125" s="7"/>
      <c r="J125" s="7"/>
      <c r="K125" s="279"/>
      <c r="L125" s="33"/>
      <c r="M125" s="209"/>
      <c r="N125" s="568"/>
    </row>
    <row r="126" spans="1:39" ht="18.600000000000001" customHeight="1" x14ac:dyDescent="0.25">
      <c r="A126" s="696"/>
      <c r="B126" s="715"/>
      <c r="C126" s="152" t="s">
        <v>1209</v>
      </c>
      <c r="D126" s="446" t="s">
        <v>1208</v>
      </c>
      <c r="E126" s="491"/>
      <c r="F126" s="420">
        <v>1</v>
      </c>
      <c r="G126" s="492"/>
      <c r="H126" s="297"/>
      <c r="I126" s="11"/>
      <c r="J126" s="11"/>
      <c r="K126" s="298"/>
      <c r="L126" s="35"/>
      <c r="M126" s="167"/>
      <c r="N126" s="568"/>
    </row>
    <row r="127" spans="1:39" ht="18.600000000000001" customHeight="1" x14ac:dyDescent="0.25">
      <c r="A127" s="696"/>
      <c r="B127" s="715"/>
      <c r="C127" s="152" t="s">
        <v>177</v>
      </c>
      <c r="D127" s="649" t="s">
        <v>178</v>
      </c>
      <c r="E127" s="491">
        <v>45685</v>
      </c>
      <c r="F127" s="420">
        <v>3</v>
      </c>
      <c r="G127" s="492" t="s">
        <v>9</v>
      </c>
      <c r="H127" s="297"/>
      <c r="I127" s="11"/>
      <c r="J127" s="11"/>
      <c r="K127" s="298"/>
      <c r="L127" s="35"/>
      <c r="M127" s="167"/>
      <c r="N127" s="174" t="str">
        <f ca="1">CONCATENATE(" En bandeja de Richard M. - Tiene ", (NETWORKDAYS(DATE(2025,4,3), TODAY())-1), " días en su bandeja")</f>
        <v xml:space="preserve"> En bandeja de Richard M. - Tiene 1 días en su bandeja</v>
      </c>
    </row>
    <row r="128" spans="1:39" s="16" customFormat="1" ht="18.600000000000001" customHeight="1" x14ac:dyDescent="0.25">
      <c r="A128" s="696"/>
      <c r="B128" s="715"/>
      <c r="C128" s="152" t="s">
        <v>140</v>
      </c>
      <c r="D128" s="444" t="s">
        <v>180</v>
      </c>
      <c r="E128" s="310">
        <v>45720</v>
      </c>
      <c r="F128" s="158">
        <v>1</v>
      </c>
      <c r="G128" s="55" t="s">
        <v>9</v>
      </c>
      <c r="H128" s="135"/>
      <c r="I128" s="10"/>
      <c r="J128" s="10"/>
      <c r="K128" s="10"/>
      <c r="L128" s="38"/>
      <c r="M128" s="1"/>
      <c r="N128" s="566" t="s">
        <v>1132</v>
      </c>
      <c r="O128" s="680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1:39" s="16" customFormat="1" ht="18.600000000000001" customHeight="1" x14ac:dyDescent="0.25">
      <c r="A129" s="696"/>
      <c r="B129" s="715"/>
      <c r="C129" s="605" t="s">
        <v>177</v>
      </c>
      <c r="D129" s="536" t="s">
        <v>185</v>
      </c>
      <c r="E129" s="310">
        <v>45733</v>
      </c>
      <c r="F129" s="158">
        <v>3</v>
      </c>
      <c r="G129" s="55" t="s">
        <v>9</v>
      </c>
      <c r="H129" s="135"/>
      <c r="I129" s="10"/>
      <c r="J129" s="10"/>
      <c r="K129" s="10"/>
      <c r="L129" s="38"/>
      <c r="M129" s="1"/>
      <c r="N129" s="564" t="s">
        <v>1190</v>
      </c>
      <c r="O129" s="680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1:39" s="16" customFormat="1" ht="18.600000000000001" customHeight="1" x14ac:dyDescent="0.25">
      <c r="A130" s="696"/>
      <c r="B130" s="715"/>
      <c r="C130" s="605" t="s">
        <v>177</v>
      </c>
      <c r="D130" s="536" t="s">
        <v>187</v>
      </c>
      <c r="E130" s="310">
        <v>45684</v>
      </c>
      <c r="F130" s="158">
        <v>3</v>
      </c>
      <c r="G130" s="55" t="s">
        <v>9</v>
      </c>
      <c r="H130" s="135"/>
      <c r="I130" s="10"/>
      <c r="J130" s="10"/>
      <c r="K130" s="10"/>
      <c r="L130" s="38"/>
      <c r="M130" s="1"/>
      <c r="N130" s="564" t="s">
        <v>1190</v>
      </c>
      <c r="O130" s="680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 s="16" customFormat="1" ht="18.600000000000001" customHeight="1" x14ac:dyDescent="0.25">
      <c r="A131" s="696"/>
      <c r="B131" s="715"/>
      <c r="C131" s="152" t="s">
        <v>177</v>
      </c>
      <c r="D131" s="444" t="s">
        <v>1133</v>
      </c>
      <c r="E131" s="310">
        <v>45744</v>
      </c>
      <c r="F131" s="156">
        <v>3</v>
      </c>
      <c r="G131" s="55" t="s">
        <v>9</v>
      </c>
      <c r="H131" s="135"/>
      <c r="I131" s="10"/>
      <c r="J131" s="10"/>
      <c r="K131" s="7"/>
      <c r="L131" s="33"/>
      <c r="M131" s="1"/>
      <c r="N131" s="174" t="str">
        <f ca="1">CONCATENATE(" En bandeja de Germain L. - Tiene ", (NETWORKDAYS(DATE(2025,4,3), TODAY())-1), " días en su bandeja")</f>
        <v xml:space="preserve"> En bandeja de Germain L. - Tiene 1 días en su bandeja</v>
      </c>
      <c r="O131" s="680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s="16" customFormat="1" ht="18.600000000000001" customHeight="1" x14ac:dyDescent="0.25">
      <c r="A132" s="696"/>
      <c r="B132" s="715"/>
      <c r="C132" s="675" t="s">
        <v>177</v>
      </c>
      <c r="D132" s="676" t="s">
        <v>194</v>
      </c>
      <c r="E132" s="326">
        <v>45747</v>
      </c>
      <c r="F132" s="156">
        <v>1</v>
      </c>
      <c r="G132" s="55" t="s">
        <v>9</v>
      </c>
      <c r="H132" s="135"/>
      <c r="I132" s="10"/>
      <c r="J132" s="10"/>
      <c r="K132" s="7"/>
      <c r="L132" s="195"/>
      <c r="M132" s="1"/>
      <c r="N132" s="560" t="s">
        <v>195</v>
      </c>
      <c r="O132" s="680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 s="16" customFormat="1" ht="18.600000000000001" customHeight="1" x14ac:dyDescent="0.25">
      <c r="A133" s="696"/>
      <c r="B133" s="715"/>
      <c r="C133" s="675" t="s">
        <v>177</v>
      </c>
      <c r="D133" s="677" t="s">
        <v>196</v>
      </c>
      <c r="E133" s="326">
        <v>45743</v>
      </c>
      <c r="F133" s="156">
        <v>3</v>
      </c>
      <c r="G133" s="55" t="s">
        <v>9</v>
      </c>
      <c r="H133" s="135"/>
      <c r="I133" s="10"/>
      <c r="J133" s="10"/>
      <c r="K133" s="7"/>
      <c r="L133" s="195"/>
      <c r="M133" s="1"/>
      <c r="N133" s="174" t="str">
        <f ca="1">CONCATENATE(" En bandeja de Germain L. - Tiene ", (NETWORKDAYS(DATE(2025,4,2), TODAY())-1), " días en su bandeja")</f>
        <v xml:space="preserve"> En bandeja de Germain L. - Tiene 2 días en su bandeja</v>
      </c>
      <c r="O133" s="680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s="16" customFormat="1" ht="18.600000000000001" customHeight="1" x14ac:dyDescent="0.25">
      <c r="A134" s="696"/>
      <c r="B134" s="715"/>
      <c r="C134" s="675" t="s">
        <v>177</v>
      </c>
      <c r="D134" s="677" t="s">
        <v>199</v>
      </c>
      <c r="E134" s="326">
        <v>45693</v>
      </c>
      <c r="F134" s="156">
        <v>0</v>
      </c>
      <c r="G134" s="55" t="s">
        <v>9</v>
      </c>
      <c r="H134" s="135"/>
      <c r="I134" s="10"/>
      <c r="J134" s="10"/>
      <c r="K134" s="7"/>
      <c r="L134" s="195"/>
      <c r="M134" s="1"/>
      <c r="N134" s="560" t="s">
        <v>182</v>
      </c>
      <c r="O134" s="680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s="16" customFormat="1" ht="18.600000000000001" customHeight="1" x14ac:dyDescent="0.25">
      <c r="A135" s="696"/>
      <c r="B135" s="715"/>
      <c r="C135" s="678" t="s">
        <v>140</v>
      </c>
      <c r="D135" s="677" t="s">
        <v>200</v>
      </c>
      <c r="E135" s="326">
        <v>45744</v>
      </c>
      <c r="F135" s="156">
        <v>2</v>
      </c>
      <c r="G135" s="55" t="s">
        <v>9</v>
      </c>
      <c r="H135" s="135"/>
      <c r="I135" s="10"/>
      <c r="J135" s="10"/>
      <c r="K135" s="7"/>
      <c r="L135" s="195"/>
      <c r="M135" s="1"/>
      <c r="N135" s="560" t="s">
        <v>132</v>
      </c>
      <c r="O135" s="680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s="16" customFormat="1" ht="18.600000000000001" customHeight="1" x14ac:dyDescent="0.25">
      <c r="A136" s="696"/>
      <c r="B136" s="715"/>
      <c r="C136" s="675" t="s">
        <v>177</v>
      </c>
      <c r="D136" s="677" t="s">
        <v>201</v>
      </c>
      <c r="E136" s="326">
        <v>45743</v>
      </c>
      <c r="F136" s="156">
        <v>3</v>
      </c>
      <c r="G136" s="55" t="s">
        <v>9</v>
      </c>
      <c r="H136" s="135"/>
      <c r="I136" s="10"/>
      <c r="J136" s="10"/>
      <c r="K136" s="7"/>
      <c r="L136" s="195"/>
      <c r="M136" s="1"/>
      <c r="N136" s="174" t="str">
        <f ca="1">CONCATENATE(" En bandeja de Juan Vera - Tiene ", (NETWORKDAYS(DATE(2025,4,2), TODAY())-1), " días en su bandeja")</f>
        <v xml:space="preserve"> En bandeja de Juan Vera - Tiene 2 días en su bandeja</v>
      </c>
      <c r="O136" s="680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s="16" customFormat="1" ht="18.600000000000001" customHeight="1" x14ac:dyDescent="0.25">
      <c r="A137" s="696"/>
      <c r="B137" s="715"/>
      <c r="C137" s="679" t="s">
        <v>202</v>
      </c>
      <c r="D137" s="596" t="s">
        <v>1202</v>
      </c>
      <c r="E137" s="310">
        <v>45733</v>
      </c>
      <c r="F137" s="156">
        <v>1</v>
      </c>
      <c r="G137" s="55" t="s">
        <v>9</v>
      </c>
      <c r="H137" s="135"/>
      <c r="I137" s="10"/>
      <c r="J137" s="10"/>
      <c r="K137" s="7"/>
      <c r="L137" s="195"/>
      <c r="M137" s="1"/>
      <c r="N137" s="563" t="s">
        <v>1201</v>
      </c>
      <c r="O137" s="680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s="16" customFormat="1" ht="18.600000000000001" customHeight="1" x14ac:dyDescent="0.25">
      <c r="A138" s="696"/>
      <c r="B138" s="715"/>
      <c r="C138" s="678" t="s">
        <v>177</v>
      </c>
      <c r="D138" s="677" t="s">
        <v>205</v>
      </c>
      <c r="E138" s="326">
        <v>45742</v>
      </c>
      <c r="F138" s="156">
        <v>2</v>
      </c>
      <c r="G138" s="55" t="s">
        <v>9</v>
      </c>
      <c r="H138" s="135"/>
      <c r="I138" s="10"/>
      <c r="J138" s="10"/>
      <c r="K138" s="7"/>
      <c r="L138" s="195"/>
      <c r="M138" s="1"/>
      <c r="N138" s="560" t="s">
        <v>132</v>
      </c>
      <c r="O138" s="680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s="16" customFormat="1" ht="18.600000000000001" customHeight="1" x14ac:dyDescent="0.25">
      <c r="A139" s="696"/>
      <c r="B139" s="715"/>
      <c r="C139" s="678" t="s">
        <v>140</v>
      </c>
      <c r="D139" s="677" t="s">
        <v>206</v>
      </c>
      <c r="E139" s="326">
        <v>45705</v>
      </c>
      <c r="F139" s="156">
        <v>2</v>
      </c>
      <c r="G139" s="55" t="s">
        <v>9</v>
      </c>
      <c r="H139" s="135"/>
      <c r="I139" s="10"/>
      <c r="J139" s="10"/>
      <c r="K139" s="7"/>
      <c r="L139" s="195"/>
      <c r="M139" s="1"/>
      <c r="N139" s="560" t="s">
        <v>132</v>
      </c>
      <c r="O139" s="680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s="16" customFormat="1" ht="18.600000000000001" customHeight="1" x14ac:dyDescent="0.25">
      <c r="A140" s="696"/>
      <c r="B140" s="715"/>
      <c r="C140" s="675" t="s">
        <v>177</v>
      </c>
      <c r="D140" s="596" t="s">
        <v>138</v>
      </c>
      <c r="E140" s="326">
        <v>45688</v>
      </c>
      <c r="F140" s="156">
        <v>3</v>
      </c>
      <c r="G140" s="55" t="s">
        <v>9</v>
      </c>
      <c r="H140" s="135"/>
      <c r="I140" s="10"/>
      <c r="J140" s="10"/>
      <c r="K140" s="7"/>
      <c r="L140" s="195"/>
      <c r="M140" s="1"/>
      <c r="N140" s="568" t="s">
        <v>1205</v>
      </c>
      <c r="O140" s="680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s="16" customFormat="1" ht="18.600000000000001" customHeight="1" x14ac:dyDescent="0.25">
      <c r="A141" s="696"/>
      <c r="B141" s="715"/>
      <c r="C141" s="152" t="s">
        <v>177</v>
      </c>
      <c r="D141" s="444" t="s">
        <v>208</v>
      </c>
      <c r="E141" s="326">
        <v>45720</v>
      </c>
      <c r="F141" s="156">
        <v>1</v>
      </c>
      <c r="G141" s="55" t="s">
        <v>9</v>
      </c>
      <c r="H141" s="135"/>
      <c r="I141" s="10"/>
      <c r="J141" s="10"/>
      <c r="K141" s="7"/>
      <c r="L141" s="195"/>
      <c r="M141" s="1"/>
      <c r="N141" s="568" t="s">
        <v>209</v>
      </c>
      <c r="O141" s="680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s="16" customFormat="1" ht="18.600000000000001" customHeight="1" x14ac:dyDescent="0.25">
      <c r="A142" s="696"/>
      <c r="B142" s="715"/>
      <c r="C142" s="612" t="s">
        <v>210</v>
      </c>
      <c r="D142" s="613" t="s">
        <v>211</v>
      </c>
      <c r="E142" s="614"/>
      <c r="F142" s="615">
        <v>1</v>
      </c>
      <c r="G142" s="616" t="s">
        <v>9</v>
      </c>
      <c r="H142" s="617"/>
      <c r="I142" s="618"/>
      <c r="J142" s="618"/>
      <c r="K142" s="618"/>
      <c r="L142" s="619"/>
      <c r="M142" s="620"/>
      <c r="N142" s="621" t="s">
        <v>212</v>
      </c>
      <c r="O142" s="680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s="16" customFormat="1" ht="18.600000000000001" customHeight="1" x14ac:dyDescent="0.25">
      <c r="A143" s="696"/>
      <c r="B143" s="715"/>
      <c r="C143" s="152" t="s">
        <v>177</v>
      </c>
      <c r="D143" s="444" t="s">
        <v>213</v>
      </c>
      <c r="E143" s="310">
        <v>45684</v>
      </c>
      <c r="F143" s="156">
        <v>1</v>
      </c>
      <c r="G143" s="55" t="s">
        <v>9</v>
      </c>
      <c r="H143" s="135"/>
      <c r="I143" s="10"/>
      <c r="J143" s="10"/>
      <c r="K143" s="7"/>
      <c r="L143" s="33"/>
      <c r="M143" s="1"/>
      <c r="N143" s="568" t="s">
        <v>214</v>
      </c>
      <c r="O143" s="680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s="16" customFormat="1" ht="18.600000000000001" customHeight="1" x14ac:dyDescent="0.25">
      <c r="A144" s="696"/>
      <c r="B144" s="715"/>
      <c r="C144" s="152" t="s">
        <v>215</v>
      </c>
      <c r="D144" s="444" t="s">
        <v>216</v>
      </c>
      <c r="E144" s="326">
        <v>45695</v>
      </c>
      <c r="F144" s="156">
        <v>1</v>
      </c>
      <c r="G144" s="55" t="s">
        <v>9</v>
      </c>
      <c r="H144" s="135"/>
      <c r="I144" s="10"/>
      <c r="J144" s="10"/>
      <c r="K144" s="7"/>
      <c r="L144" s="195"/>
      <c r="M144" s="1"/>
      <c r="N144" s="560" t="s">
        <v>217</v>
      </c>
      <c r="O144" s="680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s="16" customFormat="1" ht="18.600000000000001" customHeight="1" x14ac:dyDescent="0.25">
      <c r="A145" s="696"/>
      <c r="B145" s="715"/>
      <c r="C145" s="152" t="s">
        <v>140</v>
      </c>
      <c r="D145" s="444" t="s">
        <v>220</v>
      </c>
      <c r="E145" s="326">
        <v>45751</v>
      </c>
      <c r="F145" s="158">
        <v>1</v>
      </c>
      <c r="G145" s="55" t="s">
        <v>9</v>
      </c>
      <c r="H145" s="135"/>
      <c r="I145" s="10"/>
      <c r="J145" s="243"/>
      <c r="K145" s="10"/>
      <c r="L145" s="197"/>
      <c r="M145" s="1"/>
      <c r="N145" s="567" t="s">
        <v>1206</v>
      </c>
      <c r="O145" s="680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s="16" customFormat="1" ht="18.600000000000001" customHeight="1" x14ac:dyDescent="0.25">
      <c r="A146" s="696"/>
      <c r="B146" s="715"/>
      <c r="C146" s="577" t="s">
        <v>140</v>
      </c>
      <c r="D146" s="275" t="s">
        <v>1154</v>
      </c>
      <c r="E146" s="370"/>
      <c r="F146" s="156">
        <v>0</v>
      </c>
      <c r="G146" s="52" t="s">
        <v>9</v>
      </c>
      <c r="H146" s="178"/>
      <c r="I146" s="7"/>
      <c r="J146" s="279"/>
      <c r="K146" s="7"/>
      <c r="L146" s="195"/>
      <c r="M146" s="101"/>
      <c r="N146" s="568" t="s">
        <v>1162</v>
      </c>
      <c r="O146" s="680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16" customFormat="1" ht="17.45" customHeight="1" x14ac:dyDescent="0.25">
      <c r="A147" s="696"/>
      <c r="B147" s="715"/>
      <c r="C147" s="281" t="s">
        <v>41</v>
      </c>
      <c r="D147" s="444" t="s">
        <v>1207</v>
      </c>
      <c r="E147" s="326">
        <v>45751</v>
      </c>
      <c r="F147" s="158">
        <v>4</v>
      </c>
      <c r="G147" s="55" t="s">
        <v>9</v>
      </c>
      <c r="H147" s="135"/>
      <c r="I147" s="10"/>
      <c r="J147" s="243"/>
      <c r="K147" s="10"/>
      <c r="L147" s="197"/>
      <c r="M147" s="170"/>
      <c r="N147" s="567" t="s">
        <v>1113</v>
      </c>
      <c r="O147" s="680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16" customFormat="1" ht="17.45" customHeight="1" x14ac:dyDescent="0.25">
      <c r="A148" s="696"/>
      <c r="B148" s="715"/>
      <c r="C148" s="577" t="s">
        <v>177</v>
      </c>
      <c r="D148" s="86" t="s">
        <v>1161</v>
      </c>
      <c r="E148" s="370">
        <v>45750</v>
      </c>
      <c r="F148" s="156">
        <v>1</v>
      </c>
      <c r="G148" s="52" t="s">
        <v>9</v>
      </c>
      <c r="H148" s="178"/>
      <c r="I148" s="7"/>
      <c r="J148" s="279"/>
      <c r="K148" s="7"/>
      <c r="L148" s="195"/>
      <c r="M148" s="101"/>
      <c r="N148" s="568"/>
      <c r="O148" s="680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16" customFormat="1" ht="6" customHeight="1" thickBot="1" x14ac:dyDescent="0.3">
      <c r="A149" s="697"/>
      <c r="B149" s="716"/>
      <c r="C149" s="301"/>
      <c r="D149" s="225"/>
      <c r="E149" s="371"/>
      <c r="F149" s="159"/>
      <c r="G149" s="126"/>
      <c r="H149" s="265"/>
      <c r="I149" s="36"/>
      <c r="J149" s="266"/>
      <c r="K149" s="36"/>
      <c r="L149" s="37"/>
      <c r="M149" s="226"/>
      <c r="N149" s="328"/>
      <c r="O149" s="680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16" customFormat="1" ht="7.5" customHeight="1" thickBot="1" x14ac:dyDescent="0.3">
      <c r="A150" s="6"/>
      <c r="B150" s="113"/>
      <c r="C150" s="6"/>
      <c r="D150" s="6"/>
      <c r="E150" s="12"/>
      <c r="F150" s="1"/>
      <c r="G150" s="13"/>
      <c r="H150" s="1"/>
      <c r="I150" s="31"/>
      <c r="J150" s="1"/>
      <c r="K150" s="1"/>
      <c r="L150" s="1"/>
      <c r="M150" s="6"/>
      <c r="N150" s="14"/>
      <c r="O150" s="680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ht="16.7" customHeight="1" thickBot="1" x14ac:dyDescent="0.3">
      <c r="A151" s="695" t="s">
        <v>222</v>
      </c>
      <c r="B151" s="698" t="s">
        <v>223</v>
      </c>
      <c r="C151" s="353" t="s">
        <v>82</v>
      </c>
      <c r="D151" s="90" t="s">
        <v>224</v>
      </c>
      <c r="E151" s="308"/>
      <c r="F151" s="98">
        <v>1</v>
      </c>
      <c r="G151" s="51" t="s">
        <v>9</v>
      </c>
      <c r="H151" s="285"/>
      <c r="I151" s="8"/>
      <c r="J151" s="8"/>
      <c r="K151" s="8"/>
      <c r="L151" s="32"/>
      <c r="M151" s="209"/>
      <c r="N151" s="330" t="s">
        <v>225</v>
      </c>
    </row>
    <row r="152" spans="1:39" ht="16.7" customHeight="1" thickBot="1" x14ac:dyDescent="0.3">
      <c r="A152" s="696"/>
      <c r="B152" s="698"/>
      <c r="C152" s="360" t="s">
        <v>41</v>
      </c>
      <c r="D152" s="91" t="s">
        <v>226</v>
      </c>
      <c r="E152" s="191"/>
      <c r="F152" s="158">
        <v>1</v>
      </c>
      <c r="G152" s="55" t="s">
        <v>9</v>
      </c>
      <c r="H152" s="135"/>
      <c r="I152" s="10"/>
      <c r="J152" s="10"/>
      <c r="K152" s="10"/>
      <c r="L152" s="38"/>
      <c r="M152" s="170"/>
      <c r="N152" s="176" t="s">
        <v>225</v>
      </c>
    </row>
    <row r="153" spans="1:39" ht="16.7" customHeight="1" thickBot="1" x14ac:dyDescent="0.3">
      <c r="A153" s="696"/>
      <c r="B153" s="698"/>
      <c r="C153" s="354" t="s">
        <v>82</v>
      </c>
      <c r="D153" s="95" t="s">
        <v>227</v>
      </c>
      <c r="E153" s="180"/>
      <c r="F153" s="156">
        <v>1</v>
      </c>
      <c r="G153" s="52" t="s">
        <v>9</v>
      </c>
      <c r="H153" s="178"/>
      <c r="I153" s="7"/>
      <c r="J153" s="7"/>
      <c r="K153" s="7"/>
      <c r="L153" s="33"/>
      <c r="M153" s="101"/>
      <c r="N153" s="174" t="s">
        <v>225</v>
      </c>
    </row>
    <row r="154" spans="1:39" ht="9" customHeight="1" thickBot="1" x14ac:dyDescent="0.3">
      <c r="A154" s="697"/>
      <c r="B154" s="699"/>
      <c r="C154" s="323"/>
      <c r="D154" s="324"/>
      <c r="E154" s="292"/>
      <c r="F154" s="159"/>
      <c r="G154" s="126"/>
      <c r="H154" s="265"/>
      <c r="I154" s="36"/>
      <c r="J154" s="36"/>
      <c r="K154" s="36"/>
      <c r="L154" s="37"/>
      <c r="M154" s="226"/>
      <c r="N154" s="328"/>
    </row>
    <row r="155" spans="1:39" s="16" customFormat="1" ht="7.5" customHeight="1" thickBot="1" x14ac:dyDescent="0.3">
      <c r="A155" s="6"/>
      <c r="B155" s="113"/>
      <c r="C155" s="6"/>
      <c r="D155" s="6"/>
      <c r="E155" s="12"/>
      <c r="F155" s="1"/>
      <c r="G155" s="13"/>
      <c r="H155" s="1"/>
      <c r="I155" s="31"/>
      <c r="J155" s="31"/>
      <c r="K155" s="1"/>
      <c r="L155" s="1"/>
      <c r="M155" s="6"/>
      <c r="N155" s="14"/>
      <c r="O155" s="680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ht="18.600000000000001" customHeight="1" x14ac:dyDescent="0.25">
      <c r="A156" s="700" t="s">
        <v>231</v>
      </c>
      <c r="B156" s="701"/>
      <c r="C156" s="365" t="s">
        <v>41</v>
      </c>
      <c r="D156" s="118" t="s">
        <v>232</v>
      </c>
      <c r="E156" s="121">
        <v>45744</v>
      </c>
      <c r="F156" s="160">
        <v>1</v>
      </c>
      <c r="G156" s="56" t="s">
        <v>9</v>
      </c>
      <c r="H156" s="188"/>
      <c r="I156" s="39"/>
      <c r="J156" s="39"/>
      <c r="K156" s="39"/>
      <c r="L156" s="40"/>
      <c r="M156" s="169">
        <v>1</v>
      </c>
      <c r="N156" s="461" t="s">
        <v>1123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ht="18.600000000000001" customHeight="1" x14ac:dyDescent="0.25">
      <c r="A157" s="702"/>
      <c r="B157" s="703"/>
      <c r="C157" s="75" t="s">
        <v>41</v>
      </c>
      <c r="D157" s="92" t="s">
        <v>234</v>
      </c>
      <c r="E157" s="201"/>
      <c r="F157" s="156">
        <v>1</v>
      </c>
      <c r="G157" s="52" t="s">
        <v>9</v>
      </c>
      <c r="H157" s="178"/>
      <c r="I157" s="7"/>
      <c r="J157" s="7"/>
      <c r="K157" s="7"/>
      <c r="L157" s="33"/>
      <c r="M157" s="101"/>
      <c r="N157" s="174" t="s">
        <v>235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ht="18.600000000000001" customHeight="1" thickBot="1" x14ac:dyDescent="0.3">
      <c r="A158" s="704"/>
      <c r="B158" s="705"/>
      <c r="C158" s="301"/>
      <c r="D158" s="329"/>
      <c r="E158" s="263"/>
      <c r="F158" s="159"/>
      <c r="G158" s="126"/>
      <c r="H158" s="265"/>
      <c r="I158" s="36"/>
      <c r="J158" s="36"/>
      <c r="K158" s="36"/>
      <c r="L158" s="37"/>
      <c r="M158" s="226"/>
      <c r="N158" s="429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63" spans="2:15" x14ac:dyDescent="0.25">
      <c r="B163" s="332"/>
      <c r="E163" s="6"/>
      <c r="F163" s="6"/>
      <c r="G163" s="6"/>
      <c r="N163" s="6"/>
      <c r="O163"/>
    </row>
    <row r="164" spans="2:15" x14ac:dyDescent="0.25">
      <c r="B164" s="332"/>
      <c r="E164" s="6"/>
      <c r="F164" s="6"/>
      <c r="G164" s="6"/>
      <c r="N164" s="6"/>
      <c r="O164"/>
    </row>
    <row r="165" spans="2:15" x14ac:dyDescent="0.25">
      <c r="B165" s="332"/>
      <c r="C165" s="333"/>
      <c r="E165" s="6"/>
      <c r="F165" s="6"/>
      <c r="G165" s="6"/>
      <c r="N165" s="6"/>
      <c r="O165"/>
    </row>
    <row r="166" spans="2:15" x14ac:dyDescent="0.25">
      <c r="B166" s="332"/>
      <c r="C166" s="333"/>
      <c r="E166" s="6"/>
      <c r="F166" s="6"/>
      <c r="G166" s="6"/>
      <c r="N166" s="6"/>
      <c r="O166"/>
    </row>
    <row r="167" spans="2:15" x14ac:dyDescent="0.25">
      <c r="B167" s="332"/>
      <c r="C167" s="333"/>
      <c r="E167" s="6"/>
      <c r="F167" s="6"/>
      <c r="G167" s="6"/>
      <c r="N167" s="6"/>
      <c r="O167"/>
    </row>
    <row r="168" spans="2:15" x14ac:dyDescent="0.25">
      <c r="B168" s="332"/>
      <c r="C168" s="333"/>
      <c r="E168" s="6"/>
      <c r="F168" s="6"/>
      <c r="G168" s="6"/>
      <c r="N168" s="6"/>
      <c r="O168"/>
    </row>
    <row r="169" spans="2:15" x14ac:dyDescent="0.25">
      <c r="B169" s="332"/>
      <c r="C169" s="334"/>
      <c r="E169" s="6"/>
      <c r="F169" s="6"/>
      <c r="G169" s="6"/>
      <c r="N169" s="6"/>
      <c r="O169"/>
    </row>
  </sheetData>
  <mergeCells count="46">
    <mergeCell ref="A2:A4"/>
    <mergeCell ref="B2:M2"/>
    <mergeCell ref="N2:N4"/>
    <mergeCell ref="R2:S2"/>
    <mergeCell ref="B3:M3"/>
    <mergeCell ref="B4:M4"/>
    <mergeCell ref="H6:L6"/>
    <mergeCell ref="G7:G8"/>
    <mergeCell ref="H7:H8"/>
    <mergeCell ref="I7:I8"/>
    <mergeCell ref="J7:J8"/>
    <mergeCell ref="K7:K8"/>
    <mergeCell ref="L7:L8"/>
    <mergeCell ref="B9:B10"/>
    <mergeCell ref="C9:C10"/>
    <mergeCell ref="A11:A12"/>
    <mergeCell ref="B11:B12"/>
    <mergeCell ref="C11:C12"/>
    <mergeCell ref="O11:O12"/>
    <mergeCell ref="A13:A64"/>
    <mergeCell ref="B13:B15"/>
    <mergeCell ref="B16:B49"/>
    <mergeCell ref="B50:B56"/>
    <mergeCell ref="B57:B64"/>
    <mergeCell ref="E11:E12"/>
    <mergeCell ref="F11:F12"/>
    <mergeCell ref="G11:G12"/>
    <mergeCell ref="H11:L11"/>
    <mergeCell ref="M11:M12"/>
    <mergeCell ref="N11:N12"/>
    <mergeCell ref="D11:D12"/>
    <mergeCell ref="A66:A76"/>
    <mergeCell ref="B66:B76"/>
    <mergeCell ref="A78:A110"/>
    <mergeCell ref="B78:B88"/>
    <mergeCell ref="B89:B97"/>
    <mergeCell ref="B100:B110"/>
    <mergeCell ref="A151:A154"/>
    <mergeCell ref="B151:B154"/>
    <mergeCell ref="A156:B158"/>
    <mergeCell ref="A112:A114"/>
    <mergeCell ref="B112:B114"/>
    <mergeCell ref="A116:A122"/>
    <mergeCell ref="B116:B122"/>
    <mergeCell ref="A124:A149"/>
    <mergeCell ref="B124:B149"/>
  </mergeCells>
  <conditionalFormatting sqref="H67:L75 H66:J66 F13:F63 H13:L63 F66:F75 H77:L155 F77:F158">
    <cfRule type="cellIs" dxfId="372" priority="399" operator="equal">
      <formula>1</formula>
    </cfRule>
    <cfRule type="cellIs" dxfId="371" priority="398" operator="equal">
      <formula>2</formula>
    </cfRule>
    <cfRule type="cellIs" dxfId="370" priority="397" operator="equal">
      <formula>3</formula>
    </cfRule>
    <cfRule type="cellIs" dxfId="369" priority="396" operator="equal">
      <formula>4</formula>
    </cfRule>
  </conditionalFormatting>
  <conditionalFormatting sqref="H156:M158">
    <cfRule type="cellIs" dxfId="367" priority="391" operator="equal">
      <formula>1</formula>
    </cfRule>
    <cfRule type="cellIs" dxfId="366" priority="390" operator="equal">
      <formula>2</formula>
    </cfRule>
    <cfRule type="cellIs" dxfId="365" priority="389" operator="equal">
      <formula>3</formula>
    </cfRule>
    <cfRule type="cellIs" dxfId="364" priority="388" operator="equal">
      <formula>4</formula>
    </cfRule>
  </conditionalFormatting>
  <conditionalFormatting sqref="K66">
    <cfRule type="cellIs" dxfId="358" priority="90" operator="equal">
      <formula>1</formula>
    </cfRule>
    <cfRule type="cellIs" dxfId="357" priority="89" operator="equal">
      <formula>2</formula>
    </cfRule>
    <cfRule type="cellIs" dxfId="356" priority="88" operator="equal">
      <formula>3</formula>
    </cfRule>
    <cfRule type="cellIs" dxfId="354" priority="87" operator="equal">
      <formula>4</formula>
    </cfRule>
  </conditionalFormatting>
  <conditionalFormatting sqref="L66">
    <cfRule type="cellIs" dxfId="350" priority="17" operator="equal">
      <formula>1</formula>
    </cfRule>
    <cfRule type="cellIs" dxfId="349" priority="16" operator="equal">
      <formula>2</formula>
    </cfRule>
    <cfRule type="cellIs" dxfId="348" priority="15" operator="equal">
      <formula>3</formula>
    </cfRule>
    <cfRule type="cellIs" dxfId="347" priority="14" operator="equal">
      <formula>4</formula>
    </cfRule>
  </conditionalFormatting>
  <conditionalFormatting sqref="M77:M149 M151:M154">
    <cfRule type="containsText" dxfId="345" priority="7" operator="containsText" text="1">
      <formula>NOT(ISERROR(SEARCH("1",M77)))</formula>
    </cfRule>
  </conditionalFormatting>
  <dataValidations disablePrompts="1" count="2">
    <dataValidation type="list" allowBlank="1" showInputMessage="1" showErrorMessage="1" sqref="K123:M123 K121:L122 H156:M158 H124:M127 K100:K102 J121:J123 I123 I114:I115 J73:K73 H121:I122 H120:M120 H79 L100:L103 L112 H104:M111 H112:I113 H145:H149 I77:M79 H80:K80 M80 K70:K72 K74:K75 H66:H75 I66:J72 L66:L75 K81:M91 M92:M103 K92:L99 H81:J103 H116:I119 J114:L119 J128:M148 H128:I144 I145:I154 H151:H154 J149:J154 K149:L155 F77:F155 F13:F63 H13:L63" xr:uid="{48B763B7-1F77-4E13-A2BC-DFABB817C6BB}">
      <formula1>$S$4:$S$9</formula1>
    </dataValidation>
    <dataValidation type="list" allowBlank="1" showInputMessage="1" showErrorMessage="1" sqref="G66:G75 G77:G111 G116:G148 G150:G155 G13:G63" xr:uid="{9668FE3F-11E2-4A25-A1D8-2BD66006D20B}">
      <formula1>$P$5:$P$8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32" id="{96F6E0D5-EBA0-4190-8B7E-7AB31E5DF6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31" id="{C6226E8F-2035-434B-A8A0-D179115E46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33" id="{78AB2BF6-34DF-444C-88D8-B3C58C6C76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F13:F16</xm:sqref>
        </x14:conditionalFormatting>
        <x14:conditionalFormatting xmlns:xm="http://schemas.microsoft.com/office/excel/2006/main">
          <x14:cfRule type="containsText" priority="530" stopIfTrue="1" operator="containsText" id="{CC62DE8D-50B9-45BD-A9F6-7313D05AC28C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F13:F63 H13:L63 F77:F158 H77:L155</xm:sqref>
        </x14:conditionalFormatting>
        <x14:conditionalFormatting xmlns:xm="http://schemas.microsoft.com/office/excel/2006/main">
          <x14:cfRule type="iconSet" priority="529" id="{642C151B-3E08-4980-8DBA-5D6D7E21E8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8" id="{28D3E404-D4CB-43C4-BBFF-0CE0D69F12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7" id="{F704BB85-8A43-43B9-8771-F462AC0B74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F17:F27</xm:sqref>
        </x14:conditionalFormatting>
        <x14:conditionalFormatting xmlns:xm="http://schemas.microsoft.com/office/excel/2006/main">
          <x14:cfRule type="iconSet" priority="525" id="{7B307488-C3B7-494A-B49E-80B708E6F7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4" id="{06588670-9352-4838-9797-185A2A1537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6" id="{5F8CA261-B5C5-4476-8B41-BC139A7C69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F28:F30</xm:sqref>
        </x14:conditionalFormatting>
        <x14:conditionalFormatting xmlns:xm="http://schemas.microsoft.com/office/excel/2006/main">
          <x14:cfRule type="iconSet" priority="523" id="{F7D9FA97-6B02-4332-BC5A-458DDBBF6C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F28:F48 I28:L48</xm:sqref>
        </x14:conditionalFormatting>
        <x14:conditionalFormatting xmlns:xm="http://schemas.microsoft.com/office/excel/2006/main">
          <x14:cfRule type="iconSet" priority="522" id="{7798794D-5090-45F2-8A3B-5F649B306F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1" id="{F97F96FB-7876-461E-9F70-F7627B132D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0" id="{ECB5D9BA-B49F-46E5-8C36-B703FC29B4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F31:F48</xm:sqref>
        </x14:conditionalFormatting>
        <x14:conditionalFormatting xmlns:xm="http://schemas.microsoft.com/office/excel/2006/main">
          <x14:cfRule type="iconSet" priority="519" id="{8200C330-181D-48EC-AE7F-1632E0B968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8" id="{ED7BF908-EAB8-4271-A77B-8D49435CFC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7" id="{37581A00-F8A6-4AD9-8734-3DFD441EB3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F49</xm:sqref>
        </x14:conditionalFormatting>
        <x14:conditionalFormatting xmlns:xm="http://schemas.microsoft.com/office/excel/2006/main">
          <x14:cfRule type="iconSet" priority="516" id="{3113A4E4-2B73-4D8B-B8F2-3C84B2CE08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5" id="{901A8A94-BAF1-4A50-BCC1-E9FD94194B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4" id="{233247E5-CEE1-425B-BE0E-2C52E3C1DE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F50:F61</xm:sqref>
        </x14:conditionalFormatting>
        <x14:conditionalFormatting xmlns:xm="http://schemas.microsoft.com/office/excel/2006/main">
          <x14:cfRule type="iconSet" priority="513" id="{29A476C9-3E3A-4264-A340-C473A74B7D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F62 I62:L62</xm:sqref>
        </x14:conditionalFormatting>
        <x14:conditionalFormatting xmlns:xm="http://schemas.microsoft.com/office/excel/2006/main">
          <x14:cfRule type="iconSet" priority="512" id="{05A57902-5CB8-403C-8B8E-308FE9E6C0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1" id="{2D2B2888-DA5D-4D8C-A549-5036CC6F12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0" id="{408240DE-E926-48E6-B41D-4A14304143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F62</xm:sqref>
        </x14:conditionalFormatting>
        <x14:conditionalFormatting xmlns:xm="http://schemas.microsoft.com/office/excel/2006/main">
          <x14:cfRule type="iconSet" priority="509" id="{9C1F9D3B-DCC2-4073-BED6-4BCC7054C9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F63 I63:L63</xm:sqref>
        </x14:conditionalFormatting>
        <x14:conditionalFormatting xmlns:xm="http://schemas.microsoft.com/office/excel/2006/main">
          <x14:cfRule type="iconSet" priority="506" id="{8F981778-3F58-413B-AE60-4C20CE35B5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7" id="{F28BEE65-84CD-40F6-B046-BFB2A86343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8" id="{98622B1E-AB4C-4A98-A595-45680DC49F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502" id="{54D5BA8E-EE77-4E91-96BA-3AEC3A8FCF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1" id="{D06648CD-5AED-45F6-8B1E-6CE19735DD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4" id="{4C014FC0-7CD4-44B9-A2E4-10C621333A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505" stopIfTrue="1" operator="containsText" id="{9581EE35-47A8-459D-93D6-1F7AB7B226F3}">
            <xm:f>NOT(ISERROR(SEARCH(0,F66)))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503" id="{FF891334-2F4C-412A-8E56-D379E647D2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F66:F75</xm:sqref>
        </x14:conditionalFormatting>
        <x14:conditionalFormatting xmlns:xm="http://schemas.microsoft.com/office/excel/2006/main">
          <x14:cfRule type="iconSet" priority="500" id="{74A95FA3-64D5-4D87-9824-B26792652F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9" id="{7DF61AAD-B8E4-4A86-BA72-CF5DB64EE4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F79:F87</xm:sqref>
        </x14:conditionalFormatting>
        <x14:conditionalFormatting xmlns:xm="http://schemas.microsoft.com/office/excel/2006/main">
          <x14:cfRule type="iconSet" priority="498" id="{8D67CAAE-C64D-4E5F-8B9D-3BCD2F00D9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F100:F111 I100:L111</xm:sqref>
        </x14:conditionalFormatting>
        <x14:conditionalFormatting xmlns:xm="http://schemas.microsoft.com/office/excel/2006/main">
          <x14:cfRule type="iconSet" priority="497" id="{A7B98569-2C0B-4CD0-8AEB-E7E2677F83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F112:F113</xm:sqref>
        </x14:conditionalFormatting>
        <x14:conditionalFormatting xmlns:xm="http://schemas.microsoft.com/office/excel/2006/main">
          <x14:cfRule type="iconSet" priority="496" id="{11971E9E-1B9F-48F6-BB32-4F27FFDF5D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F120 I120:L120</xm:sqref>
        </x14:conditionalFormatting>
        <x14:conditionalFormatting xmlns:xm="http://schemas.microsoft.com/office/excel/2006/main">
          <x14:cfRule type="iconSet" priority="495" id="{7D4BFAEE-2AD1-42C5-B5EE-1876F9C4C7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F124:F127</xm:sqref>
        </x14:conditionalFormatting>
        <x14:conditionalFormatting xmlns:xm="http://schemas.microsoft.com/office/excel/2006/main">
          <x14:cfRule type="iconSet" priority="494" id="{1BFFCB21-61DB-43B7-8FF0-1DD006E909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3" id="{C9E35706-E538-43A6-9B7D-49216BB35A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F128:F130</xm:sqref>
        </x14:conditionalFormatting>
        <x14:conditionalFormatting xmlns:xm="http://schemas.microsoft.com/office/excel/2006/main">
          <x14:cfRule type="iconSet" priority="492" id="{6E4FD0DE-B652-4B54-9524-47B1578DE9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F128:F148 H128:L148</xm:sqref>
        </x14:conditionalFormatting>
        <x14:conditionalFormatting xmlns:xm="http://schemas.microsoft.com/office/excel/2006/main">
          <x14:cfRule type="iconSet" priority="491" id="{F0EBD600-C46D-4209-A9D7-3416FC9ACB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F128:F148</xm:sqref>
        </x14:conditionalFormatting>
        <x14:conditionalFormatting xmlns:xm="http://schemas.microsoft.com/office/excel/2006/main">
          <x14:cfRule type="iconSet" priority="490" id="{61E7A1EF-45D3-4260-ACA8-28276DF3BE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F151:F154</xm:sqref>
        </x14:conditionalFormatting>
        <x14:conditionalFormatting xmlns:xm="http://schemas.microsoft.com/office/excel/2006/main">
          <x14:cfRule type="iconSet" priority="489" id="{F499F46A-77FC-4069-9760-6F2620A550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F156:F158</xm:sqref>
        </x14:conditionalFormatting>
        <x14:conditionalFormatting xmlns:xm="http://schemas.microsoft.com/office/excel/2006/main">
          <x14:cfRule type="iconSet" priority="486" id="{70C9A5BE-F875-4561-A157-B53650664D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5" id="{B040B543-FB2B-4644-8E7F-8F34935D43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4" id="{3DAB607E-286D-4B13-A02A-211A43FF01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3" id="{07447083-3872-42B4-A699-14E92F7E6E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8" id="{555A5E9D-C4E6-4B05-B375-A2E8D26669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7" id="{F24CF976-CB3F-4FD6-85AF-570CF522C3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H13:H16</xm:sqref>
        </x14:conditionalFormatting>
        <x14:conditionalFormatting xmlns:xm="http://schemas.microsoft.com/office/excel/2006/main">
          <x14:cfRule type="iconSet" priority="482" id="{D9DD3E84-DC49-4DF8-9CC2-197D255607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H13:H27</xm:sqref>
        </x14:conditionalFormatting>
        <x14:conditionalFormatting xmlns:xm="http://schemas.microsoft.com/office/excel/2006/main">
          <x14:cfRule type="iconSet" priority="481" id="{F78830A6-7263-4981-AC5D-976C7D7C86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0" id="{6C382794-7E9E-49D7-A53A-51C1A16D13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9" id="{99F9017E-F457-422B-BCC1-8E86667BBB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8" id="{B675AC62-E314-4FCA-86F6-0EB150BD6E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7" id="{B0AD5204-D461-418F-BEEC-674BE5E64A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H17:H27</xm:sqref>
        </x14:conditionalFormatting>
        <x14:conditionalFormatting xmlns:xm="http://schemas.microsoft.com/office/excel/2006/main">
          <x14:cfRule type="iconSet" priority="474" id="{4A11B95E-CBA7-4F82-BFCB-BEE6ADB249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3" id="{2762A799-C7A8-4C9B-A20B-3D13C58708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2" id="{EA62E3E2-0716-4370-A1B1-9A0E327239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1" id="{2000E1B3-7316-4443-8AF5-F50BFC12C9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6" id="{B7712D41-38A5-4FF9-9805-534F231B2C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5" id="{053A143C-5660-4986-9A15-4EA9A1B7E1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H28:H30</xm:sqref>
        </x14:conditionalFormatting>
        <x14:conditionalFormatting xmlns:xm="http://schemas.microsoft.com/office/excel/2006/main">
          <x14:cfRule type="iconSet" priority="470" id="{A78D4076-C091-4D6E-932E-8DB8FF7612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9" id="{B1D4541F-330F-4D54-87EC-9388D35867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6" id="{0CA1CA29-1FDE-4694-87AA-84B2EE7FB4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8" id="{3026C6D0-07B9-435B-B218-48BE31181D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7" id="{C5247550-AC05-40DB-8FC2-DFF9774D12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H28:H48</xm:sqref>
        </x14:conditionalFormatting>
        <x14:conditionalFormatting xmlns:xm="http://schemas.microsoft.com/office/excel/2006/main">
          <x14:cfRule type="iconSet" priority="465" id="{2FD1CB16-8CB2-4B4D-BB97-158454392F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4" id="{913E09EC-6309-4033-A86B-6CD7881BA9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H31:H48</xm:sqref>
        </x14:conditionalFormatting>
        <x14:conditionalFormatting xmlns:xm="http://schemas.microsoft.com/office/excel/2006/main">
          <x14:cfRule type="iconSet" priority="463" id="{0915D292-67F3-4182-84C4-19709A7480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2" id="{24376F0B-3455-404F-874D-72D2F9DD75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1" id="{F6904E93-E9DB-4D02-93CA-894F8BC4AF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0" id="{BB6D9DEF-4420-4855-9A8D-280A03BEA6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H49:H61 H13:H27</xm:sqref>
        </x14:conditionalFormatting>
        <x14:conditionalFormatting xmlns:xm="http://schemas.microsoft.com/office/excel/2006/main">
          <x14:cfRule type="iconSet" priority="459" id="{755CB0D6-0B66-4ABC-BF46-66EC1B0A01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8" id="{3000F1FA-9115-445C-840D-1E332A7628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H49:H61</xm:sqref>
        </x14:conditionalFormatting>
        <x14:conditionalFormatting xmlns:xm="http://schemas.microsoft.com/office/excel/2006/main">
          <x14:cfRule type="iconSet" priority="456" id="{D042F8DD-796D-4FC6-A106-3435C5F4AD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5" id="{82851EC7-C256-408B-B98A-5C84DDAFD6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4" id="{14044706-D744-4690-831D-C6F96C3586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3" id="{C2738D89-CDE5-4989-B4D2-C9AAA3872D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2" id="{E72E1B40-7201-49BC-A3EF-31292360D2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1" id="{CC1E50AD-EBE4-47CD-90AD-3CF12A4BD8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7" id="{DB832233-5464-43C7-8CA7-6BA67478D7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H62</xm:sqref>
        </x14:conditionalFormatting>
        <x14:conditionalFormatting xmlns:xm="http://schemas.microsoft.com/office/excel/2006/main">
          <x14:cfRule type="iconSet" priority="449" id="{23F7A04E-9503-46DC-B7C1-ACDA06B1D7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0" id="{BF8A4B0F-016D-40A3-95D1-D404ABD157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4" id="{A2EB7833-B718-402D-B39F-25B400D64F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5" id="{EC3198C0-EE2E-4E95-BA14-11506C4F0F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6" id="{A0835271-89F5-45FC-8CF9-ED48166B6C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7" id="{3FC82533-67C2-4173-8060-D1BE28C024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8" id="{B7EA3E94-2CC5-4D5D-821F-EF1C954C2E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H63</xm:sqref>
        </x14:conditionalFormatting>
        <x14:conditionalFormatting xmlns:xm="http://schemas.microsoft.com/office/excel/2006/main">
          <x14:cfRule type="iconSet" priority="443" id="{C0C0BDBC-5E23-4069-BE92-8882E3C8CF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H66</xm:sqref>
        </x14:conditionalFormatting>
        <x14:conditionalFormatting xmlns:xm="http://schemas.microsoft.com/office/excel/2006/main">
          <x14:cfRule type="iconSet" priority="441" id="{BDBC2665-2F7E-49BD-9B5C-1F00AF1F23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0" id="{154C9B95-FD40-448C-87A1-1284D8E259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9" id="{854A174E-A3FC-44DA-A108-841EB8F162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8" id="{5E1EE814-A0F3-4A1D-8A3B-FD1361E6B6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7" id="{22355A1D-1103-46D5-83BC-429FBC43C0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6" id="{68D93223-AC0D-46A6-A6D0-891FB5E1AA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5" id="{E88402AF-C3F1-4268-81A2-0D4E573BA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4" id="{91F7A75B-D6F4-424F-A15A-17387FBE0E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442" stopIfTrue="1" operator="containsText" id="{9A3BF50E-2442-488F-B898-53DD29C67BDD}">
            <xm:f>NOT(ISERROR(SEARCH(0,H66)))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H66:H75</xm:sqref>
        </x14:conditionalFormatting>
        <x14:conditionalFormatting xmlns:xm="http://schemas.microsoft.com/office/excel/2006/main">
          <x14:cfRule type="iconSet" priority="433" id="{33DF1E25-0904-4923-94CA-F6BAD38C64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1" id="{DA85D47C-C025-458F-9824-5DC161E8BB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2" id="{29661C72-38DF-4FA0-B6E1-C5DC7331A8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H79:H83</xm:sqref>
        </x14:conditionalFormatting>
        <x14:conditionalFormatting xmlns:xm="http://schemas.microsoft.com/office/excel/2006/main">
          <x14:cfRule type="iconSet" priority="428" id="{5E3B1AEA-FAE8-438D-B250-A9EF0B4A49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9" id="{2F33E0AC-A7F8-48A0-A4B3-21D295FF9A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0" id="{9DA69AC7-DA62-47BD-A701-2D488F2F4C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H88:H99 H79:J87</xm:sqref>
        </x14:conditionalFormatting>
        <x14:conditionalFormatting xmlns:xm="http://schemas.microsoft.com/office/excel/2006/main">
          <x14:cfRule type="iconSet" priority="424" id="{C58DFA64-F4FF-4FEA-AE58-5F13F8E5CB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3" id="{7CC855B6-81A8-4001-88B6-05024F3210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6" id="{68F3A35E-BBFF-4B1E-B63F-F3C0D93E66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7" id="{AEBB5DC8-A079-46C9-BA44-299899CC1D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5" id="{CFE5C527-C8B9-47BB-A6DA-80D0CBB3B4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H100:H113</xm:sqref>
        </x14:conditionalFormatting>
        <x14:conditionalFormatting xmlns:xm="http://schemas.microsoft.com/office/excel/2006/main">
          <x14:cfRule type="iconSet" priority="422" id="{3A92BE14-FAFE-404E-8285-7D31B844A4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0" id="{4B65B80E-B6C0-4E48-8A9A-3B217F0B0D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9" id="{9AAA0FFA-11EF-4272-8938-D61E4A3BC3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8" id="{F149D6ED-EFAE-4D00-AC8B-1A8C46FEC2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1" id="{C10B4FDC-2F56-450A-B724-1026CB251B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H120</xm:sqref>
        </x14:conditionalFormatting>
        <x14:conditionalFormatting xmlns:xm="http://schemas.microsoft.com/office/excel/2006/main">
          <x14:cfRule type="iconSet" priority="417" id="{72541209-923B-474D-A48F-1E2B00A442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H147:H149 H124:H129 I125:J129 I147:J148 H130:J146</xm:sqref>
        </x14:conditionalFormatting>
        <x14:conditionalFormatting xmlns:xm="http://schemas.microsoft.com/office/excel/2006/main">
          <x14:cfRule type="iconSet" priority="416" id="{21477AB1-FE24-4716-97BF-F38EA76A33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H50:I59</xm:sqref>
        </x14:conditionalFormatting>
        <x14:conditionalFormatting xmlns:xm="http://schemas.microsoft.com/office/excel/2006/main">
          <x14:cfRule type="iconSet" priority="413" id="{4271F14F-A410-4710-8C0D-D66B2A2D3A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5" id="{FAF180F2-EDF6-4D1E-80FE-1D8A66DB97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4" id="{B55CBCD8-C9F9-4CF2-94E6-453B324E29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H121:I122 H116:I119</xm:sqref>
        </x14:conditionalFormatting>
        <x14:conditionalFormatting xmlns:xm="http://schemas.microsoft.com/office/excel/2006/main">
          <x14:cfRule type="iconSet" priority="412" id="{1EAD8117-7872-4A40-9FE3-247A1AA3FE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1" id="{3C85AE77-2FB6-46E4-B035-8958B421D8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H156:I158</xm:sqref>
        </x14:conditionalFormatting>
        <x14:conditionalFormatting xmlns:xm="http://schemas.microsoft.com/office/excel/2006/main">
          <x14:cfRule type="iconSet" priority="410" id="{858847E6-FDA0-4BE8-A674-1F8C11D50E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H128:J148</xm:sqref>
        </x14:conditionalFormatting>
        <x14:conditionalFormatting xmlns:xm="http://schemas.microsoft.com/office/excel/2006/main">
          <x14:cfRule type="iconSet" priority="409" id="{3E0EB5D4-1075-4AEA-88D0-F091E395AE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H140:J142 H124:I124 H143:K144 H128:J130 H145:J148 H131:K139</xm:sqref>
        </x14:conditionalFormatting>
        <x14:conditionalFormatting xmlns:xm="http://schemas.microsoft.com/office/excel/2006/main">
          <x14:cfRule type="iconSet" priority="408" id="{7560B9DA-BA37-42CD-8547-C81A8F1DCA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H140:J142 H143:K144 H128:J130 H145:J148 H131:K139</xm:sqref>
        </x14:conditionalFormatting>
        <x14:conditionalFormatting xmlns:xm="http://schemas.microsoft.com/office/excel/2006/main">
          <x14:cfRule type="iconSet" priority="407" id="{85E230E6-7321-4966-B50A-123E6C50F6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H151:J154</xm:sqref>
        </x14:conditionalFormatting>
        <x14:conditionalFormatting xmlns:xm="http://schemas.microsoft.com/office/excel/2006/main">
          <x14:cfRule type="iconSet" priority="406" id="{27623297-A517-4B45-90C4-CD9282B4EB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H155:J158 I125:J129 H49:H61 H121:H129 H112:H119 H77:H99 I147:J148 H147:H150 H130:J146 H13:H27</xm:sqref>
        </x14:conditionalFormatting>
        <x14:conditionalFormatting xmlns:xm="http://schemas.microsoft.com/office/excel/2006/main">
          <x14:cfRule type="iconSet" priority="405" id="{881954F2-76F1-4AE2-8EAB-635204B2F0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H17:K27</xm:sqref>
        </x14:conditionalFormatting>
        <x14:conditionalFormatting xmlns:xm="http://schemas.microsoft.com/office/excel/2006/main">
          <x14:cfRule type="iconSet" priority="404" id="{80BCF40A-4EB4-4E18-B5B8-32E2821A70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H28:K30</xm:sqref>
        </x14:conditionalFormatting>
        <x14:conditionalFormatting xmlns:xm="http://schemas.microsoft.com/office/excel/2006/main">
          <x14:cfRule type="iconSet" priority="403" id="{63FE6BCB-E49B-4902-9E22-79FBB5681A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H31:K48</xm:sqref>
        </x14:conditionalFormatting>
        <x14:conditionalFormatting xmlns:xm="http://schemas.microsoft.com/office/excel/2006/main">
          <x14:cfRule type="iconSet" priority="402" id="{94372869-F955-419A-8C55-486E153888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H60:K61 H50:I59 H49:K49</xm:sqref>
        </x14:conditionalFormatting>
        <x14:conditionalFormatting xmlns:xm="http://schemas.microsoft.com/office/excel/2006/main">
          <x14:cfRule type="iconSet" priority="401" id="{F1E4FE97-0624-4795-A8AE-9D4059176A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H62:K62</xm:sqref>
        </x14:conditionalFormatting>
        <x14:conditionalFormatting xmlns:xm="http://schemas.microsoft.com/office/excel/2006/main">
          <x14:cfRule type="iconSet" priority="400" id="{0787A1A5-9B9B-40B8-8AEE-7E6AA4B169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H63:K63</xm:sqref>
        </x14:conditionalFormatting>
        <x14:conditionalFormatting xmlns:xm="http://schemas.microsoft.com/office/excel/2006/main">
          <x14:cfRule type="iconSet" priority="395" id="{ABB45AC3-945F-4A30-9EC9-8A30E594F3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H159:L168 H124 I149:L150 K155:L155 F149:F168 H156:M158 H151:L154 I49:L61 F49:F61 F121:F127 I121:L127 F112:F119 I112:L119 F77:F99 I77:L99 F13:F27 I13:L27</xm:sqref>
        </x14:conditionalFormatting>
        <x14:conditionalFormatting xmlns:xm="http://schemas.microsoft.com/office/excel/2006/main">
          <x14:cfRule type="iconSet" priority="393" id="{47274FE7-0687-44A2-9E17-D0D521197D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392" stopIfTrue="1" operator="containsText" id="{4B7DFC81-B3D5-44E1-B5CC-EE79F5D105F0}">
            <xm:f>NOT(ISERROR(SEARCH(0,H156)))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94" id="{AEE13CD6-D0FD-4DCB-AE65-74D7852BC3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H156:M158</xm:sqref>
        </x14:conditionalFormatting>
        <x14:conditionalFormatting xmlns:xm="http://schemas.microsoft.com/office/excel/2006/main">
          <x14:cfRule type="iconSet" priority="380" id="{109C8768-ABE0-4A0D-8941-6D05788CE2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7" id="{470F898A-D00D-46BF-8964-EC4D565503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6" id="{7BB56C48-69F2-4FB7-BD94-BE7E8AD156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5" id="{1799C279-D5D2-42A3-BD00-9AA1246CBA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4" id="{552030BE-1311-4428-A38E-D5A602FE98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3" id="{930E90A1-C3B0-4F64-B02F-787FFC67E9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2" id="{FBEE63B4-89EA-4ACC-AD6F-381AA9458E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1" id="{7ED84A87-5508-44C3-9967-6C99634C85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I13:I14</xm:sqref>
        </x14:conditionalFormatting>
        <x14:conditionalFormatting xmlns:xm="http://schemas.microsoft.com/office/excel/2006/main">
          <x14:cfRule type="iconSet" priority="379" id="{EFC38D10-7A78-46AF-8493-DD3FF81E29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8" id="{F02A5141-7440-47D8-A051-F395F597AA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7" id="{E6E30BCD-38E0-42AD-AA50-3B80816655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I16</xm:sqref>
        </x14:conditionalFormatting>
        <x14:conditionalFormatting xmlns:xm="http://schemas.microsoft.com/office/excel/2006/main">
          <x14:cfRule type="iconSet" priority="376" id="{9DBE9AC9-8040-4474-9CFE-00445836E2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5" id="{6567E492-A84B-4077-9040-5733A0B0D1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I17:I24 I25:K27</xm:sqref>
        </x14:conditionalFormatting>
        <x14:conditionalFormatting xmlns:xm="http://schemas.microsoft.com/office/excel/2006/main">
          <x14:cfRule type="iconSet" priority="374" id="{A50B7104-F144-4ACA-B79B-4B36B6EA00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3" id="{0851079C-652D-4D61-B31D-A881EC88E2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2" id="{8874214F-9714-40F3-B496-98E0EBCD06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1" id="{10B1B9FA-8438-4BAC-917F-1F4B962248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0" id="{BE5D030C-74AC-4A78-B21F-968CC2933A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9" id="{F6A0B96A-E551-4E24-8A42-3A305078BA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8" id="{FD4DE709-232E-493C-B8D8-58F0125104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I28:I30</xm:sqref>
        </x14:conditionalFormatting>
        <x14:conditionalFormatting xmlns:xm="http://schemas.microsoft.com/office/excel/2006/main">
          <x14:cfRule type="iconSet" priority="367" id="{891FD68F-8051-464D-ACD6-1319F4A126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6" id="{A9707EC0-03B3-4AFC-9CBB-F196E783BF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5" id="{F1A65C22-C85F-4FD7-8E1D-43B53BB807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4" id="{73D73260-2027-4F5D-886D-834CDD4E06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3" id="{8D8BED43-E45C-44A4-935E-9FD75B51FD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2" id="{5FF6B930-3872-4E9B-9B95-FDCE48FBD6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1" id="{A7435308-75D3-458A-B822-7F06F1BEEA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I50:I61</xm:sqref>
        </x14:conditionalFormatting>
        <x14:conditionalFormatting xmlns:xm="http://schemas.microsoft.com/office/excel/2006/main">
          <x14:cfRule type="iconSet" priority="352" id="{44CDE738-51F1-4AA4-BE4B-E7155E8C9E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1" id="{1F4AD420-D91C-4357-9BCC-A8F1E1AB70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0" id="{F204C9DE-AAB7-45C8-A103-C5A25650A8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9" id="{C2005783-185B-4D9A-814D-590231A964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8" id="{59C40A8D-83EE-44F9-B529-C85F82953C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7" id="{8AE272E7-D098-4B35-A7EC-4ED32A2CEE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6" id="{A0EB7239-5FD5-495D-A31B-754F783F82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5" id="{645E1D9B-9CA4-4ECD-A4C7-C1141DF2C3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4" id="{9DACDA63-8180-45EC-A4F6-FEA7F67FB4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3" id="{F1D4D726-BA52-421C-ADBD-F7361F1CB1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2" id="{D728D700-4D52-4C23-9B8E-6AC3CB6902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360" stopIfTrue="1" operator="containsText" id="{692E3D01-3DB2-476A-A951-37CCC6C64F24}">
            <xm:f>NOT(ISERROR(SEARCH(0,I67)))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59" id="{054E232E-BA3E-40EF-81AF-53A1B9C85F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8" id="{18382215-2AA1-4640-8EB2-EF5521822E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7" id="{AB99F4A9-DD70-4BA8-B847-DCF1A71D95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6" id="{9FE288E1-8D71-4721-BD75-8998090FA6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5" id="{3E4AD76B-1A5C-48D4-AEC7-D6ECC78E77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4" id="{F9A783E7-E891-40F5-A001-DCC32414EF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3" id="{F467F72F-F61E-47CA-8B1A-01E55E57D1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I67:I72</xm:sqref>
        </x14:conditionalFormatting>
        <x14:conditionalFormatting xmlns:xm="http://schemas.microsoft.com/office/excel/2006/main">
          <x14:cfRule type="iconSet" priority="332" id="{287ACB1C-4CB0-473B-93CA-42026676FD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1" id="{C1C7678B-D125-428C-8B81-72B5A61E9D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341" stopIfTrue="1" operator="containsText" id="{F8C84798-88FF-4723-B728-0B3E4F1298A8}">
            <xm:f>NOT(ISERROR(SEARCH(0,I73)))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29" id="{1510C040-D952-44C6-90DE-7927DCBD8F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8" id="{E6B83236-69FF-4B87-95D6-F6BEE56D94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7" id="{26DCB4CA-70C8-4B13-ACA5-1C96C1D3BF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6" id="{7E3FC095-EA7E-4024-86E1-C3B4E1CD2A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0" id="{0364819B-1810-4CAA-84C7-71187EB8F9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3" id="{D4B2E3C6-AF67-47A9-ABDA-B107385DF0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4" id="{B26AC1B2-F09D-4992-84CC-2A0DE141A4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0" id="{8DD9E921-ECA1-43E6-BDF1-4A2293327C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5" id="{19E3F2E5-91A3-4E22-A5B9-6E83433FF2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9" id="{66197411-01C1-4749-94C7-B665AC5E26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8" id="{C572466C-87D0-4CC4-9B96-314F056FA1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7" id="{B7E1DDD6-F643-47AA-8FDC-FBB2BA57F1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6" id="{D4BDB211-D8F3-412E-9077-9A03599DEC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5" id="{C9FB259B-F99F-4D12-ACCA-D4CAAF4ED0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4" id="{C4BFDFEC-8D49-4CD5-9A5F-3773C580C5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3" id="{D70FDC73-C8E3-4404-956A-D8EC47447C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I73:I75</xm:sqref>
        </x14:conditionalFormatting>
        <x14:conditionalFormatting xmlns:xm="http://schemas.microsoft.com/office/excel/2006/main">
          <x14:cfRule type="iconSet" priority="322" id="{422ABAF3-B0C8-42D8-B16A-7E06CDF69E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1" id="{77DD1D3F-FDA9-4DA3-B608-BBB426659E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0" id="{9AFE1AD9-49F2-4C92-BE88-3C160A686B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9" id="{1FFB0B61-66A8-4D4F-BBF2-1A1DFFA1D4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I89:I98</xm:sqref>
        </x14:conditionalFormatting>
        <x14:conditionalFormatting xmlns:xm="http://schemas.microsoft.com/office/excel/2006/main">
          <x14:cfRule type="iconSet" priority="318" id="{9924D690-F628-4914-8A53-97298B3FBF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4" id="{46C86824-8CA1-4763-B395-5B92CA8624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5" id="{DA6CA172-9FF6-4DAD-8F9A-D3FD06E24E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7" id="{3D303A3B-BA70-4314-A338-3E00F9D8C5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6" id="{4483F434-F6D2-4CFF-B3BF-FC3106FF5A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I100:I109</xm:sqref>
        </x14:conditionalFormatting>
        <x14:conditionalFormatting xmlns:xm="http://schemas.microsoft.com/office/excel/2006/main">
          <x14:cfRule type="iconSet" priority="310" id="{47E53B36-FDD2-4F5D-A11D-90BA0F40F2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9" id="{86498019-9FE3-4817-B3A1-B071ABB4AC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1" id="{878E297A-6785-45CC-8797-8367FC6150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3" id="{AEF178DF-F20C-40F6-B95F-CBC8EDDFD0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2" id="{4FA1C9E3-DD69-4466-A2F6-BCC4CC77F5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I120</xm:sqref>
        </x14:conditionalFormatting>
        <x14:conditionalFormatting xmlns:xm="http://schemas.microsoft.com/office/excel/2006/main">
          <x14:cfRule type="iconSet" priority="308" id="{CC93A17D-489A-4EEA-8DC6-57AC811747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7" id="{79C1A7AA-6ED3-4C29-980E-F8398E202E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6" id="{9239EF58-E357-488C-9CE6-4822A3A1CA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5" id="{847A4275-B535-48DF-9671-C0AEF6A97F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4" id="{7175DB0A-1E80-4D86-938E-4BDEB82328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I121:I122 I116:I119</xm:sqref>
        </x14:conditionalFormatting>
        <x14:conditionalFormatting xmlns:xm="http://schemas.microsoft.com/office/excel/2006/main">
          <x14:cfRule type="iconSet" priority="303" id="{F9B8F1DE-ACF8-45EC-9964-B59134E2F0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I13:J16</xm:sqref>
        </x14:conditionalFormatting>
        <x14:conditionalFormatting xmlns:xm="http://schemas.microsoft.com/office/excel/2006/main">
          <x14:cfRule type="iconSet" priority="302" id="{97E24E6C-4714-4C1A-9C17-21ED9A354C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1" id="{CF11FF4A-00C6-4C53-A486-0B402EC6EB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I17:J24 I25:K27</xm:sqref>
        </x14:conditionalFormatting>
        <x14:conditionalFormatting xmlns:xm="http://schemas.microsoft.com/office/excel/2006/main">
          <x14:cfRule type="iconSet" priority="300" id="{EEC56589-B6A3-44B3-AD18-A6FB58B4CE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9" id="{4038B9F3-5C40-4F9C-88FA-C956CE6BEA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I28:J30</xm:sqref>
        </x14:conditionalFormatting>
        <x14:conditionalFormatting xmlns:xm="http://schemas.microsoft.com/office/excel/2006/main">
          <x14:cfRule type="iconSet" priority="293" id="{50006224-79F7-4821-9DC0-E437911DAC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6" id="{FECDEE1F-5347-480B-B497-A1FA864668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7" id="{2A25782D-D415-4E11-9F03-E63C4BBBB9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8" id="{BF7402BA-1E4D-4D23-8979-682BCAC453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5" id="{87495722-86DD-48A0-95F2-FEC935E7CF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2" id="{65128B4E-7231-49A1-9E3B-4A5B1971A4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4" id="{3323DC20-F43F-4A0F-A72D-D3D6AFFFEC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I28:J48</xm:sqref>
        </x14:conditionalFormatting>
        <x14:conditionalFormatting xmlns:xm="http://schemas.microsoft.com/office/excel/2006/main">
          <x14:cfRule type="iconSet" priority="291" id="{49760578-A91A-4BAB-B6CA-291B6BA13A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0" id="{79C37CAB-0D84-4555-91C7-5BC1965FE0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I31:J48</xm:sqref>
        </x14:conditionalFormatting>
        <x14:conditionalFormatting xmlns:xm="http://schemas.microsoft.com/office/excel/2006/main">
          <x14:cfRule type="iconSet" priority="289" id="{40CA1F4A-0A06-4C5C-9381-BC6F3D365C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8" id="{8D62A04B-4909-4BFC-BB25-8C9E471D78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I38:J39 K31:K48</xm:sqref>
        </x14:conditionalFormatting>
        <x14:conditionalFormatting xmlns:xm="http://schemas.microsoft.com/office/excel/2006/main">
          <x14:cfRule type="iconSet" priority="287" id="{BAE86564-6DC9-41C7-9BAE-CF35A952B4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6" id="{957EC88D-41FD-47BF-BD59-2D6EDAB77D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I49:J49</xm:sqref>
        </x14:conditionalFormatting>
        <x14:conditionalFormatting xmlns:xm="http://schemas.microsoft.com/office/excel/2006/main">
          <x14:cfRule type="iconSet" priority="284" id="{DBCE667C-21BB-44DF-BF78-D06FF89399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3" id="{768545E7-282C-48DC-A891-D4FA1BD6F2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2" id="{77EF8B24-EAD8-4C79-9662-4D19D0554E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1" id="{AB6C8A37-40F7-4CD0-A261-08775EB078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0" id="{BB9AA8C3-6981-4C22-A6B9-B5455F3C52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9" id="{56A12ABF-90E3-4F1E-9D4E-EBC7DA075C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5" id="{036AD7EF-8295-4095-AA66-61D0A8B3F4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I49:J61 I13:J24 I25:K27</xm:sqref>
        </x14:conditionalFormatting>
        <x14:conditionalFormatting xmlns:xm="http://schemas.microsoft.com/office/excel/2006/main">
          <x14:cfRule type="iconSet" priority="278" id="{0C33BC3F-E01C-49D6-ADEC-D4C07E4DB1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7" id="{ED973FC6-FA55-4A31-B0AA-A576C963DF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I60:J61</xm:sqref>
        </x14:conditionalFormatting>
        <x14:conditionalFormatting xmlns:xm="http://schemas.microsoft.com/office/excel/2006/main">
          <x14:cfRule type="iconSet" priority="270" id="{D707067D-7EC2-4497-89FA-45E01F7E5F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9" id="{0D9B2F5A-4089-4ECB-9BE5-33F0814AC9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8" id="{A1B3E351-0BBD-4D98-BAF6-CDE8F76325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6" id="{676929E6-0B4D-4DC1-AFDB-976BEFC876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2" id="{BAB5ABE2-7D50-4622-9DC4-3A9B937950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4" id="{2F8EF791-07B9-4EEA-B168-9C0D2CB441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3" id="{397174FF-60D6-4803-9384-17E7DA9076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1" id="{D871D3F3-9463-48AE-A914-8C8C97B11D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5" id="{971E3A80-D357-482B-91BA-88566AFCBD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I62:J62</xm:sqref>
        </x14:conditionalFormatting>
        <x14:conditionalFormatting xmlns:xm="http://schemas.microsoft.com/office/excel/2006/main">
          <x14:cfRule type="iconSet" priority="267" id="{DDE626D9-121E-4F01-9F77-F762BB24AF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9" id="{DD78C7D3-79A9-4C03-80ED-B0FB517526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0" id="{8049F991-2091-461E-BFA3-F37F7B1F07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1" id="{CEB07356-047F-45ED-A7D7-E0A1F43430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2" id="{C4FB8059-36E1-4F78-AADC-8016494C4E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3" id="{AF8A42CB-71CE-4647-9639-ECBCB2CE36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4" id="{8F2A1C81-2BD6-4A14-B6D1-B0E4C864DB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5" id="{E691FCE8-F1CB-4C9D-B8ED-C1719C17015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6" id="{D0A1B3B6-FC22-4D0F-A7EF-25E3722D70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I63:J63</xm:sqref>
        </x14:conditionalFormatting>
        <x14:conditionalFormatting xmlns:xm="http://schemas.microsoft.com/office/excel/2006/main">
          <x14:cfRule type="iconSet" priority="250" id="{9BCA98E1-B013-4A30-B45A-9ACA438370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9" id="{12E62D01-B3D7-4BEC-B733-8F349FDF94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8" id="{D4BAC60E-56E9-457F-BA17-AD7D8D1781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7" id="{0EDD79AD-3664-49E6-B977-D0C9E6E610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6" id="{32539F7F-7933-4A5A-BDB8-1AC5D3B997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5" id="{BB1F33A1-E034-4C78-9183-0944677B29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4" id="{5D2C883E-ABD3-4F5A-8126-C7E1CF9C0D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3" id="{6430CF37-A513-4863-AC7F-FEC98DBAF7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2" id="{E6160C51-5075-4D23-9972-0594DAF40B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1" id="{CDA57139-549E-49DD-9540-47435303C5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0" id="{0CC3569D-475B-4A37-9566-0708E33751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9" id="{30AD59C7-51A6-488C-AD9F-2AD0375402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8" id="{221A72E3-E48E-4790-8FA6-78584AB212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4" id="{982C7C5B-314A-4DF1-A04A-5B447280A6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1" id="{1472A417-D46D-4F94-B8A8-6CBF5248BD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3" id="{FD80420B-9ACC-49E4-861D-B576F58A2F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2" id="{0C0F80E6-BF92-477B-8007-127D4A9E96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258" stopIfTrue="1" operator="containsText" id="{6C903299-7BF4-49AE-9CF3-EB6C0FC55780}">
            <xm:f>NOT(ISERROR(SEARCH(0,I66)))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257" id="{D520742E-DA42-4469-8A05-E20C3D9CFB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6" id="{89B3BF4C-ECDA-4303-9399-D1D4898A1B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5" id="{D35D286F-DE6B-48F1-8317-5AA6AD59FC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I66:J66</xm:sqref>
        </x14:conditionalFormatting>
        <x14:conditionalFormatting xmlns:xm="http://schemas.microsoft.com/office/excel/2006/main">
          <x14:cfRule type="iconSet" priority="237" id="{547934C8-9D70-42AC-BB71-0FA4A15B2A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I79:J87</xm:sqref>
        </x14:conditionalFormatting>
        <x14:conditionalFormatting xmlns:xm="http://schemas.microsoft.com/office/excel/2006/main">
          <x14:cfRule type="iconSet" priority="236" id="{6221B3A0-ED6D-48F3-BB67-D8042B179E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5" id="{66DF1E7A-CFCD-469D-BFFA-351032C97F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4" id="{29C64CFD-D6AA-480E-B6D8-E7803DB0F9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3" id="{94212441-4361-4032-BA24-4756C38FB4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2" id="{2C493D98-B540-4F77-9778-26B085E545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1" id="{8648226C-2634-4915-BAA1-3028611EF5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I103:J103 I100:K102</xm:sqref>
        </x14:conditionalFormatting>
        <x14:conditionalFormatting xmlns:xm="http://schemas.microsoft.com/office/excel/2006/main">
          <x14:cfRule type="iconSet" priority="230" id="{27E526D8-3FBA-48CC-9444-F089CFCC10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8" id="{3CF4BB14-BF6C-446A-A003-6168164D69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7" id="{2F98D295-1B80-4FCC-9E8A-5056135F54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6" id="{7037DD31-7F16-4C92-81D2-3316B82E65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9" id="{57492EA8-46AB-4D98-AAA4-F9A2C0FF2B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I104:J109</xm:sqref>
        </x14:conditionalFormatting>
        <x14:conditionalFormatting xmlns:xm="http://schemas.microsoft.com/office/excel/2006/main">
          <x14:cfRule type="iconSet" priority="221" id="{6C1A3CED-8B83-45C4-8836-9005F50205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5" id="{D298B09D-E6A7-40C4-8FDD-47C80A0C9F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4" id="{EA6E1931-747E-4AC9-9E75-3E727CC939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3" id="{55D9115D-DBB0-46B5-BBAF-86DE0B18EF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2" id="{3D7D99C2-93CD-4738-BA1B-9964DB5DBD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I110:J111</xm:sqref>
        </x14:conditionalFormatting>
        <x14:conditionalFormatting xmlns:xm="http://schemas.microsoft.com/office/excel/2006/main">
          <x14:cfRule type="iconSet" priority="220" id="{6D5701D5-6EAD-4AA6-B109-F5F54BE50F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9" id="{C002B2E8-6A52-44BB-A65E-BF0F69E0AD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7" id="{46EB0053-7956-40B0-A859-52657FC5A2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6" id="{659E138F-C5C0-4013-9524-FCF5334952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8" id="{4BDCDED0-471F-48E3-B002-D646614043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I120:J120</xm:sqref>
        </x14:conditionalFormatting>
        <x14:conditionalFormatting xmlns:xm="http://schemas.microsoft.com/office/excel/2006/main">
          <x14:cfRule type="iconSet" priority="215" id="{327E5361-888B-46E4-80BE-A525A56045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I13:K16</xm:sqref>
        </x14:conditionalFormatting>
        <x14:conditionalFormatting xmlns:xm="http://schemas.microsoft.com/office/excel/2006/main">
          <x14:cfRule type="iconSet" priority="214" id="{3225B8A9-9436-40B1-9454-A247DA0088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3" id="{90145E0C-1465-4CD5-9BDB-DC320F6BA3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2" id="{B6B9C23F-FFEB-41F2-85E4-9F57EBC41E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1" id="{CC50CFE7-B0CE-4C4C-A885-CC21998918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0" id="{094A50C6-1BE4-4686-B216-B45DF37AC0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I25:K27 I16:I24</xm:sqref>
        </x14:conditionalFormatting>
        <x14:conditionalFormatting xmlns:xm="http://schemas.microsoft.com/office/excel/2006/main">
          <x14:cfRule type="iconSet" priority="209" id="{FAE48C2A-3530-45A2-9C68-30297A86DA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8" id="{ADA2AE4A-2BA7-4C82-BF50-C8C332213C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I50:K59 I13:K16</xm:sqref>
        </x14:conditionalFormatting>
        <x14:conditionalFormatting xmlns:xm="http://schemas.microsoft.com/office/excel/2006/main">
          <x14:cfRule type="iconSet" priority="207" id="{64C45BEB-B478-4913-855C-4105567CD1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I50:K59</xm:sqref>
        </x14:conditionalFormatting>
        <x14:conditionalFormatting xmlns:xm="http://schemas.microsoft.com/office/excel/2006/main">
          <x14:cfRule type="iconSet" priority="206" id="{D424F10B-AB8D-41A9-8553-3CB19770FC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I143:K144 K128:K142 K145:K148 I131:J139</xm:sqref>
        </x14:conditionalFormatting>
        <x14:conditionalFormatting xmlns:xm="http://schemas.microsoft.com/office/excel/2006/main">
          <x14:cfRule type="iconSet" priority="205" id="{B78C015A-15D5-42C2-B103-F7EC920CF7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4" id="{964F0456-4286-4AA5-AA59-DCBD9B9160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3" id="{AD059A24-5034-4C77-A3EA-93EDDDC4E5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2" id="{4800A034-53ED-41AC-B2E9-325E6444C4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0" id="{EA203D7F-6882-4204-A63E-C66A09BAB9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9" id="{1B4A6B63-4632-4FB6-A56A-A49BC9F23F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8" id="{8C99085A-44DD-4796-A114-E3C94E540A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1" id="{2E4EA0A5-0437-41CD-9ABD-CF75433C50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J13:J14</xm:sqref>
        </x14:conditionalFormatting>
        <x14:conditionalFormatting xmlns:xm="http://schemas.microsoft.com/office/excel/2006/main">
          <x14:cfRule type="iconSet" priority="197" id="{EC35BCD2-3F69-4D07-A110-D68A93FBD0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6" id="{7DAD9848-9AC0-40F6-ADC5-9DF838B55E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5" id="{7D95F3C1-4D95-4398-9551-1DCDA48E85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</xm:sqref>
        </x14:conditionalFormatting>
        <x14:conditionalFormatting xmlns:xm="http://schemas.microsoft.com/office/excel/2006/main">
          <x14:cfRule type="iconSet" priority="194" id="{2AC0B5EC-DB25-474B-B020-76BF6C3C44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3" id="{4DAF3ED4-EE3F-40A6-914C-555532373C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2" id="{5C7AC647-7566-4590-8C91-5D35931057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1" id="{29A01C2B-A062-41CD-A368-57F2099D6D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0" id="{31544D44-9C6F-43B6-B455-64A75EDA7F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J16:J27</xm:sqref>
        </x14:conditionalFormatting>
        <x14:conditionalFormatting xmlns:xm="http://schemas.microsoft.com/office/excel/2006/main">
          <x14:cfRule type="iconSet" priority="189" id="{861A3905-5BE2-475C-81FE-BAA2A737B9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8" id="{C3BAF053-2AB4-40D1-A6D9-A880DE9DB0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J17:J27</xm:sqref>
        </x14:conditionalFormatting>
        <x14:conditionalFormatting xmlns:xm="http://schemas.microsoft.com/office/excel/2006/main">
          <x14:cfRule type="iconSet" priority="186" id="{15451AF5-A1C9-4A20-82D6-500BAD84D9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5" id="{A34BC70A-B62B-43AC-9C56-928C4D9A4D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4" id="{C43171CA-8E74-423A-919E-C7F846C0FA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3" id="{DBA1CF1C-FB2B-4F51-A411-AF8D0F6CBF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2" id="{C3460922-53E5-4624-8E4B-7DC2B790DC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1" id="{18821165-EEA2-4E06-B9EE-00CD6855F5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7" id="{CC6D89CC-7E80-48AA-AFAD-17293B8B6E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J28:J30</xm:sqref>
        </x14:conditionalFormatting>
        <x14:conditionalFormatting xmlns:xm="http://schemas.microsoft.com/office/excel/2006/main">
          <x14:cfRule type="iconSet" priority="180" id="{19771AF6-0D4C-4F67-A6CF-78ED9C4CFF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9" id="{4863BBDF-282A-4079-B91C-3E6D8B319F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J31:J48</xm:sqref>
        </x14:conditionalFormatting>
        <x14:conditionalFormatting xmlns:xm="http://schemas.microsoft.com/office/excel/2006/main">
          <x14:cfRule type="iconSet" priority="177" id="{0B0AF5B7-5F10-4256-AC32-5948264FB9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8" id="{B4368D32-7A85-4551-A221-45D9EE670F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J60:J61 J50:K59 J49</xm:sqref>
        </x14:conditionalFormatting>
        <x14:conditionalFormatting xmlns:xm="http://schemas.microsoft.com/office/excel/2006/main">
          <x14:cfRule type="iconSet" priority="172" id="{ABFC2517-ABEC-4B08-9807-11C276DC2B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1" id="{BB72838E-AB70-4AB2-BC89-CB8846512E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0" id="{79929D43-1EC1-425D-AEE8-997CF77349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5" id="{8661E4FE-B2F0-4DB1-B297-10084FC29A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4" id="{D4F39ADF-7120-49DF-A838-8DF1896A29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3" id="{E52F9871-F52F-4B08-8AA0-F39449FA8C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6" id="{14D32537-DB52-4BEE-8CF9-E3D202A716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J60:J61</xm:sqref>
        </x14:conditionalFormatting>
        <x14:conditionalFormatting xmlns:xm="http://schemas.microsoft.com/office/excel/2006/main">
          <x14:cfRule type="iconSet" priority="169" id="{4114D2AD-FE36-4C65-97D7-5FDAA9D4B6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8" id="{BED38618-D280-4A6C-A868-A27CD388E1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J62</xm:sqref>
        </x14:conditionalFormatting>
        <x14:conditionalFormatting xmlns:xm="http://schemas.microsoft.com/office/excel/2006/main">
          <x14:cfRule type="iconSet" priority="167" id="{CA567150-1838-4DD6-8C26-2EC8AA9715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6" id="{CFB82ECC-4354-4077-9A0B-066435DB1C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J63</xm:sqref>
        </x14:conditionalFormatting>
        <x14:conditionalFormatting xmlns:xm="http://schemas.microsoft.com/office/excel/2006/main">
          <x14:cfRule type="containsText" priority="165" stopIfTrue="1" operator="containsText" id="{199977FD-6B3E-4A57-A351-65A1F3262B1A}">
            <xm:f>NOT(ISERROR(SEARCH(0,J67)))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64" id="{02D24034-C1C2-450A-8DE7-4B0D181433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3" id="{57616D0B-E3DF-4C7A-886C-FA0C25061E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2" id="{BEABF219-E9A5-4696-A36F-5E1F5920C9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1" id="{F5A1D881-95E5-44A5-85EB-7A968E88B2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0" id="{9A8A19A8-B807-44C2-968E-228591A2C0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1" id="{1D7917DE-AD6D-44C0-9519-6485A87BC4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0" id="{3C77761F-88BB-44F2-803C-72C51C419D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9" id="{64D68C42-5ED1-433B-BAEC-60241153D8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8" id="{2CCAE4C3-372B-44CD-9B04-8BE981C91F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7" id="{E2F68CB3-96A6-4BD8-AB45-949276F8AD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2" id="{E5899B97-CF01-474D-9187-DD24710B8B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7" id="{187C1936-FB05-4125-B8AA-470E7EF80E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8" id="{22C6450D-8FF3-447D-AAD9-7EE6B0A384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9" id="{2C12768A-9119-45E3-A930-17758C677E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4" id="{8F81286A-ACFB-4328-88D9-14956D116B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3" id="{B2075434-B720-4A67-A99D-6927FC2469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6" id="{50F4DF89-BE83-43CA-8E6C-DA752D5F5E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5" id="{D8061633-9C4E-49B2-BB2C-FC0336EF66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J67:J73</xm:sqref>
        </x14:conditionalFormatting>
        <x14:conditionalFormatting xmlns:xm="http://schemas.microsoft.com/office/excel/2006/main">
          <x14:cfRule type="iconSet" priority="138" id="{708593BE-9564-4979-8B6A-E6E6C532B7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7" id="{A88E0DAC-7C1E-4301-B8EC-CC321611E7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46" stopIfTrue="1" operator="containsText" id="{B07C8E0A-22B8-4528-98FD-3ED0DD8F8575}">
            <xm:f>NOT(ISERROR(SEARCH(0,J74)))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35" id="{02A130D7-9DD2-4A60-8F4F-9704C16316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4" id="{C3C0CF05-DDB3-491D-92F9-602EF3274E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5" id="{8CF31294-9A66-4B2D-B3F4-7B5517EAE7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4" id="{0842AFDF-4ED1-416D-9E94-B2C60F9D1A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1" id="{D2FE7573-1537-4825-9900-5D47B401A0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0" id="{724AE694-63A3-4BD6-80F0-215F193B18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9" id="{2EB7C141-229E-4237-9CED-C71F36C7FE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8" id="{C476ED87-F0BA-4023-AC16-E76C29352D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3" id="{C15D19E9-EA52-44C1-92E9-A784B89127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2" id="{B25901E8-AE2B-430D-ACC6-02E3CECECF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3" id="{DCEC2E87-B046-4074-8A49-6697EADD18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2" id="{A7FA39DD-9D86-488A-BAC0-A6027F9475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1" id="{8938E4F7-591B-4973-BD4F-11AC9A0275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0" id="{BAAE5CB7-9BC5-4F93-B18B-6142F8CF42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9" id="{56E9A263-C9A4-4208-8A01-D09AD7BF1D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6" id="{8F7E4947-489F-41B3-85DA-E4B29C1F17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J74:J75</xm:sqref>
        </x14:conditionalFormatting>
        <x14:conditionalFormatting xmlns:xm="http://schemas.microsoft.com/office/excel/2006/main">
          <x14:cfRule type="iconSet" priority="127" id="{D309007E-5BF3-4963-B0BB-4F86ECAD3F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6" id="{EF22A171-1062-4EF9-A057-A2A5AC463F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5" id="{18843ABD-6695-4E4D-B14C-52AB5D3140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4" id="{712DBF7A-8F81-4000-BD6F-5478F35E4F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3" id="{3152B0BC-566A-44A8-A1A7-18343684E2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2" id="{6B7950BB-DB1A-4E39-9B75-A9E028C2CA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" id="{C1AA0EFE-DF2A-44AC-8307-E814F9B0C3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" id="{7ED82E49-2581-4185-B3BC-49801FD0A3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J89:J98</xm:sqref>
        </x14:conditionalFormatting>
        <x14:conditionalFormatting xmlns:xm="http://schemas.microsoft.com/office/excel/2006/main">
          <x14:cfRule type="iconSet" priority="118" id="{D25DF048-7BAF-429A-A09A-F05B5D25D0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" id="{4F4FE8AB-3F6E-4EF8-98C7-BBBD38DA71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" id="{50777942-0666-417C-8881-0E75008134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" id="{5A819E4D-1B8E-4876-9810-23D98CD709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7" id="{DED72F95-8741-4A08-8E66-6AF9444717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J120</xm:sqref>
        </x14:conditionalFormatting>
        <x14:conditionalFormatting xmlns:xm="http://schemas.microsoft.com/office/excel/2006/main">
          <x14:cfRule type="iconSet" priority="111" id="{8E6B5A1B-3A00-44E8-94A5-1C3F588986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" id="{CE07685B-3DD2-46CF-9AEA-01FD0FC612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" id="{C4C91C71-C223-41AD-BCA6-D9F28432AA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" id="{00732C8B-4B35-40B1-B96F-A170E7DE89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J121:J122 J116:J119</xm:sqref>
        </x14:conditionalFormatting>
        <x14:conditionalFormatting xmlns:xm="http://schemas.microsoft.com/office/excel/2006/main">
          <x14:cfRule type="iconSet" priority="110" id="{2D226C78-FD94-404C-9010-91E68FE471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J124</xm:sqref>
        </x14:conditionalFormatting>
        <x14:conditionalFormatting xmlns:xm="http://schemas.microsoft.com/office/excel/2006/main">
          <x14:cfRule type="iconSet" priority="109" id="{3CC59BC2-E0FC-43DC-9F78-AD2E325158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" id="{9A9638A0-309A-49AE-8C3B-55A688DDB3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J156:J158</xm:sqref>
        </x14:conditionalFormatting>
        <x14:conditionalFormatting xmlns:xm="http://schemas.microsoft.com/office/excel/2006/main">
          <x14:cfRule type="iconSet" priority="107" id="{7BCCFD39-E974-4352-9145-2AA04D6639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" id="{2E322549-94A1-4A0A-82FE-A20DBB369C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J13:K16</xm:sqref>
        </x14:conditionalFormatting>
        <x14:conditionalFormatting xmlns:xm="http://schemas.microsoft.com/office/excel/2006/main">
          <x14:cfRule type="iconSet" priority="105" id="{C420BF1A-D3DF-43B5-886A-F2170FFA2A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J88:K99 I79:J87</xm:sqref>
        </x14:conditionalFormatting>
        <x14:conditionalFormatting xmlns:xm="http://schemas.microsoft.com/office/excel/2006/main">
          <x14:cfRule type="iconSet" priority="104" id="{073AF5F2-F48C-49FE-B1C3-B62E7C9584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J88:K99 J79:J87</xm:sqref>
        </x14:conditionalFormatting>
        <x14:conditionalFormatting xmlns:xm="http://schemas.microsoft.com/office/excel/2006/main">
          <x14:cfRule type="iconSet" priority="103" id="{9B2CCCD9-4813-4935-AE7C-2C3B666E09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J142:K142 K131:K141 I131:I139 I143:K144 J145:K148 J128:J141</xm:sqref>
        </x14:conditionalFormatting>
        <x14:conditionalFormatting xmlns:xm="http://schemas.microsoft.com/office/excel/2006/main">
          <x14:cfRule type="iconSet" priority="102" id="{3E558605-D64C-474C-8EDA-44CCB28B38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" id="{B8237306-81E4-4503-A581-AEE890B55E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K13:K16</xm:sqref>
        </x14:conditionalFormatting>
        <x14:conditionalFormatting xmlns:xm="http://schemas.microsoft.com/office/excel/2006/main">
          <x14:cfRule type="iconSet" priority="100" id="{EA245023-27AE-48FD-901F-76A23DCAF3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" id="{8F116A0D-3741-4D90-92E1-9B8462FDBD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K17:K27</xm:sqref>
        </x14:conditionalFormatting>
        <x14:conditionalFormatting xmlns:xm="http://schemas.microsoft.com/office/excel/2006/main">
          <x14:cfRule type="iconSet" priority="98" id="{EF4BCF3B-E2C4-4AE1-9C57-CAA0D13975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7" id="{18701BC4-484F-4C21-A07D-EB9B37E4B4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K28:K30</xm:sqref>
        </x14:conditionalFormatting>
        <x14:conditionalFormatting xmlns:xm="http://schemas.microsoft.com/office/excel/2006/main">
          <x14:cfRule type="iconSet" priority="96" id="{DB8D27C1-298E-4664-AC5D-F969F03B0D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" id="{F83883ED-668A-4BAD-BEE4-DE933EC6C4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K49:K61</xm:sqref>
        </x14:conditionalFormatting>
        <x14:conditionalFormatting xmlns:xm="http://schemas.microsoft.com/office/excel/2006/main">
          <x14:cfRule type="iconSet" priority="94" id="{0F0E5730-AC28-4BB2-B793-EA2F0E33E2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" id="{87819903-6A17-419F-8195-2065AEE016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K62</xm:sqref>
        </x14:conditionalFormatting>
        <x14:conditionalFormatting xmlns:xm="http://schemas.microsoft.com/office/excel/2006/main">
          <x14:cfRule type="iconSet" priority="92" id="{F916FF0D-C661-43C6-9B65-56B5A841D9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1" id="{115BE054-77C8-4BA1-89B0-32275CA2B1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K63</xm:sqref>
        </x14:conditionalFormatting>
        <x14:conditionalFormatting xmlns:xm="http://schemas.microsoft.com/office/excel/2006/main">
          <x14:cfRule type="iconSet" priority="79" id="{9493D0EF-F0B9-4459-8C00-D4471FEFF2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8" id="{52F69D41-66D0-45BE-8B6B-0596C290A0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7" id="{5E191DDA-DB14-480E-9C5D-6B18B28F59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1" id="{41658ED9-7F9A-47D1-9C15-8F02440830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3" id="{662BFFA1-11CD-4590-A164-E66DC3FD91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0" id="{900F58A4-D864-4990-B837-FBA49BEF8D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2" id="{E069A154-53AD-45C5-879A-951204F6F3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4" id="{9FFABE0F-DC07-4B34-B55D-2035D710F8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5" id="{462EFA04-9C0A-423E-86AE-08CEA243EE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86" stopIfTrue="1" operator="containsText" id="{94798BF2-A458-4809-85D7-22AED593C3F4}">
            <xm:f>NOT(ISERROR(SEARCH(0,K66)))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iconSet" priority="68" id="{3B3F53B1-33AA-45D1-BDAF-C7483E4C1D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6" id="{1E6C12EB-407E-4C66-8683-B4F9CDF2BE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5" id="{54BD5DBC-58E9-4C68-9C82-72B4F39AF7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4" id="{74844061-BDD7-46ED-8DB7-803F6C4BB1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76" stopIfTrue="1" operator="containsText" id="{1821CE55-F4F7-4D1B-8D7E-B132A0B987BB}">
            <xm:f>NOT(ISERROR(SEARCH(0,K67)))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62" id="{FFEE52CE-1607-4304-872E-F995A72ED9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1" id="{B8EA886D-8FD8-4DD8-BEDA-02714B95D9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0" id="{4803382A-9D3C-43D3-A09D-5A1BB4A9FA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5" id="{A2401F63-F9D2-40B1-AB77-9D71F7E0C0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7" id="{C3F4D9E6-0131-462B-8D72-3C454FCF74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8" id="{2E6DD2AD-311D-45CA-8785-45184F85A1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4" id="{4881868F-580D-46F7-842A-74502B402F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3" id="{8490B4C1-E480-4920-816D-0328FDDDC0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9" id="{2283B9EA-8447-4D62-B459-9F9CEF4773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2" id="{F11089CD-3D0C-4B11-8883-0739B6B534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1" id="{DBD78752-FF42-4E59-A7E8-AD1655F1FF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0" id="{A6E52016-3DCC-4A31-B6C4-6D498B06D5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9" id="{E46C6805-C107-4830-8719-E7BD962339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3" id="{3DED7C43-2D25-41D4-8DE2-24F1562C27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K67:K75</xm:sqref>
        </x14:conditionalFormatting>
        <x14:conditionalFormatting xmlns:xm="http://schemas.microsoft.com/office/excel/2006/main">
          <x14:cfRule type="iconSet" priority="49" id="{E011F96B-3276-4715-9BA8-673D9BB097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" id="{9A4B0034-C0E1-4352-9667-B3342149BC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" id="{52881B47-8381-40BA-BA02-CEDC6053D7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" id="{65F1810D-2A3A-4595-A1A2-6357693FED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" id="{E95139EC-5A91-4A58-A762-AD338564F1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" id="{05C81232-5243-4003-953C-8862E978E3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" id="{39CA3854-2A4E-4E14-A01A-926E7EF33F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" id="{E131DB55-FD2E-44EA-BBBB-2C73DE685B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" id="{31F1700C-BCEF-4CED-93D2-7D107ACB16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" id="{CBD631C4-235A-4AEC-B9E6-86A02C6252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" id="{0A80F49F-7314-4469-BB42-EE51B843E0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57" stopIfTrue="1" operator="containsText" id="{9AE96313-A0B9-4A9A-AA80-0761554A0C3A}">
            <xm:f>NOT(ISERROR(SEARCH(0,K70)))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56" id="{9D99AE8A-C53A-4DA8-9971-102FD03753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5" id="{0F596B8C-FFF1-4AE8-BB2D-7F2B885E90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4" id="{B88D5184-7795-4D39-91ED-4F2E3B27AC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3" id="{13C328DC-A3E5-40A6-A7D8-7C00665300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" id="{AE4387A8-83C6-4585-BF11-2A6A031582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" id="{6AF615F1-BBFB-46C5-97A0-D0676EC639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" id="{21410844-83A3-4F35-A534-7371E7C8C1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K70:K75</xm:sqref>
        </x14:conditionalFormatting>
        <x14:conditionalFormatting xmlns:xm="http://schemas.microsoft.com/office/excel/2006/main">
          <x14:cfRule type="iconSet" priority="38" id="{BB88DD2F-3815-4D16-B44C-1DAABC369E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" id="{98E01B8D-BA8C-4834-907D-CAA8196B2D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K79:K87</xm:sqref>
        </x14:conditionalFormatting>
        <x14:conditionalFormatting xmlns:xm="http://schemas.microsoft.com/office/excel/2006/main">
          <x14:cfRule type="iconSet" priority="36" id="{76737A9E-FED5-467E-92F8-0DB91E5C89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" id="{6AD65AE6-86A9-4686-8CFE-DF268D40D8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" id="{00B41D54-2C63-4A26-A1CA-DBDE37063D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" id="{8F318DC8-2751-45BC-949C-BC89FB2450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" id="{6F8FF799-D9C6-49DA-96E2-247B3CEED8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K100:K102 J100:J109</xm:sqref>
        </x14:conditionalFormatting>
        <x14:conditionalFormatting xmlns:xm="http://schemas.microsoft.com/office/excel/2006/main">
          <x14:cfRule type="iconSet" priority="31" id="{1BF8081E-0F6E-4158-8136-4BAAE0771F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K124:K127</xm:sqref>
        </x14:conditionalFormatting>
        <x14:conditionalFormatting xmlns:xm="http://schemas.microsoft.com/office/excel/2006/main">
          <x14:cfRule type="iconSet" priority="30" id="{F739D95F-C4AA-41ED-952A-635F5F5C8C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K140:K142 K145:K148</xm:sqref>
        </x14:conditionalFormatting>
        <x14:conditionalFormatting xmlns:xm="http://schemas.microsoft.com/office/excel/2006/main">
          <x14:cfRule type="iconSet" priority="29" id="{08A5DB0A-DFB5-41EC-9269-CBC7E32D0D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K151:K154</xm:sqref>
        </x14:conditionalFormatting>
        <x14:conditionalFormatting xmlns:xm="http://schemas.microsoft.com/office/excel/2006/main">
          <x14:cfRule type="iconSet" priority="28" id="{C1F629EA-ADE8-4014-BBE5-05CC9D8EBB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" id="{35D3FEDE-0DA7-490E-96C9-038C037769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K156:M158</xm:sqref>
        </x14:conditionalFormatting>
        <x14:conditionalFormatting xmlns:xm="http://schemas.microsoft.com/office/excel/2006/main">
          <x14:cfRule type="iconSet" priority="26" id="{42F9216E-CAA3-4908-9DBC-DB05D101EB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L13:L16</xm:sqref>
        </x14:conditionalFormatting>
        <x14:conditionalFormatting xmlns:xm="http://schemas.microsoft.com/office/excel/2006/main">
          <x14:cfRule type="iconSet" priority="25" id="{683C2FD2-4DEB-456F-A40A-6E88A13C59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L17:L27</xm:sqref>
        </x14:conditionalFormatting>
        <x14:conditionalFormatting xmlns:xm="http://schemas.microsoft.com/office/excel/2006/main">
          <x14:cfRule type="iconSet" priority="24" id="{A2EF0104-3105-4105-A889-558B2AD0C3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L28:L30</xm:sqref>
        </x14:conditionalFormatting>
        <x14:conditionalFormatting xmlns:xm="http://schemas.microsoft.com/office/excel/2006/main">
          <x14:cfRule type="iconSet" priority="23" id="{B47FDAC1-268D-4188-8D70-B1BAA975DF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L31:L48</xm:sqref>
        </x14:conditionalFormatting>
        <x14:conditionalFormatting xmlns:xm="http://schemas.microsoft.com/office/excel/2006/main">
          <x14:cfRule type="iconSet" priority="22" id="{D4B87DAC-16F5-453F-A087-4C90A3C570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L49:L61</xm:sqref>
        </x14:conditionalFormatting>
        <x14:conditionalFormatting xmlns:xm="http://schemas.microsoft.com/office/excel/2006/main">
          <x14:cfRule type="iconSet" priority="21" id="{830640C0-061C-428F-B090-7D6B34D1D7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L62</xm:sqref>
        </x14:conditionalFormatting>
        <x14:conditionalFormatting xmlns:xm="http://schemas.microsoft.com/office/excel/2006/main">
          <x14:cfRule type="iconSet" priority="20" id="{22BB3D1C-9751-400A-BBB4-8A3938D0AF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L63</xm:sqref>
        </x14:conditionalFormatting>
        <x14:conditionalFormatting xmlns:xm="http://schemas.microsoft.com/office/excel/2006/main">
          <x14:cfRule type="containsText" priority="19" stopIfTrue="1" operator="containsText" id="{62E5C5FE-3AA4-467F-B8D5-EA1AE33E8366}">
            <xm:f>NOT(ISERROR(SEARCH(0,L66)))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8" id="{7DBAFC4A-21C8-495D-8359-4248D2C875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" id="{89F9FC52-877A-4291-9489-18E8EAF731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L66</xm:sqref>
        </x14:conditionalFormatting>
        <x14:conditionalFormatting xmlns:xm="http://schemas.microsoft.com/office/excel/2006/main">
          <x14:cfRule type="iconSet" priority="10" id="{47EF5937-B08B-4AB7-A94B-400BAC5CCE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2" stopIfTrue="1" operator="containsText" id="{6C3F19E8-9BDB-4FB1-9C79-43B44D11B055}">
            <xm:f>NOT(ISERROR(SEARCH(0,L67)))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" id="{80332EA5-CCED-4447-AAB7-F815BA8630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L67:L75</xm:sqref>
        </x14:conditionalFormatting>
        <x14:conditionalFormatting xmlns:xm="http://schemas.microsoft.com/office/excel/2006/main">
          <x14:cfRule type="iconSet" priority="9" id="{52CC9A28-8C8D-46D8-A9AC-A635ACC4A7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L125:L127</xm:sqref>
        </x14:conditionalFormatting>
        <x14:conditionalFormatting xmlns:xm="http://schemas.microsoft.com/office/excel/2006/main">
          <x14:cfRule type="iconSet" priority="8" id="{E55035AD-846F-4E68-B497-7BB00B77A7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L151:L154</xm:sqref>
        </x14:conditionalFormatting>
        <x14:conditionalFormatting xmlns:xm="http://schemas.microsoft.com/office/excel/2006/main">
          <x14:cfRule type="iconSet" priority="6" id="{D3496D77-E411-4B99-9C98-A680ED07E301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M100:M111</xm:sqref>
        </x14:conditionalFormatting>
        <x14:conditionalFormatting xmlns:xm="http://schemas.microsoft.com/office/excel/2006/main">
          <x14:cfRule type="iconSet" priority="5" id="{7C5ABBEB-BEAE-4140-9EBE-07CFC80AAA9B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M120</xm:sqref>
        </x14:conditionalFormatting>
        <x14:conditionalFormatting xmlns:xm="http://schemas.microsoft.com/office/excel/2006/main">
          <x14:cfRule type="iconSet" priority="4" id="{8140E634-85A0-4FBA-B6C2-05D588EEA8B3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M121:M123 M77:M99 M112:M119</xm:sqref>
        </x14:conditionalFormatting>
        <x14:conditionalFormatting xmlns:xm="http://schemas.microsoft.com/office/excel/2006/main">
          <x14:cfRule type="iconSet" priority="3" id="{EB679883-0B78-4D64-B53C-EAF1366C1515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M128:M148</xm:sqref>
        </x14:conditionalFormatting>
        <x14:conditionalFormatting xmlns:xm="http://schemas.microsoft.com/office/excel/2006/main">
          <x14:cfRule type="iconSet" priority="2" id="{FF8C6EC6-F366-48A1-B662-3E2A4CA47A22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M149 M124:M127</xm:sqref>
        </x14:conditionalFormatting>
        <x14:conditionalFormatting xmlns:xm="http://schemas.microsoft.com/office/excel/2006/main">
          <x14:cfRule type="iconSet" priority="1" id="{24502482-8194-4E5C-999B-7365FDCA5ADD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M151:M154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68D50-1E0F-4D85-874E-A645C34AE276}">
  <sheetPr>
    <pageSetUpPr autoPageBreaks="0"/>
  </sheetPr>
  <dimension ref="A1:AM195"/>
  <sheetViews>
    <sheetView showGridLines="0" topLeftCell="A16" zoomScale="73" zoomScaleNormal="73" workbookViewId="0">
      <selection activeCell="A13" sqref="A13:A69"/>
    </sheetView>
  </sheetViews>
  <sheetFormatPr baseColWidth="10" defaultColWidth="8.5703125" defaultRowHeight="15" x14ac:dyDescent="0.25"/>
  <cols>
    <col min="1" max="1" width="16.42578125" style="6" customWidth="1"/>
    <col min="2" max="2" width="19.42578125" style="42" customWidth="1"/>
    <col min="3" max="3" width="30.5703125" style="6" customWidth="1"/>
    <col min="4" max="4" width="125.5703125" style="6" customWidth="1"/>
    <col min="5" max="5" width="12.14062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107.5703125" style="14" customWidth="1"/>
    <col min="15" max="15" width="8.140625" style="16" customWidth="1"/>
    <col min="16" max="16" width="15.4257812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592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C8" s="316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06 Enero - 10 Enero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343" t="s">
        <v>506</v>
      </c>
      <c r="D13" s="203" t="s">
        <v>507</v>
      </c>
      <c r="E13" s="286"/>
      <c r="F13" s="285">
        <v>3</v>
      </c>
      <c r="G13" s="304" t="s">
        <v>9</v>
      </c>
      <c r="H13" s="218">
        <v>3</v>
      </c>
      <c r="I13" s="306">
        <v>3</v>
      </c>
      <c r="J13" s="8">
        <v>3</v>
      </c>
      <c r="K13" s="8">
        <v>3</v>
      </c>
      <c r="L13" s="32">
        <v>3</v>
      </c>
      <c r="M13" s="122"/>
      <c r="N13" s="330" t="s">
        <v>508</v>
      </c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335" t="s">
        <v>486</v>
      </c>
      <c r="D14" s="207" t="s">
        <v>509</v>
      </c>
      <c r="E14" s="201"/>
      <c r="F14" s="178">
        <v>3</v>
      </c>
      <c r="G14" s="238" t="s">
        <v>9</v>
      </c>
      <c r="H14" s="220">
        <v>3</v>
      </c>
      <c r="I14" s="279">
        <v>3</v>
      </c>
      <c r="J14" s="7">
        <v>3</v>
      </c>
      <c r="K14" s="7">
        <v>3</v>
      </c>
      <c r="L14" s="33">
        <v>3</v>
      </c>
      <c r="M14" s="122"/>
      <c r="N14" s="174" t="s">
        <v>510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18.600000000000001" customHeight="1" thickBot="1" x14ac:dyDescent="0.3">
      <c r="A15" s="720"/>
      <c r="B15" s="730"/>
      <c r="C15" s="68" t="s">
        <v>41</v>
      </c>
      <c r="D15" s="207" t="s">
        <v>42</v>
      </c>
      <c r="E15" s="201"/>
      <c r="F15" s="178">
        <v>3</v>
      </c>
      <c r="G15" s="238" t="s">
        <v>9</v>
      </c>
      <c r="H15" s="220">
        <v>3</v>
      </c>
      <c r="I15" s="279">
        <v>3</v>
      </c>
      <c r="J15" s="7">
        <v>3</v>
      </c>
      <c r="K15" s="7">
        <v>3</v>
      </c>
      <c r="L15" s="33">
        <v>3</v>
      </c>
      <c r="M15" s="122"/>
      <c r="N15" s="174"/>
      <c r="O15" s="12"/>
      <c r="P15" s="5"/>
      <c r="Q15" s="28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18.600000000000001" customHeight="1" thickBot="1" x14ac:dyDescent="0.3">
      <c r="A16" s="720"/>
      <c r="B16" s="730"/>
      <c r="C16" s="68" t="s">
        <v>41</v>
      </c>
      <c r="D16" s="207" t="s">
        <v>236</v>
      </c>
      <c r="E16" s="201">
        <v>45667</v>
      </c>
      <c r="F16" s="178">
        <v>1</v>
      </c>
      <c r="G16" s="238" t="s">
        <v>9</v>
      </c>
      <c r="H16" s="220">
        <v>1</v>
      </c>
      <c r="I16" s="279">
        <v>1</v>
      </c>
      <c r="J16" s="7">
        <v>1</v>
      </c>
      <c r="K16" s="7">
        <v>1</v>
      </c>
      <c r="L16" s="33">
        <v>1</v>
      </c>
      <c r="M16" s="122"/>
      <c r="N16" s="174" t="s">
        <v>237</v>
      </c>
      <c r="O16" s="12"/>
      <c r="P16" s="5"/>
      <c r="Q16" s="28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9" customHeight="1" thickBot="1" x14ac:dyDescent="0.3">
      <c r="A17" s="720"/>
      <c r="B17" s="730"/>
      <c r="C17" s="72"/>
      <c r="D17" s="205"/>
      <c r="E17" s="248"/>
      <c r="F17" s="135"/>
      <c r="G17" s="277"/>
      <c r="H17" s="215"/>
      <c r="I17" s="243"/>
      <c r="J17" s="243"/>
      <c r="K17" s="10"/>
      <c r="L17" s="38"/>
      <c r="M17" s="122"/>
      <c r="N17" s="177"/>
      <c r="O17" s="12"/>
      <c r="P17" s="5"/>
      <c r="Q17" s="28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33" customHeight="1" thickBot="1" x14ac:dyDescent="0.3">
      <c r="A18" s="720"/>
      <c r="B18" s="731" t="s">
        <v>44</v>
      </c>
      <c r="C18" s="485" t="s">
        <v>45</v>
      </c>
      <c r="D18" s="203" t="s">
        <v>46</v>
      </c>
      <c r="E18" s="286"/>
      <c r="F18" s="155">
        <v>1</v>
      </c>
      <c r="G18" s="288" t="s">
        <v>9</v>
      </c>
      <c r="H18" s="218">
        <v>1</v>
      </c>
      <c r="I18" s="306">
        <v>1</v>
      </c>
      <c r="J18" s="8">
        <v>1</v>
      </c>
      <c r="K18" s="46">
        <v>1</v>
      </c>
      <c r="L18" s="32">
        <v>1</v>
      </c>
      <c r="M18" s="486"/>
      <c r="N18" s="311" t="s">
        <v>593</v>
      </c>
      <c r="O18" s="12"/>
      <c r="P18" s="5"/>
      <c r="Q18" s="28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18.75" customHeight="1" thickBot="1" x14ac:dyDescent="0.3">
      <c r="A19" s="720"/>
      <c r="B19" s="732"/>
      <c r="C19" s="314" t="s">
        <v>82</v>
      </c>
      <c r="D19" s="207" t="s">
        <v>512</v>
      </c>
      <c r="E19" s="201">
        <v>45684</v>
      </c>
      <c r="F19" s="158">
        <v>1</v>
      </c>
      <c r="G19" s="246" t="s">
        <v>9</v>
      </c>
      <c r="H19" s="215">
        <v>1</v>
      </c>
      <c r="I19" s="243">
        <v>1</v>
      </c>
      <c r="J19" s="10">
        <v>2</v>
      </c>
      <c r="K19" s="44">
        <v>2</v>
      </c>
      <c r="L19" s="38">
        <v>2</v>
      </c>
      <c r="M19" s="132"/>
      <c r="N19" s="174" t="s">
        <v>132</v>
      </c>
      <c r="O19" s="12"/>
      <c r="P19" s="5"/>
      <c r="Q19" s="28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75" customHeight="1" thickBot="1" x14ac:dyDescent="0.3">
      <c r="A20" s="720"/>
      <c r="B20" s="732"/>
      <c r="C20" s="314" t="s">
        <v>82</v>
      </c>
      <c r="D20" s="207" t="s">
        <v>594</v>
      </c>
      <c r="E20" s="201"/>
      <c r="F20" s="158"/>
      <c r="G20" s="246" t="s">
        <v>9</v>
      </c>
      <c r="H20" s="215">
        <v>2</v>
      </c>
      <c r="I20" s="243">
        <v>0</v>
      </c>
      <c r="J20" s="10">
        <v>0</v>
      </c>
      <c r="K20" s="44">
        <v>0</v>
      </c>
      <c r="L20" s="38">
        <v>0</v>
      </c>
      <c r="M20" s="132"/>
      <c r="N20" s="174" t="s">
        <v>182</v>
      </c>
      <c r="O20" s="12"/>
      <c r="P20" s="5"/>
      <c r="Q20" s="28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732"/>
      <c r="C21" s="356" t="s">
        <v>82</v>
      </c>
      <c r="D21" s="150" t="s">
        <v>595</v>
      </c>
      <c r="E21" s="154">
        <v>45680</v>
      </c>
      <c r="F21" s="158">
        <v>1</v>
      </c>
      <c r="G21" s="246" t="s">
        <v>9</v>
      </c>
      <c r="H21" s="215">
        <v>1</v>
      </c>
      <c r="I21" s="243">
        <v>1</v>
      </c>
      <c r="J21" s="10">
        <v>1</v>
      </c>
      <c r="K21" s="44">
        <v>1</v>
      </c>
      <c r="L21" s="38">
        <v>1</v>
      </c>
      <c r="M21" s="132"/>
      <c r="N21" s="176"/>
      <c r="O21" s="12"/>
      <c r="P21" s="5"/>
      <c r="Q21" s="28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732"/>
      <c r="C22" s="356" t="s">
        <v>82</v>
      </c>
      <c r="D22" s="150" t="s">
        <v>596</v>
      </c>
      <c r="E22" s="154">
        <v>45691</v>
      </c>
      <c r="F22" s="158"/>
      <c r="G22" s="246" t="s">
        <v>9</v>
      </c>
      <c r="H22" s="215">
        <v>4</v>
      </c>
      <c r="I22" s="243">
        <v>0</v>
      </c>
      <c r="J22" s="10">
        <v>0</v>
      </c>
      <c r="K22" s="44">
        <v>0</v>
      </c>
      <c r="L22" s="38">
        <v>0</v>
      </c>
      <c r="M22" s="132"/>
      <c r="N22" s="149"/>
      <c r="O22" s="12"/>
      <c r="P22" s="5"/>
      <c r="Q22" s="28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732"/>
      <c r="C23" s="356" t="s">
        <v>82</v>
      </c>
      <c r="D23" s="150" t="s">
        <v>597</v>
      </c>
      <c r="E23" s="154">
        <v>45691</v>
      </c>
      <c r="F23" s="158"/>
      <c r="G23" s="246" t="s">
        <v>9</v>
      </c>
      <c r="H23" s="215">
        <v>4</v>
      </c>
      <c r="I23" s="243">
        <v>4</v>
      </c>
      <c r="J23" s="10">
        <v>4</v>
      </c>
      <c r="K23" s="44">
        <v>4</v>
      </c>
      <c r="L23" s="38">
        <v>0</v>
      </c>
      <c r="M23" s="132"/>
      <c r="N23" s="149"/>
      <c r="O23" s="12"/>
      <c r="P23" s="5"/>
      <c r="Q23" s="28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732"/>
      <c r="C24" s="356" t="s">
        <v>82</v>
      </c>
      <c r="D24" s="150" t="s">
        <v>347</v>
      </c>
      <c r="E24" s="154">
        <v>45698</v>
      </c>
      <c r="F24" s="158"/>
      <c r="G24" s="246" t="s">
        <v>9</v>
      </c>
      <c r="H24" s="215"/>
      <c r="I24" s="243"/>
      <c r="J24" s="10"/>
      <c r="K24" s="44"/>
      <c r="L24" s="38">
        <v>1</v>
      </c>
      <c r="M24" s="132"/>
      <c r="N24" s="149" t="s">
        <v>598</v>
      </c>
      <c r="O24" s="12"/>
      <c r="P24" s="5"/>
      <c r="Q24" s="28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" customHeight="1" thickBot="1" x14ac:dyDescent="0.3">
      <c r="A25" s="720"/>
      <c r="B25" s="732"/>
      <c r="C25" s="68" t="s">
        <v>48</v>
      </c>
      <c r="D25" s="150" t="s">
        <v>599</v>
      </c>
      <c r="E25" s="154"/>
      <c r="F25" s="158"/>
      <c r="G25" s="246" t="s">
        <v>9</v>
      </c>
      <c r="H25" s="215"/>
      <c r="I25" s="243"/>
      <c r="J25" s="10"/>
      <c r="K25" s="44">
        <v>1</v>
      </c>
      <c r="L25" s="38">
        <v>1</v>
      </c>
      <c r="M25" s="132"/>
      <c r="N25" s="149"/>
      <c r="O25" s="12"/>
      <c r="P25" s="5"/>
      <c r="Q25" s="28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732"/>
      <c r="C26" s="68" t="s">
        <v>48</v>
      </c>
      <c r="D26" s="514" t="s">
        <v>516</v>
      </c>
      <c r="E26" s="201">
        <v>45671</v>
      </c>
      <c r="F26" s="158">
        <v>1</v>
      </c>
      <c r="G26" s="246" t="s">
        <v>9</v>
      </c>
      <c r="H26" s="215">
        <v>1</v>
      </c>
      <c r="I26" s="243">
        <v>1</v>
      </c>
      <c r="J26" s="10">
        <v>3</v>
      </c>
      <c r="K26" s="44">
        <v>3</v>
      </c>
      <c r="L26" s="38">
        <v>3</v>
      </c>
      <c r="M26" s="132"/>
      <c r="N26" s="149" t="s">
        <v>547</v>
      </c>
      <c r="O26" s="12"/>
      <c r="P26" s="5"/>
      <c r="Q26" s="28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732"/>
      <c r="C27" s="68" t="s">
        <v>48</v>
      </c>
      <c r="D27" s="514" t="s">
        <v>518</v>
      </c>
      <c r="E27" s="201">
        <v>45678</v>
      </c>
      <c r="F27" s="158">
        <v>1</v>
      </c>
      <c r="G27" s="246" t="s">
        <v>9</v>
      </c>
      <c r="H27" s="215">
        <v>1</v>
      </c>
      <c r="I27" s="243">
        <v>1</v>
      </c>
      <c r="J27" s="10">
        <v>3</v>
      </c>
      <c r="K27" s="44">
        <v>3</v>
      </c>
      <c r="L27" s="38">
        <v>3</v>
      </c>
      <c r="M27" s="132"/>
      <c r="N27" s="149" t="s">
        <v>547</v>
      </c>
      <c r="O27" s="12"/>
      <c r="P27" s="5"/>
      <c r="Q27" s="28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732"/>
      <c r="C28" s="68" t="s">
        <v>48</v>
      </c>
      <c r="D28" s="514" t="s">
        <v>519</v>
      </c>
      <c r="E28" s="511">
        <v>45685</v>
      </c>
      <c r="F28" s="158">
        <v>1</v>
      </c>
      <c r="G28" s="246" t="s">
        <v>9</v>
      </c>
      <c r="H28" s="215">
        <v>1</v>
      </c>
      <c r="I28" s="243">
        <v>1</v>
      </c>
      <c r="J28" s="243">
        <v>3</v>
      </c>
      <c r="K28" s="170">
        <v>3</v>
      </c>
      <c r="L28" s="38">
        <v>3</v>
      </c>
      <c r="M28" s="132"/>
      <c r="N28" s="149" t="s">
        <v>547</v>
      </c>
      <c r="O28" s="12"/>
      <c r="P28" s="5"/>
      <c r="Q28" s="28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732"/>
      <c r="C29" s="70" t="s">
        <v>48</v>
      </c>
      <c r="D29" s="514" t="s">
        <v>521</v>
      </c>
      <c r="E29" s="511">
        <v>45685</v>
      </c>
      <c r="F29" s="158">
        <v>1</v>
      </c>
      <c r="G29" s="246" t="s">
        <v>9</v>
      </c>
      <c r="H29" s="215">
        <v>1</v>
      </c>
      <c r="I29" s="243">
        <v>1</v>
      </c>
      <c r="J29" s="243">
        <v>3</v>
      </c>
      <c r="K29" s="243">
        <v>2</v>
      </c>
      <c r="L29" s="38">
        <v>2</v>
      </c>
      <c r="M29" s="132"/>
      <c r="N29" s="149" t="s">
        <v>132</v>
      </c>
      <c r="O29" s="12"/>
      <c r="P29" s="5"/>
      <c r="Q29" s="28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732"/>
      <c r="C30" s="68" t="s">
        <v>48</v>
      </c>
      <c r="D30" s="514" t="s">
        <v>522</v>
      </c>
      <c r="E30" s="511">
        <v>45691</v>
      </c>
      <c r="F30" s="158">
        <v>1</v>
      </c>
      <c r="G30" s="246" t="s">
        <v>9</v>
      </c>
      <c r="H30" s="215">
        <v>1</v>
      </c>
      <c r="I30" s="243">
        <v>1</v>
      </c>
      <c r="J30" s="243">
        <v>2</v>
      </c>
      <c r="K30" s="243">
        <v>2</v>
      </c>
      <c r="L30" s="38">
        <v>2</v>
      </c>
      <c r="M30" s="132"/>
      <c r="N30" s="149" t="s">
        <v>132</v>
      </c>
      <c r="O30" s="12"/>
      <c r="P30" s="5"/>
      <c r="Q30" s="28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8.600000000000001" customHeight="1" thickBot="1" x14ac:dyDescent="0.3">
      <c r="A31" s="720"/>
      <c r="B31" s="732"/>
      <c r="C31" s="314" t="s">
        <v>48</v>
      </c>
      <c r="D31" s="235" t="s">
        <v>600</v>
      </c>
      <c r="E31" s="512">
        <v>45698</v>
      </c>
      <c r="F31" s="158">
        <v>1</v>
      </c>
      <c r="G31" s="246" t="s">
        <v>9</v>
      </c>
      <c r="H31" s="215">
        <v>1</v>
      </c>
      <c r="I31" s="243">
        <v>1</v>
      </c>
      <c r="J31" s="170">
        <v>1</v>
      </c>
      <c r="K31" s="44">
        <v>1</v>
      </c>
      <c r="L31" s="38">
        <v>1</v>
      </c>
      <c r="M31" s="122"/>
      <c r="N31" s="149" t="s">
        <v>601</v>
      </c>
      <c r="O31" s="12"/>
      <c r="P31" s="5"/>
      <c r="Q31" s="28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8.600000000000001" customHeight="1" thickBot="1" x14ac:dyDescent="0.3">
      <c r="A32" s="720"/>
      <c r="B32" s="732"/>
      <c r="C32" s="314" t="s">
        <v>48</v>
      </c>
      <c r="D32" s="235" t="s">
        <v>58</v>
      </c>
      <c r="E32" s="511">
        <v>45664</v>
      </c>
      <c r="F32" s="158">
        <v>1</v>
      </c>
      <c r="G32" s="246" t="s">
        <v>9</v>
      </c>
      <c r="H32" s="215">
        <v>1</v>
      </c>
      <c r="I32" s="243">
        <v>1</v>
      </c>
      <c r="J32" s="170">
        <v>1</v>
      </c>
      <c r="K32" s="44">
        <v>1</v>
      </c>
      <c r="L32" s="38">
        <v>1</v>
      </c>
      <c r="M32" s="122"/>
      <c r="N32" s="149" t="s">
        <v>602</v>
      </c>
      <c r="O32" s="12"/>
      <c r="P32" s="5"/>
      <c r="Q32" s="28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8.600000000000001" customHeight="1" thickBot="1" x14ac:dyDescent="0.3">
      <c r="A33" s="720"/>
      <c r="B33" s="732"/>
      <c r="C33" s="314" t="s">
        <v>48</v>
      </c>
      <c r="D33" s="207" t="s">
        <v>59</v>
      </c>
      <c r="E33" s="512">
        <v>45698</v>
      </c>
      <c r="F33" s="158">
        <v>1</v>
      </c>
      <c r="G33" s="246" t="s">
        <v>9</v>
      </c>
      <c r="H33" s="215">
        <v>1</v>
      </c>
      <c r="I33" s="243">
        <v>1</v>
      </c>
      <c r="J33" s="10">
        <v>1</v>
      </c>
      <c r="K33" s="44">
        <v>1</v>
      </c>
      <c r="L33" s="38">
        <v>1</v>
      </c>
      <c r="M33" s="132"/>
      <c r="N33" s="149" t="s">
        <v>601</v>
      </c>
      <c r="O33" s="12"/>
      <c r="P33" s="5"/>
      <c r="Q33" s="28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8.600000000000001" customHeight="1" thickBot="1" x14ac:dyDescent="0.3">
      <c r="A34" s="720"/>
      <c r="B34" s="732"/>
      <c r="C34" s="335" t="s">
        <v>48</v>
      </c>
      <c r="D34" s="514" t="s">
        <v>603</v>
      </c>
      <c r="E34" s="512">
        <v>45699</v>
      </c>
      <c r="F34" s="158">
        <v>1</v>
      </c>
      <c r="G34" s="125" t="s">
        <v>9</v>
      </c>
      <c r="H34" s="101">
        <v>1</v>
      </c>
      <c r="I34" s="7">
        <v>1</v>
      </c>
      <c r="J34" s="279">
        <v>1</v>
      </c>
      <c r="K34" s="47">
        <v>2</v>
      </c>
      <c r="L34" s="33">
        <v>2</v>
      </c>
      <c r="M34" s="123"/>
      <c r="N34" s="149" t="s">
        <v>132</v>
      </c>
      <c r="O34" s="12"/>
      <c r="P34" s="5"/>
      <c r="Q34" s="28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600000000000001" customHeight="1" thickBot="1" x14ac:dyDescent="0.3">
      <c r="A35" s="720"/>
      <c r="B35" s="732"/>
      <c r="C35" s="335" t="s">
        <v>48</v>
      </c>
      <c r="D35" s="514" t="s">
        <v>604</v>
      </c>
      <c r="E35" s="512">
        <v>45699</v>
      </c>
      <c r="F35" s="158">
        <v>4</v>
      </c>
      <c r="G35" s="246" t="s">
        <v>9</v>
      </c>
      <c r="H35" s="101">
        <v>4</v>
      </c>
      <c r="I35" s="7">
        <v>4</v>
      </c>
      <c r="J35" s="279">
        <v>4</v>
      </c>
      <c r="K35" s="47">
        <v>2</v>
      </c>
      <c r="L35" s="33">
        <v>2</v>
      </c>
      <c r="M35" s="123"/>
      <c r="N35" s="149" t="s">
        <v>132</v>
      </c>
      <c r="O35" s="12"/>
      <c r="P35" s="5"/>
      <c r="Q35" s="28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.600000000000001" customHeight="1" thickBot="1" x14ac:dyDescent="0.3">
      <c r="A36" s="720"/>
      <c r="B36" s="732"/>
      <c r="C36" s="335" t="s">
        <v>48</v>
      </c>
      <c r="D36" s="207" t="s">
        <v>526</v>
      </c>
      <c r="E36" s="512">
        <v>45699</v>
      </c>
      <c r="F36" s="158">
        <v>1</v>
      </c>
      <c r="G36" s="246" t="s">
        <v>9</v>
      </c>
      <c r="H36" s="101">
        <v>1</v>
      </c>
      <c r="I36" s="7">
        <v>1</v>
      </c>
      <c r="J36" s="279">
        <v>1</v>
      </c>
      <c r="K36" s="47">
        <v>1</v>
      </c>
      <c r="L36" s="33">
        <v>1</v>
      </c>
      <c r="M36" s="123"/>
      <c r="N36" s="149" t="s">
        <v>605</v>
      </c>
      <c r="O36" s="12"/>
      <c r="P36" s="5"/>
      <c r="Q36" s="28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732"/>
      <c r="C37" s="335" t="s">
        <v>48</v>
      </c>
      <c r="D37" s="207" t="s">
        <v>527</v>
      </c>
      <c r="E37" s="512">
        <v>45691</v>
      </c>
      <c r="F37" s="158">
        <v>4</v>
      </c>
      <c r="G37" s="246" t="s">
        <v>9</v>
      </c>
      <c r="H37" s="101">
        <v>4</v>
      </c>
      <c r="I37" s="7">
        <v>1</v>
      </c>
      <c r="J37" s="279">
        <v>1</v>
      </c>
      <c r="K37" s="47">
        <v>1</v>
      </c>
      <c r="L37" s="33">
        <v>1</v>
      </c>
      <c r="M37" s="123"/>
      <c r="N37" s="149" t="s">
        <v>606</v>
      </c>
      <c r="O37" s="12"/>
      <c r="P37" s="5"/>
      <c r="Q37" s="28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732"/>
      <c r="C38" s="335" t="s">
        <v>48</v>
      </c>
      <c r="D38" s="207" t="s">
        <v>607</v>
      </c>
      <c r="E38" s="512">
        <v>45691</v>
      </c>
      <c r="F38" s="158">
        <v>1</v>
      </c>
      <c r="G38" s="246" t="s">
        <v>9</v>
      </c>
      <c r="H38" s="101">
        <v>1</v>
      </c>
      <c r="I38" s="7">
        <v>1</v>
      </c>
      <c r="J38" s="279">
        <v>1</v>
      </c>
      <c r="K38" s="47">
        <v>1</v>
      </c>
      <c r="L38" s="33">
        <v>1</v>
      </c>
      <c r="M38" s="123"/>
      <c r="N38" s="149" t="s">
        <v>608</v>
      </c>
      <c r="O38" s="12"/>
      <c r="P38" s="5"/>
      <c r="Q38" s="28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732"/>
      <c r="C39" s="335" t="s">
        <v>48</v>
      </c>
      <c r="D39" s="207" t="s">
        <v>609</v>
      </c>
      <c r="E39" s="512">
        <v>45698</v>
      </c>
      <c r="F39" s="158">
        <v>4</v>
      </c>
      <c r="G39" s="246" t="s">
        <v>9</v>
      </c>
      <c r="H39" s="101">
        <v>1</v>
      </c>
      <c r="I39" s="7">
        <v>1</v>
      </c>
      <c r="J39" s="279">
        <v>1</v>
      </c>
      <c r="K39" s="47">
        <v>1</v>
      </c>
      <c r="L39" s="33">
        <v>4</v>
      </c>
      <c r="M39" s="123"/>
      <c r="N39" s="149" t="s">
        <v>601</v>
      </c>
      <c r="O39" s="12"/>
      <c r="P39" s="5"/>
      <c r="Q39" s="28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732"/>
      <c r="C40" s="335" t="s">
        <v>48</v>
      </c>
      <c r="D40" s="207" t="s">
        <v>610</v>
      </c>
      <c r="E40" s="512">
        <v>45691</v>
      </c>
      <c r="F40" s="158">
        <v>4</v>
      </c>
      <c r="G40" s="246" t="s">
        <v>9</v>
      </c>
      <c r="H40" s="101">
        <v>1</v>
      </c>
      <c r="I40" s="7">
        <v>1</v>
      </c>
      <c r="J40" s="279">
        <v>1</v>
      </c>
      <c r="K40" s="47">
        <v>1</v>
      </c>
      <c r="L40" s="33">
        <v>4</v>
      </c>
      <c r="M40" s="123"/>
      <c r="N40" s="149" t="s">
        <v>608</v>
      </c>
      <c r="O40" s="12"/>
      <c r="P40" s="5"/>
      <c r="Q40" s="28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8.600000000000001" customHeight="1" thickBot="1" x14ac:dyDescent="0.3">
      <c r="A41" s="720"/>
      <c r="B41" s="732"/>
      <c r="C41" s="335" t="s">
        <v>48</v>
      </c>
      <c r="D41" s="207" t="s">
        <v>61</v>
      </c>
      <c r="E41" s="512">
        <v>45691</v>
      </c>
      <c r="F41" s="158">
        <v>1</v>
      </c>
      <c r="G41" s="246" t="s">
        <v>9</v>
      </c>
      <c r="H41" s="101">
        <v>1</v>
      </c>
      <c r="I41" s="7">
        <v>1</v>
      </c>
      <c r="J41" s="279">
        <v>1</v>
      </c>
      <c r="K41" s="47">
        <v>1</v>
      </c>
      <c r="L41" s="33">
        <v>1</v>
      </c>
      <c r="M41" s="123"/>
      <c r="N41" s="149" t="s">
        <v>608</v>
      </c>
      <c r="O41" s="12"/>
      <c r="P41" s="5"/>
      <c r="Q41" s="28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8.600000000000001" customHeight="1" thickBot="1" x14ac:dyDescent="0.3">
      <c r="A42" s="720"/>
      <c r="B42" s="732"/>
      <c r="C42" s="335" t="s">
        <v>48</v>
      </c>
      <c r="D42" s="514" t="s">
        <v>536</v>
      </c>
      <c r="E42" s="512">
        <v>45691</v>
      </c>
      <c r="F42" s="158"/>
      <c r="G42" s="246" t="s">
        <v>9</v>
      </c>
      <c r="H42" s="101"/>
      <c r="I42" s="7"/>
      <c r="J42" s="279">
        <v>1</v>
      </c>
      <c r="K42" s="47">
        <v>2</v>
      </c>
      <c r="L42" s="33">
        <v>2</v>
      </c>
      <c r="M42" s="123"/>
      <c r="N42" s="149" t="s">
        <v>132</v>
      </c>
      <c r="O42" s="12"/>
      <c r="P42" s="5"/>
      <c r="Q42" s="28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8.600000000000001" customHeight="1" thickBot="1" x14ac:dyDescent="0.3">
      <c r="A43" s="720"/>
      <c r="B43" s="732"/>
      <c r="C43" s="335" t="s">
        <v>48</v>
      </c>
      <c r="D43" s="514" t="s">
        <v>611</v>
      </c>
      <c r="E43" s="512">
        <v>45691</v>
      </c>
      <c r="F43" s="158"/>
      <c r="G43" s="246" t="s">
        <v>9</v>
      </c>
      <c r="H43" s="101"/>
      <c r="I43" s="7"/>
      <c r="J43" s="279">
        <v>1</v>
      </c>
      <c r="K43" s="47">
        <v>2</v>
      </c>
      <c r="L43" s="33">
        <v>2</v>
      </c>
      <c r="M43" s="123"/>
      <c r="N43" s="149" t="s">
        <v>132</v>
      </c>
      <c r="O43" s="12"/>
      <c r="P43" s="5"/>
      <c r="Q43" s="28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8.600000000000001" customHeight="1" thickBot="1" x14ac:dyDescent="0.3">
      <c r="A44" s="720"/>
      <c r="B44" s="732"/>
      <c r="C44" s="335" t="s">
        <v>48</v>
      </c>
      <c r="D44" s="207" t="s">
        <v>537</v>
      </c>
      <c r="E44" s="512">
        <v>45691</v>
      </c>
      <c r="F44" s="158">
        <v>1</v>
      </c>
      <c r="G44" s="246" t="s">
        <v>9</v>
      </c>
      <c r="H44" s="101">
        <v>1</v>
      </c>
      <c r="I44" s="7">
        <v>1</v>
      </c>
      <c r="J44" s="279">
        <v>1</v>
      </c>
      <c r="K44" s="47">
        <v>1</v>
      </c>
      <c r="L44" s="33">
        <v>1</v>
      </c>
      <c r="M44" s="123"/>
      <c r="N44" s="149" t="s">
        <v>608</v>
      </c>
      <c r="O44" s="12"/>
      <c r="P44" s="5"/>
      <c r="Q44" s="28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.75" customHeight="1" thickBot="1" x14ac:dyDescent="0.3">
      <c r="A45" s="720"/>
      <c r="B45" s="732"/>
      <c r="C45" s="335" t="s">
        <v>48</v>
      </c>
      <c r="D45" s="150" t="s">
        <v>66</v>
      </c>
      <c r="E45" s="511">
        <v>45691</v>
      </c>
      <c r="F45" s="158">
        <v>1</v>
      </c>
      <c r="G45" s="125" t="s">
        <v>9</v>
      </c>
      <c r="H45" s="170">
        <v>1</v>
      </c>
      <c r="I45" s="10">
        <v>1</v>
      </c>
      <c r="J45" s="243">
        <v>1</v>
      </c>
      <c r="K45" s="44">
        <v>1</v>
      </c>
      <c r="L45" s="38">
        <v>1</v>
      </c>
      <c r="M45" s="132"/>
      <c r="N45" s="149" t="s">
        <v>608</v>
      </c>
      <c r="O45" s="12"/>
      <c r="P45" s="5"/>
      <c r="Q45" s="28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8.75" customHeight="1" thickBot="1" x14ac:dyDescent="0.3">
      <c r="A46" s="720"/>
      <c r="B46" s="732"/>
      <c r="C46" s="335" t="s">
        <v>48</v>
      </c>
      <c r="D46" s="150" t="s">
        <v>538</v>
      </c>
      <c r="E46" s="511">
        <v>45698</v>
      </c>
      <c r="F46" s="158">
        <v>4</v>
      </c>
      <c r="G46" s="125" t="s">
        <v>9</v>
      </c>
      <c r="H46" s="170">
        <v>1</v>
      </c>
      <c r="I46" s="10">
        <v>1</v>
      </c>
      <c r="J46" s="243">
        <v>1</v>
      </c>
      <c r="K46" s="44">
        <v>1</v>
      </c>
      <c r="L46" s="38">
        <v>1</v>
      </c>
      <c r="M46" s="132"/>
      <c r="N46" s="149" t="s">
        <v>612</v>
      </c>
      <c r="O46" s="12"/>
      <c r="P46" s="5"/>
      <c r="Q46" s="28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8.600000000000001" customHeight="1" thickBot="1" x14ac:dyDescent="0.3">
      <c r="A47" s="720"/>
      <c r="B47" s="732"/>
      <c r="C47" s="335" t="s">
        <v>48</v>
      </c>
      <c r="D47" s="150" t="s">
        <v>540</v>
      </c>
      <c r="E47" s="511">
        <v>45691</v>
      </c>
      <c r="F47" s="158">
        <v>1</v>
      </c>
      <c r="G47" s="125" t="s">
        <v>9</v>
      </c>
      <c r="H47" s="170">
        <v>1</v>
      </c>
      <c r="I47" s="10">
        <v>1</v>
      </c>
      <c r="J47" s="243">
        <v>1</v>
      </c>
      <c r="K47" s="44">
        <v>1</v>
      </c>
      <c r="L47" s="38">
        <v>1</v>
      </c>
      <c r="M47" s="132"/>
      <c r="N47" s="149" t="s">
        <v>608</v>
      </c>
      <c r="O47" s="12"/>
      <c r="P47" s="5"/>
      <c r="Q47" s="28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.600000000000001" customHeight="1" thickBot="1" x14ac:dyDescent="0.3">
      <c r="A48" s="720"/>
      <c r="B48" s="732"/>
      <c r="C48" s="335" t="s">
        <v>48</v>
      </c>
      <c r="D48" s="150" t="s">
        <v>541</v>
      </c>
      <c r="E48" s="511">
        <v>45691</v>
      </c>
      <c r="F48" s="158">
        <v>1</v>
      </c>
      <c r="G48" s="246" t="s">
        <v>9</v>
      </c>
      <c r="H48" s="170">
        <v>1</v>
      </c>
      <c r="I48" s="10">
        <v>1</v>
      </c>
      <c r="J48" s="243">
        <v>1</v>
      </c>
      <c r="K48" s="44">
        <v>1</v>
      </c>
      <c r="L48" s="38">
        <v>1</v>
      </c>
      <c r="M48" s="132"/>
      <c r="N48" s="149" t="s">
        <v>608</v>
      </c>
      <c r="O48" s="12"/>
      <c r="P48" s="5"/>
      <c r="Q48" s="28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8" customHeight="1" thickBot="1" x14ac:dyDescent="0.3">
      <c r="A49" s="720"/>
      <c r="B49" s="732"/>
      <c r="C49" s="335" t="s">
        <v>48</v>
      </c>
      <c r="D49" s="150" t="s">
        <v>542</v>
      </c>
      <c r="E49" s="511">
        <v>45691</v>
      </c>
      <c r="F49" s="158">
        <v>1</v>
      </c>
      <c r="G49" s="246" t="s">
        <v>9</v>
      </c>
      <c r="H49" s="170">
        <v>1</v>
      </c>
      <c r="I49" s="10">
        <v>1</v>
      </c>
      <c r="J49" s="243">
        <v>1</v>
      </c>
      <c r="K49" s="44">
        <v>1</v>
      </c>
      <c r="L49" s="38">
        <v>1</v>
      </c>
      <c r="M49" s="132"/>
      <c r="N49" s="149" t="s">
        <v>608</v>
      </c>
      <c r="O49" s="12"/>
      <c r="P49" s="5"/>
      <c r="Q49" s="28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" customHeight="1" thickBot="1" x14ac:dyDescent="0.3">
      <c r="A50" s="720"/>
      <c r="B50" s="732"/>
      <c r="C50" s="335" t="s">
        <v>48</v>
      </c>
      <c r="D50" s="150" t="s">
        <v>543</v>
      </c>
      <c r="E50" s="511">
        <v>45691</v>
      </c>
      <c r="F50" s="158">
        <v>1</v>
      </c>
      <c r="G50" s="246" t="s">
        <v>9</v>
      </c>
      <c r="H50" s="170">
        <v>1</v>
      </c>
      <c r="I50" s="10">
        <v>1</v>
      </c>
      <c r="J50" s="243">
        <v>1</v>
      </c>
      <c r="K50" s="44">
        <v>1</v>
      </c>
      <c r="L50" s="38">
        <v>1</v>
      </c>
      <c r="M50" s="132"/>
      <c r="N50" s="149" t="s">
        <v>608</v>
      </c>
      <c r="O50" s="12"/>
      <c r="P50" s="5"/>
      <c r="Q50" s="28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8" customHeight="1" thickBot="1" x14ac:dyDescent="0.3">
      <c r="A51" s="720"/>
      <c r="B51" s="732"/>
      <c r="C51" s="335" t="s">
        <v>48</v>
      </c>
      <c r="D51" s="514" t="s">
        <v>544</v>
      </c>
      <c r="E51" s="511">
        <v>45685</v>
      </c>
      <c r="F51" s="158">
        <v>1</v>
      </c>
      <c r="G51" s="246" t="s">
        <v>9</v>
      </c>
      <c r="H51" s="170">
        <v>1</v>
      </c>
      <c r="I51" s="10">
        <v>1</v>
      </c>
      <c r="J51" s="243">
        <v>1</v>
      </c>
      <c r="K51" s="44">
        <v>1</v>
      </c>
      <c r="L51" s="38">
        <v>1</v>
      </c>
      <c r="M51" s="132"/>
      <c r="N51" s="149" t="s">
        <v>547</v>
      </c>
      <c r="O51" s="12"/>
      <c r="P51" s="5"/>
      <c r="Q51" s="28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" customHeight="1" thickBot="1" x14ac:dyDescent="0.3">
      <c r="A52" s="720"/>
      <c r="B52" s="732"/>
      <c r="C52" s="335" t="s">
        <v>48</v>
      </c>
      <c r="D52" s="150" t="s">
        <v>613</v>
      </c>
      <c r="E52" s="511">
        <v>45698</v>
      </c>
      <c r="F52" s="158">
        <v>1</v>
      </c>
      <c r="G52" s="246" t="s">
        <v>9</v>
      </c>
      <c r="H52" s="170">
        <v>1</v>
      </c>
      <c r="I52" s="10">
        <v>1</v>
      </c>
      <c r="J52" s="243">
        <v>1</v>
      </c>
      <c r="K52" s="44">
        <v>1</v>
      </c>
      <c r="L52" s="38">
        <v>1</v>
      </c>
      <c r="M52" s="132"/>
      <c r="N52" s="149" t="s">
        <v>612</v>
      </c>
      <c r="O52" s="12"/>
      <c r="P52" s="5"/>
      <c r="Q52" s="28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" customHeight="1" thickBot="1" x14ac:dyDescent="0.3">
      <c r="A53" s="720"/>
      <c r="B53" s="732"/>
      <c r="C53" s="335" t="s">
        <v>48</v>
      </c>
      <c r="D53" s="150" t="s">
        <v>614</v>
      </c>
      <c r="E53" s="511">
        <v>45691</v>
      </c>
      <c r="F53" s="158">
        <v>1</v>
      </c>
      <c r="G53" s="246" t="s">
        <v>9</v>
      </c>
      <c r="H53" s="170">
        <v>1</v>
      </c>
      <c r="I53" s="10">
        <v>1</v>
      </c>
      <c r="J53" s="243">
        <v>1</v>
      </c>
      <c r="K53" s="44">
        <v>1</v>
      </c>
      <c r="L53" s="38">
        <v>1</v>
      </c>
      <c r="M53" s="132"/>
      <c r="N53" s="149" t="s">
        <v>608</v>
      </c>
      <c r="O53" s="12"/>
      <c r="P53" s="5"/>
      <c r="Q53" s="28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18" customHeight="1" thickBot="1" x14ac:dyDescent="0.3">
      <c r="A54" s="720"/>
      <c r="B54" s="732"/>
      <c r="C54" s="335" t="s">
        <v>48</v>
      </c>
      <c r="D54" s="150" t="s">
        <v>615</v>
      </c>
      <c r="E54" s="511">
        <v>45698</v>
      </c>
      <c r="F54" s="158">
        <v>1</v>
      </c>
      <c r="G54" s="246" t="s">
        <v>9</v>
      </c>
      <c r="H54" s="170">
        <v>1</v>
      </c>
      <c r="I54" s="10">
        <v>1</v>
      </c>
      <c r="J54" s="243">
        <v>1</v>
      </c>
      <c r="K54" s="44">
        <v>1</v>
      </c>
      <c r="L54" s="38">
        <v>1</v>
      </c>
      <c r="M54" s="132"/>
      <c r="N54" s="149" t="s">
        <v>612</v>
      </c>
      <c r="O54" s="12"/>
      <c r="P54" s="5"/>
      <c r="Q54" s="28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18.600000000000001" customHeight="1" thickBot="1" x14ac:dyDescent="0.3">
      <c r="A55" s="720"/>
      <c r="B55" s="732"/>
      <c r="C55" s="335" t="s">
        <v>48</v>
      </c>
      <c r="D55" s="150" t="s">
        <v>616</v>
      </c>
      <c r="E55" s="511">
        <v>45684</v>
      </c>
      <c r="F55" s="158">
        <v>1</v>
      </c>
      <c r="G55" s="246" t="s">
        <v>9</v>
      </c>
      <c r="H55" s="170">
        <v>1</v>
      </c>
      <c r="I55" s="10">
        <v>1</v>
      </c>
      <c r="J55" s="243">
        <v>1</v>
      </c>
      <c r="K55" s="44">
        <v>1</v>
      </c>
      <c r="L55" s="38">
        <v>1</v>
      </c>
      <c r="M55" s="132"/>
      <c r="N55" s="149" t="s">
        <v>617</v>
      </c>
      <c r="O55" s="12"/>
      <c r="P55" s="5"/>
      <c r="Q55" s="28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18" customHeight="1" thickBot="1" x14ac:dyDescent="0.3">
      <c r="A56" s="720"/>
      <c r="B56" s="732"/>
      <c r="C56" s="488"/>
      <c r="D56" s="150"/>
      <c r="E56" s="154"/>
      <c r="F56" s="158"/>
      <c r="G56" s="246"/>
      <c r="H56" s="170"/>
      <c r="I56" s="10"/>
      <c r="J56" s="243"/>
      <c r="K56" s="44"/>
      <c r="L56" s="38"/>
      <c r="M56" s="132"/>
      <c r="N56" s="149"/>
      <c r="O56" s="12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8.25" customHeight="1" thickBot="1" x14ac:dyDescent="0.3">
      <c r="A57" s="720"/>
      <c r="B57" s="733"/>
      <c r="C57" s="481"/>
      <c r="D57" s="205"/>
      <c r="E57" s="154"/>
      <c r="F57" s="158"/>
      <c r="G57" s="246"/>
      <c r="H57" s="171"/>
      <c r="I57" s="9"/>
      <c r="J57" s="244"/>
      <c r="K57" s="45"/>
      <c r="L57" s="34"/>
      <c r="M57" s="487"/>
      <c r="N57" s="177"/>
      <c r="O57" s="12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8.600000000000001" customHeight="1" thickBot="1" x14ac:dyDescent="0.3">
      <c r="A58" s="720"/>
      <c r="B58" s="732" t="s">
        <v>74</v>
      </c>
      <c r="C58" s="356" t="s">
        <v>82</v>
      </c>
      <c r="D58" s="207" t="s">
        <v>291</v>
      </c>
      <c r="E58" s="286">
        <v>45694</v>
      </c>
      <c r="F58" s="285">
        <v>1</v>
      </c>
      <c r="G58" s="222" t="s">
        <v>9</v>
      </c>
      <c r="H58" s="101">
        <v>1</v>
      </c>
      <c r="I58" s="7">
        <v>1</v>
      </c>
      <c r="J58" s="101">
        <v>1</v>
      </c>
      <c r="K58" s="47">
        <v>1</v>
      </c>
      <c r="L58" s="33">
        <v>0</v>
      </c>
      <c r="M58" s="123"/>
      <c r="N58" s="149"/>
      <c r="O58" s="12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732"/>
      <c r="C59" s="356" t="s">
        <v>82</v>
      </c>
      <c r="D59" s="207" t="s">
        <v>444</v>
      </c>
      <c r="E59" s="345">
        <v>45700</v>
      </c>
      <c r="F59" s="297">
        <v>1</v>
      </c>
      <c r="G59" s="192" t="s">
        <v>9</v>
      </c>
      <c r="H59" s="101">
        <v>1</v>
      </c>
      <c r="I59" s="7">
        <v>1</v>
      </c>
      <c r="J59" s="101">
        <v>1</v>
      </c>
      <c r="K59" s="47">
        <v>1</v>
      </c>
      <c r="L59" s="33">
        <v>1</v>
      </c>
      <c r="M59" s="123"/>
      <c r="N59" s="149" t="s">
        <v>445</v>
      </c>
      <c r="O59" s="12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732"/>
      <c r="C60" s="75" t="s">
        <v>48</v>
      </c>
      <c r="D60" s="207" t="s">
        <v>75</v>
      </c>
      <c r="E60" s="345">
        <v>45705</v>
      </c>
      <c r="F60" s="297">
        <v>1</v>
      </c>
      <c r="G60" s="192" t="s">
        <v>9</v>
      </c>
      <c r="H60" s="101">
        <v>1</v>
      </c>
      <c r="I60" s="7">
        <v>1</v>
      </c>
      <c r="J60" s="101">
        <v>1</v>
      </c>
      <c r="K60" s="47">
        <v>1</v>
      </c>
      <c r="L60" s="33">
        <v>1</v>
      </c>
      <c r="M60" s="123"/>
      <c r="N60" s="149"/>
      <c r="O60" s="12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18.600000000000001" customHeight="1" thickBot="1" x14ac:dyDescent="0.3">
      <c r="A61" s="720"/>
      <c r="B61" s="732"/>
      <c r="C61" s="75" t="s">
        <v>48</v>
      </c>
      <c r="D61" s="207" t="s">
        <v>76</v>
      </c>
      <c r="E61" s="201">
        <v>45701</v>
      </c>
      <c r="F61" s="297">
        <v>1</v>
      </c>
      <c r="G61" s="192" t="s">
        <v>9</v>
      </c>
      <c r="H61" s="101">
        <v>1</v>
      </c>
      <c r="I61" s="7">
        <v>1</v>
      </c>
      <c r="J61" s="101">
        <v>1</v>
      </c>
      <c r="K61" s="47">
        <v>1</v>
      </c>
      <c r="L61" s="33">
        <v>1</v>
      </c>
      <c r="M61" s="123"/>
      <c r="N61" s="149" t="s">
        <v>77</v>
      </c>
      <c r="O61" s="12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18.600000000000001" customHeight="1" thickBot="1" x14ac:dyDescent="0.3">
      <c r="A62" s="720"/>
      <c r="B62" s="732"/>
      <c r="C62" s="75" t="s">
        <v>48</v>
      </c>
      <c r="D62" s="207" t="s">
        <v>78</v>
      </c>
      <c r="E62" s="201">
        <v>45701</v>
      </c>
      <c r="F62" s="178">
        <v>1</v>
      </c>
      <c r="G62" s="184" t="s">
        <v>9</v>
      </c>
      <c r="H62" s="101">
        <v>1</v>
      </c>
      <c r="I62" s="7">
        <v>1</v>
      </c>
      <c r="J62" s="101">
        <v>1</v>
      </c>
      <c r="K62" s="47">
        <v>1</v>
      </c>
      <c r="L62" s="33">
        <v>1</v>
      </c>
      <c r="M62" s="123"/>
      <c r="N62" s="149" t="s">
        <v>77</v>
      </c>
      <c r="O62" s="12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18" customHeight="1" thickBot="1" x14ac:dyDescent="0.3">
      <c r="A63" s="720"/>
      <c r="B63" s="732"/>
      <c r="C63" s="75" t="s">
        <v>48</v>
      </c>
      <c r="D63" s="207" t="s">
        <v>79</v>
      </c>
      <c r="E63" s="201">
        <v>45695</v>
      </c>
      <c r="F63" s="178">
        <v>1</v>
      </c>
      <c r="G63" s="184" t="s">
        <v>9</v>
      </c>
      <c r="H63" s="101">
        <v>1</v>
      </c>
      <c r="I63" s="7">
        <v>1</v>
      </c>
      <c r="J63" s="101">
        <v>1</v>
      </c>
      <c r="K63" s="47">
        <v>1</v>
      </c>
      <c r="L63" s="33">
        <v>1</v>
      </c>
      <c r="M63" s="123"/>
      <c r="N63" s="149" t="s">
        <v>80</v>
      </c>
      <c r="O63" s="12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8.25" customHeight="1" thickBot="1" x14ac:dyDescent="0.3">
      <c r="A64" s="720"/>
      <c r="B64" s="733"/>
      <c r="C64" s="153"/>
      <c r="D64" s="205"/>
      <c r="E64" s="248"/>
      <c r="F64" s="60"/>
      <c r="G64" s="185"/>
      <c r="H64" s="171"/>
      <c r="I64" s="9"/>
      <c r="J64" s="171"/>
      <c r="K64" s="45"/>
      <c r="L64" s="34"/>
      <c r="M64" s="487"/>
      <c r="N64" s="177"/>
      <c r="O64" s="12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16.5" thickBot="1" x14ac:dyDescent="0.3">
      <c r="A65" s="720"/>
      <c r="B65" s="731" t="s">
        <v>81</v>
      </c>
      <c r="C65" s="500" t="s">
        <v>82</v>
      </c>
      <c r="D65" s="291" t="s">
        <v>83</v>
      </c>
      <c r="E65" s="286"/>
      <c r="F65" s="285"/>
      <c r="G65" s="222" t="s">
        <v>9</v>
      </c>
      <c r="H65" s="209"/>
      <c r="I65" s="8">
        <v>1</v>
      </c>
      <c r="J65" s="209">
        <v>1</v>
      </c>
      <c r="K65" s="46">
        <v>1</v>
      </c>
      <c r="L65" s="32">
        <v>2</v>
      </c>
      <c r="M65" s="486"/>
      <c r="N65" s="330"/>
      <c r="O65" s="12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16.5" thickBot="1" x14ac:dyDescent="0.3">
      <c r="A66" s="720"/>
      <c r="B66" s="732"/>
      <c r="C66" s="499" t="s">
        <v>82</v>
      </c>
      <c r="D66" s="204" t="s">
        <v>85</v>
      </c>
      <c r="E66" s="208"/>
      <c r="F66" s="161">
        <v>1</v>
      </c>
      <c r="G66" s="189" t="s">
        <v>9</v>
      </c>
      <c r="H66" s="1">
        <v>1</v>
      </c>
      <c r="I66" s="31">
        <v>2</v>
      </c>
      <c r="J66" s="1">
        <v>2</v>
      </c>
      <c r="K66" s="162">
        <v>2</v>
      </c>
      <c r="L66" s="41">
        <v>2</v>
      </c>
      <c r="M66" s="122"/>
      <c r="N66" s="190" t="s">
        <v>86</v>
      </c>
      <c r="O66" s="12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17.45" customHeight="1" thickBot="1" x14ac:dyDescent="0.3">
      <c r="A67" s="720"/>
      <c r="B67" s="732"/>
      <c r="C67" s="68" t="s">
        <v>41</v>
      </c>
      <c r="D67" s="207" t="s">
        <v>87</v>
      </c>
      <c r="E67" s="180">
        <v>45700</v>
      </c>
      <c r="F67" s="156">
        <v>1</v>
      </c>
      <c r="G67" s="184" t="s">
        <v>9</v>
      </c>
      <c r="H67" s="101">
        <v>1</v>
      </c>
      <c r="I67" s="7">
        <v>1</v>
      </c>
      <c r="J67" s="7">
        <v>1</v>
      </c>
      <c r="K67" s="7">
        <v>1</v>
      </c>
      <c r="L67" s="33">
        <v>1</v>
      </c>
      <c r="M67" s="132"/>
      <c r="N67" s="174" t="s">
        <v>88</v>
      </c>
      <c r="O67" s="12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17.45" customHeight="1" thickBot="1" x14ac:dyDescent="0.3">
      <c r="A68" s="720"/>
      <c r="B68" s="732"/>
      <c r="C68" s="68" t="s">
        <v>82</v>
      </c>
      <c r="D68" s="235" t="s">
        <v>89</v>
      </c>
      <c r="E68" s="180"/>
      <c r="F68" s="156">
        <v>1</v>
      </c>
      <c r="G68" s="184" t="s">
        <v>9</v>
      </c>
      <c r="H68" s="101">
        <v>1</v>
      </c>
      <c r="I68" s="7">
        <v>1</v>
      </c>
      <c r="J68" s="7">
        <v>1</v>
      </c>
      <c r="K68" s="7">
        <v>1</v>
      </c>
      <c r="L68" s="33">
        <v>1</v>
      </c>
      <c r="M68" s="122"/>
      <c r="N68" s="193" t="s">
        <v>446</v>
      </c>
      <c r="O68" s="12"/>
      <c r="P68" s="5"/>
      <c r="Q68" s="28"/>
      <c r="R68" s="15"/>
      <c r="S68" s="15"/>
      <c r="T68" s="15"/>
      <c r="U68" s="26"/>
      <c r="V68" s="26"/>
      <c r="W68" s="26"/>
      <c r="X68" s="26"/>
      <c r="Y68" s="26"/>
      <c r="Z68" s="26"/>
      <c r="AA68" s="15"/>
      <c r="AB68" s="15"/>
      <c r="AK68" s="15"/>
      <c r="AL68" s="15"/>
      <c r="AM68" s="15"/>
    </row>
    <row r="69" spans="1:39" ht="8.25" customHeight="1" thickBot="1" x14ac:dyDescent="0.3">
      <c r="A69" s="729"/>
      <c r="B69" s="733"/>
      <c r="C69" s="384"/>
      <c r="D69" s="389"/>
      <c r="E69" s="384"/>
      <c r="F69" s="384"/>
      <c r="G69" s="384"/>
      <c r="H69" s="389"/>
      <c r="I69" s="386"/>
      <c r="J69" s="388"/>
      <c r="K69" s="386"/>
      <c r="L69" s="387"/>
      <c r="N69" s="384"/>
      <c r="O69" s="12"/>
      <c r="P69" s="5"/>
      <c r="Q69" s="28"/>
      <c r="R69" s="15"/>
      <c r="S69" s="15"/>
      <c r="T69" s="15"/>
      <c r="U69" s="26"/>
      <c r="V69" s="26"/>
      <c r="W69" s="26"/>
      <c r="X69" s="26"/>
      <c r="Y69" s="26"/>
      <c r="Z69" s="26"/>
      <c r="AA69" s="15"/>
      <c r="AB69" s="15"/>
      <c r="AK69" s="15"/>
      <c r="AL69" s="15"/>
      <c r="AM69" s="15"/>
    </row>
    <row r="70" spans="1:39" ht="7.5" customHeight="1" thickBot="1" x14ac:dyDescent="0.3">
      <c r="A70" s="130"/>
      <c r="B70" s="130"/>
      <c r="C70" s="128"/>
      <c r="D70" s="94"/>
      <c r="E70" s="49"/>
      <c r="F70" s="1"/>
      <c r="G70" s="54"/>
      <c r="H70" s="1"/>
      <c r="I70" s="31"/>
      <c r="J70" s="1"/>
      <c r="K70" s="1"/>
      <c r="L70" s="1"/>
      <c r="M70" s="1"/>
      <c r="N70" s="80"/>
      <c r="O70" s="27"/>
      <c r="P70" s="5"/>
      <c r="Q70" s="28"/>
      <c r="R70" s="15"/>
      <c r="S70" s="15"/>
      <c r="T70" s="15"/>
    </row>
    <row r="71" spans="1:39" ht="30" customHeight="1" x14ac:dyDescent="0.25">
      <c r="A71" s="695" t="s">
        <v>99</v>
      </c>
      <c r="B71" s="723" t="s">
        <v>100</v>
      </c>
      <c r="C71" s="437" t="s">
        <v>45</v>
      </c>
      <c r="D71" s="443" t="s">
        <v>46</v>
      </c>
      <c r="E71" s="439"/>
      <c r="F71" s="160"/>
      <c r="G71" s="245"/>
      <c r="H71" s="188"/>
      <c r="I71" s="39"/>
      <c r="J71" s="253"/>
      <c r="K71" s="39"/>
      <c r="L71" s="40"/>
      <c r="M71" s="169"/>
      <c r="N71" s="311" t="s">
        <v>618</v>
      </c>
      <c r="O71" s="27"/>
      <c r="P71" s="5"/>
      <c r="Q71" s="28"/>
      <c r="R71" s="61"/>
      <c r="S71" s="61"/>
      <c r="T71" s="61"/>
      <c r="U71" s="15"/>
    </row>
    <row r="72" spans="1:39" ht="17.45" customHeight="1" x14ac:dyDescent="0.25">
      <c r="A72" s="696"/>
      <c r="B72" s="724"/>
      <c r="C72" s="139" t="s">
        <v>102</v>
      </c>
      <c r="D72" s="444" t="s">
        <v>103</v>
      </c>
      <c r="E72" s="440"/>
      <c r="F72" s="156">
        <v>1</v>
      </c>
      <c r="G72" s="125" t="s">
        <v>9</v>
      </c>
      <c r="H72" s="178">
        <v>1</v>
      </c>
      <c r="I72" s="7">
        <v>1</v>
      </c>
      <c r="J72" s="7">
        <v>1</v>
      </c>
      <c r="K72" s="47">
        <v>1</v>
      </c>
      <c r="L72" s="33">
        <v>1</v>
      </c>
      <c r="M72" s="1"/>
      <c r="N72" s="149"/>
      <c r="O72" s="27"/>
      <c r="P72" s="5"/>
      <c r="Q72" s="28"/>
      <c r="R72" s="61"/>
      <c r="S72" s="61"/>
      <c r="T72" s="61"/>
      <c r="U72" s="15"/>
    </row>
    <row r="73" spans="1:39" ht="17.45" customHeight="1" x14ac:dyDescent="0.25">
      <c r="A73" s="696"/>
      <c r="B73" s="724"/>
      <c r="C73" s="139" t="s">
        <v>104</v>
      </c>
      <c r="D73" s="465" t="s">
        <v>619</v>
      </c>
      <c r="E73" s="440">
        <v>45679</v>
      </c>
      <c r="F73" s="420">
        <v>1</v>
      </c>
      <c r="G73" s="421" t="s">
        <v>9</v>
      </c>
      <c r="H73" s="178">
        <v>1</v>
      </c>
      <c r="I73" s="7">
        <v>0</v>
      </c>
      <c r="J73" s="7">
        <v>0</v>
      </c>
      <c r="K73" s="47">
        <v>0</v>
      </c>
      <c r="L73" s="35">
        <v>0</v>
      </c>
      <c r="M73" s="1"/>
      <c r="N73" s="149" t="s">
        <v>182</v>
      </c>
      <c r="O73" s="27"/>
      <c r="P73" s="5"/>
      <c r="Q73" s="28"/>
      <c r="R73" s="15"/>
      <c r="S73" s="15"/>
      <c r="T73" s="15"/>
    </row>
    <row r="74" spans="1:39" ht="17.45" customHeight="1" x14ac:dyDescent="0.25">
      <c r="A74" s="696"/>
      <c r="B74" s="724"/>
      <c r="C74" s="139" t="s">
        <v>104</v>
      </c>
      <c r="D74" s="465" t="s">
        <v>254</v>
      </c>
      <c r="E74" s="440">
        <v>45685</v>
      </c>
      <c r="F74" s="420">
        <v>1</v>
      </c>
      <c r="G74" s="421" t="s">
        <v>9</v>
      </c>
      <c r="H74" s="178">
        <v>1</v>
      </c>
      <c r="I74" s="7">
        <v>1</v>
      </c>
      <c r="J74" s="7">
        <v>1</v>
      </c>
      <c r="K74" s="47">
        <v>4</v>
      </c>
      <c r="L74" s="35">
        <v>1</v>
      </c>
      <c r="M74" s="1"/>
      <c r="N74" s="149" t="s">
        <v>620</v>
      </c>
      <c r="O74" s="27"/>
      <c r="P74" s="5"/>
      <c r="Q74" s="28"/>
      <c r="R74" s="15"/>
      <c r="S74" s="15"/>
      <c r="T74" s="15"/>
    </row>
    <row r="75" spans="1:39" ht="17.45" customHeight="1" x14ac:dyDescent="0.25">
      <c r="A75" s="696"/>
      <c r="B75" s="724"/>
      <c r="C75" s="139" t="s">
        <v>104</v>
      </c>
      <c r="D75" s="465" t="s">
        <v>450</v>
      </c>
      <c r="E75" s="440">
        <v>45678</v>
      </c>
      <c r="F75" s="420">
        <v>4</v>
      </c>
      <c r="G75" s="421" t="s">
        <v>9</v>
      </c>
      <c r="H75" s="178">
        <v>4</v>
      </c>
      <c r="I75" s="7">
        <v>1</v>
      </c>
      <c r="J75" s="7">
        <v>1</v>
      </c>
      <c r="K75" s="47">
        <v>1</v>
      </c>
      <c r="L75" s="35">
        <v>1</v>
      </c>
      <c r="M75" s="1"/>
      <c r="N75" s="149" t="s">
        <v>621</v>
      </c>
      <c r="O75" s="27"/>
      <c r="P75" s="5"/>
      <c r="Q75" s="28"/>
      <c r="R75" s="15"/>
      <c r="S75" s="15"/>
      <c r="T75" s="15"/>
    </row>
    <row r="76" spans="1:39" ht="17.45" customHeight="1" x14ac:dyDescent="0.25">
      <c r="A76" s="696"/>
      <c r="B76" s="724"/>
      <c r="C76" s="313" t="s">
        <v>104</v>
      </c>
      <c r="D76" s="465" t="s">
        <v>622</v>
      </c>
      <c r="E76" s="440">
        <v>45685</v>
      </c>
      <c r="F76" s="423">
        <v>1</v>
      </c>
      <c r="G76" s="419" t="s">
        <v>9</v>
      </c>
      <c r="H76" s="135">
        <v>1</v>
      </c>
      <c r="I76" s="10">
        <v>0</v>
      </c>
      <c r="J76" s="10">
        <v>0</v>
      </c>
      <c r="K76" s="47">
        <v>0</v>
      </c>
      <c r="L76" s="35">
        <v>0</v>
      </c>
      <c r="M76" s="1"/>
      <c r="N76" s="149" t="s">
        <v>182</v>
      </c>
      <c r="O76" s="27"/>
      <c r="P76" s="5"/>
      <c r="Q76" s="28"/>
      <c r="R76" s="15"/>
      <c r="S76" s="15"/>
      <c r="T76" s="15"/>
    </row>
    <row r="77" spans="1:39" ht="17.45" customHeight="1" x14ac:dyDescent="0.25">
      <c r="A77" s="696"/>
      <c r="B77" s="724"/>
      <c r="C77" s="313" t="s">
        <v>104</v>
      </c>
      <c r="D77" s="465" t="s">
        <v>623</v>
      </c>
      <c r="E77" s="440">
        <v>45679</v>
      </c>
      <c r="F77" s="156">
        <v>1</v>
      </c>
      <c r="G77" s="125" t="s">
        <v>9</v>
      </c>
      <c r="H77" s="178">
        <v>1</v>
      </c>
      <c r="I77" s="7">
        <v>0</v>
      </c>
      <c r="J77" s="7">
        <v>0</v>
      </c>
      <c r="K77" s="47">
        <v>0</v>
      </c>
      <c r="L77" s="33">
        <v>0</v>
      </c>
      <c r="M77" s="101"/>
      <c r="N77" s="149" t="s">
        <v>182</v>
      </c>
      <c r="O77" s="27"/>
      <c r="P77" s="5"/>
      <c r="Q77" s="28"/>
      <c r="R77" s="15"/>
      <c r="S77" s="15"/>
      <c r="T77" s="15"/>
    </row>
    <row r="78" spans="1:39" ht="17.45" customHeight="1" x14ac:dyDescent="0.25">
      <c r="A78" s="696"/>
      <c r="B78" s="724"/>
      <c r="C78" s="313" t="s">
        <v>104</v>
      </c>
      <c r="D78" s="476" t="s">
        <v>624</v>
      </c>
      <c r="E78" s="440">
        <v>45678</v>
      </c>
      <c r="F78" s="420">
        <v>1</v>
      </c>
      <c r="G78" s="421" t="s">
        <v>9</v>
      </c>
      <c r="H78" s="297">
        <v>1</v>
      </c>
      <c r="I78" s="11">
        <v>1</v>
      </c>
      <c r="J78" s="11">
        <v>1</v>
      </c>
      <c r="K78" s="47">
        <v>1</v>
      </c>
      <c r="L78" s="33">
        <v>1</v>
      </c>
      <c r="M78" s="167"/>
      <c r="N78" s="149" t="s">
        <v>625</v>
      </c>
      <c r="O78" s="27"/>
      <c r="P78" s="5"/>
      <c r="Q78" s="28"/>
      <c r="R78" s="15"/>
      <c r="S78" s="15"/>
      <c r="T78" s="15"/>
    </row>
    <row r="79" spans="1:39" ht="17.45" customHeight="1" x14ac:dyDescent="0.25">
      <c r="A79" s="696"/>
      <c r="B79" s="724"/>
      <c r="C79" s="313" t="s">
        <v>104</v>
      </c>
      <c r="D79" s="497" t="s">
        <v>551</v>
      </c>
      <c r="E79" s="440">
        <v>45685</v>
      </c>
      <c r="F79" s="423">
        <v>1</v>
      </c>
      <c r="G79" s="419" t="s">
        <v>9</v>
      </c>
      <c r="H79" s="161">
        <v>1</v>
      </c>
      <c r="I79" s="31">
        <v>1</v>
      </c>
      <c r="J79" s="31">
        <v>1</v>
      </c>
      <c r="K79" s="162">
        <v>1</v>
      </c>
      <c r="L79" s="41">
        <v>3</v>
      </c>
      <c r="M79" s="1"/>
      <c r="N79" s="149" t="s">
        <v>529</v>
      </c>
      <c r="O79" s="27"/>
      <c r="P79" s="5"/>
      <c r="Q79" s="28"/>
      <c r="R79" s="15"/>
      <c r="S79" s="15"/>
      <c r="T79" s="15"/>
    </row>
    <row r="80" spans="1:39" ht="17.45" customHeight="1" x14ac:dyDescent="0.25">
      <c r="A80" s="696"/>
      <c r="B80" s="724"/>
      <c r="C80" s="280" t="s">
        <v>104</v>
      </c>
      <c r="D80" s="476" t="s">
        <v>626</v>
      </c>
      <c r="E80" s="440">
        <v>45685</v>
      </c>
      <c r="F80" s="219">
        <v>1</v>
      </c>
      <c r="G80" s="422" t="s">
        <v>9</v>
      </c>
      <c r="H80" s="134">
        <v>1</v>
      </c>
      <c r="I80" s="199">
        <v>1</v>
      </c>
      <c r="J80" s="199">
        <v>3</v>
      </c>
      <c r="K80" s="194">
        <v>3</v>
      </c>
      <c r="L80" s="195">
        <v>2</v>
      </c>
      <c r="M80" s="140"/>
      <c r="N80" s="149" t="s">
        <v>132</v>
      </c>
      <c r="O80" s="27"/>
      <c r="P80" s="5"/>
      <c r="Q80" s="28"/>
      <c r="R80" s="15"/>
      <c r="S80" s="15"/>
      <c r="T80" s="15"/>
    </row>
    <row r="81" spans="1:20" ht="17.45" customHeight="1" x14ac:dyDescent="0.25">
      <c r="A81" s="696"/>
      <c r="B81" s="724"/>
      <c r="C81" s="280" t="s">
        <v>104</v>
      </c>
      <c r="D81" s="465" t="s">
        <v>627</v>
      </c>
      <c r="E81" s="440">
        <v>45685</v>
      </c>
      <c r="F81" s="424">
        <v>1</v>
      </c>
      <c r="G81" s="402" t="s">
        <v>9</v>
      </c>
      <c r="H81" s="163">
        <v>1</v>
      </c>
      <c r="I81" s="200">
        <v>1</v>
      </c>
      <c r="J81" s="200">
        <v>3</v>
      </c>
      <c r="K81" s="196">
        <v>3</v>
      </c>
      <c r="L81" s="197">
        <v>2</v>
      </c>
      <c r="M81" s="179"/>
      <c r="N81" s="149" t="s">
        <v>132</v>
      </c>
      <c r="O81" s="27"/>
      <c r="P81" s="5"/>
      <c r="Q81" s="28"/>
      <c r="R81" s="15"/>
      <c r="S81" s="15"/>
      <c r="T81" s="15"/>
    </row>
    <row r="82" spans="1:20" ht="17.45" customHeight="1" x14ac:dyDescent="0.25">
      <c r="A82" s="696"/>
      <c r="B82" s="724"/>
      <c r="C82" s="280" t="s">
        <v>104</v>
      </c>
      <c r="D82" s="465" t="s">
        <v>552</v>
      </c>
      <c r="E82" s="442">
        <v>45692</v>
      </c>
      <c r="F82" s="424">
        <v>1</v>
      </c>
      <c r="G82" s="402" t="s">
        <v>9</v>
      </c>
      <c r="H82" s="163">
        <v>1</v>
      </c>
      <c r="I82" s="200">
        <v>1</v>
      </c>
      <c r="J82" s="200">
        <v>1</v>
      </c>
      <c r="K82" s="196">
        <v>1</v>
      </c>
      <c r="L82" s="197">
        <v>2</v>
      </c>
      <c r="M82" s="179"/>
      <c r="N82" s="149" t="s">
        <v>132</v>
      </c>
      <c r="O82" s="27"/>
      <c r="P82" s="5"/>
      <c r="Q82" s="28"/>
      <c r="R82" s="15"/>
      <c r="S82" s="15"/>
      <c r="T82" s="15"/>
    </row>
    <row r="83" spans="1:20" ht="17.45" customHeight="1" x14ac:dyDescent="0.25">
      <c r="A83" s="696"/>
      <c r="B83" s="724"/>
      <c r="C83" s="280" t="s">
        <v>104</v>
      </c>
      <c r="D83" s="465" t="s">
        <v>452</v>
      </c>
      <c r="E83" s="442">
        <v>45695</v>
      </c>
      <c r="F83" s="424">
        <v>1</v>
      </c>
      <c r="G83" s="402" t="s">
        <v>9</v>
      </c>
      <c r="H83" s="163">
        <v>1</v>
      </c>
      <c r="I83" s="200">
        <v>1</v>
      </c>
      <c r="J83" s="200">
        <v>1</v>
      </c>
      <c r="K83" s="196">
        <v>1</v>
      </c>
      <c r="L83" s="197">
        <v>1</v>
      </c>
      <c r="M83" s="179"/>
      <c r="N83" s="149" t="s">
        <v>628</v>
      </c>
      <c r="O83" s="27"/>
      <c r="P83" s="5"/>
      <c r="Q83" s="28"/>
      <c r="R83" s="15"/>
      <c r="S83" s="15"/>
      <c r="T83" s="15"/>
    </row>
    <row r="84" spans="1:20" ht="17.45" customHeight="1" x14ac:dyDescent="0.25">
      <c r="A84" s="696"/>
      <c r="B84" s="724"/>
      <c r="C84" s="280" t="s">
        <v>104</v>
      </c>
      <c r="D84" s="465" t="s">
        <v>629</v>
      </c>
      <c r="E84" s="440">
        <v>45699</v>
      </c>
      <c r="F84" s="424">
        <v>1</v>
      </c>
      <c r="G84" s="402" t="s">
        <v>9</v>
      </c>
      <c r="H84" s="163">
        <v>1</v>
      </c>
      <c r="I84" s="200">
        <v>1</v>
      </c>
      <c r="J84" s="200">
        <v>1</v>
      </c>
      <c r="K84" s="196">
        <v>1</v>
      </c>
      <c r="L84" s="197">
        <v>1</v>
      </c>
      <c r="M84" s="12"/>
      <c r="N84" s="149" t="s">
        <v>621</v>
      </c>
      <c r="O84" s="27"/>
      <c r="P84" s="5"/>
      <c r="Q84" s="28"/>
      <c r="R84" s="15"/>
      <c r="S84" s="15"/>
      <c r="T84" s="15"/>
    </row>
    <row r="85" spans="1:20" ht="17.45" customHeight="1" x14ac:dyDescent="0.25">
      <c r="A85" s="696"/>
      <c r="B85" s="724"/>
      <c r="C85" s="280" t="s">
        <v>104</v>
      </c>
      <c r="D85" s="465" t="s">
        <v>378</v>
      </c>
      <c r="E85" s="442">
        <v>45695</v>
      </c>
      <c r="F85" s="424">
        <v>1</v>
      </c>
      <c r="G85" s="402" t="s">
        <v>9</v>
      </c>
      <c r="H85" s="163">
        <v>1</v>
      </c>
      <c r="I85" s="200">
        <v>1</v>
      </c>
      <c r="J85" s="200">
        <v>1</v>
      </c>
      <c r="K85" s="196">
        <v>1</v>
      </c>
      <c r="L85" s="197">
        <v>1</v>
      </c>
      <c r="M85" s="12"/>
      <c r="N85" s="149" t="s">
        <v>628</v>
      </c>
      <c r="O85" s="27"/>
      <c r="P85" s="5"/>
      <c r="Q85" s="28"/>
      <c r="R85" s="15"/>
      <c r="S85" s="15"/>
      <c r="T85" s="15"/>
    </row>
    <row r="86" spans="1:20" ht="17.45" customHeight="1" x14ac:dyDescent="0.25">
      <c r="A86" s="696"/>
      <c r="B86" s="724"/>
      <c r="C86" s="280" t="s">
        <v>104</v>
      </c>
      <c r="D86" s="465" t="s">
        <v>108</v>
      </c>
      <c r="E86" s="442">
        <v>45695</v>
      </c>
      <c r="F86" s="424">
        <v>1</v>
      </c>
      <c r="G86" s="402" t="s">
        <v>9</v>
      </c>
      <c r="H86" s="163">
        <v>1</v>
      </c>
      <c r="I86" s="200">
        <v>1</v>
      </c>
      <c r="J86" s="200">
        <v>1</v>
      </c>
      <c r="K86" s="196">
        <v>1</v>
      </c>
      <c r="L86" s="197">
        <v>1</v>
      </c>
      <c r="M86" s="12"/>
      <c r="N86" s="149" t="s">
        <v>628</v>
      </c>
      <c r="O86" s="27"/>
      <c r="P86" s="5"/>
      <c r="Q86" s="28"/>
      <c r="R86" s="15"/>
      <c r="S86" s="15"/>
      <c r="T86" s="15"/>
    </row>
    <row r="87" spans="1:20" ht="17.45" customHeight="1" x14ac:dyDescent="0.25">
      <c r="A87" s="696"/>
      <c r="B87" s="724"/>
      <c r="C87" s="280" t="s">
        <v>41</v>
      </c>
      <c r="D87" s="444" t="s">
        <v>630</v>
      </c>
      <c r="E87" s="440">
        <v>45687</v>
      </c>
      <c r="F87" s="424">
        <v>1</v>
      </c>
      <c r="G87" s="402" t="s">
        <v>9</v>
      </c>
      <c r="H87" s="163">
        <v>1</v>
      </c>
      <c r="I87" s="200">
        <v>1</v>
      </c>
      <c r="J87" s="200">
        <v>1</v>
      </c>
      <c r="K87" s="196">
        <v>4</v>
      </c>
      <c r="L87" s="197">
        <v>0</v>
      </c>
      <c r="M87" s="12"/>
      <c r="N87" s="149" t="s">
        <v>631</v>
      </c>
      <c r="O87" s="27"/>
      <c r="P87" s="5"/>
      <c r="Q87" s="28"/>
      <c r="R87" s="15"/>
      <c r="S87" s="15"/>
      <c r="T87" s="15"/>
    </row>
    <row r="88" spans="1:20" ht="17.45" customHeight="1" x14ac:dyDescent="0.25">
      <c r="A88" s="696"/>
      <c r="B88" s="724"/>
      <c r="C88" s="280" t="s">
        <v>41</v>
      </c>
      <c r="D88" s="444" t="s">
        <v>632</v>
      </c>
      <c r="E88" s="440">
        <v>45693</v>
      </c>
      <c r="F88" s="424">
        <v>1</v>
      </c>
      <c r="G88" s="402"/>
      <c r="H88" s="163">
        <v>1</v>
      </c>
      <c r="I88" s="200">
        <v>1</v>
      </c>
      <c r="J88" s="200">
        <v>1</v>
      </c>
      <c r="K88" s="196">
        <v>0</v>
      </c>
      <c r="L88" s="197">
        <v>0</v>
      </c>
      <c r="M88" s="12"/>
      <c r="N88" s="149" t="s">
        <v>633</v>
      </c>
      <c r="O88" s="27"/>
      <c r="P88" s="5"/>
      <c r="Q88" s="28"/>
      <c r="R88" s="15"/>
      <c r="S88" s="15"/>
      <c r="T88" s="15"/>
    </row>
    <row r="89" spans="1:20" ht="17.45" customHeight="1" x14ac:dyDescent="0.25">
      <c r="A89" s="696"/>
      <c r="B89" s="724"/>
      <c r="C89" s="280" t="s">
        <v>41</v>
      </c>
      <c r="D89" s="444" t="s">
        <v>634</v>
      </c>
      <c r="E89" s="440">
        <v>45688</v>
      </c>
      <c r="F89" s="424">
        <v>1</v>
      </c>
      <c r="G89" s="402" t="s">
        <v>9</v>
      </c>
      <c r="H89" s="163">
        <v>1</v>
      </c>
      <c r="I89" s="200">
        <v>0</v>
      </c>
      <c r="J89" s="200">
        <v>0</v>
      </c>
      <c r="K89" s="196">
        <v>0</v>
      </c>
      <c r="L89" s="197">
        <v>0</v>
      </c>
      <c r="M89" s="12"/>
      <c r="N89" s="149" t="s">
        <v>635</v>
      </c>
      <c r="O89" s="27"/>
      <c r="P89" s="5"/>
      <c r="Q89" s="28"/>
      <c r="R89" s="15"/>
      <c r="S89" s="15"/>
      <c r="T89" s="15"/>
    </row>
    <row r="90" spans="1:20" ht="17.45" customHeight="1" x14ac:dyDescent="0.25">
      <c r="A90" s="696"/>
      <c r="B90" s="724"/>
      <c r="C90" s="280" t="s">
        <v>125</v>
      </c>
      <c r="D90" s="444" t="s">
        <v>636</v>
      </c>
      <c r="E90" s="440"/>
      <c r="F90" s="424"/>
      <c r="G90" s="402" t="s">
        <v>9</v>
      </c>
      <c r="H90" s="163">
        <v>1</v>
      </c>
      <c r="I90" s="200">
        <v>1</v>
      </c>
      <c r="J90" s="200">
        <v>1</v>
      </c>
      <c r="K90" s="196">
        <v>4</v>
      </c>
      <c r="L90" s="197">
        <v>0</v>
      </c>
      <c r="M90" s="12"/>
      <c r="N90" s="149"/>
      <c r="O90" s="27"/>
      <c r="P90" s="5"/>
      <c r="Q90" s="28"/>
      <c r="R90" s="15"/>
      <c r="S90" s="15"/>
      <c r="T90" s="15"/>
    </row>
    <row r="91" spans="1:20" ht="17.45" customHeight="1" x14ac:dyDescent="0.25">
      <c r="A91" s="696"/>
      <c r="B91" s="724"/>
      <c r="C91" s="280" t="s">
        <v>125</v>
      </c>
      <c r="D91" s="86" t="s">
        <v>637</v>
      </c>
      <c r="E91" s="440">
        <v>45672</v>
      </c>
      <c r="F91" s="156">
        <v>0</v>
      </c>
      <c r="G91" s="125" t="s">
        <v>9</v>
      </c>
      <c r="H91" s="178">
        <v>0</v>
      </c>
      <c r="I91" s="7">
        <v>0</v>
      </c>
      <c r="J91" s="7">
        <v>0</v>
      </c>
      <c r="K91" s="47">
        <v>0</v>
      </c>
      <c r="L91" s="33">
        <v>0</v>
      </c>
      <c r="M91" s="1"/>
      <c r="N91" s="88" t="s">
        <v>182</v>
      </c>
      <c r="O91" s="27"/>
      <c r="P91" s="5"/>
      <c r="Q91" s="28"/>
      <c r="R91" s="15"/>
      <c r="S91" s="15"/>
      <c r="T91" s="15"/>
    </row>
    <row r="92" spans="1:20" ht="17.45" customHeight="1" x14ac:dyDescent="0.25">
      <c r="A92" s="696"/>
      <c r="B92" s="724"/>
      <c r="C92" s="139" t="s">
        <v>553</v>
      </c>
      <c r="D92" s="426" t="s">
        <v>554</v>
      </c>
      <c r="E92" s="49">
        <v>45680</v>
      </c>
      <c r="F92" s="423">
        <v>3</v>
      </c>
      <c r="G92" s="419" t="s">
        <v>9</v>
      </c>
      <c r="H92" s="161">
        <v>4</v>
      </c>
      <c r="I92" s="31">
        <v>2</v>
      </c>
      <c r="J92" s="250">
        <v>2</v>
      </c>
      <c r="K92" s="162">
        <v>2</v>
      </c>
      <c r="L92" s="41">
        <v>2</v>
      </c>
      <c r="M92" s="1"/>
      <c r="N92" s="88" t="s">
        <v>132</v>
      </c>
      <c r="O92" s="27"/>
      <c r="P92" s="5"/>
      <c r="Q92" s="28"/>
      <c r="R92" s="15"/>
      <c r="S92" s="15"/>
      <c r="T92" s="15"/>
    </row>
    <row r="93" spans="1:20" ht="17.45" customHeight="1" x14ac:dyDescent="0.25">
      <c r="A93" s="696"/>
      <c r="B93" s="724"/>
      <c r="C93" s="313" t="s">
        <v>553</v>
      </c>
      <c r="D93" s="444" t="s">
        <v>555</v>
      </c>
      <c r="E93" s="112">
        <v>45685</v>
      </c>
      <c r="F93" s="158">
        <v>3</v>
      </c>
      <c r="G93" s="246" t="s">
        <v>9</v>
      </c>
      <c r="H93" s="135">
        <v>4</v>
      </c>
      <c r="I93" s="10">
        <v>2</v>
      </c>
      <c r="J93" s="243">
        <v>2</v>
      </c>
      <c r="K93" s="44">
        <v>2</v>
      </c>
      <c r="L93" s="38">
        <v>2</v>
      </c>
      <c r="M93" s="170"/>
      <c r="N93" s="88" t="s">
        <v>132</v>
      </c>
      <c r="O93" s="27"/>
      <c r="P93" s="5"/>
      <c r="Q93" s="28"/>
      <c r="R93" s="15"/>
      <c r="S93" s="15"/>
      <c r="T93" s="15"/>
    </row>
    <row r="94" spans="1:20" ht="17.45" customHeight="1" x14ac:dyDescent="0.25">
      <c r="A94" s="696"/>
      <c r="B94" s="724"/>
      <c r="C94" s="139" t="s">
        <v>41</v>
      </c>
      <c r="D94" s="86" t="s">
        <v>638</v>
      </c>
      <c r="E94" s="440"/>
      <c r="F94" s="156">
        <v>1</v>
      </c>
      <c r="G94" s="125" t="s">
        <v>9</v>
      </c>
      <c r="H94" s="178">
        <v>1</v>
      </c>
      <c r="I94" s="7">
        <v>1</v>
      </c>
      <c r="J94" s="279">
        <v>1</v>
      </c>
      <c r="K94" s="47">
        <v>0</v>
      </c>
      <c r="L94" s="33">
        <v>0</v>
      </c>
      <c r="M94" s="101"/>
      <c r="N94" s="88" t="s">
        <v>639</v>
      </c>
      <c r="O94" s="27"/>
      <c r="P94" s="5"/>
      <c r="Q94" s="28"/>
      <c r="R94" s="15"/>
      <c r="S94" s="15"/>
      <c r="T94" s="15"/>
    </row>
    <row r="95" spans="1:20" ht="17.45" customHeight="1" x14ac:dyDescent="0.25">
      <c r="A95" s="696"/>
      <c r="B95" s="724"/>
      <c r="C95" s="139" t="s">
        <v>104</v>
      </c>
      <c r="D95" s="86" t="s">
        <v>640</v>
      </c>
      <c r="E95" s="440"/>
      <c r="F95" s="156"/>
      <c r="G95" s="125" t="s">
        <v>9</v>
      </c>
      <c r="H95" s="178"/>
      <c r="I95" s="7"/>
      <c r="J95" s="279"/>
      <c r="K95" s="47">
        <v>1</v>
      </c>
      <c r="L95" s="33">
        <v>1</v>
      </c>
      <c r="M95" s="101"/>
      <c r="N95" s="88"/>
      <c r="O95" s="27"/>
      <c r="P95" s="5"/>
      <c r="Q95" s="28"/>
      <c r="R95" s="15"/>
      <c r="S95" s="15"/>
      <c r="T95" s="15"/>
    </row>
    <row r="96" spans="1:20" ht="17.45" customHeight="1" x14ac:dyDescent="0.25">
      <c r="A96" s="696"/>
      <c r="B96" s="724"/>
      <c r="C96" s="139" t="s">
        <v>41</v>
      </c>
      <c r="D96" s="86" t="s">
        <v>641</v>
      </c>
      <c r="E96" s="440">
        <v>45705</v>
      </c>
      <c r="F96" s="156"/>
      <c r="G96" s="125" t="s">
        <v>9</v>
      </c>
      <c r="H96" s="178"/>
      <c r="I96" s="7"/>
      <c r="J96" s="279"/>
      <c r="K96" s="47">
        <v>1</v>
      </c>
      <c r="L96" s="33">
        <v>1</v>
      </c>
      <c r="M96" s="101"/>
      <c r="N96" s="88"/>
      <c r="O96" s="27"/>
      <c r="P96" s="5"/>
      <c r="Q96" s="28"/>
      <c r="R96" s="15"/>
      <c r="S96" s="15"/>
      <c r="T96" s="15"/>
    </row>
    <row r="97" spans="1:20" ht="8.25" customHeight="1" thickBot="1" x14ac:dyDescent="0.3">
      <c r="A97" s="696"/>
      <c r="B97" s="724"/>
      <c r="C97" s="438"/>
      <c r="D97" s="447"/>
      <c r="E97" s="49"/>
      <c r="F97" s="159"/>
      <c r="G97" s="419"/>
      <c r="H97" s="161"/>
      <c r="I97" s="31"/>
      <c r="J97" s="250"/>
      <c r="K97" s="162"/>
      <c r="L97" s="41"/>
      <c r="M97" s="1"/>
      <c r="N97" s="164"/>
      <c r="O97" s="27"/>
      <c r="P97" s="5"/>
      <c r="Q97" s="28"/>
      <c r="R97" s="15"/>
      <c r="S97" s="15"/>
      <c r="T97" s="15"/>
    </row>
    <row r="98" spans="1:20" ht="17.45" customHeight="1" x14ac:dyDescent="0.25">
      <c r="A98" s="696"/>
      <c r="B98" s="723" t="s">
        <v>120</v>
      </c>
      <c r="C98" s="400" t="s">
        <v>125</v>
      </c>
      <c r="D98" s="355" t="s">
        <v>642</v>
      </c>
      <c r="E98" s="308">
        <v>45681</v>
      </c>
      <c r="F98" s="98">
        <v>0</v>
      </c>
      <c r="G98" s="288" t="s">
        <v>9</v>
      </c>
      <c r="H98" s="285">
        <v>0</v>
      </c>
      <c r="I98" s="8">
        <v>0</v>
      </c>
      <c r="J98" s="8">
        <v>0</v>
      </c>
      <c r="K98" s="46">
        <v>0</v>
      </c>
      <c r="L98" s="32">
        <v>0</v>
      </c>
      <c r="M98" s="209"/>
      <c r="N98" s="82" t="s">
        <v>643</v>
      </c>
      <c r="O98" s="27"/>
      <c r="P98" s="5"/>
      <c r="Q98" s="28"/>
      <c r="R98" s="15"/>
      <c r="S98" s="15"/>
      <c r="T98" s="15"/>
    </row>
    <row r="99" spans="1:20" ht="17.45" customHeight="1" x14ac:dyDescent="0.25">
      <c r="A99" s="696"/>
      <c r="B99" s="724"/>
      <c r="C99" s="470" t="s">
        <v>104</v>
      </c>
      <c r="D99" s="515" t="s">
        <v>121</v>
      </c>
      <c r="E99" s="191">
        <v>45702</v>
      </c>
      <c r="F99" s="108">
        <v>1</v>
      </c>
      <c r="G99" s="421" t="s">
        <v>9</v>
      </c>
      <c r="H99" s="297">
        <v>1</v>
      </c>
      <c r="I99" s="11">
        <v>1</v>
      </c>
      <c r="J99" s="11">
        <v>1</v>
      </c>
      <c r="K99" s="64">
        <v>1</v>
      </c>
      <c r="L99" s="35">
        <v>1</v>
      </c>
      <c r="M99" s="167"/>
      <c r="N99" s="84" t="s">
        <v>644</v>
      </c>
      <c r="O99" s="27"/>
      <c r="P99" s="5"/>
      <c r="Q99" s="28"/>
      <c r="R99" s="15"/>
      <c r="S99" s="15"/>
      <c r="T99" s="15"/>
    </row>
    <row r="100" spans="1:20" ht="17.45" customHeight="1" x14ac:dyDescent="0.25">
      <c r="A100" s="696"/>
      <c r="B100" s="724"/>
      <c r="C100" s="470" t="s">
        <v>104</v>
      </c>
      <c r="D100" s="515" t="s">
        <v>122</v>
      </c>
      <c r="E100" s="509">
        <v>45695</v>
      </c>
      <c r="F100" s="108">
        <v>1</v>
      </c>
      <c r="G100" s="421" t="s">
        <v>9</v>
      </c>
      <c r="H100" s="297">
        <v>1</v>
      </c>
      <c r="I100" s="11">
        <v>1</v>
      </c>
      <c r="J100" s="11">
        <v>1</v>
      </c>
      <c r="K100" s="64">
        <v>1</v>
      </c>
      <c r="L100" s="35">
        <v>1</v>
      </c>
      <c r="M100" s="167"/>
      <c r="N100" s="84" t="s">
        <v>645</v>
      </c>
      <c r="O100" s="27"/>
      <c r="P100" s="5"/>
      <c r="Q100" s="28"/>
      <c r="R100" s="15"/>
      <c r="S100" s="15"/>
      <c r="T100" s="15"/>
    </row>
    <row r="101" spans="1:20" ht="17.45" customHeight="1" x14ac:dyDescent="0.25">
      <c r="A101" s="696"/>
      <c r="B101" s="724"/>
      <c r="C101" s="470" t="s">
        <v>104</v>
      </c>
      <c r="D101" s="515" t="s">
        <v>556</v>
      </c>
      <c r="E101" s="513">
        <v>45695</v>
      </c>
      <c r="F101" s="108">
        <v>1</v>
      </c>
      <c r="G101" s="421" t="s">
        <v>9</v>
      </c>
      <c r="H101" s="297">
        <v>1</v>
      </c>
      <c r="I101" s="11">
        <v>1</v>
      </c>
      <c r="J101" s="11">
        <v>1</v>
      </c>
      <c r="K101" s="64">
        <v>1</v>
      </c>
      <c r="L101" s="35">
        <v>1</v>
      </c>
      <c r="M101" s="167"/>
      <c r="N101" s="84"/>
      <c r="O101" s="27"/>
      <c r="P101" s="5"/>
      <c r="Q101" s="28"/>
      <c r="R101" s="15"/>
      <c r="S101" s="15"/>
      <c r="T101" s="15"/>
    </row>
    <row r="102" spans="1:20" ht="17.45" customHeight="1" x14ac:dyDescent="0.25">
      <c r="A102" s="696"/>
      <c r="B102" s="724"/>
      <c r="C102" s="470" t="s">
        <v>104</v>
      </c>
      <c r="D102" s="515" t="s">
        <v>389</v>
      </c>
      <c r="E102" s="513">
        <v>45695</v>
      </c>
      <c r="F102" s="108">
        <v>1</v>
      </c>
      <c r="G102" s="421" t="s">
        <v>9</v>
      </c>
      <c r="H102" s="297">
        <v>1</v>
      </c>
      <c r="I102" s="11">
        <v>1</v>
      </c>
      <c r="J102" s="11">
        <v>1</v>
      </c>
      <c r="K102" s="64">
        <v>1</v>
      </c>
      <c r="L102" s="35">
        <v>1</v>
      </c>
      <c r="M102" s="167"/>
      <c r="N102" s="84" t="s">
        <v>646</v>
      </c>
      <c r="O102" s="27"/>
      <c r="P102" s="5"/>
      <c r="Q102" s="28"/>
      <c r="R102" s="15"/>
      <c r="S102" s="15"/>
      <c r="T102" s="15"/>
    </row>
    <row r="103" spans="1:20" ht="17.45" customHeight="1" x14ac:dyDescent="0.25">
      <c r="A103" s="696"/>
      <c r="B103" s="724"/>
      <c r="C103" s="470" t="s">
        <v>104</v>
      </c>
      <c r="D103" s="456" t="s">
        <v>123</v>
      </c>
      <c r="E103" s="191">
        <v>45709</v>
      </c>
      <c r="F103" s="108">
        <v>1</v>
      </c>
      <c r="G103" s="421" t="s">
        <v>9</v>
      </c>
      <c r="H103" s="297">
        <v>1</v>
      </c>
      <c r="I103" s="11">
        <v>1</v>
      </c>
      <c r="J103" s="11">
        <v>1</v>
      </c>
      <c r="K103" s="64">
        <v>1</v>
      </c>
      <c r="L103" s="35">
        <v>1</v>
      </c>
      <c r="M103" s="167"/>
      <c r="N103" s="84" t="s">
        <v>647</v>
      </c>
      <c r="O103" s="27"/>
      <c r="P103" s="5"/>
      <c r="Q103" s="28"/>
      <c r="R103" s="15"/>
      <c r="S103" s="15"/>
      <c r="T103" s="15"/>
    </row>
    <row r="104" spans="1:20" ht="17.45" customHeight="1" x14ac:dyDescent="0.25">
      <c r="A104" s="696"/>
      <c r="B104" s="724"/>
      <c r="C104" s="470" t="s">
        <v>104</v>
      </c>
      <c r="D104" s="456" t="s">
        <v>390</v>
      </c>
      <c r="E104" s="191">
        <v>45709</v>
      </c>
      <c r="F104" s="108">
        <v>1</v>
      </c>
      <c r="G104" s="421" t="s">
        <v>9</v>
      </c>
      <c r="H104" s="297">
        <v>1</v>
      </c>
      <c r="I104" s="11">
        <v>1</v>
      </c>
      <c r="J104" s="11">
        <v>1</v>
      </c>
      <c r="K104" s="64">
        <v>1</v>
      </c>
      <c r="L104" s="35">
        <v>1</v>
      </c>
      <c r="M104" s="167"/>
      <c r="N104" s="84"/>
      <c r="O104" s="27"/>
      <c r="P104" s="5"/>
      <c r="Q104" s="28"/>
      <c r="R104" s="15"/>
      <c r="S104" s="15"/>
      <c r="T104" s="15"/>
    </row>
    <row r="105" spans="1:20" ht="17.45" customHeight="1" x14ac:dyDescent="0.25">
      <c r="A105" s="696"/>
      <c r="B105" s="724"/>
      <c r="C105" s="347" t="s">
        <v>125</v>
      </c>
      <c r="D105" s="269" t="s">
        <v>129</v>
      </c>
      <c r="E105" s="180">
        <v>45688</v>
      </c>
      <c r="F105" s="97">
        <v>1</v>
      </c>
      <c r="G105" s="125" t="s">
        <v>9</v>
      </c>
      <c r="H105" s="178">
        <v>1</v>
      </c>
      <c r="I105" s="7">
        <v>1</v>
      </c>
      <c r="J105" s="7">
        <v>1</v>
      </c>
      <c r="K105" s="47">
        <v>1</v>
      </c>
      <c r="L105" s="33">
        <v>1</v>
      </c>
      <c r="M105" s="101"/>
      <c r="N105" s="88"/>
      <c r="O105" s="27"/>
      <c r="P105" s="5"/>
      <c r="Q105" s="28"/>
      <c r="R105" s="15"/>
      <c r="S105" s="15"/>
      <c r="T105" s="15"/>
    </row>
    <row r="106" spans="1:20" ht="17.45" customHeight="1" x14ac:dyDescent="0.25">
      <c r="A106" s="696"/>
      <c r="B106" s="724"/>
      <c r="C106" s="347" t="s">
        <v>140</v>
      </c>
      <c r="D106" s="501" t="s">
        <v>130</v>
      </c>
      <c r="E106" s="180">
        <v>45695</v>
      </c>
      <c r="F106" s="97">
        <v>1</v>
      </c>
      <c r="G106" s="125" t="s">
        <v>9</v>
      </c>
      <c r="H106" s="178">
        <v>1</v>
      </c>
      <c r="I106" s="7">
        <v>1</v>
      </c>
      <c r="J106" s="7">
        <v>1</v>
      </c>
      <c r="K106" s="47">
        <v>1</v>
      </c>
      <c r="L106" s="33">
        <v>1</v>
      </c>
      <c r="M106" s="101"/>
      <c r="N106" s="88" t="s">
        <v>648</v>
      </c>
      <c r="O106" s="27"/>
      <c r="P106" s="5"/>
      <c r="Q106" s="28"/>
      <c r="R106" s="15"/>
      <c r="S106" s="15"/>
      <c r="T106" s="15"/>
    </row>
    <row r="107" spans="1:20" ht="17.45" customHeight="1" x14ac:dyDescent="0.25">
      <c r="A107" s="696"/>
      <c r="B107" s="724"/>
      <c r="C107" s="347" t="s">
        <v>125</v>
      </c>
      <c r="D107" s="501" t="s">
        <v>131</v>
      </c>
      <c r="E107" s="418">
        <v>45681</v>
      </c>
      <c r="F107" s="97">
        <v>4</v>
      </c>
      <c r="G107" s="125" t="s">
        <v>9</v>
      </c>
      <c r="H107" s="178">
        <v>2</v>
      </c>
      <c r="I107" s="7">
        <v>2</v>
      </c>
      <c r="J107" s="7">
        <v>2</v>
      </c>
      <c r="K107" s="47">
        <v>2</v>
      </c>
      <c r="L107" s="33">
        <v>2</v>
      </c>
      <c r="M107" s="101"/>
      <c r="N107" s="88" t="s">
        <v>132</v>
      </c>
      <c r="O107" s="27"/>
      <c r="P107" s="5"/>
      <c r="Q107" s="28"/>
      <c r="R107" s="15"/>
      <c r="S107" s="15"/>
      <c r="T107" s="15"/>
    </row>
    <row r="108" spans="1:20" ht="17.45" customHeight="1" x14ac:dyDescent="0.25">
      <c r="A108" s="696"/>
      <c r="B108" s="724"/>
      <c r="C108" s="347" t="s">
        <v>125</v>
      </c>
      <c r="D108" s="396" t="s">
        <v>649</v>
      </c>
      <c r="E108" s="180">
        <v>45681</v>
      </c>
      <c r="F108" s="97">
        <v>1</v>
      </c>
      <c r="G108" s="125" t="s">
        <v>9</v>
      </c>
      <c r="H108" s="178">
        <v>1</v>
      </c>
      <c r="I108" s="7">
        <v>1</v>
      </c>
      <c r="J108" s="7">
        <v>1</v>
      </c>
      <c r="K108" s="47">
        <v>1</v>
      </c>
      <c r="L108" s="33">
        <v>1</v>
      </c>
      <c r="M108" s="101"/>
      <c r="N108" s="88" t="s">
        <v>650</v>
      </c>
      <c r="O108" s="27"/>
      <c r="P108" s="5"/>
      <c r="Q108" s="28"/>
      <c r="R108" s="15"/>
      <c r="S108" s="15"/>
      <c r="T108" s="15"/>
    </row>
    <row r="109" spans="1:20" ht="17.45" customHeight="1" x14ac:dyDescent="0.25">
      <c r="A109" s="696"/>
      <c r="B109" s="724"/>
      <c r="C109" s="347" t="s">
        <v>125</v>
      </c>
      <c r="D109" s="501" t="s">
        <v>134</v>
      </c>
      <c r="E109" s="180">
        <v>45681</v>
      </c>
      <c r="F109" s="97">
        <v>1</v>
      </c>
      <c r="G109" s="125" t="s">
        <v>9</v>
      </c>
      <c r="H109" s="178">
        <v>1</v>
      </c>
      <c r="I109" s="7">
        <v>1</v>
      </c>
      <c r="J109" s="7">
        <v>1</v>
      </c>
      <c r="K109" s="47">
        <v>2</v>
      </c>
      <c r="L109" s="33">
        <v>2</v>
      </c>
      <c r="M109" s="101"/>
      <c r="N109" s="88" t="s">
        <v>132</v>
      </c>
      <c r="O109" s="27"/>
      <c r="P109" s="5"/>
      <c r="Q109" s="28"/>
      <c r="R109" s="15"/>
      <c r="S109" s="15"/>
      <c r="T109" s="15"/>
    </row>
    <row r="110" spans="1:20" ht="17.45" customHeight="1" x14ac:dyDescent="0.25">
      <c r="A110" s="696"/>
      <c r="B110" s="724"/>
      <c r="C110" s="347" t="s">
        <v>125</v>
      </c>
      <c r="D110" s="501" t="s">
        <v>135</v>
      </c>
      <c r="E110" s="191">
        <v>45695</v>
      </c>
      <c r="F110" s="97">
        <v>1</v>
      </c>
      <c r="G110" s="125" t="s">
        <v>9</v>
      </c>
      <c r="H110" s="178">
        <v>1</v>
      </c>
      <c r="I110" s="7">
        <v>1</v>
      </c>
      <c r="J110" s="7">
        <v>3</v>
      </c>
      <c r="K110" s="47">
        <v>3</v>
      </c>
      <c r="L110" s="33">
        <v>2</v>
      </c>
      <c r="M110" s="101"/>
      <c r="N110" s="88" t="s">
        <v>132</v>
      </c>
      <c r="O110" s="27"/>
      <c r="P110" s="5"/>
      <c r="Q110" s="28"/>
      <c r="R110" s="15"/>
      <c r="S110" s="15"/>
      <c r="T110" s="15"/>
    </row>
    <row r="111" spans="1:20" ht="17.45" customHeight="1" x14ac:dyDescent="0.25">
      <c r="A111" s="696"/>
      <c r="B111" s="724"/>
      <c r="C111" s="347" t="s">
        <v>140</v>
      </c>
      <c r="D111" s="469" t="s">
        <v>392</v>
      </c>
      <c r="E111" s="191"/>
      <c r="F111" s="97">
        <v>1</v>
      </c>
      <c r="G111" s="125" t="s">
        <v>9</v>
      </c>
      <c r="H111" s="178">
        <v>1</v>
      </c>
      <c r="I111" s="7">
        <v>1</v>
      </c>
      <c r="J111" s="7">
        <v>1</v>
      </c>
      <c r="K111" s="47">
        <v>1</v>
      </c>
      <c r="L111" s="33">
        <v>1</v>
      </c>
      <c r="M111" s="101"/>
      <c r="N111" s="88"/>
      <c r="O111" s="27"/>
      <c r="P111" s="5"/>
      <c r="Q111" s="28"/>
      <c r="R111" s="15"/>
      <c r="S111" s="15"/>
      <c r="T111" s="15"/>
    </row>
    <row r="112" spans="1:20" ht="17.45" customHeight="1" x14ac:dyDescent="0.25">
      <c r="A112" s="696"/>
      <c r="B112" s="724"/>
      <c r="C112" s="347" t="s">
        <v>125</v>
      </c>
      <c r="D112" s="469" t="s">
        <v>317</v>
      </c>
      <c r="E112" s="180">
        <v>45688</v>
      </c>
      <c r="F112" s="97">
        <v>1</v>
      </c>
      <c r="G112" s="125" t="s">
        <v>9</v>
      </c>
      <c r="H112" s="178">
        <v>1</v>
      </c>
      <c r="I112" s="7">
        <v>1</v>
      </c>
      <c r="J112" s="7">
        <v>1</v>
      </c>
      <c r="K112" s="47">
        <v>1</v>
      </c>
      <c r="L112" s="33">
        <v>1</v>
      </c>
      <c r="M112" s="101"/>
      <c r="N112" s="88" t="s">
        <v>560</v>
      </c>
      <c r="O112" s="27"/>
      <c r="P112" s="5"/>
      <c r="Q112" s="28"/>
      <c r="R112" s="15"/>
      <c r="S112" s="15"/>
      <c r="T112" s="15"/>
    </row>
    <row r="113" spans="1:39" ht="17.45" customHeight="1" x14ac:dyDescent="0.25">
      <c r="A113" s="696"/>
      <c r="B113" s="724"/>
      <c r="C113" s="347" t="s">
        <v>140</v>
      </c>
      <c r="D113" s="501" t="s">
        <v>318</v>
      </c>
      <c r="E113" s="180">
        <v>45681</v>
      </c>
      <c r="F113" s="97">
        <v>1</v>
      </c>
      <c r="G113" s="125" t="s">
        <v>9</v>
      </c>
      <c r="H113" s="178">
        <v>1</v>
      </c>
      <c r="I113" s="7">
        <v>1</v>
      </c>
      <c r="J113" s="7">
        <v>1</v>
      </c>
      <c r="K113" s="47">
        <v>4</v>
      </c>
      <c r="L113" s="33">
        <v>4</v>
      </c>
      <c r="M113" s="101"/>
      <c r="N113" s="88"/>
      <c r="O113" s="27"/>
      <c r="P113" s="5"/>
      <c r="Q113" s="28"/>
      <c r="R113" s="15"/>
      <c r="S113" s="15"/>
      <c r="T113" s="15"/>
    </row>
    <row r="114" spans="1:39" ht="17.45" customHeight="1" x14ac:dyDescent="0.25">
      <c r="A114" s="696"/>
      <c r="B114" s="724"/>
      <c r="C114" s="347" t="s">
        <v>140</v>
      </c>
      <c r="D114" s="351" t="s">
        <v>143</v>
      </c>
      <c r="E114" s="181"/>
      <c r="F114" s="109">
        <v>1</v>
      </c>
      <c r="G114" s="246" t="s">
        <v>9</v>
      </c>
      <c r="H114" s="135">
        <v>1</v>
      </c>
      <c r="I114" s="10">
        <v>1</v>
      </c>
      <c r="J114" s="10">
        <v>1</v>
      </c>
      <c r="K114" s="47">
        <v>1</v>
      </c>
      <c r="L114" s="33">
        <v>1</v>
      </c>
      <c r="M114" s="101"/>
      <c r="N114" s="88"/>
      <c r="O114" s="27"/>
      <c r="P114" s="5"/>
      <c r="Q114" s="28"/>
      <c r="R114" s="15"/>
      <c r="S114" s="15"/>
      <c r="T114" s="15"/>
    </row>
    <row r="115" spans="1:39" ht="17.45" customHeight="1" x14ac:dyDescent="0.25">
      <c r="A115" s="696"/>
      <c r="B115" s="724"/>
      <c r="C115" s="377" t="s">
        <v>125</v>
      </c>
      <c r="D115" s="351" t="s">
        <v>319</v>
      </c>
      <c r="E115" s="359">
        <v>45664</v>
      </c>
      <c r="F115" s="109">
        <v>1</v>
      </c>
      <c r="G115" s="246" t="s">
        <v>9</v>
      </c>
      <c r="H115" s="135">
        <v>1</v>
      </c>
      <c r="I115" s="10">
        <v>1</v>
      </c>
      <c r="J115" s="10">
        <v>1</v>
      </c>
      <c r="K115" s="47">
        <v>1</v>
      </c>
      <c r="L115" s="33">
        <v>1</v>
      </c>
      <c r="M115" s="101"/>
      <c r="N115" s="88"/>
      <c r="O115" s="27"/>
      <c r="P115" s="5"/>
      <c r="Q115" s="28"/>
      <c r="R115" s="15"/>
      <c r="S115" s="15"/>
      <c r="T115" s="15"/>
    </row>
    <row r="116" spans="1:39" ht="8.25" customHeight="1" thickBot="1" x14ac:dyDescent="0.3">
      <c r="A116" s="696"/>
      <c r="B116" s="724"/>
      <c r="C116" s="390"/>
      <c r="D116" s="376"/>
      <c r="E116" s="206"/>
      <c r="F116" s="99"/>
      <c r="G116" s="247"/>
      <c r="H116" s="60"/>
      <c r="I116" s="10"/>
      <c r="J116" s="244"/>
      <c r="K116" s="45"/>
      <c r="L116" s="34"/>
      <c r="M116" s="171"/>
      <c r="N116" s="89"/>
      <c r="O116" s="27"/>
      <c r="P116" s="5"/>
      <c r="Q116" s="28"/>
      <c r="R116" s="15"/>
      <c r="S116" s="15"/>
      <c r="T116" s="15"/>
    </row>
    <row r="117" spans="1:39" ht="17.45" customHeight="1" x14ac:dyDescent="0.25">
      <c r="A117" s="696"/>
      <c r="B117" s="799" t="s">
        <v>81</v>
      </c>
      <c r="C117" s="375" t="s">
        <v>113</v>
      </c>
      <c r="D117" s="118" t="s">
        <v>562</v>
      </c>
      <c r="E117" s="308">
        <v>45687</v>
      </c>
      <c r="F117" s="98">
        <v>1</v>
      </c>
      <c r="G117" s="288" t="s">
        <v>9</v>
      </c>
      <c r="H117" s="285">
        <v>1</v>
      </c>
      <c r="I117" s="8">
        <v>2</v>
      </c>
      <c r="J117" s="8">
        <v>2</v>
      </c>
      <c r="K117" s="8">
        <v>2</v>
      </c>
      <c r="L117" s="32">
        <v>2</v>
      </c>
      <c r="M117" s="169"/>
      <c r="N117" s="82" t="s">
        <v>445</v>
      </c>
      <c r="O117" s="27"/>
      <c r="P117" s="5"/>
      <c r="Q117" s="28"/>
      <c r="R117" s="15"/>
      <c r="S117" s="15"/>
      <c r="T117" s="15"/>
    </row>
    <row r="118" spans="1:39" ht="17.45" customHeight="1" x14ac:dyDescent="0.25">
      <c r="A118" s="696"/>
      <c r="B118" s="789"/>
      <c r="C118" s="342" t="s">
        <v>113</v>
      </c>
      <c r="D118" s="269" t="s">
        <v>396</v>
      </c>
      <c r="E118" s="180">
        <v>45687</v>
      </c>
      <c r="F118" s="97">
        <v>1</v>
      </c>
      <c r="G118" s="125" t="s">
        <v>9</v>
      </c>
      <c r="H118" s="178">
        <v>1</v>
      </c>
      <c r="I118" s="7">
        <v>2</v>
      </c>
      <c r="J118" s="7">
        <v>2</v>
      </c>
      <c r="K118" s="47">
        <v>2</v>
      </c>
      <c r="L118" s="35">
        <v>2</v>
      </c>
      <c r="M118" s="1"/>
      <c r="N118" s="88"/>
      <c r="O118" s="27"/>
      <c r="P118" s="5"/>
      <c r="Q118" s="28"/>
      <c r="R118" s="15"/>
      <c r="S118" s="15"/>
      <c r="T118" s="15"/>
    </row>
    <row r="119" spans="1:39" ht="17.45" customHeight="1" x14ac:dyDescent="0.25">
      <c r="A119" s="696"/>
      <c r="B119" s="789"/>
      <c r="C119" s="342" t="s">
        <v>113</v>
      </c>
      <c r="D119" s="269" t="s">
        <v>563</v>
      </c>
      <c r="E119" s="180">
        <v>45687</v>
      </c>
      <c r="F119" s="97">
        <v>1</v>
      </c>
      <c r="G119" s="125" t="s">
        <v>9</v>
      </c>
      <c r="H119" s="178">
        <v>1</v>
      </c>
      <c r="I119" s="7">
        <v>2</v>
      </c>
      <c r="J119" s="7">
        <v>2</v>
      </c>
      <c r="K119" s="7">
        <v>2</v>
      </c>
      <c r="L119" s="35">
        <v>2</v>
      </c>
      <c r="M119" s="97"/>
      <c r="N119" s="88"/>
      <c r="P119" s="5"/>
      <c r="Q119" s="28"/>
      <c r="R119" s="15"/>
      <c r="S119" s="15"/>
      <c r="T119" s="15"/>
    </row>
    <row r="120" spans="1:39" ht="17.45" customHeight="1" x14ac:dyDescent="0.25">
      <c r="A120" s="696"/>
      <c r="B120" s="789"/>
      <c r="C120" s="342" t="s">
        <v>113</v>
      </c>
      <c r="D120" s="351" t="s">
        <v>85</v>
      </c>
      <c r="E120" s="181">
        <v>45693</v>
      </c>
      <c r="F120" s="109"/>
      <c r="G120" s="246" t="s">
        <v>9</v>
      </c>
      <c r="H120" s="135">
        <v>1</v>
      </c>
      <c r="I120" s="10">
        <v>1</v>
      </c>
      <c r="J120" s="243">
        <v>1</v>
      </c>
      <c r="K120" s="44">
        <v>1</v>
      </c>
      <c r="L120" s="33">
        <v>1</v>
      </c>
      <c r="M120" s="170"/>
      <c r="N120" s="149"/>
      <c r="P120" s="5"/>
      <c r="Q120" s="28"/>
      <c r="R120" s="15"/>
      <c r="S120" s="15"/>
      <c r="T120" s="15"/>
    </row>
    <row r="121" spans="1:39" ht="8.25" customHeight="1" thickBot="1" x14ac:dyDescent="0.3">
      <c r="A121" s="696"/>
      <c r="B121" s="789"/>
      <c r="C121" s="364"/>
      <c r="D121" s="351"/>
      <c r="E121" s="181"/>
      <c r="F121" s="109"/>
      <c r="G121" s="246"/>
      <c r="H121" s="135"/>
      <c r="I121" s="10"/>
      <c r="J121" s="243"/>
      <c r="K121" s="44"/>
      <c r="L121" s="41"/>
      <c r="M121" s="170"/>
      <c r="N121" s="149"/>
      <c r="O121" s="27"/>
      <c r="P121" s="5"/>
      <c r="Q121" s="28"/>
      <c r="R121" s="15"/>
      <c r="S121" s="15"/>
      <c r="T121" s="15"/>
    </row>
    <row r="122" spans="1:39" ht="17.45" customHeight="1" thickBot="1" x14ac:dyDescent="0.3">
      <c r="A122" s="696"/>
      <c r="B122" s="799" t="s">
        <v>157</v>
      </c>
      <c r="C122" s="400" t="s">
        <v>41</v>
      </c>
      <c r="D122" s="291" t="s">
        <v>403</v>
      </c>
      <c r="E122" s="286"/>
      <c r="F122" s="285">
        <v>1</v>
      </c>
      <c r="G122" s="304" t="s">
        <v>9</v>
      </c>
      <c r="H122" s="285">
        <v>1</v>
      </c>
      <c r="I122" s="8">
        <v>1</v>
      </c>
      <c r="J122" s="8">
        <v>1</v>
      </c>
      <c r="K122" s="46">
        <v>1</v>
      </c>
      <c r="L122" s="32">
        <v>1</v>
      </c>
      <c r="M122" s="98"/>
      <c r="N122" s="82"/>
      <c r="O122" s="27"/>
      <c r="P122" s="5"/>
      <c r="Q122" s="28"/>
      <c r="R122" s="15"/>
      <c r="S122" s="15"/>
      <c r="T122" s="15"/>
    </row>
    <row r="123" spans="1:39" ht="17.45" customHeight="1" thickBot="1" x14ac:dyDescent="0.3">
      <c r="A123" s="696"/>
      <c r="B123" s="799"/>
      <c r="C123" s="470" t="s">
        <v>41</v>
      </c>
      <c r="D123" s="355" t="s">
        <v>570</v>
      </c>
      <c r="E123" s="345">
        <v>45698</v>
      </c>
      <c r="F123" s="297"/>
      <c r="G123" s="302" t="s">
        <v>9</v>
      </c>
      <c r="H123" s="297"/>
      <c r="I123" s="11">
        <v>1</v>
      </c>
      <c r="J123" s="11">
        <v>1</v>
      </c>
      <c r="K123" s="64">
        <v>1</v>
      </c>
      <c r="L123" s="35">
        <v>1</v>
      </c>
      <c r="M123" s="167"/>
      <c r="N123" s="88" t="s">
        <v>571</v>
      </c>
      <c r="O123" s="27"/>
      <c r="P123" s="5"/>
      <c r="Q123" s="28"/>
      <c r="R123" s="15"/>
      <c r="S123" s="15"/>
      <c r="T123" s="15"/>
    </row>
    <row r="124" spans="1:39" ht="17.45" customHeight="1" thickBot="1" x14ac:dyDescent="0.3">
      <c r="A124" s="696"/>
      <c r="B124" s="799"/>
      <c r="C124" s="516" t="s">
        <v>41</v>
      </c>
      <c r="D124" s="325" t="s">
        <v>572</v>
      </c>
      <c r="E124" s="208">
        <v>45700</v>
      </c>
      <c r="F124" s="161">
        <v>1</v>
      </c>
      <c r="G124" s="241" t="s">
        <v>9</v>
      </c>
      <c r="H124" s="161">
        <v>1</v>
      </c>
      <c r="I124" s="31">
        <v>1</v>
      </c>
      <c r="J124" s="31">
        <v>1</v>
      </c>
      <c r="K124" s="162">
        <v>1</v>
      </c>
      <c r="L124" s="41">
        <v>1</v>
      </c>
      <c r="M124" s="1"/>
      <c r="N124" s="164" t="s">
        <v>573</v>
      </c>
      <c r="O124" s="27"/>
      <c r="P124" s="5"/>
      <c r="Q124" s="28"/>
      <c r="R124" s="15"/>
      <c r="S124" s="15"/>
      <c r="T124" s="15"/>
    </row>
    <row r="125" spans="1:39" ht="8.25" customHeight="1" thickBot="1" x14ac:dyDescent="0.3">
      <c r="A125" s="696"/>
      <c r="B125" s="799"/>
      <c r="C125" s="364"/>
      <c r="D125" s="351"/>
      <c r="E125" s="154"/>
      <c r="F125" s="135"/>
      <c r="G125" s="277"/>
      <c r="H125" s="135"/>
      <c r="I125" s="31"/>
      <c r="J125" s="243"/>
      <c r="K125" s="44"/>
      <c r="L125" s="38"/>
      <c r="M125" s="109"/>
      <c r="N125" s="149"/>
      <c r="O125" s="27"/>
      <c r="P125" s="5"/>
      <c r="Q125" s="28"/>
      <c r="R125" s="15"/>
      <c r="S125" s="15"/>
      <c r="T125" s="15"/>
    </row>
    <row r="126" spans="1:39" ht="18" customHeight="1" thickBot="1" x14ac:dyDescent="0.3">
      <c r="A126" s="715"/>
      <c r="B126" s="714" t="s">
        <v>146</v>
      </c>
      <c r="C126" s="290" t="s">
        <v>82</v>
      </c>
      <c r="D126" s="291" t="s">
        <v>651</v>
      </c>
      <c r="E126" s="286">
        <v>45666</v>
      </c>
      <c r="F126" s="285">
        <v>1</v>
      </c>
      <c r="G126" s="304" t="s">
        <v>9</v>
      </c>
      <c r="H126" s="285">
        <v>1</v>
      </c>
      <c r="I126" s="8">
        <v>1</v>
      </c>
      <c r="J126" s="8">
        <v>1</v>
      </c>
      <c r="K126" s="8">
        <v>1</v>
      </c>
      <c r="L126" s="32">
        <v>1</v>
      </c>
      <c r="M126" s="209"/>
      <c r="N126" s="357" t="s">
        <v>565</v>
      </c>
      <c r="O126" s="12"/>
      <c r="P126" s="5"/>
      <c r="Q126" s="28"/>
      <c r="R126" s="15"/>
      <c r="S126" s="15"/>
      <c r="T126" s="15"/>
      <c r="U126" s="26"/>
      <c r="V126" s="26"/>
      <c r="W126" s="26"/>
      <c r="X126" s="26"/>
      <c r="Y126" s="26"/>
      <c r="Z126" s="26"/>
      <c r="AA126" s="15"/>
      <c r="AB126" s="15"/>
      <c r="AK126" s="15"/>
      <c r="AL126" s="15"/>
      <c r="AM126" s="15"/>
    </row>
    <row r="127" spans="1:39" ht="18" customHeight="1" thickBot="1" x14ac:dyDescent="0.3">
      <c r="A127" s="715"/>
      <c r="B127" s="714"/>
      <c r="C127" s="479" t="s">
        <v>82</v>
      </c>
      <c r="D127" s="355" t="s">
        <v>257</v>
      </c>
      <c r="E127" s="345">
        <v>45688</v>
      </c>
      <c r="F127" s="297">
        <v>1</v>
      </c>
      <c r="G127" s="238" t="s">
        <v>9</v>
      </c>
      <c r="H127" s="297">
        <v>1</v>
      </c>
      <c r="I127" s="11">
        <v>1</v>
      </c>
      <c r="J127" s="11">
        <v>1</v>
      </c>
      <c r="K127" s="35">
        <v>0</v>
      </c>
      <c r="L127" s="35">
        <v>0</v>
      </c>
      <c r="M127" s="167"/>
      <c r="N127" s="480" t="s">
        <v>566</v>
      </c>
      <c r="O127" s="12"/>
      <c r="P127" s="5"/>
      <c r="Q127" s="28"/>
      <c r="R127" s="15"/>
      <c r="S127" s="15"/>
      <c r="T127" s="15"/>
      <c r="U127" s="26"/>
      <c r="V127" s="26"/>
      <c r="W127" s="26"/>
      <c r="X127" s="26"/>
      <c r="Y127" s="26"/>
      <c r="Z127" s="26"/>
      <c r="AA127" s="15"/>
      <c r="AB127" s="15"/>
      <c r="AK127" s="15"/>
      <c r="AL127" s="15"/>
      <c r="AM127" s="15"/>
    </row>
    <row r="128" spans="1:39" ht="18" customHeight="1" thickBot="1" x14ac:dyDescent="0.3">
      <c r="A128" s="715"/>
      <c r="B128" s="714"/>
      <c r="C128" s="347" t="s">
        <v>82</v>
      </c>
      <c r="D128" s="269" t="s">
        <v>567</v>
      </c>
      <c r="E128" s="345">
        <v>45688</v>
      </c>
      <c r="F128" s="178">
        <v>1</v>
      </c>
      <c r="G128" s="238" t="s">
        <v>9</v>
      </c>
      <c r="H128" s="178">
        <v>1</v>
      </c>
      <c r="I128" s="7">
        <v>1</v>
      </c>
      <c r="J128" s="7">
        <v>1</v>
      </c>
      <c r="K128" s="33">
        <v>0</v>
      </c>
      <c r="L128" s="33">
        <v>0</v>
      </c>
      <c r="M128" s="101"/>
      <c r="N128" s="260" t="s">
        <v>568</v>
      </c>
      <c r="O128" s="12"/>
      <c r="P128" s="5"/>
      <c r="Q128" s="28"/>
      <c r="R128" s="15"/>
      <c r="S128" s="15"/>
      <c r="T128" s="15"/>
      <c r="U128" s="26"/>
      <c r="V128" s="26"/>
      <c r="W128" s="26"/>
      <c r="X128" s="26"/>
      <c r="Y128" s="26"/>
      <c r="Z128" s="26"/>
      <c r="AA128" s="15"/>
      <c r="AB128" s="15"/>
      <c r="AK128" s="15"/>
      <c r="AL128" s="15"/>
      <c r="AM128" s="15"/>
    </row>
    <row r="129" spans="1:39" ht="18" customHeight="1" thickBot="1" x14ac:dyDescent="0.3">
      <c r="A129" s="715"/>
      <c r="B129" s="714"/>
      <c r="C129" s="347" t="s">
        <v>82</v>
      </c>
      <c r="D129" s="351" t="s">
        <v>652</v>
      </c>
      <c r="E129" s="345"/>
      <c r="F129" s="178"/>
      <c r="G129" s="238" t="s">
        <v>9</v>
      </c>
      <c r="H129" s="178"/>
      <c r="I129" s="7">
        <v>4</v>
      </c>
      <c r="J129" s="279">
        <v>0</v>
      </c>
      <c r="K129" s="7">
        <v>0</v>
      </c>
      <c r="L129" s="33">
        <v>0</v>
      </c>
      <c r="M129" s="101"/>
      <c r="N129" s="260"/>
      <c r="O129" s="12"/>
      <c r="P129" s="5"/>
      <c r="Q129" s="28"/>
      <c r="R129" s="15"/>
      <c r="S129" s="15"/>
      <c r="T129" s="15"/>
      <c r="U129" s="26"/>
      <c r="V129" s="26"/>
      <c r="W129" s="26"/>
      <c r="X129" s="26"/>
      <c r="Y129" s="26"/>
      <c r="Z129" s="26"/>
      <c r="AA129" s="15"/>
      <c r="AB129" s="15"/>
      <c r="AK129" s="15"/>
      <c r="AL129" s="15"/>
      <c r="AM129" s="15"/>
    </row>
    <row r="130" spans="1:39" ht="18" customHeight="1" thickBot="1" x14ac:dyDescent="0.3">
      <c r="A130" s="715"/>
      <c r="B130" s="714"/>
      <c r="C130" s="377" t="s">
        <v>82</v>
      </c>
      <c r="D130" s="351" t="s">
        <v>653</v>
      </c>
      <c r="E130" s="345">
        <v>45695</v>
      </c>
      <c r="F130" s="297"/>
      <c r="G130" s="302" t="s">
        <v>9</v>
      </c>
      <c r="H130" s="297"/>
      <c r="I130" s="11"/>
      <c r="J130" s="298"/>
      <c r="K130" s="11"/>
      <c r="L130" s="35">
        <v>1</v>
      </c>
      <c r="M130" s="101"/>
      <c r="N130" s="260"/>
      <c r="O130" s="12"/>
      <c r="P130" s="5"/>
      <c r="Q130" s="28"/>
      <c r="R130" s="15"/>
      <c r="S130" s="15"/>
      <c r="T130" s="15"/>
      <c r="U130" s="26"/>
      <c r="V130" s="26"/>
      <c r="W130" s="26"/>
      <c r="X130" s="26"/>
      <c r="Y130" s="26"/>
      <c r="Z130" s="26"/>
      <c r="AA130" s="15"/>
      <c r="AB130" s="15"/>
      <c r="AK130" s="15"/>
      <c r="AL130" s="15"/>
      <c r="AM130" s="15"/>
    </row>
    <row r="131" spans="1:39" ht="18" customHeight="1" thickBot="1" x14ac:dyDescent="0.3">
      <c r="A131" s="715"/>
      <c r="B131" s="714"/>
      <c r="C131" s="377" t="s">
        <v>82</v>
      </c>
      <c r="D131" s="351" t="s">
        <v>654</v>
      </c>
      <c r="E131" s="201">
        <v>45700</v>
      </c>
      <c r="F131" s="178"/>
      <c r="G131" s="238" t="s">
        <v>9</v>
      </c>
      <c r="H131" s="178"/>
      <c r="I131" s="7">
        <v>1</v>
      </c>
      <c r="J131" s="279">
        <v>1</v>
      </c>
      <c r="K131" s="7">
        <v>1</v>
      </c>
      <c r="L131" s="33">
        <v>1</v>
      </c>
      <c r="M131" s="101"/>
      <c r="N131" s="260"/>
      <c r="O131" s="12"/>
      <c r="P131" s="5"/>
      <c r="Q131" s="28"/>
      <c r="R131" s="15"/>
      <c r="S131" s="15"/>
      <c r="T131" s="15"/>
      <c r="U131" s="26"/>
      <c r="V131" s="26"/>
      <c r="W131" s="26"/>
      <c r="X131" s="26"/>
      <c r="Y131" s="26"/>
      <c r="Z131" s="26"/>
      <c r="AA131" s="15"/>
      <c r="AB131" s="15"/>
      <c r="AK131" s="15"/>
      <c r="AL131" s="15"/>
      <c r="AM131" s="15"/>
    </row>
    <row r="132" spans="1:39" ht="9.75" customHeight="1" thickBot="1" x14ac:dyDescent="0.3">
      <c r="A132" s="716"/>
      <c r="B132" s="727"/>
      <c r="C132" s="390"/>
      <c r="D132" s="376"/>
      <c r="E132" s="263"/>
      <c r="F132" s="265"/>
      <c r="G132" s="505"/>
      <c r="H132" s="265"/>
      <c r="I132" s="36"/>
      <c r="J132" s="266"/>
      <c r="K132" s="36"/>
      <c r="L132" s="37"/>
      <c r="M132" s="226"/>
      <c r="N132" s="506"/>
      <c r="O132" s="12"/>
      <c r="P132" s="5"/>
      <c r="Q132" s="28"/>
      <c r="R132" s="15"/>
      <c r="S132" s="15"/>
      <c r="T132" s="15"/>
      <c r="U132" s="26"/>
      <c r="V132" s="26"/>
      <c r="W132" s="26"/>
      <c r="X132" s="26"/>
      <c r="Y132" s="26"/>
      <c r="Z132" s="26"/>
      <c r="AA132" s="15"/>
      <c r="AB132" s="15"/>
      <c r="AK132" s="15"/>
      <c r="AL132" s="15"/>
      <c r="AM132" s="15"/>
    </row>
    <row r="133" spans="1:39" ht="8.25" customHeight="1" thickBot="1" x14ac:dyDescent="0.3">
      <c r="A133" s="127"/>
      <c r="B133" s="127"/>
      <c r="C133" s="338"/>
      <c r="D133" s="204"/>
      <c r="E133" s="49"/>
      <c r="F133" s="1"/>
      <c r="G133" s="54"/>
      <c r="H133" s="1"/>
      <c r="I133" s="31"/>
      <c r="J133" s="1"/>
      <c r="K133" s="1"/>
      <c r="L133" s="1"/>
      <c r="M133" s="1"/>
      <c r="N133" s="337"/>
      <c r="O133" s="27"/>
      <c r="P133" s="5"/>
      <c r="Q133" s="28"/>
      <c r="R133" s="15"/>
      <c r="S133" s="15"/>
      <c r="T133" s="15"/>
    </row>
    <row r="134" spans="1:39" ht="18" customHeight="1" thickBot="1" x14ac:dyDescent="0.3">
      <c r="A134" s="792" t="s">
        <v>162</v>
      </c>
      <c r="B134" s="797" t="s">
        <v>163</v>
      </c>
      <c r="C134" s="331" t="s">
        <v>41</v>
      </c>
      <c r="D134" s="141" t="s">
        <v>655</v>
      </c>
      <c r="E134" s="286">
        <v>45677</v>
      </c>
      <c r="F134" s="155">
        <v>0</v>
      </c>
      <c r="G134" s="222" t="s">
        <v>9</v>
      </c>
      <c r="H134" s="209">
        <v>0</v>
      </c>
      <c r="I134" s="8">
        <v>0</v>
      </c>
      <c r="J134" s="8">
        <v>0</v>
      </c>
      <c r="K134" s="8">
        <v>0</v>
      </c>
      <c r="L134" s="32">
        <v>0</v>
      </c>
      <c r="M134" s="344"/>
      <c r="N134" s="82" t="s">
        <v>656</v>
      </c>
    </row>
    <row r="135" spans="1:39" ht="18" customHeight="1" thickBot="1" x14ac:dyDescent="0.3">
      <c r="A135" s="792"/>
      <c r="B135" s="797"/>
      <c r="C135" s="425" t="s">
        <v>413</v>
      </c>
      <c r="D135" s="426" t="s">
        <v>414</v>
      </c>
      <c r="E135" s="49"/>
      <c r="F135" s="423">
        <v>1</v>
      </c>
      <c r="G135" s="189"/>
      <c r="H135" s="1">
        <v>1</v>
      </c>
      <c r="I135" s="31">
        <v>1</v>
      </c>
      <c r="J135" s="31">
        <v>1</v>
      </c>
      <c r="K135" s="31">
        <v>1</v>
      </c>
      <c r="L135" s="41">
        <v>1</v>
      </c>
      <c r="M135" s="294"/>
      <c r="N135" s="164" t="s">
        <v>415</v>
      </c>
    </row>
    <row r="136" spans="1:39" ht="18" customHeight="1" thickBot="1" x14ac:dyDescent="0.3">
      <c r="A136" s="796"/>
      <c r="B136" s="798"/>
      <c r="C136" s="481" t="s">
        <v>113</v>
      </c>
      <c r="D136" s="307" t="s">
        <v>577</v>
      </c>
      <c r="E136" s="427"/>
      <c r="F136" s="157">
        <v>1</v>
      </c>
      <c r="G136" s="185" t="s">
        <v>9</v>
      </c>
      <c r="H136" s="171">
        <v>1</v>
      </c>
      <c r="I136" s="9">
        <v>1</v>
      </c>
      <c r="J136" s="9">
        <v>1</v>
      </c>
      <c r="K136" s="9">
        <v>1</v>
      </c>
      <c r="L136" s="34">
        <v>1</v>
      </c>
      <c r="M136" s="341"/>
      <c r="N136" s="89"/>
    </row>
    <row r="137" spans="1:39" ht="9" customHeight="1" thickBot="1" x14ac:dyDescent="0.3">
      <c r="A137" s="127"/>
      <c r="B137" s="127"/>
      <c r="C137" s="128"/>
      <c r="D137" s="129"/>
      <c r="E137" s="50"/>
      <c r="F137" s="1"/>
      <c r="G137" s="54"/>
      <c r="H137" s="1"/>
      <c r="I137" s="31"/>
      <c r="J137" s="1"/>
      <c r="K137" s="1"/>
      <c r="L137" s="1"/>
      <c r="M137" s="1"/>
      <c r="N137" s="80"/>
      <c r="O137" s="3"/>
      <c r="P137" s="2"/>
      <c r="Q137" s="4"/>
      <c r="R137" s="48"/>
      <c r="S137" s="48"/>
      <c r="T137" s="48"/>
    </row>
    <row r="138" spans="1:39" ht="17.45" customHeight="1" thickBot="1" x14ac:dyDescent="0.3">
      <c r="A138" s="714"/>
      <c r="B138" s="725"/>
      <c r="C138" s="138" t="s">
        <v>41</v>
      </c>
      <c r="D138" s="291" t="s">
        <v>657</v>
      </c>
      <c r="E138" s="286"/>
      <c r="F138" s="285">
        <v>1</v>
      </c>
      <c r="G138" s="304" t="s">
        <v>9</v>
      </c>
      <c r="H138" s="285">
        <v>1</v>
      </c>
      <c r="I138" s="8">
        <v>1</v>
      </c>
      <c r="J138" s="8">
        <v>1</v>
      </c>
      <c r="K138" s="8">
        <v>1</v>
      </c>
      <c r="L138" s="32">
        <v>1</v>
      </c>
      <c r="M138" s="209"/>
      <c r="N138" s="330" t="s">
        <v>658</v>
      </c>
      <c r="O138" s="27"/>
      <c r="P138" s="5"/>
      <c r="Q138" s="28"/>
      <c r="R138" s="15"/>
      <c r="S138" s="15"/>
      <c r="T138" s="15"/>
    </row>
    <row r="139" spans="1:39" ht="17.45" customHeight="1" thickBot="1" x14ac:dyDescent="0.3">
      <c r="A139" s="714"/>
      <c r="B139" s="725"/>
      <c r="C139" s="393"/>
      <c r="D139" s="325"/>
      <c r="E139" s="208"/>
      <c r="F139" s="161"/>
      <c r="G139" s="241"/>
      <c r="H139" s="161"/>
      <c r="I139" s="31"/>
      <c r="J139" s="250"/>
      <c r="K139" s="31"/>
      <c r="L139" s="41"/>
      <c r="M139" s="1"/>
      <c r="N139" s="190"/>
      <c r="O139" s="27"/>
      <c r="P139" s="5"/>
      <c r="Q139" s="28"/>
      <c r="R139" s="15"/>
      <c r="S139" s="15"/>
      <c r="T139" s="15"/>
    </row>
    <row r="140" spans="1:39" ht="8.25" customHeight="1" thickBot="1" x14ac:dyDescent="0.3">
      <c r="A140" s="727"/>
      <c r="B140" s="800"/>
      <c r="C140" s="312"/>
      <c r="D140" s="287"/>
      <c r="E140" s="248"/>
      <c r="F140" s="60"/>
      <c r="G140" s="242"/>
      <c r="H140" s="60"/>
      <c r="I140" s="9"/>
      <c r="J140" s="244"/>
      <c r="K140" s="9"/>
      <c r="L140" s="34"/>
      <c r="M140" s="171"/>
      <c r="N140" s="177"/>
      <c r="O140" s="27"/>
      <c r="P140" s="5"/>
      <c r="Q140" s="28"/>
      <c r="R140" s="15"/>
      <c r="S140" s="15"/>
      <c r="T140" s="15"/>
    </row>
    <row r="141" spans="1:39" ht="7.35" customHeight="1" thickBot="1" x14ac:dyDescent="0.3">
      <c r="A141" s="127"/>
      <c r="B141" s="127"/>
      <c r="C141" s="128"/>
      <c r="D141" s="129"/>
      <c r="E141" s="50"/>
      <c r="F141" s="1"/>
      <c r="G141" s="54"/>
      <c r="H141" s="1"/>
      <c r="I141" s="31"/>
      <c r="J141" s="1"/>
      <c r="K141" s="1"/>
      <c r="L141" s="1"/>
      <c r="M141" s="1"/>
      <c r="N141" s="80"/>
      <c r="O141" s="27"/>
      <c r="P141" s="5"/>
      <c r="Q141" s="28"/>
      <c r="R141" s="15"/>
      <c r="S141" s="15"/>
      <c r="T141" s="15"/>
    </row>
    <row r="142" spans="1:39" ht="33" customHeight="1" thickBot="1" x14ac:dyDescent="0.3">
      <c r="A142" s="695" t="s">
        <v>173</v>
      </c>
      <c r="B142" s="695" t="s">
        <v>174</v>
      </c>
      <c r="C142" s="368" t="s">
        <v>45</v>
      </c>
      <c r="D142" s="141" t="s">
        <v>46</v>
      </c>
      <c r="E142" s="369"/>
      <c r="F142" s="155"/>
      <c r="G142" s="51"/>
      <c r="H142" s="285"/>
      <c r="I142" s="39"/>
      <c r="J142" s="306"/>
      <c r="K142" s="8"/>
      <c r="L142" s="32"/>
      <c r="M142" s="209"/>
      <c r="N142" s="172" t="s">
        <v>659</v>
      </c>
    </row>
    <row r="143" spans="1:39" ht="17.45" customHeight="1" x14ac:dyDescent="0.25">
      <c r="A143" s="696"/>
      <c r="B143" s="696"/>
      <c r="C143" s="366" t="s">
        <v>102</v>
      </c>
      <c r="D143" s="490" t="s">
        <v>176</v>
      </c>
      <c r="E143" s="428"/>
      <c r="F143" s="156">
        <v>1</v>
      </c>
      <c r="G143" s="52" t="s">
        <v>9</v>
      </c>
      <c r="H143" s="178">
        <v>1</v>
      </c>
      <c r="I143" s="7">
        <v>1</v>
      </c>
      <c r="J143" s="7">
        <v>1</v>
      </c>
      <c r="K143" s="279">
        <v>1</v>
      </c>
      <c r="L143" s="195">
        <v>1</v>
      </c>
      <c r="M143" s="209"/>
      <c r="N143" s="175"/>
    </row>
    <row r="144" spans="1:39" ht="17.45" customHeight="1" x14ac:dyDescent="0.25">
      <c r="A144" s="696"/>
      <c r="B144" s="715"/>
      <c r="C144" s="139" t="s">
        <v>177</v>
      </c>
      <c r="D144" s="372" t="s">
        <v>489</v>
      </c>
      <c r="E144" s="502"/>
      <c r="F144" s="423"/>
      <c r="G144" s="54" t="s">
        <v>9</v>
      </c>
      <c r="H144" s="161">
        <v>1</v>
      </c>
      <c r="I144" s="31">
        <v>1</v>
      </c>
      <c r="J144" s="31">
        <v>1</v>
      </c>
      <c r="K144" s="250">
        <v>1</v>
      </c>
      <c r="L144" s="503">
        <v>1</v>
      </c>
      <c r="M144" s="1"/>
      <c r="N144" s="504"/>
    </row>
    <row r="145" spans="1:39" ht="17.45" customHeight="1" x14ac:dyDescent="0.25">
      <c r="A145" s="696"/>
      <c r="B145" s="715"/>
      <c r="C145" s="139" t="s">
        <v>177</v>
      </c>
      <c r="D145" s="275" t="s">
        <v>660</v>
      </c>
      <c r="E145" s="428"/>
      <c r="F145" s="156">
        <v>1</v>
      </c>
      <c r="G145" s="52" t="s">
        <v>9</v>
      </c>
      <c r="H145" s="178">
        <v>4</v>
      </c>
      <c r="I145" s="7">
        <v>0</v>
      </c>
      <c r="J145" s="7">
        <v>0</v>
      </c>
      <c r="K145" s="279">
        <v>0</v>
      </c>
      <c r="L145" s="195">
        <v>0</v>
      </c>
      <c r="M145" s="101"/>
      <c r="N145" s="175"/>
    </row>
    <row r="146" spans="1:39" ht="17.45" customHeight="1" x14ac:dyDescent="0.25">
      <c r="A146" s="696"/>
      <c r="B146" s="696"/>
      <c r="C146" s="254" t="s">
        <v>177</v>
      </c>
      <c r="D146" s="490" t="s">
        <v>333</v>
      </c>
      <c r="E146" s="491">
        <v>45685</v>
      </c>
      <c r="F146" s="420">
        <v>1</v>
      </c>
      <c r="G146" s="492" t="s">
        <v>9</v>
      </c>
      <c r="H146" s="297">
        <v>1</v>
      </c>
      <c r="I146" s="11">
        <v>1</v>
      </c>
      <c r="J146" s="11">
        <v>4</v>
      </c>
      <c r="K146" s="298">
        <v>4</v>
      </c>
      <c r="L146" s="493">
        <v>3</v>
      </c>
      <c r="M146" s="167"/>
      <c r="N146" s="190" t="s">
        <v>490</v>
      </c>
    </row>
    <row r="147" spans="1:39" ht="17.45" customHeight="1" x14ac:dyDescent="0.25">
      <c r="A147" s="696"/>
      <c r="B147" s="696"/>
      <c r="C147" s="139" t="s">
        <v>41</v>
      </c>
      <c r="D147" s="275" t="s">
        <v>579</v>
      </c>
      <c r="E147" s="428">
        <v>45688</v>
      </c>
      <c r="F147" s="156">
        <v>1</v>
      </c>
      <c r="G147" s="52" t="s">
        <v>9</v>
      </c>
      <c r="H147" s="178">
        <v>1</v>
      </c>
      <c r="I147" s="7">
        <v>1</v>
      </c>
      <c r="J147" s="7">
        <v>1</v>
      </c>
      <c r="K147" s="279">
        <v>1</v>
      </c>
      <c r="L147" s="195">
        <v>1</v>
      </c>
      <c r="M147" s="101"/>
      <c r="N147" s="175" t="s">
        <v>661</v>
      </c>
    </row>
    <row r="148" spans="1:39" ht="17.45" customHeight="1" x14ac:dyDescent="0.25">
      <c r="A148" s="696"/>
      <c r="B148" s="696"/>
      <c r="C148" s="366" t="s">
        <v>177</v>
      </c>
      <c r="D148" s="373" t="s">
        <v>662</v>
      </c>
      <c r="E148" s="310"/>
      <c r="F148" s="156">
        <v>1</v>
      </c>
      <c r="G148" s="55" t="s">
        <v>9</v>
      </c>
      <c r="H148" s="135">
        <v>1</v>
      </c>
      <c r="I148" s="10">
        <v>0</v>
      </c>
      <c r="J148" s="10">
        <v>0</v>
      </c>
      <c r="K148" s="279">
        <v>0</v>
      </c>
      <c r="L148" s="195">
        <v>0</v>
      </c>
      <c r="M148" s="1"/>
      <c r="N148" s="210"/>
    </row>
    <row r="149" spans="1:39" ht="17.45" customHeight="1" x14ac:dyDescent="0.25">
      <c r="A149" s="696"/>
      <c r="B149" s="696"/>
      <c r="C149" s="349" t="s">
        <v>177</v>
      </c>
      <c r="D149" s="373" t="s">
        <v>491</v>
      </c>
      <c r="E149" s="310">
        <v>45680</v>
      </c>
      <c r="F149" s="156">
        <v>1</v>
      </c>
      <c r="G149" s="55" t="s">
        <v>9</v>
      </c>
      <c r="H149" s="135">
        <v>1</v>
      </c>
      <c r="I149" s="10">
        <v>1</v>
      </c>
      <c r="J149" s="10">
        <v>4</v>
      </c>
      <c r="K149" s="279">
        <v>4</v>
      </c>
      <c r="L149" s="195">
        <v>3</v>
      </c>
      <c r="M149" s="1"/>
      <c r="N149" s="210" t="s">
        <v>663</v>
      </c>
    </row>
    <row r="150" spans="1:39" ht="17.45" customHeight="1" x14ac:dyDescent="0.25">
      <c r="A150" s="696"/>
      <c r="B150" s="696"/>
      <c r="C150" s="349" t="s">
        <v>177</v>
      </c>
      <c r="D150" s="510" t="s">
        <v>664</v>
      </c>
      <c r="E150" s="310">
        <v>45685</v>
      </c>
      <c r="F150" s="156">
        <v>1</v>
      </c>
      <c r="G150" s="55" t="s">
        <v>9</v>
      </c>
      <c r="H150" s="135">
        <v>1</v>
      </c>
      <c r="I150" s="10">
        <v>1</v>
      </c>
      <c r="J150" s="10">
        <v>1</v>
      </c>
      <c r="K150" s="279">
        <v>1</v>
      </c>
      <c r="L150" s="195">
        <v>0</v>
      </c>
      <c r="M150" s="1"/>
      <c r="N150" s="210"/>
    </row>
    <row r="151" spans="1:39" s="16" customFormat="1" ht="17.45" customHeight="1" x14ac:dyDescent="0.25">
      <c r="A151" s="696"/>
      <c r="B151" s="696"/>
      <c r="C151" s="366" t="s">
        <v>177</v>
      </c>
      <c r="D151" s="510" t="s">
        <v>665</v>
      </c>
      <c r="E151" s="326">
        <v>45686</v>
      </c>
      <c r="F151" s="158">
        <v>1</v>
      </c>
      <c r="G151" s="55" t="s">
        <v>9</v>
      </c>
      <c r="H151" s="135">
        <v>1</v>
      </c>
      <c r="I151" s="10">
        <v>1</v>
      </c>
      <c r="J151" s="10">
        <v>1</v>
      </c>
      <c r="K151" s="10">
        <v>1</v>
      </c>
      <c r="L151" s="197">
        <v>1</v>
      </c>
      <c r="M151" s="1"/>
      <c r="N151" s="17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16" customFormat="1" ht="17.45" customHeight="1" x14ac:dyDescent="0.25">
      <c r="A152" s="696"/>
      <c r="B152" s="696"/>
      <c r="C152" s="366" t="s">
        <v>177</v>
      </c>
      <c r="D152" s="373" t="s">
        <v>495</v>
      </c>
      <c r="E152" s="326">
        <v>45684</v>
      </c>
      <c r="F152" s="158">
        <v>1</v>
      </c>
      <c r="G152" s="55" t="s">
        <v>9</v>
      </c>
      <c r="H152" s="135">
        <v>1</v>
      </c>
      <c r="I152" s="10">
        <v>1</v>
      </c>
      <c r="J152" s="10">
        <v>4</v>
      </c>
      <c r="K152" s="10">
        <v>4</v>
      </c>
      <c r="L152" s="197">
        <v>4</v>
      </c>
      <c r="M152" s="1"/>
      <c r="N152" s="17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16" customFormat="1" ht="17.45" customHeight="1" x14ac:dyDescent="0.25">
      <c r="A153" s="696"/>
      <c r="B153" s="696"/>
      <c r="C153" s="349" t="s">
        <v>177</v>
      </c>
      <c r="D153" s="373" t="s">
        <v>213</v>
      </c>
      <c r="E153" s="326">
        <v>45684</v>
      </c>
      <c r="F153" s="156">
        <v>1</v>
      </c>
      <c r="G153" s="55" t="s">
        <v>9</v>
      </c>
      <c r="H153" s="135">
        <v>1</v>
      </c>
      <c r="I153" s="10">
        <v>1</v>
      </c>
      <c r="J153" s="10">
        <v>1</v>
      </c>
      <c r="K153" s="7">
        <v>1</v>
      </c>
      <c r="L153" s="195">
        <v>1</v>
      </c>
      <c r="M153" s="1"/>
      <c r="N153" s="174" t="s">
        <v>497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16" customFormat="1" ht="17.45" customHeight="1" x14ac:dyDescent="0.25">
      <c r="A154" s="696"/>
      <c r="B154" s="696"/>
      <c r="C154" s="349" t="s">
        <v>177</v>
      </c>
      <c r="D154" s="373" t="s">
        <v>498</v>
      </c>
      <c r="E154" s="326">
        <v>45686</v>
      </c>
      <c r="F154" s="156">
        <v>1</v>
      </c>
      <c r="G154" s="55" t="s">
        <v>9</v>
      </c>
      <c r="H154" s="135">
        <v>1</v>
      </c>
      <c r="I154" s="10">
        <v>1</v>
      </c>
      <c r="J154" s="10">
        <v>1</v>
      </c>
      <c r="K154" s="7">
        <v>1</v>
      </c>
      <c r="L154" s="195">
        <v>1</v>
      </c>
      <c r="M154" s="1"/>
      <c r="N154" s="88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16" customFormat="1" ht="17.45" customHeight="1" x14ac:dyDescent="0.25">
      <c r="A155" s="696"/>
      <c r="B155" s="696"/>
      <c r="C155" s="349" t="s">
        <v>177</v>
      </c>
      <c r="D155" s="373" t="s">
        <v>194</v>
      </c>
      <c r="E155" s="326">
        <v>45695</v>
      </c>
      <c r="F155" s="156">
        <v>1</v>
      </c>
      <c r="G155" s="55" t="s">
        <v>9</v>
      </c>
      <c r="H155" s="135">
        <v>1</v>
      </c>
      <c r="I155" s="10">
        <v>1</v>
      </c>
      <c r="J155" s="10">
        <v>1</v>
      </c>
      <c r="K155" s="7">
        <v>1</v>
      </c>
      <c r="L155" s="195">
        <v>1</v>
      </c>
      <c r="M155" s="1"/>
      <c r="N155" s="88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16" customFormat="1" ht="17.45" customHeight="1" x14ac:dyDescent="0.25">
      <c r="A156" s="696"/>
      <c r="B156" s="696"/>
      <c r="C156" s="349" t="s">
        <v>177</v>
      </c>
      <c r="D156" s="373" t="s">
        <v>196</v>
      </c>
      <c r="E156" s="326">
        <v>45688</v>
      </c>
      <c r="F156" s="156">
        <v>1</v>
      </c>
      <c r="G156" s="55" t="s">
        <v>9</v>
      </c>
      <c r="H156" s="135">
        <v>1</v>
      </c>
      <c r="I156" s="10">
        <v>1</v>
      </c>
      <c r="J156" s="10">
        <v>1</v>
      </c>
      <c r="K156" s="7">
        <v>1</v>
      </c>
      <c r="L156" s="195">
        <v>1</v>
      </c>
      <c r="M156" s="1"/>
      <c r="N156" s="88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16" customFormat="1" ht="17.45" customHeight="1" x14ac:dyDescent="0.25">
      <c r="A157" s="696"/>
      <c r="B157" s="696"/>
      <c r="C157" s="349" t="s">
        <v>177</v>
      </c>
      <c r="D157" s="465" t="s">
        <v>666</v>
      </c>
      <c r="E157" s="326">
        <v>45693</v>
      </c>
      <c r="F157" s="156">
        <v>1</v>
      </c>
      <c r="G157" s="55" t="s">
        <v>9</v>
      </c>
      <c r="H157" s="135">
        <v>1</v>
      </c>
      <c r="I157" s="10">
        <v>1</v>
      </c>
      <c r="J157" s="10">
        <v>1</v>
      </c>
      <c r="K157" s="7">
        <v>1</v>
      </c>
      <c r="L157" s="195">
        <v>4</v>
      </c>
      <c r="M157" s="1"/>
      <c r="N157" s="88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16" customFormat="1" ht="17.45" customHeight="1" x14ac:dyDescent="0.25">
      <c r="A158" s="696"/>
      <c r="B158" s="696"/>
      <c r="C158" s="349" t="s">
        <v>177</v>
      </c>
      <c r="D158" s="465" t="s">
        <v>667</v>
      </c>
      <c r="E158" s="326">
        <v>45693</v>
      </c>
      <c r="F158" s="156">
        <v>1</v>
      </c>
      <c r="G158" s="55" t="s">
        <v>9</v>
      </c>
      <c r="H158" s="135">
        <v>1</v>
      </c>
      <c r="I158" s="10">
        <v>1</v>
      </c>
      <c r="J158" s="10">
        <v>1</v>
      </c>
      <c r="K158" s="7">
        <v>1</v>
      </c>
      <c r="L158" s="195">
        <v>4</v>
      </c>
      <c r="M158" s="1"/>
      <c r="N158" s="88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16" customFormat="1" ht="17.45" customHeight="1" x14ac:dyDescent="0.25">
      <c r="A159" s="696"/>
      <c r="B159" s="696"/>
      <c r="C159" s="349" t="s">
        <v>177</v>
      </c>
      <c r="D159" s="465" t="s">
        <v>200</v>
      </c>
      <c r="E159" s="326">
        <v>45693</v>
      </c>
      <c r="F159" s="156">
        <v>1</v>
      </c>
      <c r="G159" s="55" t="s">
        <v>9</v>
      </c>
      <c r="H159" s="135">
        <v>1</v>
      </c>
      <c r="I159" s="10">
        <v>1</v>
      </c>
      <c r="J159" s="10">
        <v>1</v>
      </c>
      <c r="K159" s="7">
        <v>1</v>
      </c>
      <c r="L159" s="195">
        <v>4</v>
      </c>
      <c r="M159" s="1"/>
      <c r="N159" s="88" t="s">
        <v>668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16" customFormat="1" ht="17.45" customHeight="1" x14ac:dyDescent="0.25">
      <c r="A160" s="696"/>
      <c r="B160" s="696"/>
      <c r="C160" s="349" t="s">
        <v>177</v>
      </c>
      <c r="D160" s="373" t="s">
        <v>669</v>
      </c>
      <c r="E160" s="326">
        <v>45688</v>
      </c>
      <c r="F160" s="156">
        <v>1</v>
      </c>
      <c r="G160" s="55" t="s">
        <v>9</v>
      </c>
      <c r="H160" s="135">
        <v>1</v>
      </c>
      <c r="I160" s="10">
        <v>1</v>
      </c>
      <c r="J160" s="10">
        <v>1</v>
      </c>
      <c r="K160" s="7">
        <v>1</v>
      </c>
      <c r="L160" s="195">
        <v>1</v>
      </c>
      <c r="M160" s="1"/>
      <c r="N160" s="88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16" customFormat="1" ht="17.45" customHeight="1" x14ac:dyDescent="0.25">
      <c r="A161" s="696"/>
      <c r="B161" s="696"/>
      <c r="C161" s="349" t="s">
        <v>177</v>
      </c>
      <c r="D161" s="373" t="s">
        <v>670</v>
      </c>
      <c r="E161" s="326">
        <v>45695</v>
      </c>
      <c r="F161" s="156">
        <v>1</v>
      </c>
      <c r="G161" s="55" t="s">
        <v>9</v>
      </c>
      <c r="H161" s="135">
        <v>1</v>
      </c>
      <c r="I161" s="10">
        <v>1</v>
      </c>
      <c r="J161" s="10">
        <v>1</v>
      </c>
      <c r="K161" s="7">
        <v>1</v>
      </c>
      <c r="L161" s="195">
        <v>1</v>
      </c>
      <c r="M161" s="1"/>
      <c r="N161" s="88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16" customFormat="1" ht="17.45" customHeight="1" x14ac:dyDescent="0.25">
      <c r="A162" s="696"/>
      <c r="B162" s="696"/>
      <c r="C162" s="349" t="s">
        <v>177</v>
      </c>
      <c r="D162" s="465" t="s">
        <v>338</v>
      </c>
      <c r="E162" s="326">
        <v>45688</v>
      </c>
      <c r="F162" s="156">
        <v>1</v>
      </c>
      <c r="G162" s="55" t="s">
        <v>9</v>
      </c>
      <c r="H162" s="135">
        <v>1</v>
      </c>
      <c r="I162" s="10">
        <v>1</v>
      </c>
      <c r="J162" s="10">
        <v>1</v>
      </c>
      <c r="K162" s="7">
        <v>1</v>
      </c>
      <c r="L162" s="195">
        <v>1</v>
      </c>
      <c r="M162" s="1"/>
      <c r="N162" s="88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s="16" customFormat="1" ht="17.45" customHeight="1" x14ac:dyDescent="0.25">
      <c r="A163" s="696"/>
      <c r="B163" s="696"/>
      <c r="C163" s="349" t="s">
        <v>177</v>
      </c>
      <c r="D163" s="373" t="s">
        <v>339</v>
      </c>
      <c r="E163" s="326">
        <v>45688</v>
      </c>
      <c r="F163" s="156">
        <v>1</v>
      </c>
      <c r="G163" s="55" t="s">
        <v>9</v>
      </c>
      <c r="H163" s="135">
        <v>1</v>
      </c>
      <c r="I163" s="10">
        <v>1</v>
      </c>
      <c r="J163" s="10">
        <v>1</v>
      </c>
      <c r="K163" s="7">
        <v>1</v>
      </c>
      <c r="L163" s="195">
        <v>1</v>
      </c>
      <c r="M163" s="1"/>
      <c r="N163" s="88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s="16" customFormat="1" ht="17.45" customHeight="1" x14ac:dyDescent="0.25">
      <c r="A164" s="696"/>
      <c r="B164" s="696"/>
      <c r="C164" s="349" t="s">
        <v>177</v>
      </c>
      <c r="D164" s="373" t="s">
        <v>216</v>
      </c>
      <c r="E164" s="326">
        <v>45695</v>
      </c>
      <c r="F164" s="156">
        <v>1</v>
      </c>
      <c r="G164" s="55" t="s">
        <v>9</v>
      </c>
      <c r="H164" s="135">
        <v>1</v>
      </c>
      <c r="I164" s="10">
        <v>1</v>
      </c>
      <c r="J164" s="10">
        <v>1</v>
      </c>
      <c r="K164" s="7">
        <v>1</v>
      </c>
      <c r="L164" s="195">
        <v>1</v>
      </c>
      <c r="M164" s="1"/>
      <c r="N164" s="88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s="16" customFormat="1" ht="17.45" customHeight="1" x14ac:dyDescent="0.25">
      <c r="A165" s="696"/>
      <c r="B165" s="696"/>
      <c r="C165" s="349" t="s">
        <v>177</v>
      </c>
      <c r="D165" s="373" t="s">
        <v>671</v>
      </c>
      <c r="E165" s="326">
        <v>45695</v>
      </c>
      <c r="F165" s="156">
        <v>1</v>
      </c>
      <c r="G165" s="55" t="s">
        <v>9</v>
      </c>
      <c r="H165" s="135">
        <v>1</v>
      </c>
      <c r="I165" s="10">
        <v>1</v>
      </c>
      <c r="J165" s="10">
        <v>1</v>
      </c>
      <c r="K165" s="7">
        <v>1</v>
      </c>
      <c r="L165" s="195">
        <v>1</v>
      </c>
      <c r="M165" s="1"/>
      <c r="N165" s="88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s="16" customFormat="1" ht="17.45" hidden="1" customHeight="1" thickBot="1" x14ac:dyDescent="0.3">
      <c r="A166" s="696"/>
      <c r="B166" s="696"/>
      <c r="C166" s="349" t="s">
        <v>177</v>
      </c>
      <c r="D166" s="348" t="s">
        <v>138</v>
      </c>
      <c r="E166" s="326">
        <v>45688</v>
      </c>
      <c r="F166" s="156">
        <v>1</v>
      </c>
      <c r="G166" s="55" t="s">
        <v>9</v>
      </c>
      <c r="H166" s="135">
        <v>1</v>
      </c>
      <c r="I166" s="10">
        <v>1</v>
      </c>
      <c r="J166" s="10">
        <v>1</v>
      </c>
      <c r="K166" s="7">
        <v>1</v>
      </c>
      <c r="L166" s="195">
        <v>1</v>
      </c>
      <c r="M166" s="1"/>
      <c r="N166" s="88" t="s">
        <v>427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s="16" customFormat="1" ht="17.45" customHeight="1" x14ac:dyDescent="0.25">
      <c r="A167" s="696"/>
      <c r="B167" s="696"/>
      <c r="C167" s="349" t="s">
        <v>177</v>
      </c>
      <c r="D167" s="373" t="s">
        <v>208</v>
      </c>
      <c r="E167" s="326">
        <v>45702</v>
      </c>
      <c r="F167" s="156">
        <v>1</v>
      </c>
      <c r="G167" s="55" t="s">
        <v>9</v>
      </c>
      <c r="H167" s="135">
        <v>1</v>
      </c>
      <c r="I167" s="10">
        <v>1</v>
      </c>
      <c r="J167" s="10">
        <v>1</v>
      </c>
      <c r="K167" s="7">
        <v>1</v>
      </c>
      <c r="L167" s="195">
        <v>1</v>
      </c>
      <c r="M167" s="1"/>
      <c r="N167" s="174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s="16" customFormat="1" ht="17.45" customHeight="1" x14ac:dyDescent="0.25">
      <c r="A168" s="696"/>
      <c r="B168" s="696"/>
      <c r="C168" s="339" t="s">
        <v>210</v>
      </c>
      <c r="D168" s="275" t="s">
        <v>211</v>
      </c>
      <c r="E168" s="370"/>
      <c r="F168" s="156">
        <v>1</v>
      </c>
      <c r="G168" s="52" t="s">
        <v>9</v>
      </c>
      <c r="H168" s="178">
        <v>1</v>
      </c>
      <c r="I168" s="7">
        <v>1</v>
      </c>
      <c r="J168" s="7">
        <v>1</v>
      </c>
      <c r="K168" s="7">
        <v>1</v>
      </c>
      <c r="L168" s="195">
        <v>1</v>
      </c>
      <c r="M168" s="167"/>
      <c r="N168" s="174" t="s">
        <v>428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s="16" customFormat="1" ht="6" customHeight="1" thickBot="1" x14ac:dyDescent="0.3">
      <c r="A169" s="697"/>
      <c r="B169" s="697"/>
      <c r="C169" s="296"/>
      <c r="D169" s="225"/>
      <c r="E169" s="371"/>
      <c r="F169" s="159"/>
      <c r="G169" s="126"/>
      <c r="H169" s="265"/>
      <c r="I169" s="36"/>
      <c r="J169" s="266"/>
      <c r="K169" s="36"/>
      <c r="L169" s="37"/>
      <c r="M169" s="226"/>
      <c r="N169" s="328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s="16" customFormat="1" ht="7.5" customHeight="1" thickBot="1" x14ac:dyDescent="0.3">
      <c r="A170" s="6"/>
      <c r="B170" s="113"/>
      <c r="C170" s="6"/>
      <c r="D170" s="6"/>
      <c r="E170" s="12"/>
      <c r="F170" s="1"/>
      <c r="G170" s="13"/>
      <c r="H170" s="1"/>
      <c r="I170" s="31"/>
      <c r="J170" s="1"/>
      <c r="K170" s="1"/>
      <c r="L170" s="1"/>
      <c r="M170" s="6"/>
      <c r="N170" s="14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39" ht="16.7" customHeight="1" thickBot="1" x14ac:dyDescent="0.3">
      <c r="A171" s="695" t="s">
        <v>222</v>
      </c>
      <c r="B171" s="698" t="s">
        <v>223</v>
      </c>
      <c r="C171" s="353" t="s">
        <v>82</v>
      </c>
      <c r="D171" s="90" t="s">
        <v>224</v>
      </c>
      <c r="E171" s="308"/>
      <c r="F171" s="98">
        <v>1</v>
      </c>
      <c r="G171" s="51" t="s">
        <v>9</v>
      </c>
      <c r="H171" s="285">
        <v>1</v>
      </c>
      <c r="I171" s="8">
        <v>1</v>
      </c>
      <c r="J171" s="8">
        <v>1</v>
      </c>
      <c r="K171" s="8">
        <v>1</v>
      </c>
      <c r="L171" s="32">
        <v>1</v>
      </c>
      <c r="M171" s="209"/>
      <c r="N171" s="330" t="s">
        <v>225</v>
      </c>
    </row>
    <row r="172" spans="1:39" ht="16.7" customHeight="1" thickBot="1" x14ac:dyDescent="0.3">
      <c r="A172" s="696"/>
      <c r="B172" s="698"/>
      <c r="C172" s="360" t="s">
        <v>41</v>
      </c>
      <c r="D172" s="91" t="s">
        <v>226</v>
      </c>
      <c r="E172" s="191"/>
      <c r="F172" s="158">
        <v>1</v>
      </c>
      <c r="G172" s="55" t="s">
        <v>9</v>
      </c>
      <c r="H172" s="135">
        <v>1</v>
      </c>
      <c r="I172" s="10">
        <v>1</v>
      </c>
      <c r="J172" s="10">
        <v>1</v>
      </c>
      <c r="K172" s="10">
        <v>1</v>
      </c>
      <c r="L172" s="38">
        <v>1</v>
      </c>
      <c r="M172" s="170"/>
      <c r="N172" s="176" t="s">
        <v>225</v>
      </c>
    </row>
    <row r="173" spans="1:39" ht="16.7" customHeight="1" thickBot="1" x14ac:dyDescent="0.3">
      <c r="A173" s="696"/>
      <c r="B173" s="698"/>
      <c r="C173" s="354" t="s">
        <v>82</v>
      </c>
      <c r="D173" s="95" t="s">
        <v>227</v>
      </c>
      <c r="E173" s="180"/>
      <c r="F173" s="156">
        <v>1</v>
      </c>
      <c r="G173" s="52" t="s">
        <v>9</v>
      </c>
      <c r="H173" s="178">
        <v>1</v>
      </c>
      <c r="I173" s="7">
        <v>1</v>
      </c>
      <c r="J173" s="7">
        <v>1</v>
      </c>
      <c r="K173" s="7">
        <v>1</v>
      </c>
      <c r="L173" s="33">
        <v>1</v>
      </c>
      <c r="M173" s="279"/>
      <c r="N173" s="385" t="s">
        <v>225</v>
      </c>
    </row>
    <row r="174" spans="1:39" ht="9" customHeight="1" thickBot="1" x14ac:dyDescent="0.3">
      <c r="A174" s="696"/>
      <c r="B174" s="699"/>
      <c r="C174" s="323"/>
      <c r="D174" s="324"/>
      <c r="E174" s="292"/>
      <c r="F174" s="159"/>
      <c r="G174" s="126"/>
      <c r="H174" s="265"/>
      <c r="I174" s="36"/>
      <c r="J174" s="266"/>
      <c r="K174" s="36"/>
      <c r="L174" s="37"/>
      <c r="M174" s="226"/>
      <c r="N174" s="328"/>
    </row>
    <row r="175" spans="1:39" ht="16.7" customHeight="1" x14ac:dyDescent="0.25">
      <c r="A175" s="696"/>
      <c r="B175" s="712" t="s">
        <v>228</v>
      </c>
      <c r="C175" s="457" t="s">
        <v>82</v>
      </c>
      <c r="D175" s="355" t="s">
        <v>229</v>
      </c>
      <c r="E175" s="308">
        <v>45646</v>
      </c>
      <c r="F175" s="156">
        <v>3</v>
      </c>
      <c r="G175" s="222" t="s">
        <v>9</v>
      </c>
      <c r="H175" s="285">
        <v>3</v>
      </c>
      <c r="I175" s="8">
        <v>3</v>
      </c>
      <c r="J175" s="8">
        <v>3</v>
      </c>
      <c r="K175" s="8">
        <v>3</v>
      </c>
      <c r="L175" s="32">
        <v>3</v>
      </c>
      <c r="M175" s="170"/>
      <c r="N175" s="176" t="s">
        <v>230</v>
      </c>
      <c r="O175" s="6"/>
    </row>
    <row r="176" spans="1:39" ht="7.5" customHeight="1" thickBot="1" x14ac:dyDescent="0.3">
      <c r="A176" s="697"/>
      <c r="B176" s="713"/>
      <c r="C176" s="459"/>
      <c r="D176" s="329"/>
      <c r="E176" s="263"/>
      <c r="F176" s="159"/>
      <c r="G176" s="126"/>
      <c r="H176" s="265"/>
      <c r="I176" s="36"/>
      <c r="J176" s="266"/>
      <c r="K176" s="36"/>
      <c r="L176" s="37"/>
      <c r="M176" s="171"/>
      <c r="N176" s="177"/>
    </row>
    <row r="177" spans="1:39" s="16" customFormat="1" ht="7.5" customHeight="1" thickBot="1" x14ac:dyDescent="0.3">
      <c r="A177" s="6"/>
      <c r="B177" s="113"/>
      <c r="C177" s="6"/>
      <c r="D177" s="6"/>
      <c r="E177" s="12"/>
      <c r="F177" s="1"/>
      <c r="G177" s="13"/>
      <c r="H177" s="1"/>
      <c r="I177" s="31"/>
      <c r="J177" s="1"/>
      <c r="K177" s="1"/>
      <c r="L177" s="1"/>
      <c r="M177" s="6"/>
      <c r="N177" s="14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</row>
    <row r="178" spans="1:39" ht="18.600000000000001" customHeight="1" x14ac:dyDescent="0.25">
      <c r="A178" s="698" t="s">
        <v>162</v>
      </c>
      <c r="B178" s="792" t="s">
        <v>586</v>
      </c>
      <c r="C178" s="500" t="s">
        <v>587</v>
      </c>
      <c r="D178" s="90" t="s">
        <v>588</v>
      </c>
      <c r="E178" s="308">
        <v>45679</v>
      </c>
      <c r="F178" s="98">
        <v>3</v>
      </c>
      <c r="G178" s="304" t="s">
        <v>9</v>
      </c>
      <c r="H178" s="285">
        <v>3</v>
      </c>
      <c r="I178" s="8">
        <v>3</v>
      </c>
      <c r="J178" s="8">
        <v>3</v>
      </c>
      <c r="K178" s="8">
        <v>3</v>
      </c>
      <c r="L178" s="32">
        <v>3</v>
      </c>
      <c r="M178" s="209"/>
      <c r="N178" s="82" t="s">
        <v>589</v>
      </c>
    </row>
    <row r="179" spans="1:39" ht="18.600000000000001" customHeight="1" x14ac:dyDescent="0.25">
      <c r="A179" s="712"/>
      <c r="B179" s="801"/>
      <c r="C179" s="507" t="s">
        <v>82</v>
      </c>
      <c r="D179" s="94" t="s">
        <v>672</v>
      </c>
      <c r="E179" s="498">
        <v>45685</v>
      </c>
      <c r="F179" s="100">
        <v>1</v>
      </c>
      <c r="G179" s="241" t="s">
        <v>9</v>
      </c>
      <c r="H179" s="161">
        <v>1</v>
      </c>
      <c r="I179" s="31">
        <v>0</v>
      </c>
      <c r="J179" s="250">
        <v>0</v>
      </c>
      <c r="K179" s="31">
        <v>0</v>
      </c>
      <c r="L179" s="41">
        <v>0</v>
      </c>
      <c r="M179" s="1"/>
      <c r="N179" s="164" t="s">
        <v>673</v>
      </c>
    </row>
    <row r="180" spans="1:39" ht="7.5" customHeight="1" thickBot="1" x14ac:dyDescent="0.3">
      <c r="A180" s="713"/>
      <c r="B180" s="793"/>
      <c r="C180" s="115"/>
      <c r="D180" s="120"/>
      <c r="E180" s="206"/>
      <c r="F180" s="99"/>
      <c r="G180" s="242"/>
      <c r="H180" s="60"/>
      <c r="I180" s="9"/>
      <c r="J180" s="244"/>
      <c r="K180" s="9"/>
      <c r="L180" s="34"/>
      <c r="M180" s="341"/>
      <c r="N180" s="89"/>
    </row>
    <row r="181" spans="1:39" ht="10.5" customHeight="1" thickBot="1" x14ac:dyDescent="0.3">
      <c r="A181"/>
      <c r="B181"/>
      <c r="C181" s="317"/>
      <c r="D181" s="204"/>
      <c r="E181" s="318"/>
      <c r="F181" s="319"/>
      <c r="G181" s="320"/>
      <c r="H181" s="319"/>
      <c r="I181" s="460"/>
      <c r="J181" s="319"/>
      <c r="K181" s="319"/>
      <c r="L181" s="319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2" spans="1:39" ht="18.600000000000001" customHeight="1" x14ac:dyDescent="0.25">
      <c r="A182" s="700" t="s">
        <v>231</v>
      </c>
      <c r="B182" s="701"/>
      <c r="C182" s="365" t="s">
        <v>41</v>
      </c>
      <c r="D182" s="118" t="s">
        <v>232</v>
      </c>
      <c r="E182" s="121">
        <v>45679</v>
      </c>
      <c r="F182" s="160">
        <v>0</v>
      </c>
      <c r="G182" s="56" t="s">
        <v>9</v>
      </c>
      <c r="H182" s="188">
        <v>0</v>
      </c>
      <c r="I182" s="39">
        <v>0</v>
      </c>
      <c r="J182" s="39">
        <v>0</v>
      </c>
      <c r="K182" s="39">
        <v>0</v>
      </c>
      <c r="L182" s="40">
        <v>0</v>
      </c>
      <c r="M182" s="169">
        <v>1</v>
      </c>
      <c r="N182" s="461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</row>
    <row r="183" spans="1:39" ht="18.600000000000001" customHeight="1" x14ac:dyDescent="0.25">
      <c r="A183" s="702"/>
      <c r="B183" s="703"/>
      <c r="C183" s="75" t="s">
        <v>504</v>
      </c>
      <c r="D183" s="92" t="s">
        <v>234</v>
      </c>
      <c r="E183" s="201"/>
      <c r="F183" s="156">
        <v>1</v>
      </c>
      <c r="G183" s="52" t="s">
        <v>9</v>
      </c>
      <c r="H183" s="178">
        <v>1</v>
      </c>
      <c r="I183" s="7">
        <v>1</v>
      </c>
      <c r="J183" s="7">
        <v>1</v>
      </c>
      <c r="K183" s="7">
        <v>1</v>
      </c>
      <c r="L183" s="33">
        <v>1</v>
      </c>
      <c r="M183" s="101"/>
      <c r="N183" s="174" t="s">
        <v>235</v>
      </c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</row>
    <row r="184" spans="1:39" ht="18.600000000000001" customHeight="1" thickBot="1" x14ac:dyDescent="0.3">
      <c r="A184" s="704"/>
      <c r="B184" s="705"/>
      <c r="C184" s="301" t="s">
        <v>82</v>
      </c>
      <c r="D184" s="329" t="s">
        <v>590</v>
      </c>
      <c r="E184" s="263">
        <v>45681</v>
      </c>
      <c r="F184" s="159">
        <v>1</v>
      </c>
      <c r="G184" s="126" t="s">
        <v>9</v>
      </c>
      <c r="H184" s="265">
        <v>1</v>
      </c>
      <c r="I184" s="36">
        <v>1</v>
      </c>
      <c r="J184" s="36">
        <v>1</v>
      </c>
      <c r="K184" s="36">
        <v>1</v>
      </c>
      <c r="L184" s="37">
        <v>1</v>
      </c>
      <c r="M184" s="226"/>
      <c r="N184" s="429" t="s">
        <v>591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9" spans="1:39" x14ac:dyDescent="0.25">
      <c r="B189" s="332"/>
      <c r="E189" s="6"/>
      <c r="F189" s="6"/>
      <c r="G189" s="6"/>
      <c r="N189" s="6"/>
      <c r="O189" s="6"/>
    </row>
    <row r="190" spans="1:39" x14ac:dyDescent="0.25">
      <c r="B190" s="332"/>
      <c r="E190" s="6"/>
      <c r="F190" s="6"/>
      <c r="G190" s="6"/>
      <c r="N190" s="6"/>
      <c r="O190" s="6"/>
    </row>
    <row r="191" spans="1:39" x14ac:dyDescent="0.25">
      <c r="B191" s="332"/>
      <c r="C191" s="333"/>
      <c r="E191" s="6"/>
      <c r="F191" s="6"/>
      <c r="G191" s="6"/>
      <c r="N191" s="6"/>
      <c r="O191" s="6"/>
    </row>
    <row r="192" spans="1:39" x14ac:dyDescent="0.25">
      <c r="B192" s="332"/>
      <c r="C192" s="333"/>
      <c r="E192" s="6"/>
      <c r="F192" s="6"/>
      <c r="G192" s="6"/>
      <c r="N192" s="6"/>
      <c r="O192" s="6"/>
    </row>
    <row r="193" spans="2:15" x14ac:dyDescent="0.25">
      <c r="B193" s="332"/>
      <c r="C193" s="333"/>
      <c r="E193" s="6"/>
      <c r="F193" s="6"/>
      <c r="G193" s="6"/>
      <c r="N193" s="6"/>
      <c r="O193" s="6"/>
    </row>
    <row r="194" spans="2:15" x14ac:dyDescent="0.25">
      <c r="B194" s="332"/>
      <c r="C194" s="333"/>
      <c r="E194" s="6"/>
      <c r="F194" s="6"/>
      <c r="G194" s="6"/>
      <c r="N194" s="6"/>
      <c r="O194" s="6"/>
    </row>
    <row r="195" spans="2:15" x14ac:dyDescent="0.25">
      <c r="B195" s="332"/>
      <c r="C195" s="334"/>
      <c r="E195" s="6"/>
      <c r="F195" s="6"/>
      <c r="G195" s="6"/>
      <c r="N195" s="6"/>
      <c r="O195" s="6"/>
    </row>
  </sheetData>
  <mergeCells count="49">
    <mergeCell ref="A2:A4"/>
    <mergeCell ref="B2:M2"/>
    <mergeCell ref="N2:N4"/>
    <mergeCell ref="R2:S2"/>
    <mergeCell ref="B3:M3"/>
    <mergeCell ref="B4:M4"/>
    <mergeCell ref="H6:L6"/>
    <mergeCell ref="G7:G8"/>
    <mergeCell ref="H7:H8"/>
    <mergeCell ref="I7:I8"/>
    <mergeCell ref="J7:J8"/>
    <mergeCell ref="K7:K8"/>
    <mergeCell ref="L7:L8"/>
    <mergeCell ref="B9:B10"/>
    <mergeCell ref="C9:C10"/>
    <mergeCell ref="A11:A12"/>
    <mergeCell ref="B11:B12"/>
    <mergeCell ref="C11:C12"/>
    <mergeCell ref="O11:O12"/>
    <mergeCell ref="A13:A69"/>
    <mergeCell ref="B13:B17"/>
    <mergeCell ref="B18:B57"/>
    <mergeCell ref="B58:B64"/>
    <mergeCell ref="B65:B69"/>
    <mergeCell ref="E11:E12"/>
    <mergeCell ref="F11:F12"/>
    <mergeCell ref="G11:G12"/>
    <mergeCell ref="H11:L11"/>
    <mergeCell ref="M11:M12"/>
    <mergeCell ref="N11:N12"/>
    <mergeCell ref="D11:D12"/>
    <mergeCell ref="A71:A132"/>
    <mergeCell ref="B71:B97"/>
    <mergeCell ref="B98:B116"/>
    <mergeCell ref="B117:B121"/>
    <mergeCell ref="B122:B125"/>
    <mergeCell ref="B126:B132"/>
    <mergeCell ref="A182:B184"/>
    <mergeCell ref="A134:A136"/>
    <mergeCell ref="B134:B136"/>
    <mergeCell ref="A138:A140"/>
    <mergeCell ref="B138:B140"/>
    <mergeCell ref="A142:A169"/>
    <mergeCell ref="B142:B169"/>
    <mergeCell ref="A171:A176"/>
    <mergeCell ref="B171:B174"/>
    <mergeCell ref="B175:B176"/>
    <mergeCell ref="A178:A180"/>
    <mergeCell ref="B178:B180"/>
  </mergeCells>
  <conditionalFormatting sqref="F13:F68 H13:L68 F70:F180 H70:L180">
    <cfRule type="cellIs" dxfId="132" priority="315" operator="equal">
      <formula>2</formula>
    </cfRule>
    <cfRule type="cellIs" dxfId="131" priority="316" operator="equal">
      <formula>1</formula>
    </cfRule>
    <cfRule type="cellIs" dxfId="130" priority="314" operator="equal">
      <formula>3</formula>
    </cfRule>
    <cfRule type="cellIs" dxfId="129" priority="313" operator="equal">
      <formula>4</formula>
    </cfRule>
  </conditionalFormatting>
  <conditionalFormatting sqref="F182:F184">
    <cfRule type="cellIs" dxfId="126" priority="283" operator="equal">
      <formula>1</formula>
    </cfRule>
    <cfRule type="cellIs" dxfId="125" priority="282" operator="equal">
      <formula>2</formula>
    </cfRule>
    <cfRule type="cellIs" dxfId="124" priority="281" operator="equal">
      <formula>3</formula>
    </cfRule>
    <cfRule type="cellIs" dxfId="123" priority="280" operator="equal">
      <formula>4</formula>
    </cfRule>
  </conditionalFormatting>
  <conditionalFormatting sqref="H182:M184">
    <cfRule type="cellIs" dxfId="121" priority="216" operator="equal">
      <formula>2</formula>
    </cfRule>
    <cfRule type="cellIs" dxfId="120" priority="217" operator="equal">
      <formula>1</formula>
    </cfRule>
    <cfRule type="cellIs" dxfId="118" priority="214" operator="equal">
      <formula>4</formula>
    </cfRule>
    <cfRule type="cellIs" dxfId="117" priority="215" operator="equal">
      <formula>3</formula>
    </cfRule>
  </conditionalFormatting>
  <conditionalFormatting sqref="M70:M169 M171:M176">
    <cfRule type="containsText" dxfId="116" priority="9" operator="containsText" text="1">
      <formula>NOT(ISERROR(SEARCH("1",M70)))</formula>
    </cfRule>
  </conditionalFormatting>
  <conditionalFormatting sqref="M178:M179">
    <cfRule type="containsText" dxfId="115" priority="1" operator="containsText" text="1">
      <formula>NOT(ISERROR(SEARCH("1",M178)))</formula>
    </cfRule>
  </conditionalFormatting>
  <dataValidations count="2">
    <dataValidation type="list" allowBlank="1" showInputMessage="1" showErrorMessage="1" sqref="G170:G180 G134:G168 G13:G68 G70:G132" xr:uid="{F3FA2DFC-0FEA-4F2E-AF05-084FE99A19F1}">
      <formula1>$P$5:$P$8</formula1>
    </dataValidation>
    <dataValidation type="list" allowBlank="1" showInputMessage="1" showErrorMessage="1" sqref="K137:M140 H134:H136 H138:J140 H168:H169 H178:L180 F176:F180 H182:M184 I141:M146 I70:M104 H142:H150 I147:I150 I168:I176 J169:L177 H171:H176 J147:M168 H151:I167 H13:L68 F13:F68 I105:L125 M105:M132 H72:H132 F70:F174 I126:J137 L126:L136 K127:K136" xr:uid="{7905DE22-A875-43CD-B4AC-EACC7585B8F0}">
      <formula1>$S$4:$S$9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2176" id="{530F11F6-B119-4135-B2B6-6327D6F874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175" id="{90071416-F622-4751-9544-2EF6750598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174" id="{65BABC78-1F19-4232-8F04-BCF5FFEB0F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F13:F20</xm:sqref>
        </x14:conditionalFormatting>
        <x14:conditionalFormatting xmlns:xm="http://schemas.microsoft.com/office/excel/2006/main">
          <x14:cfRule type="iconSet" priority="102909" id="{8B28438E-6510-4173-BCC7-CFA85C2843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908" id="{F392C816-884D-4E3B-B27A-DF231E50F1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907" id="{A0DBC471-5DE4-4021-AEBE-D8F0D8F363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F21:F33</xm:sqref>
        </x14:conditionalFormatting>
        <x14:conditionalFormatting xmlns:xm="http://schemas.microsoft.com/office/excel/2006/main">
          <x14:cfRule type="iconSet" priority="103886" id="{3B6692D0-7547-4F2E-A35A-04EFD32306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884" id="{A5D856AC-B5B5-45C5-81A1-C8B0DD0043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885" id="{39F55CB8-3D16-4C20-A341-E48BAF911A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F34:F57</xm:sqref>
        </x14:conditionalFormatting>
        <x14:conditionalFormatting xmlns:xm="http://schemas.microsoft.com/office/excel/2006/main">
          <x14:cfRule type="iconSet" priority="103960" id="{49C10C2D-C6FE-4A50-8B2A-53D30A2081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961" id="{22AC77D4-340A-4E3E-A7DD-CAA76BB60E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959" id="{25D2BD35-4DDC-42FD-98D7-BFCDB8163D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F58:F68</xm:sqref>
        </x14:conditionalFormatting>
        <x14:conditionalFormatting xmlns:xm="http://schemas.microsoft.com/office/excel/2006/main">
          <x14:cfRule type="containsText" priority="303" stopIfTrue="1" operator="containsText" id="{FD328921-6C93-40B6-A104-1F3DCFD2E409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F70:F180 H73:L180 H13:L68 F13:F68</xm:sqref>
        </x14:conditionalFormatting>
        <x14:conditionalFormatting xmlns:xm="http://schemas.microsoft.com/office/excel/2006/main">
          <x14:cfRule type="iconSet" priority="302" id="{D6264228-C78A-4D2D-A830-E619FA594E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1" id="{CBB56FD4-21E5-4F52-8766-1E12208B65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F117 F72:F96</xm:sqref>
        </x14:conditionalFormatting>
        <x14:conditionalFormatting xmlns:xm="http://schemas.microsoft.com/office/excel/2006/main">
          <x14:cfRule type="iconSet" priority="104437" id="{0BA80B10-62D1-4FDC-894A-0A732B02FC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F126:F132 I126:L132</xm:sqref>
        </x14:conditionalFormatting>
        <x14:conditionalFormatting xmlns:xm="http://schemas.microsoft.com/office/excel/2006/main">
          <x14:cfRule type="iconSet" priority="299" id="{3B3A60F0-7E35-4E8F-9206-0EBA08AB4D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F134:F136 H134:L136</xm:sqref>
        </x14:conditionalFormatting>
        <x14:conditionalFormatting xmlns:xm="http://schemas.microsoft.com/office/excel/2006/main">
          <x14:cfRule type="iconSet" priority="298" id="{EF18B9B2-CEFB-46B4-AB6F-4497764D35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F134:F136</xm:sqref>
        </x14:conditionalFormatting>
        <x14:conditionalFormatting xmlns:xm="http://schemas.microsoft.com/office/excel/2006/main">
          <x14:cfRule type="iconSet" priority="297" id="{EB55AC2F-5793-45AA-846D-4C40B777D5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F142:F150</xm:sqref>
        </x14:conditionalFormatting>
        <x14:conditionalFormatting xmlns:xm="http://schemas.microsoft.com/office/excel/2006/main">
          <x14:cfRule type="iconSet" priority="102643" id="{AB446845-2A1D-46CF-A4E1-A9C9156D7F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642" id="{8BE979A7-1EA6-48BD-9CDC-EE270B0403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F151:F152</xm:sqref>
        </x14:conditionalFormatting>
        <x14:conditionalFormatting xmlns:xm="http://schemas.microsoft.com/office/excel/2006/main">
          <x14:cfRule type="iconSet" priority="102644" id="{421158E3-6BA0-4BDD-86C0-1FA27E2347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F151:F168 H151:L168</xm:sqref>
        </x14:conditionalFormatting>
        <x14:conditionalFormatting xmlns:xm="http://schemas.microsoft.com/office/excel/2006/main">
          <x14:cfRule type="iconSet" priority="102646" id="{4818251B-9A11-4188-BC6D-9EB82B7D34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F151:F168</xm:sqref>
        </x14:conditionalFormatting>
        <x14:conditionalFormatting xmlns:xm="http://schemas.microsoft.com/office/excel/2006/main">
          <x14:cfRule type="iconSet" priority="292" id="{E05705AE-EB08-4161-AECE-C06C01D176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F175 H176:I176 H175:L175</xm:sqref>
        </x14:conditionalFormatting>
        <x14:conditionalFormatting xmlns:xm="http://schemas.microsoft.com/office/excel/2006/main">
          <x14:cfRule type="iconSet" priority="291" id="{E920ABBD-D778-463B-982A-FC272B8B5C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F175</xm:sqref>
        </x14:conditionalFormatting>
        <x14:conditionalFormatting xmlns:xm="http://schemas.microsoft.com/office/excel/2006/main">
          <x14:cfRule type="iconSet" priority="290" id="{6DA017B5-DC3A-45DE-82CF-5EF85CC9EF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F176 F171:F174</xm:sqref>
        </x14:conditionalFormatting>
        <x14:conditionalFormatting xmlns:xm="http://schemas.microsoft.com/office/excel/2006/main">
          <x14:cfRule type="iconSet" priority="289" id="{E5254A06-ABF2-458D-A844-CEAC9B19ED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7" id="{90F80561-683C-41B0-BDA1-E974267227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8" id="{A74CC6FC-F11F-4F23-A635-24E2DE602D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F178:F179</xm:sqref>
        </x14:conditionalFormatting>
        <x14:conditionalFormatting xmlns:xm="http://schemas.microsoft.com/office/excel/2006/main">
          <x14:cfRule type="iconSet" priority="286" id="{9F16A65C-49C7-425E-866A-1DA1F850ED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F178:F180</xm:sqref>
        </x14:conditionalFormatting>
        <x14:conditionalFormatting xmlns:xm="http://schemas.microsoft.com/office/excel/2006/main">
          <x14:cfRule type="iconSet" priority="285" id="{69CE97A6-7CE2-4636-93EB-4A746E950A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284" stopIfTrue="1" operator="containsText" id="{824593FD-C951-462A-ACAE-077E773B3FC0}">
            <xm:f>NOT(ISERROR(SEARCH(0,F182)))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F182:F184</xm:sqref>
        </x14:conditionalFormatting>
        <x14:conditionalFormatting xmlns:xm="http://schemas.microsoft.com/office/excel/2006/main">
          <x14:cfRule type="iconSet" priority="102208" id="{318A94C8-0E25-42C2-AB34-3AE719F7E3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209" id="{8E850761-5B06-4C44-AE33-B7AA05AC6D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211" id="{C9B5B39E-2635-45BD-B086-86E23D7894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210" id="{63AD75E3-7487-4C67-A577-145A32CD6B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212" id="{8A7313EB-315D-48A2-8CBA-D1BF1AC5D6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H13:H20</xm:sqref>
        </x14:conditionalFormatting>
        <x14:conditionalFormatting xmlns:xm="http://schemas.microsoft.com/office/excel/2006/main">
          <x14:cfRule type="iconSet" priority="102925" id="{0965C604-0CA0-4051-8E89-05011F3018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H13:H33</xm:sqref>
        </x14:conditionalFormatting>
        <x14:conditionalFormatting xmlns:xm="http://schemas.microsoft.com/office/excel/2006/main">
          <x14:cfRule type="iconSet" priority="104130" id="{D5A2AE1A-6FE9-449E-BA31-0DF6F55815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128" id="{E2E39E38-14A6-4624-B531-9F8CD00ED5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127" id="{DF96CDA9-33ED-4F25-A235-A179948AED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129" id="{FC531AD3-E266-49B3-A52F-2329807F99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H13:H68</xm:sqref>
        </x14:conditionalFormatting>
        <x14:conditionalFormatting xmlns:xm="http://schemas.microsoft.com/office/excel/2006/main">
          <x14:cfRule type="iconSet" priority="102218" id="{29FA9228-0811-4E1E-AF54-D9B9AB637D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H15:H20</xm:sqref>
        </x14:conditionalFormatting>
        <x14:conditionalFormatting xmlns:xm="http://schemas.microsoft.com/office/excel/2006/main">
          <x14:cfRule type="iconSet" priority="102936" id="{CB0792BF-EE32-45B5-8B23-8B875A6DC6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935" id="{936DDE06-F248-4B89-A9E0-CB4990DEAF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939" id="{0B307CC0-FCE5-45F0-B253-05E537A8F8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937" id="{301BCFD7-D5A8-4746-8CF9-4C5470EC8A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938" id="{17D7ED6F-A51C-4152-8B82-BFC4E1071F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H21:H33</xm:sqref>
        </x14:conditionalFormatting>
        <x14:conditionalFormatting xmlns:xm="http://schemas.microsoft.com/office/excel/2006/main">
          <x14:cfRule type="iconSet" priority="104082" id="{73CA370A-DC36-4FB8-A581-E508854895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83" id="{1B8C5BB7-5F82-4195-8090-1A7D2BD4C9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H34:H68</xm:sqref>
        </x14:conditionalFormatting>
        <x14:conditionalFormatting xmlns:xm="http://schemas.microsoft.com/office/excel/2006/main">
          <x14:cfRule type="iconSet" priority="104159" id="{E95C8FFE-5434-42F2-BD4E-C765712DA2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158" id="{ED4E411C-2992-40C8-B1E1-A0FF75FBFF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157" id="{878C8825-6BB3-4290-9900-579D063F1D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H83:H125 I83:J96 H72:J82</xm:sqref>
        </x14:conditionalFormatting>
        <x14:conditionalFormatting xmlns:xm="http://schemas.microsoft.com/office/excel/2006/main">
          <x14:cfRule type="iconSet" priority="104441" id="{7D29CDF0-2754-4C84-855B-7D12EC2EEF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45" id="{12874C47-3CB4-40D9-A25B-35A8561503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44" id="{9B38C5C5-944C-4634-A636-5EE4A1766D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43" id="{2EFB1ABF-75E4-46DE-B331-DD37645021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42" id="{6852B74F-6C7B-4385-8329-C99F557EE7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H126:H132</xm:sqref>
        </x14:conditionalFormatting>
        <x14:conditionalFormatting xmlns:xm="http://schemas.microsoft.com/office/excel/2006/main">
          <x14:cfRule type="iconSet" priority="253" id="{DB8160EC-CF5D-427E-BF30-85E9C5504A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H134:H136</xm:sqref>
        </x14:conditionalFormatting>
        <x14:conditionalFormatting xmlns:xm="http://schemas.microsoft.com/office/excel/2006/main">
          <x14:cfRule type="iconSet" priority="252" id="{6E50AF9D-928C-4B47-8C50-72B97782EE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0" id="{02AADE02-31A2-4CD8-89CB-E0D190AC86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1" id="{C4E7739C-B913-4EEA-9996-69C377460D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H138:H140</xm:sqref>
        </x14:conditionalFormatting>
        <x14:conditionalFormatting xmlns:xm="http://schemas.microsoft.com/office/excel/2006/main">
          <x14:cfRule type="iconSet" priority="246" id="{ED633691-1536-414B-996C-F7C0C8C39A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9" id="{B1525E49-2135-4C39-8151-A6A2868421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8" id="{16A945AA-1203-480D-8665-C83747BE12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7" id="{675F4BBF-37BF-45DA-B62A-8BA899F34D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H140 I138:J140</xm:sqref>
        </x14:conditionalFormatting>
        <x14:conditionalFormatting xmlns:xm="http://schemas.microsoft.com/office/excel/2006/main">
          <x14:cfRule type="iconSet" priority="102650" id="{78FD8397-55EB-4975-BFD7-CABC3D2B3B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H151:H169 H142:H146 I143:J146 I151:J168 H147:J150</xm:sqref>
        </x14:conditionalFormatting>
        <x14:conditionalFormatting xmlns:xm="http://schemas.microsoft.com/office/excel/2006/main">
          <x14:cfRule type="iconSet" priority="103991" id="{4F1FA624-26D1-482E-A5A1-D40FBA5DCC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H58:I66</xm:sqref>
        </x14:conditionalFormatting>
        <x14:conditionalFormatting xmlns:xm="http://schemas.microsoft.com/office/excel/2006/main">
          <x14:cfRule type="iconSet" priority="241" id="{EDAB2CF4-3B1D-45F1-A454-2FFE190079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2" id="{5E4E63AC-1BF2-4148-95EF-4DB7D5526F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3" id="{408DECD8-0C20-4FFE-BBAE-9381AB991A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H176:I176 H175:J175</xm:sqref>
        </x14:conditionalFormatting>
        <x14:conditionalFormatting xmlns:xm="http://schemas.microsoft.com/office/excel/2006/main">
          <x14:cfRule type="iconSet" priority="240" id="{B40D4BBC-5734-4AA3-B5FF-9500CE6125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H176:I176 H175:K175</xm:sqref>
        </x14:conditionalFormatting>
        <x14:conditionalFormatting xmlns:xm="http://schemas.microsoft.com/office/excel/2006/main">
          <x14:cfRule type="iconSet" priority="239" id="{B5903ED7-615C-4552-B81E-24316A2065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H178:I180</xm:sqref>
        </x14:conditionalFormatting>
        <x14:conditionalFormatting xmlns:xm="http://schemas.microsoft.com/office/excel/2006/main">
          <x14:cfRule type="iconSet" priority="238" id="{0907D2D8-9412-4426-9EE5-A651862EFD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H182:I184 H133 H137:H146 H176:I180 H151:H170 I143:J146 H175:J175 I151:J168 H70:H125 H147:J150 H13:H68</xm:sqref>
        </x14:conditionalFormatting>
        <x14:conditionalFormatting xmlns:xm="http://schemas.microsoft.com/office/excel/2006/main">
          <x14:cfRule type="iconSet" priority="236" id="{65EE10DC-45ED-415A-A3C7-75E3AC0175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7" id="{A01E5532-2164-40EB-B062-4C8A2DD0EC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H182:I184</xm:sqref>
        </x14:conditionalFormatting>
        <x14:conditionalFormatting xmlns:xm="http://schemas.microsoft.com/office/excel/2006/main">
          <x14:cfRule type="iconSet" priority="235" id="{01197075-4B05-4672-87D6-06C0DE5E38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H134:J136</xm:sqref>
        </x14:conditionalFormatting>
        <x14:conditionalFormatting xmlns:xm="http://schemas.microsoft.com/office/excel/2006/main">
          <x14:cfRule type="iconSet" priority="102674" id="{68874C0B-4345-4FED-8C79-BAA1A3D92A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H151:J168</xm:sqref>
        </x14:conditionalFormatting>
        <x14:conditionalFormatting xmlns:xm="http://schemas.microsoft.com/office/excel/2006/main">
          <x14:cfRule type="iconSet" priority="231" id="{8FBD89F7-233F-40A8-A381-934E668DF6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H176:J176 H175:K175 H171:J174</xm:sqref>
        </x14:conditionalFormatting>
        <x14:conditionalFormatting xmlns:xm="http://schemas.microsoft.com/office/excel/2006/main">
          <x14:cfRule type="iconSet" priority="230" id="{EC1D2613-AC74-4C7A-8797-92CDD5D26E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H13:K13</xm:sqref>
        </x14:conditionalFormatting>
        <x14:conditionalFormatting xmlns:xm="http://schemas.microsoft.com/office/excel/2006/main">
          <x14:cfRule type="iconSet" priority="229" id="{9B632F6D-75D5-493A-AC18-E36C8F02FE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H14:K14</xm:sqref>
        </x14:conditionalFormatting>
        <x14:conditionalFormatting xmlns:xm="http://schemas.microsoft.com/office/excel/2006/main">
          <x14:cfRule type="iconSet" priority="102976" id="{BEF25CC7-9B4E-424A-B915-7F26135799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H21:K33</xm:sqref>
        </x14:conditionalFormatting>
        <x14:conditionalFormatting xmlns:xm="http://schemas.microsoft.com/office/excel/2006/main">
          <x14:cfRule type="iconSet" priority="101894" id="{644C9F42-D01B-4744-B9B1-0FB75E2698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H67:K68 H58:I66 H34:K57</xm:sqref>
        </x14:conditionalFormatting>
        <x14:conditionalFormatting xmlns:xm="http://schemas.microsoft.com/office/excel/2006/main">
          <x14:cfRule type="iconSet" priority="234" id="{115AEE43-A4BA-4DE9-B212-CD103501A7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H153:K165 H151:J152 H142:I142 H166:J168</xm:sqref>
        </x14:conditionalFormatting>
        <x14:conditionalFormatting xmlns:xm="http://schemas.microsoft.com/office/excel/2006/main">
          <x14:cfRule type="iconSet" priority="233" id="{5F81A0B9-0E83-461D-8360-A15D1A2A48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H153:K165 H151:J152 H166:J168</xm:sqref>
        </x14:conditionalFormatting>
        <x14:conditionalFormatting xmlns:xm="http://schemas.microsoft.com/office/excel/2006/main">
          <x14:cfRule type="iconSet" priority="226" id="{FA1CA56B-0AAD-4942-ADE0-6BFDA9F70E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H178:K180</xm:sqref>
        </x14:conditionalFormatting>
        <x14:conditionalFormatting xmlns:xm="http://schemas.microsoft.com/office/excel/2006/main">
          <x14:cfRule type="containsText" priority="225" stopIfTrue="1" operator="containsText" id="{8E2A7047-CD9E-4B56-9CC3-945AD6946197}">
            <xm:f>NOT(ISERROR(SEARCH(0,H70)))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H70:L72</xm:sqref>
        </x14:conditionalFormatting>
        <x14:conditionalFormatting xmlns:xm="http://schemas.microsoft.com/office/excel/2006/main">
          <x14:cfRule type="iconSet" priority="224" id="{B3F42722-004D-4A37-957B-1D1A2F8018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3" id="{30486959-F6B9-4D88-BEFE-37E92C2AB0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2" id="{E31BFF94-834A-41D3-80A0-70A8378B0B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H178:L179</xm:sqref>
        </x14:conditionalFormatting>
        <x14:conditionalFormatting xmlns:xm="http://schemas.microsoft.com/office/excel/2006/main">
          <x14:cfRule type="iconSet" priority="221" id="{CCB6C55A-0824-4F38-8333-CEBC3A7FFA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H185:L194 H182:M184 F176:F180 H142 F133 I133:L133 H140 F169:F174 I169:L170 H178:I180 H171:I176 J171:L180 F182:F194 F70:F125 I70:L125 F137:F150 I137:L150 F13:F68 I13:L68</xm:sqref>
        </x14:conditionalFormatting>
        <x14:conditionalFormatting xmlns:xm="http://schemas.microsoft.com/office/excel/2006/main">
          <x14:cfRule type="iconSet" priority="220" id="{18EEFA9A-7C74-41E8-8A1D-6701F4229F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218" stopIfTrue="1" operator="containsText" id="{7A84EDD8-6F4C-43A9-B99E-DBBB1C337640}">
            <xm:f>NOT(ISERROR(SEARCH(0,H182)))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219" id="{504769F6-7BB5-42D1-A22D-6E976FC7A2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H182:M184</xm:sqref>
        </x14:conditionalFormatting>
        <x14:conditionalFormatting xmlns:xm="http://schemas.microsoft.com/office/excel/2006/main">
          <x14:cfRule type="iconSet" priority="209" id="{B9E5E438-C5D0-4C3B-9217-BE9EF4A908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3" id="{B498539B-69DA-4A78-AE21-E04A827D72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2" id="{D11A72EA-4E15-49FB-A869-802F2A4D68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1" id="{55A7C6FA-3DB9-41CD-9C7C-A21BD62727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0" id="{5BCDC4E5-B8EE-4D4D-BD39-CCF5F45DEF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8" id="{ABE903B6-032C-4083-86D5-C826FA804C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7" id="{37BFD87C-9203-4A88-95C5-F0E4FF789E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I13:I16</xm:sqref>
        </x14:conditionalFormatting>
        <x14:conditionalFormatting xmlns:xm="http://schemas.microsoft.com/office/excel/2006/main">
          <x14:cfRule type="iconSet" priority="206" id="{F9C04FA6-FEFB-48E8-BF47-C380DA28EB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I15:I16</xm:sqref>
        </x14:conditionalFormatting>
        <x14:conditionalFormatting xmlns:xm="http://schemas.microsoft.com/office/excel/2006/main">
          <x14:cfRule type="iconSet" priority="102277" id="{DC1016D3-6A05-4002-BABC-E50B809872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278" id="{9FA845E0-0698-4F54-A761-FAD40B110C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276" id="{252E1FEB-3FDF-4A63-8FCF-121FF17097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I18:I20</xm:sqref>
        </x14:conditionalFormatting>
        <x14:conditionalFormatting xmlns:xm="http://schemas.microsoft.com/office/excel/2006/main">
          <x14:cfRule type="iconSet" priority="104041" id="{2196A7AB-11F2-4447-810C-3FC39A64AA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42" id="{54341D7B-BED4-494A-81F7-238AE5889F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43" id="{8D287CE5-C081-44D0-B6BF-F53EC69904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44" id="{3723BCA5-90D9-4812-B2AD-7F9A3EB31F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38" id="{141A4FC9-7F64-403A-B55B-52279467B6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40" id="{8F742961-786F-4F42-B863-FC6E731BC6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39" id="{CC9A7B17-78D9-4236-9712-7FFDC5049E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I58:I68</xm:sqref>
        </x14:conditionalFormatting>
        <x14:conditionalFormatting xmlns:xm="http://schemas.microsoft.com/office/excel/2006/main">
          <x14:cfRule type="iconSet" priority="194" id="{090FB617-CFC2-4344-80F4-B86F9203C6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3" id="{94EF2FAB-120A-4220-A674-5A6E06139C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2" id="{04059147-C4A5-4B02-AF2E-CD4D36CFD0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5" id="{2CAC73E9-9E93-4578-8842-D3A7CC3275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I98:I115</xm:sqref>
        </x14:conditionalFormatting>
        <x14:conditionalFormatting xmlns:xm="http://schemas.microsoft.com/office/excel/2006/main">
          <x14:cfRule type="iconSet" priority="188" id="{B1F14BEA-E64A-4C82-8758-51919DE073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0" id="{05DB2283-FE0F-4C14-A2D2-4A49A2EDE6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9" id="{2AA28FFA-7B73-4E3F-9E26-3FCD0126F9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1" id="{B4EF6904-2719-4224-92F9-96D60072C0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I117:I120</xm:sqref>
        </x14:conditionalFormatting>
        <x14:conditionalFormatting xmlns:xm="http://schemas.microsoft.com/office/excel/2006/main">
          <x14:cfRule type="iconSet" priority="104220" id="{0C4D5F1D-E8C1-45A1-8897-2576514FB9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222" id="{D1C13FD7-0E74-42C2-B608-A98C88A9AC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221" id="{F1603E47-3B1D-457A-AE73-963F9F0786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219" id="{0291568C-E828-428E-B80C-A2601F0E0E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I122:I124</xm:sqref>
        </x14:conditionalFormatting>
        <x14:conditionalFormatting xmlns:xm="http://schemas.microsoft.com/office/excel/2006/main">
          <x14:cfRule type="iconSet" priority="104453" id="{38AECA0A-7DD2-471A-A9CA-7D81AD63C0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55" id="{F59601DF-AA64-4AF6-98DB-7E17BDE91B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51" id="{7D079CFD-3807-4811-9638-C20CCED94F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52" id="{60497252-DE26-443D-A5BD-D16CB83B5E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54" id="{CA3B9CCA-1ADE-4305-94BE-2670EBFD6F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I126:I131</xm:sqref>
        </x14:conditionalFormatting>
        <x14:conditionalFormatting xmlns:xm="http://schemas.microsoft.com/office/excel/2006/main">
          <x14:cfRule type="iconSet" priority="178" id="{EC37BA72-3599-4B27-903A-E327E5EF2F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I134:I136</xm:sqref>
        </x14:conditionalFormatting>
        <x14:conditionalFormatting xmlns:xm="http://schemas.microsoft.com/office/excel/2006/main">
          <x14:cfRule type="iconSet" priority="177" id="{2095FEA7-F3DE-47F4-84DE-68DE122FB6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6" id="{B63A7C78-70B6-447A-B7DD-A64EAA617F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I13:J13</xm:sqref>
        </x14:conditionalFormatting>
        <x14:conditionalFormatting xmlns:xm="http://schemas.microsoft.com/office/excel/2006/main">
          <x14:cfRule type="iconSet" priority="102282" id="{F081E88F-11A9-4480-9551-2AE6170951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I15:J20</xm:sqref>
        </x14:conditionalFormatting>
        <x14:conditionalFormatting xmlns:xm="http://schemas.microsoft.com/office/excel/2006/main">
          <x14:cfRule type="iconSet" priority="103894" id="{ECEE89B3-6401-408C-8C50-93F0C1459B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895" id="{F5D1FD6D-4374-4383-B08A-3946DC7BC8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I34:J57</xm:sqref>
        </x14:conditionalFormatting>
        <x14:conditionalFormatting xmlns:xm="http://schemas.microsoft.com/office/excel/2006/main">
          <x14:cfRule type="iconSet" priority="101932" id="{31D059F6-C5F7-4E9F-A8B7-99ED3E3E3F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933" id="{6226E2CE-C056-459F-B374-E8DAF6314A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I67:J68</xm:sqref>
        </x14:conditionalFormatting>
        <x14:conditionalFormatting xmlns:xm="http://schemas.microsoft.com/office/excel/2006/main">
          <x14:cfRule type="iconSet" priority="170" id="{75CFA69D-6386-4E27-B2A7-0D463124DA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I72:J96</xm:sqref>
        </x14:conditionalFormatting>
        <x14:conditionalFormatting xmlns:xm="http://schemas.microsoft.com/office/excel/2006/main">
          <x14:cfRule type="iconSet" priority="168" id="{CED7C68F-A94D-4451-9C70-8819B4DE98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4" id="{9362743A-3889-4ADB-BE65-365E7A972C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7" id="{8F4C104C-6FCD-41A7-A906-C0CC0CFF4C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9" id="{71FAB738-EFD8-4847-AEED-96E4C6A50B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6" id="{180E4A2D-4CB6-4899-8410-B1CD256A0B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5" id="{4DA42CC6-DE1D-41AC-8887-EA0601AB63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I126:J127</xm:sqref>
        </x14:conditionalFormatting>
        <x14:conditionalFormatting xmlns:xm="http://schemas.microsoft.com/office/excel/2006/main">
          <x14:cfRule type="iconSet" priority="104460" id="{35388C87-3381-4DA2-BE90-0650A57617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56" id="{727AE2DB-4F14-40DD-AC2C-C35CC53875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57" id="{38B152DA-1FE0-4960-A908-26F960EABA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58" id="{30CF34FB-38B4-4842-AAC1-4420D12528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59" id="{92DF6484-A9A2-4224-912D-199577A7D1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I128:J131</xm:sqref>
        </x14:conditionalFormatting>
        <x14:conditionalFormatting xmlns:xm="http://schemas.microsoft.com/office/excel/2006/main">
          <x14:cfRule type="iconSet" priority="158" id="{4BA68875-7638-4D6A-9206-880F9BD1A8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4" id="{CF9B1221-4F08-45AA-8168-8665FB3F36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6" id="{02FFD4A4-5C19-4959-BA32-B43E757F6F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5" id="{03D45B63-6CD5-4B94-9BC0-0D1094668E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7" id="{AD7B5EAE-2F59-444B-9A30-6FB273F4C6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I132:J132</xm:sqref>
        </x14:conditionalFormatting>
        <x14:conditionalFormatting xmlns:xm="http://schemas.microsoft.com/office/excel/2006/main">
          <x14:cfRule type="iconSet" priority="152" id="{88E21761-5879-4224-AE24-AD96345E3A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3" id="{28028514-8C8D-46D6-8450-E2FADA043D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1" id="{2F323CC1-45E2-4734-AF6B-2E529ADDD1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0" id="{87312693-B9CA-423C-8786-8B18B5B6D0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I138:J139</xm:sqref>
        </x14:conditionalFormatting>
        <x14:conditionalFormatting xmlns:xm="http://schemas.microsoft.com/office/excel/2006/main">
          <x14:cfRule type="iconSet" priority="41" id="{96FCE548-020D-4E68-9CE5-8F902C771F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I153:J165 K151:K168</xm:sqref>
        </x14:conditionalFormatting>
        <x14:conditionalFormatting xmlns:xm="http://schemas.microsoft.com/office/excel/2006/main">
          <x14:cfRule type="iconSet" priority="102284" id="{25BE6A2E-D5B5-4EAD-AE74-FA5149E6A6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I15:K20</xm:sqref>
        </x14:conditionalFormatting>
        <x14:conditionalFormatting xmlns:xm="http://schemas.microsoft.com/office/excel/2006/main">
          <x14:cfRule type="iconSet" priority="104054" id="{18F190B2-39D0-4090-A54F-6A09EC3C03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53" id="{8AF0C248-1DC9-4391-A5AF-0192C2B8AF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I58:K66 I14:K20</xm:sqref>
        </x14:conditionalFormatting>
        <x14:conditionalFormatting xmlns:xm="http://schemas.microsoft.com/office/excel/2006/main">
          <x14:cfRule type="iconSet" priority="104059" id="{352A98B3-B5F5-4D9D-A78B-9B7463815F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I58:K66</xm:sqref>
        </x14:conditionalFormatting>
        <x14:conditionalFormatting xmlns:xm="http://schemas.microsoft.com/office/excel/2006/main">
          <x14:cfRule type="iconSet" priority="102291" id="{4D118716-0374-47D4-969C-DE1DA1B692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290" id="{FD463AE6-1936-48E9-893B-D7A6E89770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 J14:K20</xm:sqref>
        </x14:conditionalFormatting>
        <x14:conditionalFormatting xmlns:xm="http://schemas.microsoft.com/office/excel/2006/main">
          <x14:cfRule type="iconSet" priority="142" id="{74895723-8437-44A2-ABD2-4D3BE7D5AA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9" id="{A38AB5F7-0DBC-45BB-A4B2-EA070B6464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8" id="{A767457B-2A06-4EEB-8465-FD5973A914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7" id="{20F66C6E-1AD8-41AA-A9B5-1191DAC14F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1" id="{6BE843E0-28D6-4ED2-B8A3-479E6B35E0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3" id="{618042A0-2A2F-4EB4-9557-FD319C17A4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0" id="{4D8E144E-1996-42D9-A057-0042C7CCC0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J13:J16</xm:sqref>
        </x14:conditionalFormatting>
        <x14:conditionalFormatting xmlns:xm="http://schemas.microsoft.com/office/excel/2006/main">
          <x14:cfRule type="iconSet" priority="136" id="{A0A3D3AB-369E-48DF-8144-B6BC79360F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J15:J16</xm:sqref>
        </x14:conditionalFormatting>
        <x14:conditionalFormatting xmlns:xm="http://schemas.microsoft.com/office/excel/2006/main">
          <x14:cfRule type="iconSet" priority="102297" id="{C128E8CF-C7FB-4928-B382-D858FEDC2F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296" id="{FA9928A5-B119-476C-904D-6F4AF1E1D0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298" id="{E874E872-A325-44BC-B5F4-A9CAF06479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J18:J20</xm:sqref>
        </x14:conditionalFormatting>
        <x14:conditionalFormatting xmlns:xm="http://schemas.microsoft.com/office/excel/2006/main">
          <x14:cfRule type="iconSet" priority="103010" id="{AC2EF26F-FEE6-4B8D-AEEF-CD899A9E98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011" id="{56E763DC-62A8-4FBE-9742-3EA1E88BA3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012" id="{F974C846-C2AE-410B-B569-F7F03516F9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008" id="{54A6C868-305D-44AE-B8C6-A7DA1292A7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009" id="{672D0AE5-D5BB-457E-8658-37C8449A07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J18:J33</xm:sqref>
        </x14:conditionalFormatting>
        <x14:conditionalFormatting xmlns:xm="http://schemas.microsoft.com/office/excel/2006/main">
          <x14:cfRule type="iconSet" priority="103018" id="{6370EDB9-D8CE-4F19-8DB1-AC7607A978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019" id="{0A6A372D-5884-443C-B8C8-165F7D523B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J21:J33</xm:sqref>
        </x14:conditionalFormatting>
        <x14:conditionalFormatting xmlns:xm="http://schemas.microsoft.com/office/excel/2006/main">
          <x14:cfRule type="iconSet" priority="101937" id="{6001EF19-E91C-4229-A11F-5BB0E1BD94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936" id="{4379CFA2-B84A-4E57-AC8E-1D9AEFA020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J67:J68 J58:K66 J34:J57</xm:sqref>
        </x14:conditionalFormatting>
        <x14:conditionalFormatting xmlns:xm="http://schemas.microsoft.com/office/excel/2006/main">
          <x14:cfRule type="iconSet" priority="101945" id="{43F15294-B761-443A-BD36-37689C4377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946" id="{25457219-847E-4FEA-8F5F-BAB39511F0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944" id="{0D199FF2-1B72-4971-8542-74994FCE5A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947" id="{095C1A18-F43B-4877-AB55-5625F2A055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948" id="{79E57354-9506-4D5A-91E9-3827934091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950" id="{EE8B78C4-F767-4152-9943-CEF24B52EA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949" id="{FC1E3B3B-681E-4CA2-964D-116A7365FB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J67:J68</xm:sqref>
        </x14:conditionalFormatting>
        <x14:conditionalFormatting xmlns:xm="http://schemas.microsoft.com/office/excel/2006/main">
          <x14:cfRule type="iconSet" priority="116" id="{3541E38E-3403-4721-9B3F-4765F62D82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" id="{32D46FA9-98AF-4CE6-B236-F82D92FB39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" id="{ADEBAEE6-8C75-4981-8800-191AA56743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" id="{F289A323-A091-466D-BA9D-C18C2FDEFA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J98:J115</xm:sqref>
        </x14:conditionalFormatting>
        <x14:conditionalFormatting xmlns:xm="http://schemas.microsoft.com/office/excel/2006/main">
          <x14:cfRule type="iconSet" priority="112" id="{0CA79913-334E-4818-8A98-E256D2BF88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" id="{BD0A2536-86D1-4282-9A7D-F9DAFDE21C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" id="{24D2A825-4133-4666-A89E-33463688F4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" id="{73FBA000-E151-458B-9286-CBBF5E0F3D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J117:J120</xm:sqref>
        </x14:conditionalFormatting>
        <x14:conditionalFormatting xmlns:xm="http://schemas.microsoft.com/office/excel/2006/main">
          <x14:cfRule type="iconSet" priority="104225" id="{676EFBC9-6A60-4D80-85BC-496462DBF7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224" id="{93EBF31B-4127-451B-B7FE-846A9BAD2C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227" id="{4FCD0FF5-DC03-48DC-B3E1-E51C83F9D6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226" id="{27342362-AB78-490C-9DAC-2BB3A111E0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J122:J124</xm:sqref>
        </x14:conditionalFormatting>
        <x14:conditionalFormatting xmlns:xm="http://schemas.microsoft.com/office/excel/2006/main">
          <x14:cfRule type="iconSet" priority="104463" id="{C8C65893-01F7-409D-8980-29077296D0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64" id="{3F028BB7-62D6-4EB6-80B8-7A962B83D4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65" id="{3ED64EC1-4465-4876-A9E7-2E07A3C346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61" id="{8B7604D4-71A7-48DF-9ED6-71087DF8EE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462" id="{C5907FAC-48A9-490C-BDF4-A50492E2DC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J126:J131</xm:sqref>
        </x14:conditionalFormatting>
        <x14:conditionalFormatting xmlns:xm="http://schemas.microsoft.com/office/excel/2006/main">
          <x14:cfRule type="iconSet" priority="99" id="{443ADC79-0C4D-4222-9BBB-1F74AD6EB7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" id="{074E663A-D3FA-4D18-BBCD-DA9F59475F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J134:J136</xm:sqref>
        </x14:conditionalFormatting>
        <x14:conditionalFormatting xmlns:xm="http://schemas.microsoft.com/office/excel/2006/main">
          <x14:cfRule type="iconSet" priority="97" id="{6A74AB8A-6E26-45DA-A009-A3EEBA88B1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J142</xm:sqref>
        </x14:conditionalFormatting>
        <x14:conditionalFormatting xmlns:xm="http://schemas.microsoft.com/office/excel/2006/main">
          <x14:cfRule type="iconSet" priority="93" id="{C78440FA-8332-406B-A401-4A7A4AEB16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4" id="{3E5FF3DA-ABDD-4C00-B271-0ED2C78C6C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" id="{70B16A23-419C-4103-BC29-171AD02D01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" id="{213B7AE1-8B32-4FF8-937A-C08C913DE9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J175</xm:sqref>
        </x14:conditionalFormatting>
        <x14:conditionalFormatting xmlns:xm="http://schemas.microsoft.com/office/excel/2006/main">
          <x14:cfRule type="iconSet" priority="92" id="{173016A1-A4DB-413C-A4AD-5403169681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J176 J171:J174</xm:sqref>
        </x14:conditionalFormatting>
        <x14:conditionalFormatting xmlns:xm="http://schemas.microsoft.com/office/excel/2006/main">
          <x14:cfRule type="iconSet" priority="90" id="{C8D35E2D-D064-4AD8-BD0F-9E55D81F9E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1" id="{DB3768C5-8B91-4BF0-9F20-9785572FB1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J178:J179</xm:sqref>
        </x14:conditionalFormatting>
        <x14:conditionalFormatting xmlns:xm="http://schemas.microsoft.com/office/excel/2006/main">
          <x14:cfRule type="iconSet" priority="89" id="{BAD3A24D-7772-4306-A31E-FDFDB880E0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8" id="{36196078-DC27-4D99-A9F0-6A94F2F953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J178:J180</xm:sqref>
        </x14:conditionalFormatting>
        <x14:conditionalFormatting xmlns:xm="http://schemas.microsoft.com/office/excel/2006/main">
          <x14:cfRule type="iconSet" priority="84" id="{8B9AA1FB-FECA-48F7-BBD9-06016EA5E1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3" id="{8A252DCD-578E-411A-97CC-95F7D02B7F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2" id="{94BB6DAE-EA48-4BDF-BA98-4D737DC2DF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9" id="{9577CAA9-1095-44C1-B223-4DD19952BA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0" id="{098EF484-2842-41E0-B758-E02070C69A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7" id="{1213F127-F1E2-49EC-A8DF-3E5880A67F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6" id="{8FAB6630-287F-4A64-939B-1C7ED465B9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5" id="{2A9BA483-2589-4653-8401-6DF69F7C80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1" id="{E8AF4835-CF16-48B9-9252-8FA2E2282C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J182:J184</xm:sqref>
        </x14:conditionalFormatting>
        <x14:conditionalFormatting xmlns:xm="http://schemas.microsoft.com/office/excel/2006/main">
          <x14:cfRule type="iconSet" priority="74" id="{883940C9-A548-4861-8D25-BC284FD9D4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5" id="{E13B3598-A6C5-404D-9898-7DCAA54843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8" id="{12A9C6CC-85BD-4D74-8820-24E93737E1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7" id="{AADAE3D7-A3DE-4D5C-88AA-5CE2093C79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6" id="{D58EA521-B57F-4C65-A7BD-7018DB57E3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J30:K30 I18:I28 I30:I33 I29:K29</xm:sqref>
        </x14:conditionalFormatting>
        <x14:conditionalFormatting xmlns:xm="http://schemas.microsoft.com/office/excel/2006/main">
          <x14:cfRule type="iconSet" priority="73" id="{232F9542-B3AE-4B4B-AAA8-4B5F88FAAB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2" id="{C048781B-A8AA-4ABE-BDCC-6D3600AB4A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J30:K30 I21:I28 I30:I33 I29:K29</xm:sqref>
        </x14:conditionalFormatting>
        <x14:conditionalFormatting xmlns:xm="http://schemas.microsoft.com/office/excel/2006/main">
          <x14:cfRule type="iconSet" priority="71" id="{0C85D42D-1F72-40FE-B773-E08F3CE502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J97:K121 J72:J96</xm:sqref>
        </x14:conditionalFormatting>
        <x14:conditionalFormatting xmlns:xm="http://schemas.microsoft.com/office/excel/2006/main">
          <x14:cfRule type="iconSet" priority="70" id="{8E6FB341-D7AA-4146-BE4B-448FFE7890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J118:K121 I117:K117 J97:K116 I72:J96</xm:sqref>
        </x14:conditionalFormatting>
        <x14:conditionalFormatting xmlns:xm="http://schemas.microsoft.com/office/excel/2006/main">
          <x14:cfRule type="iconSet" priority="69" id="{2221218E-E9EB-453D-BED6-1D2FC2EB05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J168:K168 K153:K167 J151:J167 I153:I165</xm:sqref>
        </x14:conditionalFormatting>
        <x14:conditionalFormatting xmlns:xm="http://schemas.microsoft.com/office/excel/2006/main">
          <x14:cfRule type="iconSet" priority="68" id="{FBD30A1F-4CC0-4C73-818D-D098FD39F5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7" id="{72D17E93-EB86-4996-B336-C1D5F88D9A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6" id="{E0DFA9D2-9E8B-45C8-8E42-37A4ED260E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5" id="{F7BC5408-E16A-483A-87BC-E7D88E4CF6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4" id="{EAB87763-382A-4D65-8D30-EEBAE94139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J175:K175</xm:sqref>
        </x14:conditionalFormatting>
        <x14:conditionalFormatting xmlns:xm="http://schemas.microsoft.com/office/excel/2006/main">
          <x14:cfRule type="iconSet" priority="63" id="{2FF3974B-B88E-4BD4-9AA6-D24597423D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J178:K180</xm:sqref>
        </x14:conditionalFormatting>
        <x14:conditionalFormatting xmlns:xm="http://schemas.microsoft.com/office/excel/2006/main">
          <x14:cfRule type="iconSet" priority="62" id="{BA70BF93-7EEB-4608-B514-FAE71F5C03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J178:L179</xm:sqref>
        </x14:conditionalFormatting>
        <x14:conditionalFormatting xmlns:xm="http://schemas.microsoft.com/office/excel/2006/main">
          <x14:cfRule type="iconSet" priority="61" id="{BA564CF9-12AE-4557-86E8-24D2C5C94A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J182:M184</xm:sqref>
        </x14:conditionalFormatting>
        <x14:conditionalFormatting xmlns:xm="http://schemas.microsoft.com/office/excel/2006/main">
          <x14:cfRule type="iconSet" priority="102336" id="{DB6CCDCB-3F49-410B-ABB8-6E32DFADFA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337" id="{57825ED1-00B3-4DFE-9539-41DF95C4E5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K13:K20</xm:sqref>
        </x14:conditionalFormatting>
        <x14:conditionalFormatting xmlns:xm="http://schemas.microsoft.com/office/excel/2006/main">
          <x14:cfRule type="iconSet" priority="103063" id="{3BF6A3CB-ED15-4B12-B6ED-F6E2CC6186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062" id="{88D2AB84-A812-4D10-9A57-756AD0FC59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K21:K33</xm:sqref>
        </x14:conditionalFormatting>
        <x14:conditionalFormatting xmlns:xm="http://schemas.microsoft.com/office/excel/2006/main">
          <x14:cfRule type="iconSet" priority="104087" id="{114672F0-417F-4454-8B35-61EC0C1972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86" id="{5A0154CA-F36D-46C9-AF6C-150C9B5D4B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90" id="{ACF3E279-CCCC-4585-90A5-482703E897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91" id="{00B2427F-C505-46F9-ACC5-0BFA2133A8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92" id="{30E66F7E-83DE-49EA-BDA2-E3BDBF2D10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89" id="{30E422D6-887E-48F0-949E-F89C2BE574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088" id="{19DF88FD-2B83-41A2-AE44-ACB20F331A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K30 I13:J28 I29:K29 I30:J68</xm:sqref>
        </x14:conditionalFormatting>
        <x14:conditionalFormatting xmlns:xm="http://schemas.microsoft.com/office/excel/2006/main">
          <x14:cfRule type="iconSet" priority="49" id="{6D039CEB-3E77-41E2-B937-43A64A15D3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" id="{A7205002-8E16-406A-846C-12EBEB37B1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K30 I21:J28 I30:J33 I29:K29</xm:sqref>
        </x14:conditionalFormatting>
        <x14:conditionalFormatting xmlns:xm="http://schemas.microsoft.com/office/excel/2006/main">
          <x14:cfRule type="iconSet" priority="104121" id="{BCEB6A6F-045E-497F-BD1D-B6CD57E4AC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122" id="{5B9D6A8A-1E42-4FB1-AEB4-3BADD6C910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K34:K68</xm:sqref>
        </x14:conditionalFormatting>
        <x14:conditionalFormatting xmlns:xm="http://schemas.microsoft.com/office/excel/2006/main">
          <x14:cfRule type="iconSet" priority="45" id="{9AA61A56-6F24-4A11-B9A6-FCA628FF73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" id="{005CB055-4D4E-4AFB-847E-57742FDAB5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K117 K72:K96</xm:sqref>
        </x14:conditionalFormatting>
        <x14:conditionalFormatting xmlns:xm="http://schemas.microsoft.com/office/excel/2006/main">
          <x14:cfRule type="iconSet" priority="43" id="{4920864F-745E-46D2-AD69-7E86686270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K134:K136</xm:sqref>
        </x14:conditionalFormatting>
        <x14:conditionalFormatting xmlns:xm="http://schemas.microsoft.com/office/excel/2006/main">
          <x14:cfRule type="iconSet" priority="42" id="{4D76D311-322C-4FCA-B541-14B4D01308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K142:K150</xm:sqref>
        </x14:conditionalFormatting>
        <x14:conditionalFormatting xmlns:xm="http://schemas.microsoft.com/office/excel/2006/main">
          <x14:cfRule type="iconSet" priority="40" id="{38FF828A-C9B7-4FD3-A45C-C881DE6CDA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K166:K168</xm:sqref>
        </x14:conditionalFormatting>
        <x14:conditionalFormatting xmlns:xm="http://schemas.microsoft.com/office/excel/2006/main">
          <x14:cfRule type="iconSet" priority="39" id="{AE97497D-6A87-4235-82CF-7092BFED97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" id="{050E3270-6C36-4F42-94B1-06F3C476A3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" id="{10DAEFD1-2FD1-4596-A954-D39FEE5A01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" id="{3DAEF8A9-BE3D-4F2F-994E-CD8D481C80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" id="{045D973C-62FE-47AA-A6B5-BB71E713B3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" id="{E8EF55A3-4913-490B-A7CE-8D2A3D75AB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" id="{B50A57EC-CA55-495F-ACA1-C5F596BEC3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K175</xm:sqref>
        </x14:conditionalFormatting>
        <x14:conditionalFormatting xmlns:xm="http://schemas.microsoft.com/office/excel/2006/main">
          <x14:cfRule type="iconSet" priority="32" id="{686731BB-2804-41AC-800F-7907B499BE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K178:K180</xm:sqref>
        </x14:conditionalFormatting>
        <x14:conditionalFormatting xmlns:xm="http://schemas.microsoft.com/office/excel/2006/main">
          <x14:cfRule type="iconSet" priority="31" id="{7AD2E997-80EB-4971-98EA-E8D34FBFE9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K176:L176 K171:K174</xm:sqref>
        </x14:conditionalFormatting>
        <x14:conditionalFormatting xmlns:xm="http://schemas.microsoft.com/office/excel/2006/main">
          <x14:cfRule type="iconSet" priority="30" id="{589CE204-3CEC-4BC7-8615-CE4D2E316B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K182:M184</xm:sqref>
        </x14:conditionalFormatting>
        <x14:conditionalFormatting xmlns:xm="http://schemas.microsoft.com/office/excel/2006/main">
          <x14:cfRule type="iconSet" priority="102350" id="{93EC5C6D-5AE6-4193-8495-B9CC1AAA88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L13:L20</xm:sqref>
        </x14:conditionalFormatting>
        <x14:conditionalFormatting xmlns:xm="http://schemas.microsoft.com/office/excel/2006/main">
          <x14:cfRule type="iconSet" priority="103105" id="{4317042C-A4A1-46D0-BBDF-E7AF90EC91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L21:L33</xm:sqref>
        </x14:conditionalFormatting>
        <x14:conditionalFormatting xmlns:xm="http://schemas.microsoft.com/office/excel/2006/main">
          <x14:cfRule type="iconSet" priority="104125" id="{1C197AD5-30C7-4CDE-9A08-73A8B14D5A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L34:L68</xm:sqref>
        </x14:conditionalFormatting>
        <x14:conditionalFormatting xmlns:xm="http://schemas.microsoft.com/office/excel/2006/main">
          <x14:cfRule type="iconSet" priority="26" id="{6FAA3177-5307-425F-AD23-19F4BC921D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L143:L150</xm:sqref>
        </x14:conditionalFormatting>
        <x14:conditionalFormatting xmlns:xm="http://schemas.microsoft.com/office/excel/2006/main">
          <x14:cfRule type="iconSet" priority="25" id="{35393937-FA59-4C31-9DC3-562A7E564A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L171:L174</xm:sqref>
        </x14:conditionalFormatting>
        <x14:conditionalFormatting xmlns:xm="http://schemas.microsoft.com/office/excel/2006/main">
          <x14:cfRule type="iconSet" priority="22" id="{AD5E867B-EA94-4F4D-9658-4161540EB5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" id="{8AAAB330-2E37-46BA-9F91-091C13B633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" id="{5FE4F699-B6FC-4053-A988-07070FE69B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" id="{B66D3155-303B-4704-9738-5A6376CDFD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" id="{DC012F12-3CC1-4616-9366-8D03E773E9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" id="{0D588FCA-5440-460D-AEA1-649B4AEF59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" id="{94D153A3-F51E-4EFF-A168-B8239D8DBD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" id="{4883AAF6-ED0F-4B81-9CCF-E4D77239EE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" id="{D4333B46-65C5-4EA8-AF2A-C817BEC2E4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" id="{8344ABB6-A0AF-46C6-97B2-D57303745C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" id="{4EF4A523-8792-456A-9004-9BE043E516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" id="{E3FFC545-E7FF-484D-83D3-B2459A04A9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L175</xm:sqref>
        </x14:conditionalFormatting>
        <x14:conditionalFormatting xmlns:xm="http://schemas.microsoft.com/office/excel/2006/main">
          <x14:cfRule type="iconSet" priority="11" id="{78B826E6-1FF6-4A0F-A116-B2602318D3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" id="{9201AABE-1166-4220-8511-12DF549876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" id="{04A38B47-2A1F-4F8E-9150-A57E7D71AD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L178:L180</xm:sqref>
        </x14:conditionalFormatting>
        <x14:conditionalFormatting xmlns:xm="http://schemas.microsoft.com/office/excel/2006/main">
          <x14:cfRule type="iconSet" priority="104466" id="{4E0A170A-DE64-4888-AF24-48B6E9AE652E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M126:M132</xm:sqref>
        </x14:conditionalFormatting>
        <x14:conditionalFormatting xmlns:xm="http://schemas.microsoft.com/office/excel/2006/main">
          <x14:cfRule type="iconSet" priority="7" id="{F889AC95-D0BE-4D67-ABDB-A93002DDB7AE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M137:M141 M133 M70:M125</xm:sqref>
        </x14:conditionalFormatting>
        <x14:conditionalFormatting xmlns:xm="http://schemas.microsoft.com/office/excel/2006/main">
          <x14:cfRule type="iconSet" priority="102703" id="{CACD7B1C-061D-4924-8F74-C8ED4E1E1AEC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M151:M168</xm:sqref>
        </x14:conditionalFormatting>
        <x14:conditionalFormatting xmlns:xm="http://schemas.microsoft.com/office/excel/2006/main">
          <x14:cfRule type="iconSet" priority="5" id="{5BAD074F-4156-4E46-9050-9FA9D2002B8B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M169 M142:M150</xm:sqref>
        </x14:conditionalFormatting>
        <x14:conditionalFormatting xmlns:xm="http://schemas.microsoft.com/office/excel/2006/main">
          <x14:cfRule type="iconSet" priority="4" id="{7979793B-852E-4F4B-B57B-286F366FEFE6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M175</xm:sqref>
        </x14:conditionalFormatting>
        <x14:conditionalFormatting xmlns:xm="http://schemas.microsoft.com/office/excel/2006/main">
          <x14:cfRule type="iconSet" priority="3" id="{1AE8C419-97C0-4C8D-9D7B-5FA3F2DE2CF7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M176 M171:M174</xm:sqref>
        </x14:conditionalFormatting>
        <x14:conditionalFormatting xmlns:xm="http://schemas.microsoft.com/office/excel/2006/main">
          <x14:cfRule type="iconSet" priority="2" id="{2AAB0E7F-5143-4935-BF3F-CBF2CA3E6C9B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M178:M179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FF47-2B6A-4413-87D8-04820D7FC061}">
  <sheetPr codeName="Hoja6">
    <pageSetUpPr autoPageBreaks="0"/>
  </sheetPr>
  <dimension ref="A1:AM187"/>
  <sheetViews>
    <sheetView showGridLines="0" topLeftCell="A6" zoomScale="62" zoomScaleNormal="62" workbookViewId="0">
      <selection activeCell="D67" sqref="D67"/>
    </sheetView>
  </sheetViews>
  <sheetFormatPr baseColWidth="10" defaultColWidth="8.5703125" defaultRowHeight="15" x14ac:dyDescent="0.25"/>
  <cols>
    <col min="1" max="1" width="16.42578125" style="6" customWidth="1"/>
    <col min="2" max="2" width="19.42578125" style="42" customWidth="1"/>
    <col min="3" max="3" width="30.5703125" style="6" customWidth="1"/>
    <col min="4" max="4" width="110.42578125" style="6" customWidth="1"/>
    <col min="5" max="5" width="12.14062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107.5703125" style="14" customWidth="1"/>
    <col min="15" max="15" width="8.140625" style="16" customWidth="1"/>
    <col min="16" max="16" width="15.4257812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592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C8" s="316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06 Enero - 10 Enero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343" t="s">
        <v>506</v>
      </c>
      <c r="D13" s="203" t="s">
        <v>507</v>
      </c>
      <c r="E13" s="286"/>
      <c r="F13" s="285">
        <v>3</v>
      </c>
      <c r="G13" s="304" t="s">
        <v>9</v>
      </c>
      <c r="H13" s="218">
        <v>3</v>
      </c>
      <c r="I13" s="306">
        <v>3</v>
      </c>
      <c r="J13" s="8">
        <v>3</v>
      </c>
      <c r="K13" s="8">
        <v>3</v>
      </c>
      <c r="L13" s="32">
        <v>3</v>
      </c>
      <c r="M13" s="122"/>
      <c r="N13" s="330" t="s">
        <v>508</v>
      </c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335" t="s">
        <v>486</v>
      </c>
      <c r="D14" s="207" t="s">
        <v>509</v>
      </c>
      <c r="E14" s="201"/>
      <c r="F14" s="178">
        <v>3</v>
      </c>
      <c r="G14" s="238" t="s">
        <v>9</v>
      </c>
      <c r="H14" s="220">
        <v>3</v>
      </c>
      <c r="I14" s="279">
        <v>3</v>
      </c>
      <c r="J14" s="7">
        <v>3</v>
      </c>
      <c r="K14" s="7">
        <v>3</v>
      </c>
      <c r="L14" s="33">
        <v>3</v>
      </c>
      <c r="M14" s="122"/>
      <c r="N14" s="174" t="s">
        <v>510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18.600000000000001" customHeight="1" thickBot="1" x14ac:dyDescent="0.3">
      <c r="A15" s="720"/>
      <c r="B15" s="730"/>
      <c r="C15" s="68" t="s">
        <v>41</v>
      </c>
      <c r="D15" s="207" t="s">
        <v>42</v>
      </c>
      <c r="E15" s="201"/>
      <c r="F15" s="178">
        <v>3</v>
      </c>
      <c r="G15" s="238" t="s">
        <v>9</v>
      </c>
      <c r="H15" s="220">
        <v>3</v>
      </c>
      <c r="I15" s="279">
        <v>3</v>
      </c>
      <c r="J15" s="7">
        <v>3</v>
      </c>
      <c r="K15" s="7">
        <v>3</v>
      </c>
      <c r="L15" s="33">
        <v>3</v>
      </c>
      <c r="M15" s="122"/>
      <c r="N15" s="174"/>
      <c r="O15" s="12"/>
      <c r="P15" s="5"/>
      <c r="Q15" s="28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18.600000000000001" customHeight="1" thickBot="1" x14ac:dyDescent="0.3">
      <c r="A16" s="720"/>
      <c r="B16" s="730"/>
      <c r="C16" s="68" t="s">
        <v>41</v>
      </c>
      <c r="D16" s="207" t="s">
        <v>236</v>
      </c>
      <c r="E16" s="201">
        <v>45667</v>
      </c>
      <c r="F16" s="178">
        <v>1</v>
      </c>
      <c r="G16" s="238" t="s">
        <v>9</v>
      </c>
      <c r="H16" s="220">
        <v>1</v>
      </c>
      <c r="I16" s="279">
        <v>1</v>
      </c>
      <c r="J16" s="7">
        <v>1</v>
      </c>
      <c r="K16" s="7">
        <v>1</v>
      </c>
      <c r="L16" s="33">
        <v>1</v>
      </c>
      <c r="M16" s="122"/>
      <c r="N16" s="174" t="s">
        <v>237</v>
      </c>
      <c r="O16" s="12"/>
      <c r="P16" s="5"/>
      <c r="Q16" s="28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9" customHeight="1" thickBot="1" x14ac:dyDescent="0.3">
      <c r="A17" s="720"/>
      <c r="B17" s="730"/>
      <c r="C17" s="72"/>
      <c r="D17" s="205"/>
      <c r="E17" s="248"/>
      <c r="F17" s="135"/>
      <c r="G17" s="277"/>
      <c r="H17" s="215"/>
      <c r="I17" s="243"/>
      <c r="J17" s="243"/>
      <c r="K17" s="10"/>
      <c r="L17" s="38"/>
      <c r="M17" s="122"/>
      <c r="N17" s="177"/>
      <c r="O17" s="12"/>
      <c r="P17" s="5"/>
      <c r="Q17" s="28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33" customHeight="1" thickBot="1" x14ac:dyDescent="0.3">
      <c r="A18" s="720"/>
      <c r="B18" s="731" t="s">
        <v>44</v>
      </c>
      <c r="C18" s="485" t="s">
        <v>45</v>
      </c>
      <c r="D18" s="203" t="s">
        <v>46</v>
      </c>
      <c r="E18" s="286"/>
      <c r="F18" s="155">
        <v>1</v>
      </c>
      <c r="G18" s="288" t="s">
        <v>9</v>
      </c>
      <c r="H18" s="218">
        <v>1</v>
      </c>
      <c r="I18" s="306">
        <v>1</v>
      </c>
      <c r="J18" s="8">
        <v>1</v>
      </c>
      <c r="K18" s="46">
        <v>1</v>
      </c>
      <c r="L18" s="32">
        <v>1</v>
      </c>
      <c r="M18" s="486"/>
      <c r="N18" s="311" t="s">
        <v>674</v>
      </c>
      <c r="O18" s="12"/>
      <c r="P18" s="5"/>
      <c r="Q18" s="28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18.600000000000001" customHeight="1" thickBot="1" x14ac:dyDescent="0.3">
      <c r="A19" s="720"/>
      <c r="B19" s="732"/>
      <c r="C19" s="314" t="s">
        <v>675</v>
      </c>
      <c r="D19" s="207" t="s">
        <v>676</v>
      </c>
      <c r="E19" s="201">
        <v>45660</v>
      </c>
      <c r="F19" s="156">
        <v>4</v>
      </c>
      <c r="G19" s="125" t="s">
        <v>9</v>
      </c>
      <c r="H19" s="220">
        <v>4</v>
      </c>
      <c r="I19" s="279">
        <v>4</v>
      </c>
      <c r="J19" s="7">
        <v>0</v>
      </c>
      <c r="K19" s="47">
        <v>0</v>
      </c>
      <c r="L19" s="33">
        <v>0</v>
      </c>
      <c r="M19" s="123"/>
      <c r="N19" s="174" t="s">
        <v>182</v>
      </c>
      <c r="O19" s="12"/>
      <c r="P19" s="5"/>
      <c r="Q19" s="28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732"/>
      <c r="C20" s="314" t="s">
        <v>82</v>
      </c>
      <c r="D20" s="207" t="s">
        <v>677</v>
      </c>
      <c r="E20" s="201">
        <v>45684</v>
      </c>
      <c r="F20" s="158">
        <v>1</v>
      </c>
      <c r="G20" s="246" t="s">
        <v>9</v>
      </c>
      <c r="H20" s="215">
        <v>1</v>
      </c>
      <c r="I20" s="243">
        <v>1</v>
      </c>
      <c r="J20" s="10">
        <v>1</v>
      </c>
      <c r="K20" s="44">
        <v>1</v>
      </c>
      <c r="L20" s="38">
        <v>1</v>
      </c>
      <c r="M20" s="132"/>
      <c r="N20" s="174" t="s">
        <v>445</v>
      </c>
      <c r="O20" s="12"/>
      <c r="P20" s="5"/>
      <c r="Q20" s="28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732"/>
      <c r="C21" s="314" t="s">
        <v>82</v>
      </c>
      <c r="D21" s="207" t="s">
        <v>678</v>
      </c>
      <c r="E21" s="201">
        <v>45678</v>
      </c>
      <c r="F21" s="158">
        <v>4</v>
      </c>
      <c r="G21" s="246" t="s">
        <v>9</v>
      </c>
      <c r="H21" s="215">
        <v>4</v>
      </c>
      <c r="I21" s="243">
        <v>0</v>
      </c>
      <c r="J21" s="10">
        <v>0</v>
      </c>
      <c r="K21" s="44">
        <v>0</v>
      </c>
      <c r="L21" s="38">
        <v>0</v>
      </c>
      <c r="M21" s="132"/>
      <c r="N21" s="174"/>
      <c r="O21" s="12"/>
      <c r="P21" s="5"/>
      <c r="Q21" s="28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732"/>
      <c r="C22" s="356" t="s">
        <v>82</v>
      </c>
      <c r="D22" s="150" t="s">
        <v>595</v>
      </c>
      <c r="E22" s="154">
        <v>45680</v>
      </c>
      <c r="F22" s="158">
        <v>1</v>
      </c>
      <c r="G22" s="246" t="s">
        <v>9</v>
      </c>
      <c r="H22" s="215">
        <v>1</v>
      </c>
      <c r="I22" s="243">
        <v>1</v>
      </c>
      <c r="J22" s="10">
        <v>1</v>
      </c>
      <c r="K22" s="44">
        <v>1</v>
      </c>
      <c r="L22" s="38">
        <v>1</v>
      </c>
      <c r="M22" s="132"/>
      <c r="N22" s="176" t="s">
        <v>679</v>
      </c>
      <c r="O22" s="12"/>
      <c r="P22" s="5"/>
      <c r="Q22" s="28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732"/>
      <c r="C23" s="356" t="s">
        <v>82</v>
      </c>
      <c r="D23" s="150" t="s">
        <v>680</v>
      </c>
      <c r="E23" s="154">
        <v>45686</v>
      </c>
      <c r="F23" s="158"/>
      <c r="G23" s="246" t="s">
        <v>9</v>
      </c>
      <c r="H23" s="215"/>
      <c r="I23" s="243">
        <v>1</v>
      </c>
      <c r="J23" s="10">
        <v>4</v>
      </c>
      <c r="K23" s="44">
        <v>4</v>
      </c>
      <c r="L23" s="38">
        <v>4</v>
      </c>
      <c r="M23" s="132"/>
      <c r="N23" s="149" t="s">
        <v>681</v>
      </c>
      <c r="O23" s="12"/>
      <c r="P23" s="5"/>
      <c r="Q23" s="28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732"/>
      <c r="C24" s="68" t="s">
        <v>48</v>
      </c>
      <c r="D24" s="489" t="s">
        <v>516</v>
      </c>
      <c r="E24" s="201">
        <v>45671</v>
      </c>
      <c r="F24" s="158">
        <v>1</v>
      </c>
      <c r="G24" s="246" t="s">
        <v>9</v>
      </c>
      <c r="H24" s="215">
        <v>1</v>
      </c>
      <c r="I24" s="243">
        <v>1</v>
      </c>
      <c r="J24" s="10">
        <v>1</v>
      </c>
      <c r="K24" s="44">
        <v>1</v>
      </c>
      <c r="L24" s="38">
        <v>1</v>
      </c>
      <c r="M24" s="132"/>
      <c r="N24" s="149" t="s">
        <v>682</v>
      </c>
      <c r="O24" s="12"/>
      <c r="P24" s="5"/>
      <c r="Q24" s="28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732"/>
      <c r="C25" s="68" t="s">
        <v>48</v>
      </c>
      <c r="D25" s="489" t="s">
        <v>518</v>
      </c>
      <c r="E25" s="201">
        <v>45678</v>
      </c>
      <c r="F25" s="158">
        <v>1</v>
      </c>
      <c r="G25" s="246" t="s">
        <v>9</v>
      </c>
      <c r="H25" s="215">
        <v>1</v>
      </c>
      <c r="I25" s="243">
        <v>1</v>
      </c>
      <c r="J25" s="10">
        <v>1</v>
      </c>
      <c r="K25" s="44">
        <v>1</v>
      </c>
      <c r="L25" s="38">
        <v>1</v>
      </c>
      <c r="M25" s="132"/>
      <c r="N25" s="149" t="s">
        <v>683</v>
      </c>
      <c r="O25" s="12"/>
      <c r="P25" s="5"/>
      <c r="Q25" s="28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732"/>
      <c r="C26" s="68" t="s">
        <v>48</v>
      </c>
      <c r="D26" s="494" t="s">
        <v>519</v>
      </c>
      <c r="E26" s="154">
        <v>45685</v>
      </c>
      <c r="F26" s="158">
        <v>1</v>
      </c>
      <c r="G26" s="246" t="s">
        <v>9</v>
      </c>
      <c r="H26" s="215">
        <v>1</v>
      </c>
      <c r="I26" s="243">
        <v>1</v>
      </c>
      <c r="J26" s="243">
        <v>1</v>
      </c>
      <c r="K26" s="170">
        <v>1</v>
      </c>
      <c r="L26" s="38">
        <v>1</v>
      </c>
      <c r="M26" s="132"/>
      <c r="N26" s="149" t="s">
        <v>241</v>
      </c>
      <c r="O26" s="12"/>
      <c r="P26" s="5"/>
      <c r="Q26" s="28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732"/>
      <c r="C27" s="70" t="s">
        <v>48</v>
      </c>
      <c r="D27" s="489" t="s">
        <v>521</v>
      </c>
      <c r="E27" s="154">
        <v>45685</v>
      </c>
      <c r="F27" s="158">
        <v>1</v>
      </c>
      <c r="G27" s="246" t="s">
        <v>9</v>
      </c>
      <c r="H27" s="215">
        <v>1</v>
      </c>
      <c r="I27" s="243">
        <v>1</v>
      </c>
      <c r="J27" s="243">
        <v>1</v>
      </c>
      <c r="K27" s="243">
        <v>1</v>
      </c>
      <c r="L27" s="38">
        <v>1</v>
      </c>
      <c r="M27" s="132"/>
      <c r="N27" s="149" t="s">
        <v>684</v>
      </c>
      <c r="O27" s="12"/>
      <c r="P27" s="5"/>
      <c r="Q27" s="28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732"/>
      <c r="C28" s="68" t="s">
        <v>48</v>
      </c>
      <c r="D28" s="489" t="s">
        <v>522</v>
      </c>
      <c r="E28" s="154">
        <v>45691</v>
      </c>
      <c r="F28" s="158">
        <v>1</v>
      </c>
      <c r="G28" s="246" t="s">
        <v>9</v>
      </c>
      <c r="H28" s="215">
        <v>1</v>
      </c>
      <c r="I28" s="243">
        <v>1</v>
      </c>
      <c r="J28" s="243">
        <v>1</v>
      </c>
      <c r="K28" s="243">
        <v>1</v>
      </c>
      <c r="L28" s="38">
        <v>1</v>
      </c>
      <c r="M28" s="132"/>
      <c r="N28" s="149" t="s">
        <v>685</v>
      </c>
      <c r="O28" s="12"/>
      <c r="P28" s="5"/>
      <c r="Q28" s="28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732"/>
      <c r="C29" s="314" t="s">
        <v>48</v>
      </c>
      <c r="D29" s="235" t="s">
        <v>600</v>
      </c>
      <c r="E29" s="201">
        <v>45698</v>
      </c>
      <c r="F29" s="158">
        <v>1</v>
      </c>
      <c r="G29" s="246" t="s">
        <v>9</v>
      </c>
      <c r="H29" s="215">
        <v>1</v>
      </c>
      <c r="I29" s="243">
        <v>1</v>
      </c>
      <c r="J29" s="170">
        <v>1</v>
      </c>
      <c r="K29" s="44">
        <v>1</v>
      </c>
      <c r="L29" s="38">
        <v>1</v>
      </c>
      <c r="M29" s="122"/>
      <c r="N29" s="149" t="s">
        <v>601</v>
      </c>
      <c r="O29" s="12"/>
      <c r="P29" s="5"/>
      <c r="Q29" s="28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732"/>
      <c r="C30" s="314" t="s">
        <v>48</v>
      </c>
      <c r="D30" s="235" t="s">
        <v>58</v>
      </c>
      <c r="E30" s="154">
        <v>45664</v>
      </c>
      <c r="F30" s="158">
        <v>1</v>
      </c>
      <c r="G30" s="246" t="s">
        <v>9</v>
      </c>
      <c r="H30" s="215">
        <v>1</v>
      </c>
      <c r="I30" s="243">
        <v>1</v>
      </c>
      <c r="J30" s="170">
        <v>1</v>
      </c>
      <c r="K30" s="44">
        <v>1</v>
      </c>
      <c r="L30" s="38">
        <v>1</v>
      </c>
      <c r="M30" s="122"/>
      <c r="N30" s="149" t="s">
        <v>686</v>
      </c>
      <c r="O30" s="12"/>
      <c r="P30" s="5"/>
      <c r="Q30" s="28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8.600000000000001" customHeight="1" thickBot="1" x14ac:dyDescent="0.3">
      <c r="A31" s="720"/>
      <c r="B31" s="732"/>
      <c r="C31" s="314" t="s">
        <v>48</v>
      </c>
      <c r="D31" s="207" t="s">
        <v>59</v>
      </c>
      <c r="E31" s="201">
        <v>45698</v>
      </c>
      <c r="F31" s="158">
        <v>1</v>
      </c>
      <c r="G31" s="246" t="s">
        <v>9</v>
      </c>
      <c r="H31" s="215">
        <v>1</v>
      </c>
      <c r="I31" s="243">
        <v>1</v>
      </c>
      <c r="J31" s="10">
        <v>1</v>
      </c>
      <c r="K31" s="44">
        <v>1</v>
      </c>
      <c r="L31" s="38">
        <v>1</v>
      </c>
      <c r="M31" s="132"/>
      <c r="N31" s="149" t="s">
        <v>601</v>
      </c>
      <c r="O31" s="12"/>
      <c r="P31" s="5"/>
      <c r="Q31" s="28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8.600000000000001" customHeight="1" thickBot="1" x14ac:dyDescent="0.3">
      <c r="A32" s="720"/>
      <c r="B32" s="732"/>
      <c r="C32" s="335" t="s">
        <v>48</v>
      </c>
      <c r="D32" s="207" t="s">
        <v>687</v>
      </c>
      <c r="E32" s="201">
        <v>45684</v>
      </c>
      <c r="F32" s="156">
        <v>1</v>
      </c>
      <c r="G32" s="125" t="s">
        <v>9</v>
      </c>
      <c r="H32" s="101">
        <v>1</v>
      </c>
      <c r="I32" s="7">
        <v>1</v>
      </c>
      <c r="J32" s="279">
        <v>1</v>
      </c>
      <c r="K32" s="47">
        <v>1</v>
      </c>
      <c r="L32" s="33">
        <v>1</v>
      </c>
      <c r="M32" s="123"/>
      <c r="N32" s="149" t="s">
        <v>688</v>
      </c>
      <c r="O32" s="12"/>
      <c r="P32" s="5"/>
      <c r="Q32" s="28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8.600000000000001" customHeight="1" thickBot="1" x14ac:dyDescent="0.3">
      <c r="A33" s="720"/>
      <c r="B33" s="732"/>
      <c r="C33" s="335" t="s">
        <v>48</v>
      </c>
      <c r="D33" s="207" t="s">
        <v>603</v>
      </c>
      <c r="E33" s="201">
        <v>45699</v>
      </c>
      <c r="F33" s="158">
        <v>1</v>
      </c>
      <c r="G33" s="125" t="s">
        <v>9</v>
      </c>
      <c r="H33" s="101">
        <v>1</v>
      </c>
      <c r="I33" s="7">
        <v>1</v>
      </c>
      <c r="J33" s="279">
        <v>1</v>
      </c>
      <c r="K33" s="47">
        <v>1</v>
      </c>
      <c r="L33" s="33">
        <v>1</v>
      </c>
      <c r="M33" s="123"/>
      <c r="N33" s="149" t="s">
        <v>605</v>
      </c>
      <c r="O33" s="12"/>
      <c r="P33" s="5"/>
      <c r="Q33" s="28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8.600000000000001" customHeight="1" thickBot="1" x14ac:dyDescent="0.3">
      <c r="A34" s="720"/>
      <c r="B34" s="732"/>
      <c r="C34" s="335" t="s">
        <v>48</v>
      </c>
      <c r="D34" s="494" t="s">
        <v>689</v>
      </c>
      <c r="E34" s="201">
        <v>45699</v>
      </c>
      <c r="F34" s="158">
        <v>1</v>
      </c>
      <c r="G34" s="246" t="s">
        <v>9</v>
      </c>
      <c r="H34" s="101">
        <v>1</v>
      </c>
      <c r="I34" s="7">
        <v>1</v>
      </c>
      <c r="J34" s="279">
        <v>4</v>
      </c>
      <c r="K34" s="47">
        <v>4</v>
      </c>
      <c r="L34" s="33">
        <v>4</v>
      </c>
      <c r="M34" s="123"/>
      <c r="N34" s="149" t="s">
        <v>241</v>
      </c>
      <c r="O34" s="12"/>
      <c r="P34" s="5"/>
      <c r="Q34" s="28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600000000000001" customHeight="1" thickBot="1" x14ac:dyDescent="0.3">
      <c r="A35" s="720"/>
      <c r="B35" s="732"/>
      <c r="C35" s="335" t="s">
        <v>48</v>
      </c>
      <c r="D35" s="207" t="s">
        <v>526</v>
      </c>
      <c r="E35" s="201">
        <v>45699</v>
      </c>
      <c r="F35" s="158">
        <v>1</v>
      </c>
      <c r="G35" s="246" t="s">
        <v>9</v>
      </c>
      <c r="H35" s="101">
        <v>1</v>
      </c>
      <c r="I35" s="7">
        <v>1</v>
      </c>
      <c r="J35" s="279">
        <v>1</v>
      </c>
      <c r="K35" s="47">
        <v>1</v>
      </c>
      <c r="L35" s="33">
        <v>1</v>
      </c>
      <c r="M35" s="123"/>
      <c r="N35" s="149" t="s">
        <v>605</v>
      </c>
      <c r="O35" s="12"/>
      <c r="P35" s="5"/>
      <c r="Q35" s="28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.600000000000001" customHeight="1" thickBot="1" x14ac:dyDescent="0.3">
      <c r="A36" s="720"/>
      <c r="B36" s="732"/>
      <c r="C36" s="335" t="s">
        <v>48</v>
      </c>
      <c r="D36" s="494" t="s">
        <v>690</v>
      </c>
      <c r="E36" s="201">
        <v>45684</v>
      </c>
      <c r="F36" s="158">
        <v>1</v>
      </c>
      <c r="G36" s="246" t="s">
        <v>9</v>
      </c>
      <c r="H36" s="101">
        <v>1</v>
      </c>
      <c r="I36" s="7">
        <v>1</v>
      </c>
      <c r="J36" s="279">
        <v>4</v>
      </c>
      <c r="K36" s="47">
        <v>4</v>
      </c>
      <c r="L36" s="33">
        <v>4</v>
      </c>
      <c r="M36" s="123"/>
      <c r="N36" s="149" t="s">
        <v>241</v>
      </c>
      <c r="O36" s="12"/>
      <c r="P36" s="5"/>
      <c r="Q36" s="28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732"/>
      <c r="C37" s="335" t="s">
        <v>48</v>
      </c>
      <c r="D37" s="207" t="s">
        <v>607</v>
      </c>
      <c r="E37" s="201">
        <v>45691</v>
      </c>
      <c r="F37" s="158">
        <v>1</v>
      </c>
      <c r="G37" s="246" t="s">
        <v>9</v>
      </c>
      <c r="H37" s="101">
        <v>1</v>
      </c>
      <c r="I37" s="7">
        <v>1</v>
      </c>
      <c r="J37" s="279">
        <v>1</v>
      </c>
      <c r="K37" s="47">
        <v>1</v>
      </c>
      <c r="L37" s="33">
        <v>1</v>
      </c>
      <c r="M37" s="123"/>
      <c r="N37" s="149" t="s">
        <v>691</v>
      </c>
      <c r="O37" s="12"/>
      <c r="P37" s="5"/>
      <c r="Q37" s="28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732"/>
      <c r="C38" s="335" t="s">
        <v>48</v>
      </c>
      <c r="D38" s="494" t="s">
        <v>609</v>
      </c>
      <c r="E38" s="201">
        <v>45684</v>
      </c>
      <c r="F38" s="158">
        <v>1</v>
      </c>
      <c r="G38" s="246" t="s">
        <v>9</v>
      </c>
      <c r="H38" s="101">
        <v>1</v>
      </c>
      <c r="I38" s="7">
        <v>1</v>
      </c>
      <c r="J38" s="279">
        <v>4</v>
      </c>
      <c r="K38" s="47">
        <v>4</v>
      </c>
      <c r="L38" s="33">
        <v>4</v>
      </c>
      <c r="M38" s="123"/>
      <c r="N38" s="149" t="s">
        <v>241</v>
      </c>
      <c r="O38" s="12"/>
      <c r="P38" s="5"/>
      <c r="Q38" s="28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732"/>
      <c r="C39" s="335" t="s">
        <v>48</v>
      </c>
      <c r="D39" s="494" t="s">
        <v>610</v>
      </c>
      <c r="E39" s="201">
        <v>45684</v>
      </c>
      <c r="F39" s="158">
        <v>1</v>
      </c>
      <c r="G39" s="246" t="s">
        <v>9</v>
      </c>
      <c r="H39" s="101">
        <v>1</v>
      </c>
      <c r="I39" s="7">
        <v>1</v>
      </c>
      <c r="J39" s="279">
        <v>4</v>
      </c>
      <c r="K39" s="47">
        <v>4</v>
      </c>
      <c r="L39" s="33">
        <v>4</v>
      </c>
      <c r="M39" s="123"/>
      <c r="N39" s="149" t="s">
        <v>241</v>
      </c>
      <c r="O39" s="12"/>
      <c r="P39" s="5"/>
      <c r="Q39" s="28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732"/>
      <c r="C40" s="335" t="s">
        <v>48</v>
      </c>
      <c r="D40" s="207" t="s">
        <v>61</v>
      </c>
      <c r="E40" s="201">
        <v>45691</v>
      </c>
      <c r="F40" s="158">
        <v>1</v>
      </c>
      <c r="G40" s="246" t="s">
        <v>9</v>
      </c>
      <c r="H40" s="101">
        <v>1</v>
      </c>
      <c r="I40" s="7">
        <v>1</v>
      </c>
      <c r="J40" s="279">
        <v>1</v>
      </c>
      <c r="K40" s="47">
        <v>1</v>
      </c>
      <c r="L40" s="33">
        <v>1</v>
      </c>
      <c r="M40" s="123"/>
      <c r="N40" s="149" t="s">
        <v>691</v>
      </c>
      <c r="O40" s="12"/>
      <c r="P40" s="5"/>
      <c r="Q40" s="28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8.600000000000001" customHeight="1" thickBot="1" x14ac:dyDescent="0.3">
      <c r="A41" s="720"/>
      <c r="B41" s="732"/>
      <c r="C41" s="335" t="s">
        <v>48</v>
      </c>
      <c r="D41" s="207" t="s">
        <v>537</v>
      </c>
      <c r="E41" s="201">
        <v>45691</v>
      </c>
      <c r="F41" s="158">
        <v>1</v>
      </c>
      <c r="G41" s="246" t="s">
        <v>9</v>
      </c>
      <c r="H41" s="101">
        <v>1</v>
      </c>
      <c r="I41" s="7">
        <v>1</v>
      </c>
      <c r="J41" s="279">
        <v>1</v>
      </c>
      <c r="K41" s="47">
        <v>1</v>
      </c>
      <c r="L41" s="33">
        <v>1</v>
      </c>
      <c r="M41" s="123"/>
      <c r="N41" s="149" t="s">
        <v>691</v>
      </c>
      <c r="O41" s="12"/>
      <c r="P41" s="5"/>
      <c r="Q41" s="28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8.75" customHeight="1" thickBot="1" x14ac:dyDescent="0.3">
      <c r="A42" s="720"/>
      <c r="B42" s="732"/>
      <c r="C42" s="335" t="s">
        <v>48</v>
      </c>
      <c r="D42" s="150" t="s">
        <v>66</v>
      </c>
      <c r="E42" s="154">
        <v>45692</v>
      </c>
      <c r="F42" s="158">
        <v>1</v>
      </c>
      <c r="G42" s="125" t="s">
        <v>9</v>
      </c>
      <c r="H42" s="170">
        <v>1</v>
      </c>
      <c r="I42" s="10">
        <v>1</v>
      </c>
      <c r="J42" s="243">
        <v>1</v>
      </c>
      <c r="K42" s="44">
        <v>1</v>
      </c>
      <c r="L42" s="38">
        <v>1</v>
      </c>
      <c r="M42" s="132"/>
      <c r="N42" s="149" t="s">
        <v>692</v>
      </c>
      <c r="O42" s="12"/>
      <c r="P42" s="5"/>
      <c r="Q42" s="28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8.75" customHeight="1" thickBot="1" x14ac:dyDescent="0.3">
      <c r="A43" s="720"/>
      <c r="B43" s="732"/>
      <c r="C43" s="335" t="s">
        <v>48</v>
      </c>
      <c r="D43" s="495" t="s">
        <v>693</v>
      </c>
      <c r="E43" s="154">
        <v>45685</v>
      </c>
      <c r="F43" s="158">
        <v>1</v>
      </c>
      <c r="G43" s="125" t="s">
        <v>9</v>
      </c>
      <c r="H43" s="170">
        <v>1</v>
      </c>
      <c r="I43" s="10">
        <v>1</v>
      </c>
      <c r="J43" s="243">
        <v>4</v>
      </c>
      <c r="K43" s="44">
        <v>4</v>
      </c>
      <c r="L43" s="38">
        <v>4</v>
      </c>
      <c r="M43" s="132"/>
      <c r="N43" s="149" t="s">
        <v>241</v>
      </c>
      <c r="O43" s="12"/>
      <c r="P43" s="5"/>
      <c r="Q43" s="28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8.600000000000001" customHeight="1" thickBot="1" x14ac:dyDescent="0.3">
      <c r="A44" s="720"/>
      <c r="B44" s="732"/>
      <c r="C44" s="335" t="s">
        <v>48</v>
      </c>
      <c r="D44" s="150" t="s">
        <v>540</v>
      </c>
      <c r="E44" s="154">
        <v>45685</v>
      </c>
      <c r="F44" s="158">
        <v>1</v>
      </c>
      <c r="G44" s="125" t="s">
        <v>9</v>
      </c>
      <c r="H44" s="170">
        <v>1</v>
      </c>
      <c r="I44" s="10">
        <v>1</v>
      </c>
      <c r="J44" s="243">
        <v>1</v>
      </c>
      <c r="K44" s="44">
        <v>1</v>
      </c>
      <c r="L44" s="38">
        <v>1</v>
      </c>
      <c r="M44" s="132"/>
      <c r="N44" s="149" t="s">
        <v>694</v>
      </c>
      <c r="O44" s="12"/>
      <c r="P44" s="5"/>
      <c r="Q44" s="28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.600000000000001" customHeight="1" thickBot="1" x14ac:dyDescent="0.3">
      <c r="A45" s="720"/>
      <c r="B45" s="732"/>
      <c r="C45" s="335" t="s">
        <v>48</v>
      </c>
      <c r="D45" s="150" t="s">
        <v>541</v>
      </c>
      <c r="E45" s="154">
        <v>45685</v>
      </c>
      <c r="F45" s="158">
        <v>1</v>
      </c>
      <c r="G45" s="246" t="s">
        <v>9</v>
      </c>
      <c r="H45" s="170">
        <v>1</v>
      </c>
      <c r="I45" s="10">
        <v>1</v>
      </c>
      <c r="J45" s="243">
        <v>1</v>
      </c>
      <c r="K45" s="44">
        <v>1</v>
      </c>
      <c r="L45" s="38">
        <v>1</v>
      </c>
      <c r="M45" s="132"/>
      <c r="N45" s="149" t="s">
        <v>694</v>
      </c>
      <c r="O45" s="12"/>
      <c r="P45" s="5"/>
      <c r="Q45" s="28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8.600000000000001" customHeight="1" thickBot="1" x14ac:dyDescent="0.3">
      <c r="A46" s="720"/>
      <c r="B46" s="732"/>
      <c r="C46" s="335" t="s">
        <v>48</v>
      </c>
      <c r="D46" s="150" t="s">
        <v>542</v>
      </c>
      <c r="E46" s="154">
        <v>45685</v>
      </c>
      <c r="F46" s="158">
        <v>1</v>
      </c>
      <c r="G46" s="246" t="s">
        <v>9</v>
      </c>
      <c r="H46" s="170">
        <v>1</v>
      </c>
      <c r="I46" s="10">
        <v>1</v>
      </c>
      <c r="J46" s="243">
        <v>1</v>
      </c>
      <c r="K46" s="44">
        <v>1</v>
      </c>
      <c r="L46" s="38">
        <v>1</v>
      </c>
      <c r="M46" s="132"/>
      <c r="N46" s="149" t="s">
        <v>694</v>
      </c>
      <c r="O46" s="12"/>
      <c r="P46" s="5"/>
      <c r="Q46" s="28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8.600000000000001" customHeight="1" thickBot="1" x14ac:dyDescent="0.3">
      <c r="A47" s="720"/>
      <c r="B47" s="732"/>
      <c r="C47" s="335" t="s">
        <v>48</v>
      </c>
      <c r="D47" s="150" t="s">
        <v>616</v>
      </c>
      <c r="E47" s="154">
        <v>45685</v>
      </c>
      <c r="F47" s="158">
        <v>1</v>
      </c>
      <c r="G47" s="246" t="s">
        <v>9</v>
      </c>
      <c r="H47" s="170">
        <v>1</v>
      </c>
      <c r="I47" s="10">
        <v>1</v>
      </c>
      <c r="J47" s="243">
        <v>1</v>
      </c>
      <c r="K47" s="44">
        <v>1</v>
      </c>
      <c r="L47" s="38">
        <v>1</v>
      </c>
      <c r="M47" s="132"/>
      <c r="N47" s="149" t="s">
        <v>694</v>
      </c>
      <c r="O47" s="12"/>
      <c r="P47" s="5"/>
      <c r="Q47" s="28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.600000000000001" customHeight="1" thickBot="1" x14ac:dyDescent="0.3">
      <c r="A48" s="720"/>
      <c r="B48" s="732"/>
      <c r="C48" s="335" t="s">
        <v>48</v>
      </c>
      <c r="D48" s="150" t="s">
        <v>543</v>
      </c>
      <c r="E48" s="154">
        <v>45692</v>
      </c>
      <c r="F48" s="158">
        <v>1</v>
      </c>
      <c r="G48" s="246" t="s">
        <v>9</v>
      </c>
      <c r="H48" s="170">
        <v>1</v>
      </c>
      <c r="I48" s="10">
        <v>1</v>
      </c>
      <c r="J48" s="243">
        <v>1</v>
      </c>
      <c r="K48" s="44">
        <v>1</v>
      </c>
      <c r="L48" s="38">
        <v>1</v>
      </c>
      <c r="M48" s="132"/>
      <c r="N48" s="149" t="s">
        <v>692</v>
      </c>
      <c r="O48" s="12"/>
      <c r="P48" s="5"/>
      <c r="Q48" s="28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8.600000000000001" customHeight="1" thickBot="1" x14ac:dyDescent="0.3">
      <c r="A49" s="720"/>
      <c r="B49" s="732"/>
      <c r="C49" s="335" t="s">
        <v>48</v>
      </c>
      <c r="D49" s="489" t="s">
        <v>544</v>
      </c>
      <c r="E49" s="154">
        <v>45685</v>
      </c>
      <c r="F49" s="158">
        <v>1</v>
      </c>
      <c r="G49" s="246" t="s">
        <v>9</v>
      </c>
      <c r="H49" s="170">
        <v>1</v>
      </c>
      <c r="I49" s="10">
        <v>1</v>
      </c>
      <c r="J49" s="243">
        <v>1</v>
      </c>
      <c r="K49" s="44">
        <v>1</v>
      </c>
      <c r="L49" s="38">
        <v>1</v>
      </c>
      <c r="M49" s="132"/>
      <c r="N49" s="149" t="s">
        <v>695</v>
      </c>
      <c r="O49" s="12"/>
      <c r="P49" s="5"/>
      <c r="Q49" s="28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.600000000000001" customHeight="1" thickBot="1" x14ac:dyDescent="0.3">
      <c r="A50" s="720"/>
      <c r="B50" s="732"/>
      <c r="C50" s="335" t="s">
        <v>48</v>
      </c>
      <c r="D50" s="150" t="s">
        <v>613</v>
      </c>
      <c r="E50" s="154">
        <v>45685</v>
      </c>
      <c r="F50" s="158">
        <v>1</v>
      </c>
      <c r="G50" s="246" t="s">
        <v>9</v>
      </c>
      <c r="H50" s="170">
        <v>1</v>
      </c>
      <c r="I50" s="10">
        <v>1</v>
      </c>
      <c r="J50" s="243">
        <v>1</v>
      </c>
      <c r="K50" s="44">
        <v>1</v>
      </c>
      <c r="L50" s="38">
        <v>1</v>
      </c>
      <c r="M50" s="132"/>
      <c r="N50" s="149" t="s">
        <v>694</v>
      </c>
      <c r="O50" s="12"/>
      <c r="P50" s="5"/>
      <c r="Q50" s="28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8.600000000000001" customHeight="1" thickBot="1" x14ac:dyDescent="0.3">
      <c r="A51" s="720"/>
      <c r="B51" s="732"/>
      <c r="C51" s="335" t="s">
        <v>48</v>
      </c>
      <c r="D51" s="150" t="s">
        <v>614</v>
      </c>
      <c r="E51" s="154">
        <v>45692</v>
      </c>
      <c r="F51" s="158">
        <v>1</v>
      </c>
      <c r="G51" s="125" t="s">
        <v>9</v>
      </c>
      <c r="H51" s="170">
        <v>1</v>
      </c>
      <c r="I51" s="10">
        <v>1</v>
      </c>
      <c r="J51" s="243">
        <v>1</v>
      </c>
      <c r="K51" s="44">
        <v>1</v>
      </c>
      <c r="L51" s="38">
        <v>1</v>
      </c>
      <c r="M51" s="132"/>
      <c r="N51" s="149" t="s">
        <v>692</v>
      </c>
      <c r="O51" s="12"/>
      <c r="P51" s="5"/>
      <c r="Q51" s="28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.600000000000001" customHeight="1" thickBot="1" x14ac:dyDescent="0.3">
      <c r="A52" s="720"/>
      <c r="B52" s="732"/>
      <c r="C52" s="335" t="s">
        <v>48</v>
      </c>
      <c r="D52" s="150" t="s">
        <v>615</v>
      </c>
      <c r="E52" s="154">
        <v>45699</v>
      </c>
      <c r="F52" s="158">
        <v>1</v>
      </c>
      <c r="G52" s="125" t="s">
        <v>9</v>
      </c>
      <c r="H52" s="170">
        <v>1</v>
      </c>
      <c r="I52" s="10">
        <v>1</v>
      </c>
      <c r="J52" s="243">
        <v>1</v>
      </c>
      <c r="K52" s="44">
        <v>1</v>
      </c>
      <c r="L52" s="38">
        <v>1</v>
      </c>
      <c r="M52" s="132"/>
      <c r="N52" s="149" t="s">
        <v>605</v>
      </c>
      <c r="O52" s="12"/>
      <c r="P52" s="5"/>
      <c r="Q52" s="28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732"/>
      <c r="C53" s="488"/>
      <c r="D53" s="150"/>
      <c r="E53" s="154"/>
      <c r="F53" s="158"/>
      <c r="G53" s="246"/>
      <c r="H53" s="170"/>
      <c r="I53" s="10"/>
      <c r="J53" s="243"/>
      <c r="K53" s="44"/>
      <c r="L53" s="38"/>
      <c r="M53" s="132"/>
      <c r="N53" s="149"/>
      <c r="O53" s="12"/>
      <c r="P53" s="5"/>
      <c r="Q53" s="28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8.25" customHeight="1" thickBot="1" x14ac:dyDescent="0.3">
      <c r="A54" s="720"/>
      <c r="B54" s="733"/>
      <c r="C54" s="481"/>
      <c r="D54" s="205"/>
      <c r="E54" s="154"/>
      <c r="F54" s="158"/>
      <c r="G54" s="246"/>
      <c r="H54" s="171"/>
      <c r="I54" s="9"/>
      <c r="J54" s="244"/>
      <c r="K54" s="45"/>
      <c r="L54" s="34"/>
      <c r="M54" s="487"/>
      <c r="N54" s="177"/>
      <c r="O54" s="12"/>
      <c r="P54" s="5"/>
      <c r="Q54" s="28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18.600000000000001" customHeight="1" thickBot="1" x14ac:dyDescent="0.3">
      <c r="A55" s="720"/>
      <c r="B55" s="732" t="s">
        <v>74</v>
      </c>
      <c r="C55" s="356" t="s">
        <v>82</v>
      </c>
      <c r="D55" s="207" t="s">
        <v>291</v>
      </c>
      <c r="E55" s="286">
        <v>45688</v>
      </c>
      <c r="F55" s="285">
        <v>1</v>
      </c>
      <c r="G55" s="222" t="s">
        <v>9</v>
      </c>
      <c r="H55" s="101">
        <v>1</v>
      </c>
      <c r="I55" s="7">
        <v>1</v>
      </c>
      <c r="J55" s="101">
        <v>1</v>
      </c>
      <c r="K55" s="47">
        <v>1</v>
      </c>
      <c r="L55" s="33">
        <v>1</v>
      </c>
      <c r="M55" s="123"/>
      <c r="N55" s="149" t="s">
        <v>696</v>
      </c>
      <c r="O55" s="12"/>
      <c r="P55" s="5"/>
      <c r="Q55" s="28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18.600000000000001" customHeight="1" thickBot="1" x14ac:dyDescent="0.3">
      <c r="A56" s="720"/>
      <c r="B56" s="732"/>
      <c r="C56" s="356" t="s">
        <v>82</v>
      </c>
      <c r="D56" s="207" t="s">
        <v>697</v>
      </c>
      <c r="E56" s="345"/>
      <c r="F56" s="297"/>
      <c r="G56" s="192"/>
      <c r="H56" s="101"/>
      <c r="I56" s="7"/>
      <c r="J56" s="101">
        <v>1</v>
      </c>
      <c r="K56" s="47">
        <v>1</v>
      </c>
      <c r="L56" s="33">
        <v>1</v>
      </c>
      <c r="M56" s="123"/>
      <c r="N56" s="149"/>
      <c r="O56" s="12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18.600000000000001" customHeight="1" thickBot="1" x14ac:dyDescent="0.3">
      <c r="A57" s="720"/>
      <c r="B57" s="732"/>
      <c r="C57" s="75" t="s">
        <v>48</v>
      </c>
      <c r="D57" s="207" t="s">
        <v>698</v>
      </c>
      <c r="E57" s="345">
        <v>45691</v>
      </c>
      <c r="F57" s="297"/>
      <c r="G57" s="192" t="s">
        <v>9</v>
      </c>
      <c r="H57" s="101">
        <v>1</v>
      </c>
      <c r="I57" s="7">
        <v>1</v>
      </c>
      <c r="J57" s="101">
        <v>1</v>
      </c>
      <c r="K57" s="47">
        <v>1</v>
      </c>
      <c r="L57" s="33">
        <v>1</v>
      </c>
      <c r="M57" s="123"/>
      <c r="N57" s="149"/>
      <c r="O57" s="12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8.600000000000001" customHeight="1" thickBot="1" x14ac:dyDescent="0.3">
      <c r="A58" s="720"/>
      <c r="B58" s="732"/>
      <c r="C58" s="75" t="s">
        <v>48</v>
      </c>
      <c r="D58" s="207" t="s">
        <v>76</v>
      </c>
      <c r="E58" s="345">
        <v>45701</v>
      </c>
      <c r="F58" s="297">
        <v>1</v>
      </c>
      <c r="G58" s="192" t="s">
        <v>9</v>
      </c>
      <c r="H58" s="101">
        <v>1</v>
      </c>
      <c r="I58" s="7">
        <v>1</v>
      </c>
      <c r="J58" s="101">
        <v>1</v>
      </c>
      <c r="K58" s="47">
        <v>1</v>
      </c>
      <c r="L58" s="33">
        <v>1</v>
      </c>
      <c r="M58" s="123"/>
      <c r="N58" s="149" t="s">
        <v>77</v>
      </c>
      <c r="O58" s="12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732"/>
      <c r="C59" s="75" t="s">
        <v>48</v>
      </c>
      <c r="D59" s="207" t="s">
        <v>78</v>
      </c>
      <c r="E59" s="201">
        <v>45701</v>
      </c>
      <c r="F59" s="178">
        <v>1</v>
      </c>
      <c r="G59" s="184" t="s">
        <v>9</v>
      </c>
      <c r="H59" s="101">
        <v>1</v>
      </c>
      <c r="I59" s="7">
        <v>1</v>
      </c>
      <c r="J59" s="101">
        <v>1</v>
      </c>
      <c r="K59" s="47">
        <v>1</v>
      </c>
      <c r="L59" s="33">
        <v>1</v>
      </c>
      <c r="M59" s="123"/>
      <c r="N59" s="149" t="s">
        <v>77</v>
      </c>
      <c r="O59" s="12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732"/>
      <c r="C60" s="75" t="s">
        <v>48</v>
      </c>
      <c r="D60" s="207" t="s">
        <v>79</v>
      </c>
      <c r="E60" s="201">
        <v>45695</v>
      </c>
      <c r="F60" s="178">
        <v>1</v>
      </c>
      <c r="G60" s="184" t="s">
        <v>9</v>
      </c>
      <c r="H60" s="101">
        <v>1</v>
      </c>
      <c r="I60" s="7">
        <v>1</v>
      </c>
      <c r="J60" s="101">
        <v>1</v>
      </c>
      <c r="K60" s="47">
        <v>1</v>
      </c>
      <c r="L60" s="33">
        <v>1</v>
      </c>
      <c r="M60" s="123"/>
      <c r="N60" s="149" t="s">
        <v>80</v>
      </c>
      <c r="O60" s="12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18.600000000000001" customHeight="1" thickBot="1" x14ac:dyDescent="0.3">
      <c r="A61" s="720"/>
      <c r="B61" s="732"/>
      <c r="C61" s="75"/>
      <c r="D61" s="207"/>
      <c r="E61" s="201"/>
      <c r="F61" s="178"/>
      <c r="G61" s="184"/>
      <c r="H61" s="101"/>
      <c r="I61" s="7"/>
      <c r="J61" s="101"/>
      <c r="K61" s="47"/>
      <c r="L61" s="33"/>
      <c r="M61" s="123"/>
      <c r="N61" s="174"/>
      <c r="O61" s="12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8.25" customHeight="1" thickBot="1" x14ac:dyDescent="0.3">
      <c r="A62" s="720"/>
      <c r="B62" s="733"/>
      <c r="C62" s="153"/>
      <c r="D62" s="205"/>
      <c r="E62" s="248"/>
      <c r="F62" s="60"/>
      <c r="G62" s="185"/>
      <c r="H62" s="171"/>
      <c r="I62" s="9"/>
      <c r="J62" s="171"/>
      <c r="K62" s="45"/>
      <c r="L62" s="34"/>
      <c r="M62" s="487"/>
      <c r="N62" s="177"/>
      <c r="O62" s="12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16.5" thickBot="1" x14ac:dyDescent="0.3">
      <c r="A63" s="720"/>
      <c r="B63" s="496"/>
      <c r="C63" s="500" t="s">
        <v>82</v>
      </c>
      <c r="D63" s="291" t="s">
        <v>699</v>
      </c>
      <c r="E63" s="286"/>
      <c r="F63" s="285"/>
      <c r="G63" s="222" t="s">
        <v>9</v>
      </c>
      <c r="H63" s="209"/>
      <c r="I63" s="8">
        <v>1</v>
      </c>
      <c r="J63" s="209">
        <v>1</v>
      </c>
      <c r="K63" s="46">
        <v>1</v>
      </c>
      <c r="L63" s="32">
        <v>1</v>
      </c>
      <c r="M63" s="486"/>
      <c r="N63" s="330" t="s">
        <v>700</v>
      </c>
      <c r="O63" s="12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16.5" thickBot="1" x14ac:dyDescent="0.3">
      <c r="A64" s="720"/>
      <c r="B64" s="496"/>
      <c r="C64" s="499" t="s">
        <v>82</v>
      </c>
      <c r="D64" s="204" t="s">
        <v>85</v>
      </c>
      <c r="E64" s="208"/>
      <c r="F64" s="161"/>
      <c r="G64" s="189" t="s">
        <v>9</v>
      </c>
      <c r="H64" s="1"/>
      <c r="I64" s="31">
        <v>1</v>
      </c>
      <c r="J64" s="1">
        <v>1</v>
      </c>
      <c r="K64" s="162">
        <v>1</v>
      </c>
      <c r="L64" s="41">
        <v>1</v>
      </c>
      <c r="M64" s="122"/>
      <c r="N64" s="190" t="s">
        <v>701</v>
      </c>
      <c r="O64" s="12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17.45" customHeight="1" thickBot="1" x14ac:dyDescent="0.3">
      <c r="A65" s="720"/>
      <c r="B65" s="802" t="s">
        <v>81</v>
      </c>
      <c r="C65" s="68" t="s">
        <v>41</v>
      </c>
      <c r="D65" s="207" t="s">
        <v>87</v>
      </c>
      <c r="E65" s="180"/>
      <c r="F65" s="156">
        <v>1</v>
      </c>
      <c r="G65" s="184" t="s">
        <v>9</v>
      </c>
      <c r="H65" s="101">
        <v>1</v>
      </c>
      <c r="I65" s="7">
        <v>1</v>
      </c>
      <c r="J65" s="7">
        <v>1</v>
      </c>
      <c r="K65" s="7">
        <v>1</v>
      </c>
      <c r="L65" s="33">
        <v>1</v>
      </c>
      <c r="M65" s="132"/>
      <c r="N65" s="174" t="s">
        <v>88</v>
      </c>
      <c r="O65" s="12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17.45" customHeight="1" thickBot="1" x14ac:dyDescent="0.3">
      <c r="A66" s="720"/>
      <c r="B66" s="802"/>
      <c r="C66" s="202" t="s">
        <v>41</v>
      </c>
      <c r="D66" s="235" t="s">
        <v>702</v>
      </c>
      <c r="E66" s="191">
        <v>45688</v>
      </c>
      <c r="F66" s="420"/>
      <c r="G66" s="192" t="s">
        <v>9</v>
      </c>
      <c r="H66" s="167"/>
      <c r="I66" s="11">
        <v>1</v>
      </c>
      <c r="J66" s="11">
        <v>1</v>
      </c>
      <c r="K66" s="11">
        <v>1</v>
      </c>
      <c r="L66" s="35">
        <v>0</v>
      </c>
      <c r="M66" s="122"/>
      <c r="N66" s="193" t="s">
        <v>703</v>
      </c>
      <c r="O66" s="12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17.45" customHeight="1" thickBot="1" x14ac:dyDescent="0.3">
      <c r="A67" s="720"/>
      <c r="B67" s="802"/>
      <c r="C67" s="202" t="s">
        <v>41</v>
      </c>
      <c r="D67" s="235" t="s">
        <v>704</v>
      </c>
      <c r="E67" s="191">
        <v>45684</v>
      </c>
      <c r="F67" s="420">
        <v>1</v>
      </c>
      <c r="G67" s="192" t="s">
        <v>9</v>
      </c>
      <c r="H67" s="167">
        <v>1</v>
      </c>
      <c r="I67" s="11">
        <v>1</v>
      </c>
      <c r="J67" s="11">
        <v>1</v>
      </c>
      <c r="K67" s="11">
        <v>0</v>
      </c>
      <c r="L67" s="35">
        <v>0</v>
      </c>
      <c r="M67" s="122"/>
      <c r="N67" s="193" t="s">
        <v>705</v>
      </c>
      <c r="O67" s="12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17.45" customHeight="1" thickBot="1" x14ac:dyDescent="0.3">
      <c r="A68" s="720"/>
      <c r="B68" s="802"/>
      <c r="C68" s="68" t="s">
        <v>82</v>
      </c>
      <c r="D68" s="235" t="s">
        <v>89</v>
      </c>
      <c r="E68" s="180"/>
      <c r="F68" s="156">
        <v>1</v>
      </c>
      <c r="G68" s="184" t="s">
        <v>9</v>
      </c>
      <c r="H68" s="101">
        <v>1</v>
      </c>
      <c r="I68" s="7">
        <v>1</v>
      </c>
      <c r="J68" s="7">
        <v>1</v>
      </c>
      <c r="K68" s="7">
        <v>1</v>
      </c>
      <c r="L68" s="33">
        <v>1</v>
      </c>
      <c r="M68" s="122"/>
      <c r="N68" s="193" t="s">
        <v>446</v>
      </c>
      <c r="O68" s="12"/>
      <c r="P68" s="5"/>
      <c r="Q68" s="28"/>
      <c r="R68" s="15"/>
      <c r="S68" s="15"/>
      <c r="T68" s="15"/>
      <c r="U68" s="26"/>
      <c r="V68" s="26"/>
      <c r="W68" s="26"/>
      <c r="X68" s="26"/>
      <c r="Y68" s="26"/>
      <c r="Z68" s="26"/>
      <c r="AA68" s="15"/>
      <c r="AB68" s="15"/>
      <c r="AK68" s="15"/>
      <c r="AL68" s="15"/>
      <c r="AM68" s="15"/>
    </row>
    <row r="69" spans="1:39" ht="8.25" customHeight="1" thickBot="1" x14ac:dyDescent="0.3">
      <c r="A69" s="729"/>
      <c r="B69" s="803"/>
      <c r="C69" s="384"/>
      <c r="D69" s="389"/>
      <c r="E69" s="384"/>
      <c r="F69" s="384"/>
      <c r="G69" s="384"/>
      <c r="H69" s="389"/>
      <c r="I69" s="386"/>
      <c r="J69" s="388"/>
      <c r="K69" s="386"/>
      <c r="L69" s="387"/>
      <c r="N69" s="384"/>
      <c r="O69" s="12"/>
      <c r="P69" s="5"/>
      <c r="Q69" s="28"/>
      <c r="R69" s="15"/>
      <c r="S69" s="15"/>
      <c r="T69" s="15"/>
      <c r="U69" s="26"/>
      <c r="V69" s="26"/>
      <c r="W69" s="26"/>
      <c r="X69" s="26"/>
      <c r="Y69" s="26"/>
      <c r="Z69" s="26"/>
      <c r="AA69" s="15"/>
      <c r="AB69" s="15"/>
      <c r="AK69" s="15"/>
      <c r="AL69" s="15"/>
      <c r="AM69" s="15"/>
    </row>
    <row r="70" spans="1:39" ht="7.5" customHeight="1" thickBot="1" x14ac:dyDescent="0.3">
      <c r="A70" s="130"/>
      <c r="B70" s="130"/>
      <c r="C70" s="128"/>
      <c r="D70" s="94"/>
      <c r="E70" s="49"/>
      <c r="F70" s="1"/>
      <c r="G70" s="54"/>
      <c r="H70" s="1"/>
      <c r="I70" s="31"/>
      <c r="J70" s="1"/>
      <c r="K70" s="1"/>
      <c r="L70" s="1"/>
      <c r="M70" s="1"/>
      <c r="N70" s="80"/>
      <c r="O70" s="27"/>
      <c r="P70" s="5"/>
      <c r="Q70" s="28"/>
      <c r="R70" s="15"/>
      <c r="S70" s="15"/>
      <c r="T70" s="15"/>
    </row>
    <row r="71" spans="1:39" ht="30" customHeight="1" x14ac:dyDescent="0.25">
      <c r="A71" s="695" t="s">
        <v>99</v>
      </c>
      <c r="B71" s="723" t="s">
        <v>100</v>
      </c>
      <c r="C71" s="437" t="s">
        <v>45</v>
      </c>
      <c r="D71" s="443" t="s">
        <v>46</v>
      </c>
      <c r="E71" s="439"/>
      <c r="F71" s="160"/>
      <c r="G71" s="245"/>
      <c r="H71" s="188"/>
      <c r="I71" s="39"/>
      <c r="J71" s="253"/>
      <c r="K71" s="39"/>
      <c r="L71" s="40"/>
      <c r="M71" s="169"/>
      <c r="N71" s="311" t="s">
        <v>706</v>
      </c>
      <c r="O71" s="27"/>
      <c r="P71" s="5"/>
      <c r="Q71" s="28"/>
      <c r="R71" s="61"/>
      <c r="S71" s="61"/>
      <c r="T71" s="61"/>
      <c r="U71" s="15"/>
    </row>
    <row r="72" spans="1:39" ht="17.45" customHeight="1" x14ac:dyDescent="0.25">
      <c r="A72" s="696"/>
      <c r="B72" s="724"/>
      <c r="C72" s="139" t="s">
        <v>102</v>
      </c>
      <c r="D72" s="444" t="s">
        <v>103</v>
      </c>
      <c r="E72" s="440"/>
      <c r="F72" s="156">
        <v>1</v>
      </c>
      <c r="G72" s="125" t="s">
        <v>9</v>
      </c>
      <c r="H72" s="178">
        <v>1</v>
      </c>
      <c r="I72" s="7">
        <v>1</v>
      </c>
      <c r="J72" s="7">
        <v>1</v>
      </c>
      <c r="K72" s="47">
        <v>1</v>
      </c>
      <c r="L72" s="33">
        <v>1</v>
      </c>
      <c r="M72" s="1"/>
      <c r="N72" s="149"/>
      <c r="O72" s="27"/>
      <c r="P72" s="5"/>
      <c r="Q72" s="28"/>
      <c r="R72" s="61"/>
      <c r="S72" s="61"/>
      <c r="T72" s="61"/>
      <c r="U72" s="15"/>
    </row>
    <row r="73" spans="1:39" ht="17.45" customHeight="1" x14ac:dyDescent="0.25">
      <c r="A73" s="696"/>
      <c r="B73" s="724"/>
      <c r="C73" s="139" t="s">
        <v>104</v>
      </c>
      <c r="D73" s="465" t="s">
        <v>619</v>
      </c>
      <c r="E73" s="440">
        <v>45679</v>
      </c>
      <c r="F73" s="420">
        <v>1</v>
      </c>
      <c r="G73" s="421" t="s">
        <v>9</v>
      </c>
      <c r="H73" s="178">
        <v>1</v>
      </c>
      <c r="I73" s="7">
        <v>1</v>
      </c>
      <c r="J73" s="7">
        <v>1</v>
      </c>
      <c r="K73" s="47">
        <v>1</v>
      </c>
      <c r="L73" s="35">
        <v>1</v>
      </c>
      <c r="M73" s="1"/>
      <c r="N73" s="149" t="s">
        <v>182</v>
      </c>
      <c r="O73" s="27"/>
      <c r="P73" s="5"/>
      <c r="Q73" s="28"/>
      <c r="R73" s="15"/>
      <c r="S73" s="15"/>
      <c r="T73" s="15"/>
    </row>
    <row r="74" spans="1:39" ht="17.45" customHeight="1" x14ac:dyDescent="0.25">
      <c r="A74" s="696"/>
      <c r="B74" s="724"/>
      <c r="C74" s="139" t="s">
        <v>104</v>
      </c>
      <c r="D74" s="465" t="s">
        <v>254</v>
      </c>
      <c r="E74" s="440">
        <v>45685</v>
      </c>
      <c r="F74" s="420">
        <v>1</v>
      </c>
      <c r="G74" s="421" t="s">
        <v>9</v>
      </c>
      <c r="H74" s="178">
        <v>1</v>
      </c>
      <c r="I74" s="7">
        <v>1</v>
      </c>
      <c r="J74" s="7">
        <v>1</v>
      </c>
      <c r="K74" s="47">
        <v>1</v>
      </c>
      <c r="L74" s="35">
        <v>1</v>
      </c>
      <c r="M74" s="1"/>
      <c r="N74" s="149" t="s">
        <v>132</v>
      </c>
      <c r="O74" s="27"/>
      <c r="P74" s="5"/>
      <c r="Q74" s="28"/>
      <c r="R74" s="15"/>
      <c r="S74" s="15"/>
      <c r="T74" s="15"/>
    </row>
    <row r="75" spans="1:39" ht="17.45" customHeight="1" x14ac:dyDescent="0.25">
      <c r="A75" s="696"/>
      <c r="B75" s="724"/>
      <c r="C75" s="139" t="s">
        <v>104</v>
      </c>
      <c r="D75" s="465" t="s">
        <v>450</v>
      </c>
      <c r="E75" s="440">
        <v>45678</v>
      </c>
      <c r="F75" s="420">
        <v>1</v>
      </c>
      <c r="G75" s="421" t="s">
        <v>9</v>
      </c>
      <c r="H75" s="178">
        <v>1</v>
      </c>
      <c r="I75" s="7">
        <v>1</v>
      </c>
      <c r="J75" s="7">
        <v>4</v>
      </c>
      <c r="K75" s="47">
        <v>4</v>
      </c>
      <c r="L75" s="35">
        <v>4</v>
      </c>
      <c r="M75" s="1"/>
      <c r="N75" s="149" t="s">
        <v>620</v>
      </c>
      <c r="O75" s="27"/>
      <c r="P75" s="5"/>
      <c r="Q75" s="28"/>
      <c r="R75" s="15"/>
      <c r="S75" s="15"/>
      <c r="T75" s="15"/>
    </row>
    <row r="76" spans="1:39" ht="17.45" customHeight="1" x14ac:dyDescent="0.25">
      <c r="A76" s="696"/>
      <c r="B76" s="724"/>
      <c r="C76" s="313" t="s">
        <v>104</v>
      </c>
      <c r="D76" s="465" t="s">
        <v>622</v>
      </c>
      <c r="E76" s="440">
        <v>45685</v>
      </c>
      <c r="F76" s="423">
        <v>1</v>
      </c>
      <c r="G76" s="419" t="s">
        <v>9</v>
      </c>
      <c r="H76" s="135">
        <v>1</v>
      </c>
      <c r="I76" s="10">
        <v>1</v>
      </c>
      <c r="J76" s="10">
        <v>1</v>
      </c>
      <c r="K76" s="47">
        <v>1</v>
      </c>
      <c r="L76" s="35">
        <v>1</v>
      </c>
      <c r="M76" s="1"/>
      <c r="N76" s="149" t="s">
        <v>707</v>
      </c>
      <c r="O76" s="27"/>
      <c r="P76" s="5"/>
      <c r="Q76" s="28"/>
      <c r="R76" s="15"/>
      <c r="S76" s="15"/>
      <c r="T76" s="15"/>
    </row>
    <row r="77" spans="1:39" ht="17.45" customHeight="1" x14ac:dyDescent="0.25">
      <c r="A77" s="696"/>
      <c r="B77" s="724"/>
      <c r="C77" s="313" t="s">
        <v>104</v>
      </c>
      <c r="D77" s="465" t="s">
        <v>623</v>
      </c>
      <c r="E77" s="440">
        <v>45679</v>
      </c>
      <c r="F77" s="156">
        <v>1</v>
      </c>
      <c r="G77" s="125" t="s">
        <v>9</v>
      </c>
      <c r="H77" s="178">
        <v>1</v>
      </c>
      <c r="I77" s="7">
        <v>1</v>
      </c>
      <c r="J77" s="7">
        <v>1</v>
      </c>
      <c r="K77" s="47">
        <v>1</v>
      </c>
      <c r="L77" s="33">
        <v>1</v>
      </c>
      <c r="M77" s="101"/>
      <c r="N77" s="149" t="s">
        <v>182</v>
      </c>
      <c r="O77" s="27"/>
      <c r="P77" s="5"/>
      <c r="Q77" s="28"/>
      <c r="R77" s="15"/>
      <c r="S77" s="15"/>
      <c r="T77" s="15"/>
    </row>
    <row r="78" spans="1:39" ht="17.45" customHeight="1" x14ac:dyDescent="0.25">
      <c r="A78" s="696"/>
      <c r="B78" s="724"/>
      <c r="C78" s="313" t="s">
        <v>104</v>
      </c>
      <c r="D78" s="476" t="s">
        <v>708</v>
      </c>
      <c r="E78" s="440">
        <v>45678</v>
      </c>
      <c r="F78" s="420">
        <v>1</v>
      </c>
      <c r="G78" s="421" t="s">
        <v>9</v>
      </c>
      <c r="H78" s="297">
        <v>1</v>
      </c>
      <c r="I78" s="11">
        <v>1</v>
      </c>
      <c r="J78" s="11">
        <v>1</v>
      </c>
      <c r="K78" s="47">
        <v>1</v>
      </c>
      <c r="L78" s="33">
        <v>1</v>
      </c>
      <c r="M78" s="167"/>
      <c r="N78" s="149" t="s">
        <v>709</v>
      </c>
      <c r="O78" s="27"/>
      <c r="P78" s="5"/>
      <c r="Q78" s="28"/>
      <c r="R78" s="15"/>
      <c r="S78" s="15"/>
      <c r="T78" s="15"/>
    </row>
    <row r="79" spans="1:39" ht="17.45" customHeight="1" x14ac:dyDescent="0.25">
      <c r="A79" s="696"/>
      <c r="B79" s="724"/>
      <c r="C79" s="313" t="s">
        <v>104</v>
      </c>
      <c r="D79" s="497" t="s">
        <v>551</v>
      </c>
      <c r="E79" s="440">
        <v>45685</v>
      </c>
      <c r="F79" s="423">
        <v>1</v>
      </c>
      <c r="G79" s="419" t="s">
        <v>9</v>
      </c>
      <c r="H79" s="161">
        <v>1</v>
      </c>
      <c r="I79" s="31">
        <v>1</v>
      </c>
      <c r="J79" s="31">
        <v>1</v>
      </c>
      <c r="K79" s="162">
        <v>1</v>
      </c>
      <c r="L79" s="41">
        <v>1</v>
      </c>
      <c r="M79" s="1"/>
      <c r="N79" s="149" t="s">
        <v>529</v>
      </c>
      <c r="O79" s="27"/>
      <c r="P79" s="5"/>
      <c r="Q79" s="28"/>
      <c r="R79" s="15"/>
      <c r="S79" s="15"/>
      <c r="T79" s="15"/>
    </row>
    <row r="80" spans="1:39" ht="17.45" customHeight="1" x14ac:dyDescent="0.25">
      <c r="A80" s="696"/>
      <c r="B80" s="724"/>
      <c r="C80" s="280" t="s">
        <v>104</v>
      </c>
      <c r="D80" s="476" t="s">
        <v>626</v>
      </c>
      <c r="E80" s="440">
        <v>45685</v>
      </c>
      <c r="F80" s="219">
        <v>1</v>
      </c>
      <c r="G80" s="422" t="s">
        <v>9</v>
      </c>
      <c r="H80" s="134">
        <v>1</v>
      </c>
      <c r="I80" s="199">
        <v>1</v>
      </c>
      <c r="J80" s="199">
        <v>1</v>
      </c>
      <c r="K80" s="194">
        <v>1</v>
      </c>
      <c r="L80" s="195">
        <v>1</v>
      </c>
      <c r="M80" s="140"/>
      <c r="N80" s="149" t="s">
        <v>710</v>
      </c>
      <c r="O80" s="27"/>
      <c r="P80" s="5"/>
      <c r="Q80" s="28"/>
      <c r="R80" s="15"/>
      <c r="S80" s="15"/>
      <c r="T80" s="15"/>
    </row>
    <row r="81" spans="1:20" ht="17.45" customHeight="1" x14ac:dyDescent="0.25">
      <c r="A81" s="696"/>
      <c r="B81" s="724"/>
      <c r="C81" s="280" t="s">
        <v>104</v>
      </c>
      <c r="D81" s="465" t="s">
        <v>627</v>
      </c>
      <c r="E81" s="440">
        <v>45685</v>
      </c>
      <c r="F81" s="424">
        <v>1</v>
      </c>
      <c r="G81" s="402" t="s">
        <v>9</v>
      </c>
      <c r="H81" s="163">
        <v>1</v>
      </c>
      <c r="I81" s="200">
        <v>1</v>
      </c>
      <c r="J81" s="200">
        <v>1</v>
      </c>
      <c r="K81" s="196">
        <v>1</v>
      </c>
      <c r="L81" s="197">
        <v>1</v>
      </c>
      <c r="M81" s="179"/>
      <c r="N81" s="149" t="s">
        <v>710</v>
      </c>
      <c r="O81" s="27"/>
      <c r="P81" s="5"/>
      <c r="Q81" s="28"/>
      <c r="R81" s="15"/>
      <c r="S81" s="15"/>
      <c r="T81" s="15"/>
    </row>
    <row r="82" spans="1:20" ht="17.45" customHeight="1" x14ac:dyDescent="0.25">
      <c r="A82" s="696"/>
      <c r="B82" s="724"/>
      <c r="C82" s="280" t="s">
        <v>104</v>
      </c>
      <c r="D82" s="465" t="s">
        <v>552</v>
      </c>
      <c r="E82" s="442">
        <v>45681</v>
      </c>
      <c r="F82" s="424">
        <v>1</v>
      </c>
      <c r="G82" s="402" t="s">
        <v>9</v>
      </c>
      <c r="H82" s="163">
        <v>1</v>
      </c>
      <c r="I82" s="200">
        <v>1</v>
      </c>
      <c r="J82" s="200">
        <v>1</v>
      </c>
      <c r="K82" s="196">
        <v>1</v>
      </c>
      <c r="L82" s="197">
        <v>1</v>
      </c>
      <c r="M82" s="179"/>
      <c r="N82" s="149" t="s">
        <v>711</v>
      </c>
      <c r="O82" s="27"/>
      <c r="P82" s="5"/>
      <c r="Q82" s="28"/>
      <c r="R82" s="15"/>
      <c r="S82" s="15"/>
      <c r="T82" s="15"/>
    </row>
    <row r="83" spans="1:20" ht="17.45" customHeight="1" x14ac:dyDescent="0.25">
      <c r="A83" s="696"/>
      <c r="B83" s="724"/>
      <c r="C83" s="280" t="s">
        <v>104</v>
      </c>
      <c r="D83" s="373" t="s">
        <v>452</v>
      </c>
      <c r="E83" s="442">
        <v>45688</v>
      </c>
      <c r="F83" s="424">
        <v>1</v>
      </c>
      <c r="G83" s="402" t="s">
        <v>9</v>
      </c>
      <c r="H83" s="163">
        <v>1</v>
      </c>
      <c r="I83" s="200">
        <v>1</v>
      </c>
      <c r="J83" s="200">
        <v>1</v>
      </c>
      <c r="K83" s="196">
        <v>1</v>
      </c>
      <c r="L83" s="197">
        <v>1</v>
      </c>
      <c r="M83" s="179"/>
      <c r="N83" s="149" t="s">
        <v>712</v>
      </c>
      <c r="O83" s="27"/>
      <c r="P83" s="5"/>
      <c r="Q83" s="28"/>
      <c r="R83" s="15"/>
      <c r="S83" s="15"/>
      <c r="T83" s="15"/>
    </row>
    <row r="84" spans="1:20" ht="17.45" customHeight="1" x14ac:dyDescent="0.25">
      <c r="A84" s="696"/>
      <c r="B84" s="724"/>
      <c r="C84" s="280" t="s">
        <v>104</v>
      </c>
      <c r="D84" s="465" t="s">
        <v>629</v>
      </c>
      <c r="E84" s="440">
        <v>45685</v>
      </c>
      <c r="F84" s="424">
        <v>1</v>
      </c>
      <c r="G84" s="402" t="s">
        <v>9</v>
      </c>
      <c r="H84" s="163">
        <v>1</v>
      </c>
      <c r="I84" s="200">
        <v>1</v>
      </c>
      <c r="J84" s="200">
        <v>1</v>
      </c>
      <c r="K84" s="196">
        <v>1</v>
      </c>
      <c r="L84" s="197">
        <v>1</v>
      </c>
      <c r="M84" s="12"/>
      <c r="N84" s="149" t="s">
        <v>132</v>
      </c>
      <c r="O84" s="27"/>
      <c r="P84" s="5"/>
      <c r="Q84" s="28"/>
      <c r="R84" s="15"/>
      <c r="S84" s="15"/>
      <c r="T84" s="15"/>
    </row>
    <row r="85" spans="1:20" ht="17.45" customHeight="1" x14ac:dyDescent="0.25">
      <c r="A85" s="696"/>
      <c r="B85" s="724"/>
      <c r="C85" s="280" t="s">
        <v>104</v>
      </c>
      <c r="D85" s="444" t="s">
        <v>378</v>
      </c>
      <c r="E85" s="442">
        <v>45688</v>
      </c>
      <c r="F85" s="424"/>
      <c r="G85" s="402" t="s">
        <v>9</v>
      </c>
      <c r="H85" s="163"/>
      <c r="I85" s="200"/>
      <c r="J85" s="200">
        <v>1</v>
      </c>
      <c r="K85" s="196">
        <v>1</v>
      </c>
      <c r="L85" s="197">
        <v>1</v>
      </c>
      <c r="M85" s="12"/>
      <c r="N85" s="149" t="s">
        <v>712</v>
      </c>
      <c r="O85" s="27"/>
      <c r="P85" s="5"/>
      <c r="Q85" s="28"/>
      <c r="R85" s="15"/>
      <c r="S85" s="15"/>
      <c r="T85" s="15"/>
    </row>
    <row r="86" spans="1:20" ht="17.45" customHeight="1" x14ac:dyDescent="0.25">
      <c r="A86" s="696"/>
      <c r="B86" s="724"/>
      <c r="C86" s="280" t="s">
        <v>104</v>
      </c>
      <c r="D86" s="444" t="s">
        <v>108</v>
      </c>
      <c r="E86" s="442">
        <v>45688</v>
      </c>
      <c r="F86" s="424"/>
      <c r="G86" s="402" t="s">
        <v>9</v>
      </c>
      <c r="H86" s="163"/>
      <c r="I86" s="200"/>
      <c r="J86" s="200">
        <v>1</v>
      </c>
      <c r="K86" s="196">
        <v>1</v>
      </c>
      <c r="L86" s="197">
        <v>1</v>
      </c>
      <c r="M86" s="12"/>
      <c r="N86" s="149" t="s">
        <v>712</v>
      </c>
      <c r="O86" s="27"/>
      <c r="P86" s="5"/>
      <c r="Q86" s="28"/>
      <c r="R86" s="15"/>
      <c r="S86" s="15"/>
      <c r="T86" s="15"/>
    </row>
    <row r="87" spans="1:20" ht="17.45" customHeight="1" x14ac:dyDescent="0.25">
      <c r="A87" s="696"/>
      <c r="B87" s="724"/>
      <c r="C87" s="280" t="s">
        <v>41</v>
      </c>
      <c r="D87" s="444" t="s">
        <v>632</v>
      </c>
      <c r="E87" s="440">
        <v>45687</v>
      </c>
      <c r="F87" s="424"/>
      <c r="G87" s="402" t="s">
        <v>9</v>
      </c>
      <c r="H87" s="163"/>
      <c r="I87" s="200"/>
      <c r="J87" s="200">
        <v>1</v>
      </c>
      <c r="K87" s="196">
        <v>1</v>
      </c>
      <c r="L87" s="197">
        <v>1</v>
      </c>
      <c r="M87" s="12"/>
      <c r="N87" s="149" t="s">
        <v>631</v>
      </c>
      <c r="O87" s="27"/>
      <c r="P87" s="5"/>
      <c r="Q87" s="28"/>
      <c r="R87" s="15"/>
      <c r="S87" s="15"/>
      <c r="T87" s="15"/>
    </row>
    <row r="88" spans="1:20" ht="17.45" customHeight="1" x14ac:dyDescent="0.25">
      <c r="A88" s="696"/>
      <c r="B88" s="724"/>
      <c r="C88" s="280" t="s">
        <v>41</v>
      </c>
      <c r="D88" s="444" t="s">
        <v>630</v>
      </c>
      <c r="E88" s="440">
        <v>45693</v>
      </c>
      <c r="F88" s="424"/>
      <c r="G88" s="402"/>
      <c r="H88" s="163"/>
      <c r="I88" s="200"/>
      <c r="J88" s="200"/>
      <c r="K88" s="196">
        <v>1</v>
      </c>
      <c r="L88" s="197">
        <v>1</v>
      </c>
      <c r="M88" s="12"/>
      <c r="N88" s="149" t="s">
        <v>633</v>
      </c>
      <c r="O88" s="27"/>
      <c r="P88" s="5"/>
      <c r="Q88" s="28"/>
      <c r="R88" s="15"/>
      <c r="S88" s="15"/>
      <c r="T88" s="15"/>
    </row>
    <row r="89" spans="1:20" ht="17.45" customHeight="1" x14ac:dyDescent="0.25">
      <c r="A89" s="696"/>
      <c r="B89" s="724"/>
      <c r="C89" s="280" t="s">
        <v>41</v>
      </c>
      <c r="D89" s="444" t="s">
        <v>634</v>
      </c>
      <c r="E89" s="440">
        <v>45688</v>
      </c>
      <c r="F89" s="424"/>
      <c r="G89" s="402" t="s">
        <v>9</v>
      </c>
      <c r="H89" s="163"/>
      <c r="I89" s="200"/>
      <c r="J89" s="200">
        <v>1</v>
      </c>
      <c r="K89" s="196">
        <v>1</v>
      </c>
      <c r="L89" s="197">
        <v>1</v>
      </c>
      <c r="M89" s="12"/>
      <c r="N89" s="149" t="s">
        <v>635</v>
      </c>
      <c r="O89" s="27"/>
      <c r="P89" s="5"/>
      <c r="Q89" s="28"/>
      <c r="R89" s="15"/>
      <c r="S89" s="15"/>
      <c r="T89" s="15"/>
    </row>
    <row r="90" spans="1:20" ht="17.45" customHeight="1" x14ac:dyDescent="0.25">
      <c r="A90" s="696"/>
      <c r="B90" s="724"/>
      <c r="C90" s="280" t="s">
        <v>125</v>
      </c>
      <c r="D90" s="86" t="s">
        <v>637</v>
      </c>
      <c r="E90" s="440">
        <v>45672</v>
      </c>
      <c r="F90" s="156">
        <v>3</v>
      </c>
      <c r="G90" s="125" t="s">
        <v>9</v>
      </c>
      <c r="H90" s="178">
        <v>4</v>
      </c>
      <c r="I90" s="7">
        <v>4</v>
      </c>
      <c r="J90" s="7">
        <v>0</v>
      </c>
      <c r="K90" s="47">
        <v>0</v>
      </c>
      <c r="L90" s="33">
        <v>0</v>
      </c>
      <c r="M90" s="1"/>
      <c r="N90" s="88" t="s">
        <v>182</v>
      </c>
      <c r="O90" s="27"/>
      <c r="P90" s="5"/>
      <c r="Q90" s="28"/>
      <c r="R90" s="15"/>
      <c r="S90" s="15"/>
      <c r="T90" s="15"/>
    </row>
    <row r="91" spans="1:20" ht="17.45" customHeight="1" x14ac:dyDescent="0.25">
      <c r="A91" s="696"/>
      <c r="B91" s="724"/>
      <c r="C91" s="139" t="s">
        <v>553</v>
      </c>
      <c r="D91" s="426" t="s">
        <v>554</v>
      </c>
      <c r="E91" s="49">
        <v>45680</v>
      </c>
      <c r="F91" s="423">
        <v>3</v>
      </c>
      <c r="G91" s="419" t="s">
        <v>9</v>
      </c>
      <c r="H91" s="161">
        <v>3</v>
      </c>
      <c r="I91" s="31">
        <v>3</v>
      </c>
      <c r="J91" s="250">
        <v>3</v>
      </c>
      <c r="K91" s="162">
        <v>3</v>
      </c>
      <c r="L91" s="41">
        <v>3</v>
      </c>
      <c r="M91" s="1"/>
      <c r="N91" s="88" t="s">
        <v>713</v>
      </c>
      <c r="O91" s="27"/>
      <c r="P91" s="5"/>
      <c r="Q91" s="28"/>
      <c r="R91" s="15"/>
      <c r="S91" s="15"/>
      <c r="T91" s="15"/>
    </row>
    <row r="92" spans="1:20" ht="17.45" customHeight="1" x14ac:dyDescent="0.25">
      <c r="A92" s="696"/>
      <c r="B92" s="724"/>
      <c r="C92" s="313" t="s">
        <v>553</v>
      </c>
      <c r="D92" s="444" t="s">
        <v>714</v>
      </c>
      <c r="E92" s="112">
        <v>45685</v>
      </c>
      <c r="F92" s="158">
        <v>1</v>
      </c>
      <c r="G92" s="246" t="s">
        <v>9</v>
      </c>
      <c r="H92" s="135">
        <v>1</v>
      </c>
      <c r="I92" s="10">
        <v>3</v>
      </c>
      <c r="J92" s="243">
        <v>3</v>
      </c>
      <c r="K92" s="44">
        <v>3</v>
      </c>
      <c r="L92" s="38">
        <v>3</v>
      </c>
      <c r="M92" s="170"/>
      <c r="N92" s="149" t="s">
        <v>713</v>
      </c>
      <c r="O92" s="27"/>
      <c r="P92" s="5"/>
      <c r="Q92" s="28"/>
      <c r="R92" s="15"/>
      <c r="S92" s="15"/>
      <c r="T92" s="15"/>
    </row>
    <row r="93" spans="1:20" ht="17.45" customHeight="1" x14ac:dyDescent="0.25">
      <c r="A93" s="696"/>
      <c r="B93" s="724"/>
      <c r="C93" s="139" t="s">
        <v>41</v>
      </c>
      <c r="D93" s="86" t="s">
        <v>638</v>
      </c>
      <c r="E93" s="440">
        <v>45705</v>
      </c>
      <c r="F93" s="156"/>
      <c r="G93" s="125" t="s">
        <v>9</v>
      </c>
      <c r="H93" s="178"/>
      <c r="I93" s="7"/>
      <c r="J93" s="279">
        <v>1</v>
      </c>
      <c r="K93" s="47">
        <v>1</v>
      </c>
      <c r="L93" s="33">
        <v>1</v>
      </c>
      <c r="M93" s="101"/>
      <c r="N93" s="88" t="s">
        <v>715</v>
      </c>
      <c r="O93" s="27"/>
      <c r="P93" s="5"/>
      <c r="Q93" s="28"/>
      <c r="R93" s="15"/>
      <c r="S93" s="15"/>
      <c r="T93" s="15"/>
    </row>
    <row r="94" spans="1:20" ht="8.25" customHeight="1" thickBot="1" x14ac:dyDescent="0.3">
      <c r="A94" s="696"/>
      <c r="B94" s="724"/>
      <c r="C94" s="438"/>
      <c r="D94" s="447"/>
      <c r="E94" s="49"/>
      <c r="F94" s="159"/>
      <c r="G94" s="419"/>
      <c r="H94" s="161"/>
      <c r="I94" s="31"/>
      <c r="J94" s="250"/>
      <c r="K94" s="162"/>
      <c r="L94" s="41"/>
      <c r="M94" s="1"/>
      <c r="N94" s="164"/>
      <c r="O94" s="27"/>
      <c r="P94" s="5"/>
      <c r="Q94" s="28"/>
      <c r="R94" s="15"/>
      <c r="S94" s="15"/>
      <c r="T94" s="15"/>
    </row>
    <row r="95" spans="1:20" ht="17.45" customHeight="1" x14ac:dyDescent="0.25">
      <c r="A95" s="696"/>
      <c r="B95" s="723" t="s">
        <v>120</v>
      </c>
      <c r="C95" s="400" t="s">
        <v>125</v>
      </c>
      <c r="D95" s="355" t="s">
        <v>642</v>
      </c>
      <c r="E95" s="308">
        <v>45681</v>
      </c>
      <c r="F95" s="98">
        <v>4</v>
      </c>
      <c r="G95" s="288" t="s">
        <v>9</v>
      </c>
      <c r="H95" s="285">
        <v>0</v>
      </c>
      <c r="I95" s="8">
        <v>0</v>
      </c>
      <c r="J95" s="8">
        <v>0</v>
      </c>
      <c r="K95" s="46">
        <v>0</v>
      </c>
      <c r="L95" s="32">
        <v>0</v>
      </c>
      <c r="M95" s="209"/>
      <c r="N95" s="82" t="s">
        <v>643</v>
      </c>
      <c r="O95" s="27"/>
      <c r="P95" s="5"/>
      <c r="Q95" s="28"/>
      <c r="R95" s="15"/>
      <c r="S95" s="15"/>
      <c r="T95" s="15"/>
    </row>
    <row r="96" spans="1:20" ht="17.45" customHeight="1" x14ac:dyDescent="0.25">
      <c r="A96" s="696"/>
      <c r="B96" s="724"/>
      <c r="C96" s="470" t="s">
        <v>104</v>
      </c>
      <c r="D96" s="455" t="s">
        <v>121</v>
      </c>
      <c r="E96" s="191">
        <v>45698</v>
      </c>
      <c r="F96" s="108">
        <v>1</v>
      </c>
      <c r="G96" s="421" t="s">
        <v>9</v>
      </c>
      <c r="H96" s="297">
        <v>1</v>
      </c>
      <c r="I96" s="11">
        <v>1</v>
      </c>
      <c r="J96" s="11">
        <v>1</v>
      </c>
      <c r="K96" s="64">
        <v>1</v>
      </c>
      <c r="L96" s="35">
        <v>1</v>
      </c>
      <c r="M96" s="167"/>
      <c r="N96" s="84"/>
      <c r="O96" s="27"/>
      <c r="P96" s="5"/>
      <c r="Q96" s="28"/>
      <c r="R96" s="15"/>
      <c r="S96" s="15"/>
      <c r="T96" s="15"/>
    </row>
    <row r="97" spans="1:20" ht="17.45" customHeight="1" x14ac:dyDescent="0.25">
      <c r="A97" s="696"/>
      <c r="B97" s="724"/>
      <c r="C97" s="470" t="s">
        <v>104</v>
      </c>
      <c r="D97" s="456" t="s">
        <v>122</v>
      </c>
      <c r="E97" s="191">
        <v>45688</v>
      </c>
      <c r="F97" s="108">
        <v>1</v>
      </c>
      <c r="G97" s="421" t="s">
        <v>9</v>
      </c>
      <c r="H97" s="297">
        <v>1</v>
      </c>
      <c r="I97" s="11">
        <v>1</v>
      </c>
      <c r="J97" s="11">
        <v>1</v>
      </c>
      <c r="K97" s="64">
        <v>1</v>
      </c>
      <c r="L97" s="35">
        <v>1</v>
      </c>
      <c r="M97" s="167"/>
      <c r="N97" s="84" t="s">
        <v>716</v>
      </c>
      <c r="O97" s="27"/>
      <c r="P97" s="5"/>
      <c r="Q97" s="28"/>
      <c r="R97" s="15"/>
      <c r="S97" s="15"/>
      <c r="T97" s="15"/>
    </row>
    <row r="98" spans="1:20" ht="17.45" customHeight="1" x14ac:dyDescent="0.25">
      <c r="A98" s="696"/>
      <c r="B98" s="724"/>
      <c r="C98" s="470" t="s">
        <v>104</v>
      </c>
      <c r="D98" s="455" t="s">
        <v>556</v>
      </c>
      <c r="E98" s="191">
        <v>45695</v>
      </c>
      <c r="F98" s="108">
        <v>1</v>
      </c>
      <c r="G98" s="421" t="s">
        <v>9</v>
      </c>
      <c r="H98" s="297">
        <v>1</v>
      </c>
      <c r="I98" s="11">
        <v>1</v>
      </c>
      <c r="J98" s="11">
        <v>1</v>
      </c>
      <c r="K98" s="64">
        <v>1</v>
      </c>
      <c r="L98" s="35">
        <v>1</v>
      </c>
      <c r="M98" s="167"/>
      <c r="N98" s="84"/>
      <c r="O98" s="27"/>
      <c r="P98" s="5"/>
      <c r="Q98" s="28"/>
      <c r="R98" s="15"/>
      <c r="S98" s="15"/>
      <c r="T98" s="15"/>
    </row>
    <row r="99" spans="1:20" ht="17.45" customHeight="1" x14ac:dyDescent="0.25">
      <c r="A99" s="696"/>
      <c r="B99" s="724"/>
      <c r="C99" s="470" t="s">
        <v>104</v>
      </c>
      <c r="D99" s="456" t="s">
        <v>389</v>
      </c>
      <c r="E99" s="191">
        <v>45695</v>
      </c>
      <c r="F99" s="108">
        <v>1</v>
      </c>
      <c r="G99" s="421" t="s">
        <v>9</v>
      </c>
      <c r="H99" s="297">
        <v>1</v>
      </c>
      <c r="I99" s="11">
        <v>1</v>
      </c>
      <c r="J99" s="11">
        <v>1</v>
      </c>
      <c r="K99" s="64">
        <v>1</v>
      </c>
      <c r="L99" s="35">
        <v>1</v>
      </c>
      <c r="M99" s="167"/>
      <c r="N99" s="84" t="s">
        <v>647</v>
      </c>
      <c r="O99" s="27"/>
      <c r="P99" s="5"/>
      <c r="Q99" s="28"/>
      <c r="R99" s="15"/>
      <c r="S99" s="15"/>
      <c r="T99" s="15"/>
    </row>
    <row r="100" spans="1:20" ht="17.45" customHeight="1" x14ac:dyDescent="0.25">
      <c r="A100" s="696"/>
      <c r="B100" s="724"/>
      <c r="C100" s="470" t="s">
        <v>104</v>
      </c>
      <c r="D100" s="456" t="s">
        <v>123</v>
      </c>
      <c r="E100" s="191">
        <v>45709</v>
      </c>
      <c r="F100" s="108">
        <v>1</v>
      </c>
      <c r="G100" s="421" t="s">
        <v>9</v>
      </c>
      <c r="H100" s="297">
        <v>1</v>
      </c>
      <c r="I100" s="11">
        <v>1</v>
      </c>
      <c r="J100" s="11">
        <v>1</v>
      </c>
      <c r="K100" s="64">
        <v>1</v>
      </c>
      <c r="L100" s="35">
        <v>1</v>
      </c>
      <c r="M100" s="167"/>
      <c r="N100" s="84" t="s">
        <v>647</v>
      </c>
      <c r="O100" s="27"/>
      <c r="P100" s="5"/>
      <c r="Q100" s="28"/>
      <c r="R100" s="15"/>
      <c r="S100" s="15"/>
      <c r="T100" s="15"/>
    </row>
    <row r="101" spans="1:20" ht="17.45" customHeight="1" x14ac:dyDescent="0.25">
      <c r="A101" s="696"/>
      <c r="B101" s="724"/>
      <c r="C101" s="470" t="s">
        <v>104</v>
      </c>
      <c r="D101" s="456" t="s">
        <v>390</v>
      </c>
      <c r="E101" s="191">
        <v>45709</v>
      </c>
      <c r="F101" s="108">
        <v>1</v>
      </c>
      <c r="G101" s="421" t="s">
        <v>9</v>
      </c>
      <c r="H101" s="297">
        <v>1</v>
      </c>
      <c r="I101" s="11">
        <v>1</v>
      </c>
      <c r="J101" s="11">
        <v>1</v>
      </c>
      <c r="K101" s="64">
        <v>1</v>
      </c>
      <c r="L101" s="35">
        <v>1</v>
      </c>
      <c r="M101" s="167"/>
      <c r="N101" s="84"/>
      <c r="O101" s="27"/>
      <c r="P101" s="5"/>
      <c r="Q101" s="28"/>
      <c r="R101" s="15"/>
      <c r="S101" s="15"/>
      <c r="T101" s="15"/>
    </row>
    <row r="102" spans="1:20" ht="17.45" customHeight="1" x14ac:dyDescent="0.25">
      <c r="A102" s="696"/>
      <c r="B102" s="724"/>
      <c r="C102" s="347" t="s">
        <v>125</v>
      </c>
      <c r="D102" s="269" t="s">
        <v>129</v>
      </c>
      <c r="E102" s="180">
        <v>45688</v>
      </c>
      <c r="F102" s="97">
        <v>1</v>
      </c>
      <c r="G102" s="125" t="s">
        <v>9</v>
      </c>
      <c r="H102" s="178">
        <v>1</v>
      </c>
      <c r="I102" s="7">
        <v>1</v>
      </c>
      <c r="J102" s="7">
        <v>1</v>
      </c>
      <c r="K102" s="47">
        <v>1</v>
      </c>
      <c r="L102" s="33">
        <v>1</v>
      </c>
      <c r="M102" s="101"/>
      <c r="N102" s="88"/>
      <c r="O102" s="27"/>
      <c r="P102" s="5"/>
      <c r="Q102" s="28"/>
      <c r="R102" s="15"/>
      <c r="S102" s="15"/>
      <c r="T102" s="15"/>
    </row>
    <row r="103" spans="1:20" ht="17.45" customHeight="1" x14ac:dyDescent="0.25">
      <c r="A103" s="696"/>
      <c r="B103" s="724"/>
      <c r="C103" s="347" t="s">
        <v>140</v>
      </c>
      <c r="D103" s="269" t="s">
        <v>130</v>
      </c>
      <c r="E103" s="180">
        <v>45695</v>
      </c>
      <c r="F103" s="97">
        <v>1</v>
      </c>
      <c r="G103" s="125" t="s">
        <v>9</v>
      </c>
      <c r="H103" s="178">
        <v>1</v>
      </c>
      <c r="I103" s="7">
        <v>1</v>
      </c>
      <c r="J103" s="7">
        <v>1</v>
      </c>
      <c r="K103" s="47">
        <v>1</v>
      </c>
      <c r="L103" s="33">
        <v>1</v>
      </c>
      <c r="M103" s="101"/>
      <c r="N103" s="88" t="s">
        <v>648</v>
      </c>
      <c r="O103" s="27"/>
      <c r="P103" s="5"/>
      <c r="Q103" s="28"/>
      <c r="R103" s="15"/>
      <c r="S103" s="15"/>
      <c r="T103" s="15"/>
    </row>
    <row r="104" spans="1:20" ht="17.45" customHeight="1" x14ac:dyDescent="0.25">
      <c r="A104" s="696"/>
      <c r="B104" s="724"/>
      <c r="C104" s="347" t="s">
        <v>125</v>
      </c>
      <c r="D104" s="472" t="s">
        <v>131</v>
      </c>
      <c r="E104" s="418">
        <v>45681</v>
      </c>
      <c r="F104" s="97">
        <v>4</v>
      </c>
      <c r="G104" s="125" t="s">
        <v>9</v>
      </c>
      <c r="H104" s="178">
        <v>4</v>
      </c>
      <c r="I104" s="7">
        <v>4</v>
      </c>
      <c r="J104" s="7">
        <v>4</v>
      </c>
      <c r="K104" s="47">
        <v>4</v>
      </c>
      <c r="L104" s="33">
        <v>4</v>
      </c>
      <c r="M104" s="101"/>
      <c r="N104" s="88" t="s">
        <v>717</v>
      </c>
      <c r="O104" s="27"/>
      <c r="P104" s="5"/>
      <c r="Q104" s="28"/>
      <c r="R104" s="15"/>
      <c r="S104" s="15"/>
      <c r="T104" s="15"/>
    </row>
    <row r="105" spans="1:20" ht="17.45" customHeight="1" x14ac:dyDescent="0.25">
      <c r="A105" s="696"/>
      <c r="B105" s="724"/>
      <c r="C105" s="347" t="s">
        <v>125</v>
      </c>
      <c r="D105" s="474" t="s">
        <v>649</v>
      </c>
      <c r="E105" s="180">
        <v>45681</v>
      </c>
      <c r="F105" s="97">
        <v>1</v>
      </c>
      <c r="G105" s="125" t="s">
        <v>9</v>
      </c>
      <c r="H105" s="178">
        <v>1</v>
      </c>
      <c r="I105" s="7">
        <v>1</v>
      </c>
      <c r="J105" s="7">
        <v>1</v>
      </c>
      <c r="K105" s="47">
        <v>1</v>
      </c>
      <c r="L105" s="33">
        <v>1</v>
      </c>
      <c r="M105" s="101"/>
      <c r="N105" s="88" t="s">
        <v>718</v>
      </c>
      <c r="O105" s="27"/>
      <c r="P105" s="5"/>
      <c r="Q105" s="28"/>
      <c r="R105" s="15"/>
      <c r="S105" s="15"/>
      <c r="T105" s="15"/>
    </row>
    <row r="106" spans="1:20" ht="17.45" customHeight="1" x14ac:dyDescent="0.25">
      <c r="A106" s="696"/>
      <c r="B106" s="724"/>
      <c r="C106" s="347" t="s">
        <v>125</v>
      </c>
      <c r="D106" s="473" t="s">
        <v>719</v>
      </c>
      <c r="E106" s="180">
        <v>45681</v>
      </c>
      <c r="F106" s="97">
        <v>1</v>
      </c>
      <c r="G106" s="125" t="s">
        <v>9</v>
      </c>
      <c r="H106" s="178">
        <v>1</v>
      </c>
      <c r="I106" s="7">
        <v>1</v>
      </c>
      <c r="J106" s="7">
        <v>1</v>
      </c>
      <c r="K106" s="47">
        <v>1</v>
      </c>
      <c r="L106" s="33">
        <v>1</v>
      </c>
      <c r="M106" s="101"/>
      <c r="N106" s="88" t="s">
        <v>718</v>
      </c>
      <c r="O106" s="27"/>
      <c r="P106" s="5"/>
      <c r="Q106" s="28"/>
      <c r="R106" s="15"/>
      <c r="S106" s="15"/>
      <c r="T106" s="15"/>
    </row>
    <row r="107" spans="1:20" ht="17.45" customHeight="1" x14ac:dyDescent="0.25">
      <c r="A107" s="696"/>
      <c r="B107" s="724"/>
      <c r="C107" s="347" t="s">
        <v>125</v>
      </c>
      <c r="D107" s="469" t="s">
        <v>720</v>
      </c>
      <c r="E107" s="191">
        <v>45695</v>
      </c>
      <c r="F107" s="97">
        <v>1</v>
      </c>
      <c r="G107" s="125" t="s">
        <v>9</v>
      </c>
      <c r="H107" s="178">
        <v>1</v>
      </c>
      <c r="I107" s="7">
        <v>1</v>
      </c>
      <c r="J107" s="7">
        <v>1</v>
      </c>
      <c r="K107" s="47">
        <v>1</v>
      </c>
      <c r="L107" s="33">
        <v>1</v>
      </c>
      <c r="M107" s="101"/>
      <c r="N107" s="88"/>
      <c r="O107" s="27"/>
      <c r="P107" s="5"/>
      <c r="Q107" s="28"/>
      <c r="R107" s="15"/>
      <c r="S107" s="15"/>
      <c r="T107" s="15"/>
    </row>
    <row r="108" spans="1:20" ht="17.45" customHeight="1" x14ac:dyDescent="0.25">
      <c r="A108" s="696"/>
      <c r="B108" s="724"/>
      <c r="C108" s="347" t="s">
        <v>140</v>
      </c>
      <c r="D108" s="469" t="s">
        <v>392</v>
      </c>
      <c r="E108" s="191"/>
      <c r="F108" s="97">
        <v>1</v>
      </c>
      <c r="G108" s="125" t="s">
        <v>9</v>
      </c>
      <c r="H108" s="178">
        <v>1</v>
      </c>
      <c r="I108" s="7">
        <v>1</v>
      </c>
      <c r="J108" s="7">
        <v>1</v>
      </c>
      <c r="K108" s="47">
        <v>1</v>
      </c>
      <c r="L108" s="33">
        <v>1</v>
      </c>
      <c r="M108" s="101"/>
      <c r="N108" s="88"/>
      <c r="O108" s="27"/>
      <c r="P108" s="5"/>
      <c r="Q108" s="28"/>
      <c r="R108" s="15"/>
      <c r="S108" s="15"/>
      <c r="T108" s="15"/>
    </row>
    <row r="109" spans="1:20" ht="17.45" customHeight="1" x14ac:dyDescent="0.25">
      <c r="A109" s="696"/>
      <c r="B109" s="724"/>
      <c r="C109" s="347" t="s">
        <v>125</v>
      </c>
      <c r="D109" s="469" t="s">
        <v>317</v>
      </c>
      <c r="E109" s="180">
        <v>45688</v>
      </c>
      <c r="F109" s="97">
        <v>1</v>
      </c>
      <c r="G109" s="125" t="s">
        <v>9</v>
      </c>
      <c r="H109" s="178">
        <v>1</v>
      </c>
      <c r="I109" s="7">
        <v>1</v>
      </c>
      <c r="J109" s="7">
        <v>1</v>
      </c>
      <c r="K109" s="47">
        <v>1</v>
      </c>
      <c r="L109" s="33">
        <v>1</v>
      </c>
      <c r="M109" s="101"/>
      <c r="N109" s="88"/>
      <c r="O109" s="27"/>
      <c r="P109" s="5"/>
      <c r="Q109" s="28"/>
      <c r="R109" s="15"/>
      <c r="S109" s="15"/>
      <c r="T109" s="15"/>
    </row>
    <row r="110" spans="1:20" ht="17.45" customHeight="1" x14ac:dyDescent="0.25">
      <c r="A110" s="696"/>
      <c r="B110" s="724"/>
      <c r="C110" s="347" t="s">
        <v>140</v>
      </c>
      <c r="D110" s="473" t="s">
        <v>318</v>
      </c>
      <c r="E110" s="180">
        <v>45681</v>
      </c>
      <c r="F110" s="97">
        <v>1</v>
      </c>
      <c r="G110" s="125" t="s">
        <v>9</v>
      </c>
      <c r="H110" s="178">
        <v>1</v>
      </c>
      <c r="I110" s="7">
        <v>1</v>
      </c>
      <c r="J110" s="7">
        <v>1</v>
      </c>
      <c r="K110" s="47">
        <v>1</v>
      </c>
      <c r="L110" s="33">
        <v>1</v>
      </c>
      <c r="M110" s="101"/>
      <c r="N110" s="88"/>
      <c r="O110" s="27"/>
      <c r="P110" s="5"/>
      <c r="Q110" s="28"/>
      <c r="R110" s="15"/>
      <c r="S110" s="15"/>
      <c r="T110" s="15"/>
    </row>
    <row r="111" spans="1:20" ht="17.45" customHeight="1" x14ac:dyDescent="0.25">
      <c r="A111" s="696"/>
      <c r="B111" s="724"/>
      <c r="C111" s="347" t="s">
        <v>140</v>
      </c>
      <c r="D111" s="351" t="s">
        <v>143</v>
      </c>
      <c r="E111" s="181"/>
      <c r="F111" s="109">
        <v>1</v>
      </c>
      <c r="G111" s="246" t="s">
        <v>9</v>
      </c>
      <c r="H111" s="135">
        <v>1</v>
      </c>
      <c r="I111" s="10">
        <v>1</v>
      </c>
      <c r="J111" s="10">
        <v>1</v>
      </c>
      <c r="K111" s="47">
        <v>1</v>
      </c>
      <c r="L111" s="33">
        <v>1</v>
      </c>
      <c r="M111" s="101"/>
      <c r="N111" s="88"/>
      <c r="O111" s="27"/>
      <c r="P111" s="5"/>
      <c r="Q111" s="28"/>
      <c r="R111" s="15"/>
      <c r="S111" s="15"/>
      <c r="T111" s="15"/>
    </row>
    <row r="112" spans="1:20" ht="17.45" customHeight="1" x14ac:dyDescent="0.25">
      <c r="A112" s="696"/>
      <c r="B112" s="724"/>
      <c r="C112" s="377" t="s">
        <v>125</v>
      </c>
      <c r="D112" s="351" t="s">
        <v>319</v>
      </c>
      <c r="E112" s="359">
        <v>45664</v>
      </c>
      <c r="F112" s="109">
        <v>1</v>
      </c>
      <c r="G112" s="246" t="s">
        <v>9</v>
      </c>
      <c r="H112" s="135">
        <v>1</v>
      </c>
      <c r="I112" s="10">
        <v>1</v>
      </c>
      <c r="J112" s="10">
        <v>1</v>
      </c>
      <c r="K112" s="47">
        <v>1</v>
      </c>
      <c r="L112" s="33">
        <v>1</v>
      </c>
      <c r="M112" s="101"/>
      <c r="N112" s="88"/>
      <c r="O112" s="27"/>
      <c r="P112" s="5"/>
      <c r="Q112" s="28"/>
      <c r="R112" s="15"/>
      <c r="S112" s="15"/>
      <c r="T112" s="15"/>
    </row>
    <row r="113" spans="1:39" ht="8.25" customHeight="1" thickBot="1" x14ac:dyDescent="0.3">
      <c r="A113" s="696"/>
      <c r="B113" s="724"/>
      <c r="C113" s="390"/>
      <c r="D113" s="376"/>
      <c r="E113" s="206"/>
      <c r="F113" s="99"/>
      <c r="G113" s="247"/>
      <c r="H113" s="60"/>
      <c r="I113" s="10"/>
      <c r="J113" s="244"/>
      <c r="K113" s="45"/>
      <c r="L113" s="34"/>
      <c r="M113" s="171"/>
      <c r="N113" s="89"/>
      <c r="O113" s="27"/>
      <c r="P113" s="5"/>
      <c r="Q113" s="28"/>
      <c r="R113" s="15"/>
      <c r="S113" s="15"/>
      <c r="T113" s="15"/>
    </row>
    <row r="114" spans="1:39" ht="17.45" customHeight="1" x14ac:dyDescent="0.25">
      <c r="A114" s="696"/>
      <c r="B114" s="799" t="s">
        <v>81</v>
      </c>
      <c r="C114" s="375" t="s">
        <v>113</v>
      </c>
      <c r="D114" s="118" t="s">
        <v>562</v>
      </c>
      <c r="E114" s="308">
        <v>45687</v>
      </c>
      <c r="F114" s="98">
        <v>1</v>
      </c>
      <c r="G114" s="288" t="s">
        <v>9</v>
      </c>
      <c r="H114" s="285">
        <v>4</v>
      </c>
      <c r="I114" s="8">
        <v>4</v>
      </c>
      <c r="J114" s="8">
        <v>1</v>
      </c>
      <c r="K114" s="8">
        <v>1</v>
      </c>
      <c r="L114" s="32">
        <v>1</v>
      </c>
      <c r="M114" s="169"/>
      <c r="N114" s="82" t="s">
        <v>445</v>
      </c>
      <c r="O114" s="27"/>
      <c r="P114" s="5"/>
      <c r="Q114" s="28"/>
      <c r="R114" s="15"/>
      <c r="S114" s="15"/>
      <c r="T114" s="15"/>
    </row>
    <row r="115" spans="1:39" ht="17.45" customHeight="1" x14ac:dyDescent="0.25">
      <c r="A115" s="696"/>
      <c r="B115" s="789"/>
      <c r="C115" s="342" t="s">
        <v>113</v>
      </c>
      <c r="D115" s="269" t="s">
        <v>396</v>
      </c>
      <c r="E115" s="180">
        <v>45687</v>
      </c>
      <c r="F115" s="97">
        <v>1</v>
      </c>
      <c r="G115" s="125" t="s">
        <v>9</v>
      </c>
      <c r="H115" s="178">
        <v>4</v>
      </c>
      <c r="I115" s="7">
        <v>4</v>
      </c>
      <c r="J115" s="7">
        <v>1</v>
      </c>
      <c r="K115" s="47">
        <v>1</v>
      </c>
      <c r="L115" s="35">
        <v>1</v>
      </c>
      <c r="M115" s="1"/>
      <c r="N115" s="88"/>
      <c r="O115" s="27"/>
      <c r="P115" s="5"/>
      <c r="Q115" s="28"/>
      <c r="R115" s="15"/>
      <c r="S115" s="15"/>
      <c r="T115" s="15"/>
    </row>
    <row r="116" spans="1:39" ht="17.45" customHeight="1" x14ac:dyDescent="0.25">
      <c r="A116" s="696"/>
      <c r="B116" s="789"/>
      <c r="C116" s="342" t="s">
        <v>113</v>
      </c>
      <c r="D116" s="269" t="s">
        <v>563</v>
      </c>
      <c r="E116" s="180">
        <v>45687</v>
      </c>
      <c r="F116" s="97">
        <v>1</v>
      </c>
      <c r="G116" s="125" t="s">
        <v>9</v>
      </c>
      <c r="H116" s="178">
        <v>4</v>
      </c>
      <c r="I116" s="7">
        <v>4</v>
      </c>
      <c r="J116" s="7">
        <v>1</v>
      </c>
      <c r="K116" s="7">
        <v>1</v>
      </c>
      <c r="L116" s="35">
        <v>1</v>
      </c>
      <c r="M116" s="97"/>
      <c r="N116" s="88"/>
      <c r="P116" s="5"/>
      <c r="Q116" s="28"/>
      <c r="R116" s="15"/>
      <c r="S116" s="15"/>
      <c r="T116" s="15"/>
    </row>
    <row r="117" spans="1:39" ht="8.25" customHeight="1" thickBot="1" x14ac:dyDescent="0.3">
      <c r="A117" s="696"/>
      <c r="B117" s="789"/>
      <c r="C117" s="364"/>
      <c r="D117" s="351"/>
      <c r="E117" s="181"/>
      <c r="F117" s="109"/>
      <c r="G117" s="246"/>
      <c r="H117" s="135"/>
      <c r="I117" s="10"/>
      <c r="J117" s="243"/>
      <c r="K117" s="44"/>
      <c r="L117" s="41"/>
      <c r="M117" s="170"/>
      <c r="N117" s="149"/>
      <c r="O117" s="27"/>
      <c r="P117" s="5"/>
      <c r="Q117" s="28"/>
      <c r="R117" s="15"/>
      <c r="S117" s="15"/>
      <c r="T117" s="15"/>
    </row>
    <row r="118" spans="1:39" ht="17.45" customHeight="1" thickBot="1" x14ac:dyDescent="0.3">
      <c r="A118" s="696"/>
      <c r="B118" s="799" t="s">
        <v>157</v>
      </c>
      <c r="C118" s="374" t="s">
        <v>41</v>
      </c>
      <c r="D118" s="305" t="s">
        <v>572</v>
      </c>
      <c r="E118" s="121">
        <v>45660</v>
      </c>
      <c r="F118" s="188">
        <v>1</v>
      </c>
      <c r="G118" s="252" t="s">
        <v>9</v>
      </c>
      <c r="H118" s="188">
        <v>1</v>
      </c>
      <c r="I118" s="39">
        <v>1</v>
      </c>
      <c r="J118" s="39">
        <v>1</v>
      </c>
      <c r="K118" s="43">
        <v>1</v>
      </c>
      <c r="L118" s="40">
        <v>1</v>
      </c>
      <c r="M118" s="110"/>
      <c r="N118" s="261" t="s">
        <v>721</v>
      </c>
      <c r="O118" s="27"/>
      <c r="P118" s="5"/>
      <c r="Q118" s="28"/>
      <c r="R118" s="15"/>
      <c r="S118" s="15"/>
      <c r="T118" s="15"/>
    </row>
    <row r="119" spans="1:39" ht="17.45" customHeight="1" thickBot="1" x14ac:dyDescent="0.3">
      <c r="A119" s="696"/>
      <c r="B119" s="799"/>
      <c r="C119" s="342" t="s">
        <v>41</v>
      </c>
      <c r="D119" s="269" t="s">
        <v>403</v>
      </c>
      <c r="E119" s="201"/>
      <c r="F119" s="178">
        <v>4</v>
      </c>
      <c r="G119" s="238" t="s">
        <v>9</v>
      </c>
      <c r="H119" s="178">
        <v>4</v>
      </c>
      <c r="I119" s="7">
        <v>4</v>
      </c>
      <c r="J119" s="7">
        <v>4</v>
      </c>
      <c r="K119" s="7">
        <v>1</v>
      </c>
      <c r="L119" s="33">
        <v>1</v>
      </c>
      <c r="M119" s="279"/>
      <c r="N119" s="321"/>
      <c r="O119" s="27"/>
      <c r="P119" s="5"/>
      <c r="Q119" s="28"/>
      <c r="R119" s="15"/>
      <c r="S119" s="15"/>
      <c r="T119" s="15"/>
    </row>
    <row r="120" spans="1:39" ht="8.25" customHeight="1" thickBot="1" x14ac:dyDescent="0.3">
      <c r="A120" s="696"/>
      <c r="B120" s="799"/>
      <c r="C120" s="364"/>
      <c r="D120" s="351"/>
      <c r="E120" s="154"/>
      <c r="F120" s="135"/>
      <c r="G120" s="277"/>
      <c r="H120" s="135"/>
      <c r="I120" s="31"/>
      <c r="J120" s="243"/>
      <c r="K120" s="44"/>
      <c r="L120" s="38"/>
      <c r="M120" s="109"/>
      <c r="N120" s="149"/>
      <c r="O120" s="27"/>
      <c r="P120" s="5"/>
      <c r="Q120" s="28"/>
      <c r="R120" s="15"/>
      <c r="S120" s="15"/>
      <c r="T120" s="15"/>
    </row>
    <row r="121" spans="1:39" ht="18" customHeight="1" thickBot="1" x14ac:dyDescent="0.3">
      <c r="A121" s="715"/>
      <c r="B121" s="714" t="s">
        <v>146</v>
      </c>
      <c r="C121" s="290" t="s">
        <v>82</v>
      </c>
      <c r="D121" s="291" t="s">
        <v>651</v>
      </c>
      <c r="E121" s="286">
        <v>45666</v>
      </c>
      <c r="F121" s="285">
        <v>1</v>
      </c>
      <c r="G121" s="304" t="s">
        <v>9</v>
      </c>
      <c r="H121" s="285">
        <v>1</v>
      </c>
      <c r="I121" s="8">
        <v>1</v>
      </c>
      <c r="J121" s="8">
        <v>1</v>
      </c>
      <c r="K121" s="8">
        <v>1</v>
      </c>
      <c r="L121" s="32">
        <v>1</v>
      </c>
      <c r="M121" s="209"/>
      <c r="N121" s="357" t="s">
        <v>565</v>
      </c>
      <c r="O121" s="12"/>
      <c r="P121" s="5"/>
      <c r="Q121" s="28"/>
      <c r="R121" s="15"/>
      <c r="S121" s="15"/>
      <c r="T121" s="15"/>
      <c r="U121" s="26"/>
      <c r="V121" s="26"/>
      <c r="W121" s="26"/>
      <c r="X121" s="26"/>
      <c r="Y121" s="26"/>
      <c r="Z121" s="26"/>
      <c r="AA121" s="15"/>
      <c r="AB121" s="15"/>
      <c r="AK121" s="15"/>
      <c r="AL121" s="15"/>
      <c r="AM121" s="15"/>
    </row>
    <row r="122" spans="1:39" ht="18" customHeight="1" thickBot="1" x14ac:dyDescent="0.3">
      <c r="A122" s="715"/>
      <c r="B122" s="714"/>
      <c r="C122" s="479" t="s">
        <v>82</v>
      </c>
      <c r="D122" s="355" t="s">
        <v>257</v>
      </c>
      <c r="E122" s="345">
        <v>45688</v>
      </c>
      <c r="F122" s="297">
        <v>1</v>
      </c>
      <c r="G122" s="238" t="s">
        <v>9</v>
      </c>
      <c r="H122" s="297">
        <v>1</v>
      </c>
      <c r="I122" s="11">
        <v>1</v>
      </c>
      <c r="J122" s="11">
        <v>1</v>
      </c>
      <c r="K122" s="11">
        <v>1</v>
      </c>
      <c r="L122" s="35">
        <v>1</v>
      </c>
      <c r="M122" s="167"/>
      <c r="N122" s="480" t="s">
        <v>566</v>
      </c>
      <c r="O122" s="12"/>
      <c r="P122" s="5"/>
      <c r="Q122" s="28"/>
      <c r="R122" s="15"/>
      <c r="S122" s="15"/>
      <c r="T122" s="15"/>
      <c r="U122" s="26"/>
      <c r="V122" s="26"/>
      <c r="W122" s="26"/>
      <c r="X122" s="26"/>
      <c r="Y122" s="26"/>
      <c r="Z122" s="26"/>
      <c r="AA122" s="15"/>
      <c r="AB122" s="15"/>
      <c r="AK122" s="15"/>
      <c r="AL122" s="15"/>
      <c r="AM122" s="15"/>
    </row>
    <row r="123" spans="1:39" ht="18" customHeight="1" thickBot="1" x14ac:dyDescent="0.3">
      <c r="A123" s="715"/>
      <c r="B123" s="714"/>
      <c r="C123" s="347" t="s">
        <v>82</v>
      </c>
      <c r="D123" s="269" t="s">
        <v>567</v>
      </c>
      <c r="E123" s="345">
        <v>45688</v>
      </c>
      <c r="F123" s="178">
        <v>1</v>
      </c>
      <c r="G123" s="238" t="s">
        <v>9</v>
      </c>
      <c r="H123" s="178">
        <v>1</v>
      </c>
      <c r="I123" s="7">
        <v>1</v>
      </c>
      <c r="J123" s="7">
        <v>1</v>
      </c>
      <c r="K123" s="7">
        <v>1</v>
      </c>
      <c r="L123" s="33">
        <v>1</v>
      </c>
      <c r="M123" s="101"/>
      <c r="N123" s="260" t="s">
        <v>568</v>
      </c>
      <c r="O123" s="12"/>
      <c r="P123" s="5"/>
      <c r="Q123" s="28"/>
      <c r="R123" s="15"/>
      <c r="S123" s="15"/>
      <c r="T123" s="15"/>
      <c r="U123" s="26"/>
      <c r="V123" s="26"/>
      <c r="W123" s="26"/>
      <c r="X123" s="26"/>
      <c r="Y123" s="26"/>
      <c r="Z123" s="26"/>
      <c r="AA123" s="15"/>
      <c r="AB123" s="15"/>
      <c r="AK123" s="15"/>
      <c r="AL123" s="15"/>
      <c r="AM123" s="15"/>
    </row>
    <row r="124" spans="1:39" ht="9.75" customHeight="1" thickBot="1" x14ac:dyDescent="0.3">
      <c r="A124" s="716"/>
      <c r="B124" s="727"/>
      <c r="C124" s="390"/>
      <c r="D124" s="376"/>
      <c r="E124" s="248"/>
      <c r="F124" s="60"/>
      <c r="G124" s="242"/>
      <c r="H124" s="60"/>
      <c r="I124" s="36"/>
      <c r="J124" s="244"/>
      <c r="K124" s="9"/>
      <c r="L124" s="34"/>
      <c r="M124" s="171"/>
      <c r="N124" s="358"/>
      <c r="O124" s="12"/>
      <c r="P124" s="5"/>
      <c r="Q124" s="28"/>
      <c r="R124" s="15"/>
      <c r="S124" s="15"/>
      <c r="T124" s="15"/>
      <c r="U124" s="26"/>
      <c r="V124" s="26"/>
      <c r="W124" s="26"/>
      <c r="X124" s="26"/>
      <c r="Y124" s="26"/>
      <c r="Z124" s="26"/>
      <c r="AA124" s="15"/>
      <c r="AB124" s="15"/>
      <c r="AK124" s="15"/>
      <c r="AL124" s="15"/>
      <c r="AM124" s="15"/>
    </row>
    <row r="125" spans="1:39" ht="8.25" customHeight="1" thickBot="1" x14ac:dyDescent="0.3">
      <c r="A125" s="127"/>
      <c r="B125" s="127"/>
      <c r="C125" s="338"/>
      <c r="D125" s="204"/>
      <c r="E125" s="49"/>
      <c r="F125" s="1"/>
      <c r="G125" s="54"/>
      <c r="H125" s="1"/>
      <c r="I125" s="31"/>
      <c r="J125" s="1"/>
      <c r="K125" s="1"/>
      <c r="L125" s="1"/>
      <c r="M125" s="1"/>
      <c r="N125" s="337"/>
      <c r="O125" s="27"/>
      <c r="P125" s="5"/>
      <c r="Q125" s="28"/>
      <c r="R125" s="15"/>
      <c r="S125" s="15"/>
      <c r="T125" s="15"/>
    </row>
    <row r="126" spans="1:39" ht="18" customHeight="1" thickBot="1" x14ac:dyDescent="0.3">
      <c r="A126" s="792" t="s">
        <v>162</v>
      </c>
      <c r="B126" s="797" t="s">
        <v>163</v>
      </c>
      <c r="C126" s="331" t="s">
        <v>41</v>
      </c>
      <c r="D126" s="141" t="s">
        <v>655</v>
      </c>
      <c r="E126" s="286">
        <v>45677</v>
      </c>
      <c r="F126" s="155">
        <v>0</v>
      </c>
      <c r="G126" s="222" t="s">
        <v>9</v>
      </c>
      <c r="H126" s="209">
        <v>0</v>
      </c>
      <c r="I126" s="8">
        <v>1</v>
      </c>
      <c r="J126" s="8">
        <v>1</v>
      </c>
      <c r="K126" s="8">
        <v>0</v>
      </c>
      <c r="L126" s="32">
        <v>0</v>
      </c>
      <c r="M126" s="344"/>
      <c r="N126" s="82" t="s">
        <v>656</v>
      </c>
    </row>
    <row r="127" spans="1:39" ht="18" customHeight="1" thickBot="1" x14ac:dyDescent="0.3">
      <c r="A127" s="792"/>
      <c r="B127" s="797"/>
      <c r="C127" s="425" t="s">
        <v>413</v>
      </c>
      <c r="D127" s="426" t="s">
        <v>414</v>
      </c>
      <c r="E127" s="49"/>
      <c r="F127" s="423">
        <v>1</v>
      </c>
      <c r="G127" s="189"/>
      <c r="H127" s="1">
        <v>1</v>
      </c>
      <c r="I127" s="31">
        <v>1</v>
      </c>
      <c r="J127" s="31">
        <v>1</v>
      </c>
      <c r="K127" s="31">
        <v>1</v>
      </c>
      <c r="L127" s="41">
        <v>1</v>
      </c>
      <c r="M127" s="294"/>
      <c r="N127" s="164"/>
    </row>
    <row r="128" spans="1:39" ht="18" customHeight="1" thickBot="1" x14ac:dyDescent="0.3">
      <c r="A128" s="796"/>
      <c r="B128" s="798"/>
      <c r="C128" s="481" t="s">
        <v>113</v>
      </c>
      <c r="D128" s="307" t="s">
        <v>577</v>
      </c>
      <c r="E128" s="427"/>
      <c r="F128" s="157">
        <v>1</v>
      </c>
      <c r="G128" s="185" t="s">
        <v>9</v>
      </c>
      <c r="H128" s="171">
        <v>1</v>
      </c>
      <c r="I128" s="9">
        <v>1</v>
      </c>
      <c r="J128" s="9">
        <v>1</v>
      </c>
      <c r="K128" s="9">
        <v>1</v>
      </c>
      <c r="L128" s="34">
        <v>1</v>
      </c>
      <c r="M128" s="341"/>
      <c r="N128" s="89"/>
    </row>
    <row r="129" spans="1:39" ht="9" customHeight="1" thickBot="1" x14ac:dyDescent="0.3">
      <c r="A129" s="127"/>
      <c r="B129" s="127"/>
      <c r="C129" s="128"/>
      <c r="D129" s="129"/>
      <c r="E129" s="50"/>
      <c r="F129" s="1"/>
      <c r="G129" s="54"/>
      <c r="H129" s="1"/>
      <c r="I129" s="31"/>
      <c r="J129" s="1"/>
      <c r="K129" s="1"/>
      <c r="L129" s="1"/>
      <c r="M129" s="1"/>
      <c r="N129" s="80"/>
      <c r="O129" s="3"/>
      <c r="P129" s="2"/>
      <c r="Q129" s="4"/>
      <c r="R129" s="48"/>
      <c r="S129" s="48"/>
      <c r="T129" s="48"/>
    </row>
    <row r="130" spans="1:39" ht="17.45" customHeight="1" thickBot="1" x14ac:dyDescent="0.3">
      <c r="A130" s="714"/>
      <c r="B130" s="725"/>
      <c r="C130" s="138" t="s">
        <v>41</v>
      </c>
      <c r="D130" s="291" t="s">
        <v>657</v>
      </c>
      <c r="E130" s="286"/>
      <c r="F130" s="285">
        <v>1</v>
      </c>
      <c r="G130" s="304" t="s">
        <v>9</v>
      </c>
      <c r="H130" s="285">
        <v>1</v>
      </c>
      <c r="I130" s="8">
        <v>1</v>
      </c>
      <c r="J130" s="8">
        <v>1</v>
      </c>
      <c r="K130" s="8">
        <v>1</v>
      </c>
      <c r="L130" s="32">
        <v>1</v>
      </c>
      <c r="M130" s="209"/>
      <c r="N130" s="330" t="s">
        <v>658</v>
      </c>
      <c r="O130" s="27"/>
      <c r="P130" s="5"/>
      <c r="Q130" s="28"/>
      <c r="R130" s="15"/>
      <c r="S130" s="15"/>
      <c r="T130" s="15"/>
    </row>
    <row r="131" spans="1:39" ht="17.45" customHeight="1" thickBot="1" x14ac:dyDescent="0.3">
      <c r="A131" s="714"/>
      <c r="B131" s="725"/>
      <c r="C131" s="393"/>
      <c r="D131" s="325"/>
      <c r="E131" s="208"/>
      <c r="F131" s="161"/>
      <c r="G131" s="241"/>
      <c r="H131" s="161"/>
      <c r="I131" s="31"/>
      <c r="J131" s="250"/>
      <c r="K131" s="31"/>
      <c r="L131" s="41"/>
      <c r="M131" s="1"/>
      <c r="N131" s="190"/>
      <c r="O131" s="27"/>
      <c r="P131" s="5"/>
      <c r="Q131" s="28"/>
      <c r="R131" s="15"/>
      <c r="S131" s="15"/>
      <c r="T131" s="15"/>
    </row>
    <row r="132" spans="1:39" ht="8.25" customHeight="1" thickBot="1" x14ac:dyDescent="0.3">
      <c r="A132" s="727"/>
      <c r="B132" s="800"/>
      <c r="C132" s="312"/>
      <c r="D132" s="287"/>
      <c r="E132" s="248"/>
      <c r="F132" s="60"/>
      <c r="G132" s="242"/>
      <c r="H132" s="60"/>
      <c r="I132" s="9"/>
      <c r="J132" s="244"/>
      <c r="K132" s="9"/>
      <c r="L132" s="34"/>
      <c r="M132" s="171"/>
      <c r="N132" s="177"/>
      <c r="O132" s="27"/>
      <c r="P132" s="5"/>
      <c r="Q132" s="28"/>
      <c r="R132" s="15"/>
      <c r="S132" s="15"/>
      <c r="T132" s="15"/>
    </row>
    <row r="133" spans="1:39" ht="7.35" customHeight="1" thickBot="1" x14ac:dyDescent="0.3">
      <c r="A133" s="127"/>
      <c r="B133" s="127"/>
      <c r="C133" s="128"/>
      <c r="D133" s="129"/>
      <c r="E133" s="50"/>
      <c r="F133" s="1"/>
      <c r="G133" s="54"/>
      <c r="H133" s="1"/>
      <c r="I133" s="31"/>
      <c r="J133" s="1"/>
      <c r="K133" s="1"/>
      <c r="L133" s="1"/>
      <c r="M133" s="1"/>
      <c r="N133" s="80"/>
      <c r="O133" s="27"/>
      <c r="P133" s="5"/>
      <c r="Q133" s="28"/>
      <c r="R133" s="15"/>
      <c r="S133" s="15"/>
      <c r="T133" s="15"/>
    </row>
    <row r="134" spans="1:39" ht="33" customHeight="1" thickBot="1" x14ac:dyDescent="0.3">
      <c r="A134" s="695" t="s">
        <v>173</v>
      </c>
      <c r="B134" s="695" t="s">
        <v>174</v>
      </c>
      <c r="C134" s="368" t="s">
        <v>45</v>
      </c>
      <c r="D134" s="141" t="s">
        <v>46</v>
      </c>
      <c r="E134" s="369"/>
      <c r="F134" s="155"/>
      <c r="G134" s="51"/>
      <c r="H134" s="285"/>
      <c r="I134" s="39"/>
      <c r="J134" s="306"/>
      <c r="K134" s="8"/>
      <c r="L134" s="32"/>
      <c r="M134" s="209"/>
      <c r="N134" s="172" t="s">
        <v>722</v>
      </c>
    </row>
    <row r="135" spans="1:39" ht="17.45" customHeight="1" x14ac:dyDescent="0.25">
      <c r="A135" s="696"/>
      <c r="B135" s="696"/>
      <c r="C135" s="366" t="s">
        <v>102</v>
      </c>
      <c r="D135" s="372" t="s">
        <v>176</v>
      </c>
      <c r="E135" s="310"/>
      <c r="F135" s="158">
        <v>1</v>
      </c>
      <c r="G135" s="55" t="s">
        <v>9</v>
      </c>
      <c r="H135" s="135">
        <v>1</v>
      </c>
      <c r="I135" s="10">
        <v>1</v>
      </c>
      <c r="J135" s="10">
        <v>1</v>
      </c>
      <c r="K135" s="243">
        <v>1</v>
      </c>
      <c r="L135" s="197">
        <v>1</v>
      </c>
      <c r="M135" s="169"/>
      <c r="N135" s="210"/>
    </row>
    <row r="136" spans="1:39" ht="17.45" customHeight="1" x14ac:dyDescent="0.25">
      <c r="A136" s="696"/>
      <c r="B136" s="715"/>
      <c r="C136" s="139" t="s">
        <v>177</v>
      </c>
      <c r="D136" s="275" t="s">
        <v>660</v>
      </c>
      <c r="E136" s="428"/>
      <c r="F136" s="156"/>
      <c r="G136" s="52" t="s">
        <v>9</v>
      </c>
      <c r="H136" s="178">
        <v>1</v>
      </c>
      <c r="I136" s="7">
        <v>1</v>
      </c>
      <c r="J136" s="7">
        <v>1</v>
      </c>
      <c r="K136" s="279">
        <v>1</v>
      </c>
      <c r="L136" s="195">
        <v>1</v>
      </c>
      <c r="M136" s="101"/>
      <c r="N136" s="175"/>
    </row>
    <row r="137" spans="1:39" ht="17.45" customHeight="1" x14ac:dyDescent="0.25">
      <c r="A137" s="696"/>
      <c r="B137" s="696"/>
      <c r="C137" s="254" t="s">
        <v>177</v>
      </c>
      <c r="D137" s="490" t="s">
        <v>333</v>
      </c>
      <c r="E137" s="491">
        <v>45685</v>
      </c>
      <c r="F137" s="420">
        <v>1</v>
      </c>
      <c r="G137" s="492" t="s">
        <v>9</v>
      </c>
      <c r="H137" s="297">
        <v>1</v>
      </c>
      <c r="I137" s="11">
        <v>1</v>
      </c>
      <c r="J137" s="11">
        <v>1</v>
      </c>
      <c r="K137" s="298">
        <v>1</v>
      </c>
      <c r="L137" s="493">
        <v>1</v>
      </c>
      <c r="M137" s="167"/>
      <c r="N137" s="190" t="s">
        <v>723</v>
      </c>
    </row>
    <row r="138" spans="1:39" ht="17.45" customHeight="1" x14ac:dyDescent="0.25">
      <c r="A138" s="696"/>
      <c r="B138" s="696"/>
      <c r="C138" s="139" t="s">
        <v>41</v>
      </c>
      <c r="D138" s="275" t="s">
        <v>579</v>
      </c>
      <c r="E138" s="428">
        <v>45688</v>
      </c>
      <c r="F138" s="156">
        <v>1</v>
      </c>
      <c r="G138" s="52" t="s">
        <v>9</v>
      </c>
      <c r="H138" s="178">
        <v>1</v>
      </c>
      <c r="I138" s="7">
        <v>1</v>
      </c>
      <c r="J138" s="7">
        <v>1</v>
      </c>
      <c r="K138" s="279">
        <v>1</v>
      </c>
      <c r="L138" s="195">
        <v>1</v>
      </c>
      <c r="M138" s="101"/>
      <c r="N138" s="175" t="s">
        <v>661</v>
      </c>
    </row>
    <row r="139" spans="1:39" ht="17.45" customHeight="1" x14ac:dyDescent="0.25">
      <c r="A139" s="696"/>
      <c r="B139" s="696"/>
      <c r="C139" s="366" t="s">
        <v>177</v>
      </c>
      <c r="D139" s="373" t="s">
        <v>662</v>
      </c>
      <c r="E139" s="310"/>
      <c r="F139" s="156"/>
      <c r="G139" s="55" t="s">
        <v>9</v>
      </c>
      <c r="H139" s="135">
        <v>1</v>
      </c>
      <c r="I139" s="10">
        <v>1</v>
      </c>
      <c r="J139" s="10">
        <v>1</v>
      </c>
      <c r="K139" s="279">
        <v>1</v>
      </c>
      <c r="L139" s="195">
        <v>1</v>
      </c>
      <c r="M139" s="1"/>
      <c r="N139" s="210"/>
    </row>
    <row r="140" spans="1:39" ht="17.45" customHeight="1" x14ac:dyDescent="0.25">
      <c r="A140" s="696"/>
      <c r="B140" s="696"/>
      <c r="C140" s="349" t="s">
        <v>177</v>
      </c>
      <c r="D140" s="373" t="s">
        <v>724</v>
      </c>
      <c r="E140" s="310">
        <v>45680</v>
      </c>
      <c r="F140" s="156">
        <v>4</v>
      </c>
      <c r="G140" s="55" t="s">
        <v>9</v>
      </c>
      <c r="H140" s="135">
        <v>1</v>
      </c>
      <c r="I140" s="10">
        <v>1</v>
      </c>
      <c r="J140" s="10">
        <v>1</v>
      </c>
      <c r="K140" s="279">
        <v>1</v>
      </c>
      <c r="L140" s="195">
        <v>1</v>
      </c>
      <c r="M140" s="1"/>
      <c r="N140" s="210"/>
    </row>
    <row r="141" spans="1:39" ht="17.45" customHeight="1" x14ac:dyDescent="0.25">
      <c r="A141" s="696"/>
      <c r="B141" s="696"/>
      <c r="C141" s="349" t="s">
        <v>177</v>
      </c>
      <c r="D141" s="373" t="s">
        <v>664</v>
      </c>
      <c r="E141" s="310">
        <v>45685</v>
      </c>
      <c r="F141" s="156">
        <v>1</v>
      </c>
      <c r="G141" s="55" t="s">
        <v>9</v>
      </c>
      <c r="H141" s="135">
        <v>1</v>
      </c>
      <c r="I141" s="10">
        <v>1</v>
      </c>
      <c r="J141" s="10">
        <v>1</v>
      </c>
      <c r="K141" s="279">
        <v>1</v>
      </c>
      <c r="L141" s="195">
        <v>1</v>
      </c>
      <c r="M141" s="1"/>
      <c r="N141" s="210"/>
    </row>
    <row r="142" spans="1:39" s="16" customFormat="1" ht="17.45" customHeight="1" x14ac:dyDescent="0.25">
      <c r="A142" s="696"/>
      <c r="B142" s="696"/>
      <c r="C142" s="366" t="s">
        <v>177</v>
      </c>
      <c r="D142" s="373" t="s">
        <v>725</v>
      </c>
      <c r="E142" s="326">
        <v>45680</v>
      </c>
      <c r="F142" s="158">
        <v>4</v>
      </c>
      <c r="G142" s="55" t="s">
        <v>9</v>
      </c>
      <c r="H142" s="135">
        <v>0</v>
      </c>
      <c r="I142" s="10">
        <v>0</v>
      </c>
      <c r="J142" s="10">
        <v>0</v>
      </c>
      <c r="K142" s="10">
        <v>0</v>
      </c>
      <c r="L142" s="197">
        <v>0</v>
      </c>
      <c r="M142" s="170"/>
      <c r="N142" s="176" t="s">
        <v>726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s="16" customFormat="1" ht="17.45" customHeight="1" x14ac:dyDescent="0.25">
      <c r="A143" s="696"/>
      <c r="B143" s="696"/>
      <c r="C143" s="366" t="s">
        <v>177</v>
      </c>
      <c r="D143" s="373" t="s">
        <v>665</v>
      </c>
      <c r="E143" s="326">
        <v>45686</v>
      </c>
      <c r="F143" s="158">
        <v>1</v>
      </c>
      <c r="G143" s="55" t="s">
        <v>9</v>
      </c>
      <c r="H143" s="135">
        <v>1</v>
      </c>
      <c r="I143" s="10">
        <v>1</v>
      </c>
      <c r="J143" s="10">
        <v>1</v>
      </c>
      <c r="K143" s="10">
        <v>1</v>
      </c>
      <c r="L143" s="197">
        <v>1</v>
      </c>
      <c r="M143" s="1"/>
      <c r="N143" s="17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s="16" customFormat="1" ht="17.45" customHeight="1" x14ac:dyDescent="0.25">
      <c r="A144" s="696"/>
      <c r="B144" s="696"/>
      <c r="C144" s="366" t="s">
        <v>177</v>
      </c>
      <c r="D144" s="373" t="s">
        <v>495</v>
      </c>
      <c r="E144" s="326">
        <v>45684</v>
      </c>
      <c r="F144" s="158">
        <v>1</v>
      </c>
      <c r="G144" s="55" t="s">
        <v>9</v>
      </c>
      <c r="H144" s="135">
        <v>1</v>
      </c>
      <c r="I144" s="10">
        <v>1</v>
      </c>
      <c r="J144" s="10">
        <v>1</v>
      </c>
      <c r="K144" s="10">
        <v>1</v>
      </c>
      <c r="L144" s="197">
        <v>1</v>
      </c>
      <c r="M144" s="1"/>
      <c r="N144" s="17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s="16" customFormat="1" ht="17.45" customHeight="1" x14ac:dyDescent="0.25">
      <c r="A145" s="696"/>
      <c r="B145" s="696"/>
      <c r="C145" s="349" t="s">
        <v>177</v>
      </c>
      <c r="D145" s="373" t="s">
        <v>213</v>
      </c>
      <c r="E145" s="326">
        <v>45684</v>
      </c>
      <c r="F145" s="156">
        <v>1</v>
      </c>
      <c r="G145" s="55" t="s">
        <v>9</v>
      </c>
      <c r="H145" s="135">
        <v>1</v>
      </c>
      <c r="I145" s="10">
        <v>1</v>
      </c>
      <c r="J145" s="10">
        <v>1</v>
      </c>
      <c r="K145" s="7">
        <v>1</v>
      </c>
      <c r="L145" s="195">
        <v>1</v>
      </c>
      <c r="M145" s="1"/>
      <c r="N145" s="174" t="s">
        <v>497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s="16" customFormat="1" ht="17.45" customHeight="1" x14ac:dyDescent="0.25">
      <c r="A146" s="696"/>
      <c r="B146" s="696"/>
      <c r="C146" s="349" t="s">
        <v>177</v>
      </c>
      <c r="D146" s="373" t="s">
        <v>498</v>
      </c>
      <c r="E146" s="326">
        <v>45686</v>
      </c>
      <c r="F146" s="156">
        <v>1</v>
      </c>
      <c r="G146" s="55" t="s">
        <v>9</v>
      </c>
      <c r="H146" s="135">
        <v>1</v>
      </c>
      <c r="I146" s="10">
        <v>1</v>
      </c>
      <c r="J146" s="10">
        <v>1</v>
      </c>
      <c r="K146" s="7">
        <v>1</v>
      </c>
      <c r="L146" s="195">
        <v>1</v>
      </c>
      <c r="M146" s="1"/>
      <c r="N146" s="88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16" customFormat="1" ht="17.45" customHeight="1" x14ac:dyDescent="0.25">
      <c r="A147" s="696"/>
      <c r="B147" s="696"/>
      <c r="C147" s="349" t="s">
        <v>177</v>
      </c>
      <c r="D147" s="373" t="s">
        <v>194</v>
      </c>
      <c r="E147" s="326">
        <v>45695</v>
      </c>
      <c r="F147" s="156">
        <v>1</v>
      </c>
      <c r="G147" s="55" t="s">
        <v>9</v>
      </c>
      <c r="H147" s="135">
        <v>1</v>
      </c>
      <c r="I147" s="10">
        <v>1</v>
      </c>
      <c r="J147" s="10">
        <v>1</v>
      </c>
      <c r="K147" s="7">
        <v>1</v>
      </c>
      <c r="L147" s="195">
        <v>1</v>
      </c>
      <c r="M147" s="1"/>
      <c r="N147" s="88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16" customFormat="1" ht="17.45" customHeight="1" x14ac:dyDescent="0.25">
      <c r="A148" s="696"/>
      <c r="B148" s="696"/>
      <c r="C148" s="349" t="s">
        <v>177</v>
      </c>
      <c r="D148" s="373" t="s">
        <v>196</v>
      </c>
      <c r="E148" s="326">
        <v>45688</v>
      </c>
      <c r="F148" s="156">
        <v>1</v>
      </c>
      <c r="G148" s="55" t="s">
        <v>9</v>
      </c>
      <c r="H148" s="135">
        <v>1</v>
      </c>
      <c r="I148" s="10">
        <v>1</v>
      </c>
      <c r="J148" s="10">
        <v>1</v>
      </c>
      <c r="K148" s="7">
        <v>1</v>
      </c>
      <c r="L148" s="195">
        <v>1</v>
      </c>
      <c r="M148" s="1"/>
      <c r="N148" s="88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16" customFormat="1" ht="17.45" customHeight="1" x14ac:dyDescent="0.25">
      <c r="A149" s="696"/>
      <c r="B149" s="696"/>
      <c r="C149" s="349" t="s">
        <v>177</v>
      </c>
      <c r="D149" s="373" t="s">
        <v>666</v>
      </c>
      <c r="E149" s="326">
        <v>45686</v>
      </c>
      <c r="F149" s="156">
        <v>1</v>
      </c>
      <c r="G149" s="55" t="s">
        <v>9</v>
      </c>
      <c r="H149" s="135">
        <v>1</v>
      </c>
      <c r="I149" s="10">
        <v>1</v>
      </c>
      <c r="J149" s="10">
        <v>1</v>
      </c>
      <c r="K149" s="7">
        <v>1</v>
      </c>
      <c r="L149" s="195">
        <v>1</v>
      </c>
      <c r="M149" s="1"/>
      <c r="N149" s="88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16" customFormat="1" ht="17.45" customHeight="1" x14ac:dyDescent="0.25">
      <c r="A150" s="696"/>
      <c r="B150" s="696"/>
      <c r="C150" s="349" t="s">
        <v>177</v>
      </c>
      <c r="D150" s="373" t="s">
        <v>667</v>
      </c>
      <c r="E150" s="326">
        <v>45686</v>
      </c>
      <c r="F150" s="156">
        <v>1</v>
      </c>
      <c r="G150" s="55" t="s">
        <v>9</v>
      </c>
      <c r="H150" s="135">
        <v>1</v>
      </c>
      <c r="I150" s="10">
        <v>1</v>
      </c>
      <c r="J150" s="10">
        <v>1</v>
      </c>
      <c r="K150" s="7">
        <v>1</v>
      </c>
      <c r="L150" s="195">
        <v>1</v>
      </c>
      <c r="M150" s="1"/>
      <c r="N150" s="88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16" customFormat="1" ht="17.45" customHeight="1" x14ac:dyDescent="0.25">
      <c r="A151" s="696"/>
      <c r="B151" s="696"/>
      <c r="C151" s="349" t="s">
        <v>177</v>
      </c>
      <c r="D151" s="373" t="s">
        <v>200</v>
      </c>
      <c r="E151" s="326">
        <v>45684</v>
      </c>
      <c r="F151" s="156">
        <v>1</v>
      </c>
      <c r="G151" s="55" t="s">
        <v>9</v>
      </c>
      <c r="H151" s="135">
        <v>1</v>
      </c>
      <c r="I151" s="10">
        <v>1</v>
      </c>
      <c r="J151" s="10">
        <v>1</v>
      </c>
      <c r="K151" s="7">
        <v>1</v>
      </c>
      <c r="L151" s="195">
        <v>1</v>
      </c>
      <c r="M151" s="1"/>
      <c r="N151" s="88" t="s">
        <v>668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16" customFormat="1" ht="17.45" customHeight="1" x14ac:dyDescent="0.25">
      <c r="A152" s="696"/>
      <c r="B152" s="696"/>
      <c r="C152" s="349" t="s">
        <v>177</v>
      </c>
      <c r="D152" s="373" t="s">
        <v>669</v>
      </c>
      <c r="E152" s="326">
        <v>45688</v>
      </c>
      <c r="F152" s="156">
        <v>1</v>
      </c>
      <c r="G152" s="55" t="s">
        <v>9</v>
      </c>
      <c r="H152" s="135">
        <v>1</v>
      </c>
      <c r="I152" s="10">
        <v>1</v>
      </c>
      <c r="J152" s="10">
        <v>1</v>
      </c>
      <c r="K152" s="7">
        <v>1</v>
      </c>
      <c r="L152" s="195">
        <v>1</v>
      </c>
      <c r="M152" s="1"/>
      <c r="N152" s="88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16" customFormat="1" ht="17.45" customHeight="1" x14ac:dyDescent="0.25">
      <c r="A153" s="696"/>
      <c r="B153" s="696"/>
      <c r="C153" s="349" t="s">
        <v>177</v>
      </c>
      <c r="D153" s="373" t="s">
        <v>670</v>
      </c>
      <c r="E153" s="326">
        <v>45695</v>
      </c>
      <c r="F153" s="156">
        <v>1</v>
      </c>
      <c r="G153" s="55" t="s">
        <v>9</v>
      </c>
      <c r="H153" s="135">
        <v>1</v>
      </c>
      <c r="I153" s="10">
        <v>1</v>
      </c>
      <c r="J153" s="10">
        <v>1</v>
      </c>
      <c r="K153" s="7">
        <v>1</v>
      </c>
      <c r="L153" s="195">
        <v>1</v>
      </c>
      <c r="M153" s="1"/>
      <c r="N153" s="88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16" customFormat="1" ht="17.45" customHeight="1" x14ac:dyDescent="0.25">
      <c r="A154" s="696"/>
      <c r="B154" s="696"/>
      <c r="C154" s="349" t="s">
        <v>177</v>
      </c>
      <c r="D154" s="373" t="s">
        <v>338</v>
      </c>
      <c r="E154" s="326">
        <v>45688</v>
      </c>
      <c r="F154" s="156">
        <v>1</v>
      </c>
      <c r="G154" s="55" t="s">
        <v>9</v>
      </c>
      <c r="H154" s="135">
        <v>1</v>
      </c>
      <c r="I154" s="10">
        <v>1</v>
      </c>
      <c r="J154" s="10">
        <v>1</v>
      </c>
      <c r="K154" s="7">
        <v>1</v>
      </c>
      <c r="L154" s="195">
        <v>1</v>
      </c>
      <c r="M154" s="1"/>
      <c r="N154" s="88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16" customFormat="1" ht="17.45" customHeight="1" x14ac:dyDescent="0.25">
      <c r="A155" s="696"/>
      <c r="B155" s="696"/>
      <c r="C155" s="349" t="s">
        <v>177</v>
      </c>
      <c r="D155" s="373" t="s">
        <v>339</v>
      </c>
      <c r="E155" s="326">
        <v>45688</v>
      </c>
      <c r="F155" s="156">
        <v>1</v>
      </c>
      <c r="G155" s="55" t="s">
        <v>9</v>
      </c>
      <c r="H155" s="135">
        <v>1</v>
      </c>
      <c r="I155" s="10">
        <v>1</v>
      </c>
      <c r="J155" s="10">
        <v>1</v>
      </c>
      <c r="K155" s="7">
        <v>1</v>
      </c>
      <c r="L155" s="195">
        <v>1</v>
      </c>
      <c r="M155" s="1"/>
      <c r="N155" s="88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16" customFormat="1" ht="17.45" customHeight="1" x14ac:dyDescent="0.25">
      <c r="A156" s="696"/>
      <c r="B156" s="696"/>
      <c r="C156" s="349" t="s">
        <v>177</v>
      </c>
      <c r="D156" s="373" t="s">
        <v>216</v>
      </c>
      <c r="E156" s="326">
        <v>45695</v>
      </c>
      <c r="F156" s="156">
        <v>1</v>
      </c>
      <c r="G156" s="55" t="s">
        <v>9</v>
      </c>
      <c r="H156" s="135">
        <v>1</v>
      </c>
      <c r="I156" s="10">
        <v>1</v>
      </c>
      <c r="J156" s="10">
        <v>1</v>
      </c>
      <c r="K156" s="7">
        <v>1</v>
      </c>
      <c r="L156" s="195">
        <v>1</v>
      </c>
      <c r="M156" s="1"/>
      <c r="N156" s="88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16" customFormat="1" ht="17.45" customHeight="1" x14ac:dyDescent="0.25">
      <c r="A157" s="696"/>
      <c r="B157" s="696"/>
      <c r="C157" s="349" t="s">
        <v>177</v>
      </c>
      <c r="D157" s="373" t="s">
        <v>671</v>
      </c>
      <c r="E157" s="326">
        <v>45695</v>
      </c>
      <c r="F157" s="156">
        <v>1</v>
      </c>
      <c r="G157" s="55" t="s">
        <v>9</v>
      </c>
      <c r="H157" s="135">
        <v>1</v>
      </c>
      <c r="I157" s="10">
        <v>1</v>
      </c>
      <c r="J157" s="10">
        <v>1</v>
      </c>
      <c r="K157" s="7">
        <v>1</v>
      </c>
      <c r="L157" s="195">
        <v>1</v>
      </c>
      <c r="M157" s="1"/>
      <c r="N157" s="88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16" customFormat="1" ht="17.45" hidden="1" customHeight="1" thickBot="1" x14ac:dyDescent="0.3">
      <c r="A158" s="696"/>
      <c r="B158" s="696"/>
      <c r="C158" s="349" t="s">
        <v>177</v>
      </c>
      <c r="D158" s="348" t="s">
        <v>138</v>
      </c>
      <c r="E158" s="326">
        <v>45688</v>
      </c>
      <c r="F158" s="156">
        <v>1</v>
      </c>
      <c r="G158" s="55" t="s">
        <v>9</v>
      </c>
      <c r="H158" s="135">
        <v>1</v>
      </c>
      <c r="I158" s="10">
        <v>1</v>
      </c>
      <c r="J158" s="10">
        <v>1</v>
      </c>
      <c r="K158" s="7">
        <v>1</v>
      </c>
      <c r="L158" s="195">
        <v>1</v>
      </c>
      <c r="M158" s="1"/>
      <c r="N158" s="88" t="s">
        <v>427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16" customFormat="1" ht="17.45" customHeight="1" x14ac:dyDescent="0.25">
      <c r="A159" s="696"/>
      <c r="B159" s="696"/>
      <c r="C159" s="349" t="s">
        <v>177</v>
      </c>
      <c r="D159" s="373" t="s">
        <v>208</v>
      </c>
      <c r="E159" s="326">
        <v>45702</v>
      </c>
      <c r="F159" s="156">
        <v>1</v>
      </c>
      <c r="G159" s="55" t="s">
        <v>9</v>
      </c>
      <c r="H159" s="135">
        <v>1</v>
      </c>
      <c r="I159" s="10">
        <v>1</v>
      </c>
      <c r="J159" s="10">
        <v>1</v>
      </c>
      <c r="K159" s="7">
        <v>1</v>
      </c>
      <c r="L159" s="195">
        <v>1</v>
      </c>
      <c r="M159" s="1"/>
      <c r="N159" s="174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16" customFormat="1" ht="17.45" customHeight="1" x14ac:dyDescent="0.25">
      <c r="A160" s="696"/>
      <c r="B160" s="696"/>
      <c r="C160" s="339" t="s">
        <v>210</v>
      </c>
      <c r="D160" s="275" t="s">
        <v>211</v>
      </c>
      <c r="E160" s="370"/>
      <c r="F160" s="156">
        <v>1</v>
      </c>
      <c r="G160" s="52" t="s">
        <v>9</v>
      </c>
      <c r="H160" s="178">
        <v>1</v>
      </c>
      <c r="I160" s="7">
        <v>1</v>
      </c>
      <c r="J160" s="7">
        <v>1</v>
      </c>
      <c r="K160" s="7">
        <v>1</v>
      </c>
      <c r="L160" s="195">
        <v>1</v>
      </c>
      <c r="M160" s="167"/>
      <c r="N160" s="174" t="s">
        <v>428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16" customFormat="1" ht="6" customHeight="1" thickBot="1" x14ac:dyDescent="0.3">
      <c r="A161" s="697"/>
      <c r="B161" s="697"/>
      <c r="C161" s="296"/>
      <c r="D161" s="225"/>
      <c r="E161" s="371"/>
      <c r="F161" s="159"/>
      <c r="G161" s="126"/>
      <c r="H161" s="265"/>
      <c r="I161" s="36"/>
      <c r="J161" s="266"/>
      <c r="K161" s="36"/>
      <c r="L161" s="37"/>
      <c r="M161" s="226"/>
      <c r="N161" s="328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16" customFormat="1" ht="7.5" customHeight="1" thickBot="1" x14ac:dyDescent="0.3">
      <c r="A162" s="6"/>
      <c r="B162" s="113"/>
      <c r="C162" s="6"/>
      <c r="D162" s="6"/>
      <c r="E162" s="12"/>
      <c r="F162" s="1"/>
      <c r="G162" s="13"/>
      <c r="H162" s="1"/>
      <c r="I162" s="31"/>
      <c r="J162" s="1"/>
      <c r="K162" s="1"/>
      <c r="L162" s="1"/>
      <c r="M162" s="6"/>
      <c r="N162" s="14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ht="16.7" customHeight="1" thickBot="1" x14ac:dyDescent="0.3">
      <c r="A163" s="695" t="s">
        <v>222</v>
      </c>
      <c r="B163" s="698" t="s">
        <v>223</v>
      </c>
      <c r="C163" s="353" t="s">
        <v>82</v>
      </c>
      <c r="D163" s="90" t="s">
        <v>224</v>
      </c>
      <c r="E163" s="308"/>
      <c r="F163" s="98">
        <v>1</v>
      </c>
      <c r="G163" s="51" t="s">
        <v>9</v>
      </c>
      <c r="H163" s="285">
        <v>1</v>
      </c>
      <c r="I163" s="8">
        <v>1</v>
      </c>
      <c r="J163" s="8">
        <v>1</v>
      </c>
      <c r="K163" s="8">
        <v>1</v>
      </c>
      <c r="L163" s="32">
        <v>1</v>
      </c>
      <c r="M163" s="209"/>
      <c r="N163" s="330" t="s">
        <v>225</v>
      </c>
    </row>
    <row r="164" spans="1:39" ht="16.7" customHeight="1" thickBot="1" x14ac:dyDescent="0.3">
      <c r="A164" s="696"/>
      <c r="B164" s="698"/>
      <c r="C164" s="360" t="s">
        <v>41</v>
      </c>
      <c r="D164" s="91" t="s">
        <v>226</v>
      </c>
      <c r="E164" s="191"/>
      <c r="F164" s="158">
        <v>1</v>
      </c>
      <c r="G164" s="55" t="s">
        <v>9</v>
      </c>
      <c r="H164" s="135">
        <v>1</v>
      </c>
      <c r="I164" s="10">
        <v>1</v>
      </c>
      <c r="J164" s="10">
        <v>1</v>
      </c>
      <c r="K164" s="10">
        <v>1</v>
      </c>
      <c r="L164" s="38">
        <v>1</v>
      </c>
      <c r="M164" s="170"/>
      <c r="N164" s="176" t="s">
        <v>225</v>
      </c>
    </row>
    <row r="165" spans="1:39" ht="16.7" customHeight="1" thickBot="1" x14ac:dyDescent="0.3">
      <c r="A165" s="696"/>
      <c r="B165" s="698"/>
      <c r="C165" s="354" t="s">
        <v>82</v>
      </c>
      <c r="D165" s="95" t="s">
        <v>227</v>
      </c>
      <c r="E165" s="180"/>
      <c r="F165" s="156">
        <v>1</v>
      </c>
      <c r="G165" s="52" t="s">
        <v>9</v>
      </c>
      <c r="H165" s="178">
        <v>1</v>
      </c>
      <c r="I165" s="7">
        <v>1</v>
      </c>
      <c r="J165" s="7">
        <v>1</v>
      </c>
      <c r="K165" s="7">
        <v>1</v>
      </c>
      <c r="L165" s="33">
        <v>1</v>
      </c>
      <c r="M165" s="279"/>
      <c r="N165" s="385" t="s">
        <v>225</v>
      </c>
    </row>
    <row r="166" spans="1:39" ht="9" customHeight="1" thickBot="1" x14ac:dyDescent="0.3">
      <c r="A166" s="696"/>
      <c r="B166" s="699"/>
      <c r="C166" s="323"/>
      <c r="D166" s="324"/>
      <c r="E166" s="292"/>
      <c r="F166" s="159"/>
      <c r="G166" s="126"/>
      <c r="H166" s="265"/>
      <c r="I166" s="36"/>
      <c r="J166" s="266"/>
      <c r="K166" s="36"/>
      <c r="L166" s="37"/>
      <c r="M166" s="226"/>
      <c r="N166" s="328"/>
    </row>
    <row r="167" spans="1:39" ht="16.7" customHeight="1" x14ac:dyDescent="0.25">
      <c r="A167" s="696"/>
      <c r="B167" s="712" t="s">
        <v>228</v>
      </c>
      <c r="C167" s="457" t="s">
        <v>82</v>
      </c>
      <c r="D167" s="355" t="s">
        <v>229</v>
      </c>
      <c r="E167" s="308">
        <v>45646</v>
      </c>
      <c r="F167" s="156">
        <v>1</v>
      </c>
      <c r="G167" s="277" t="s">
        <v>9</v>
      </c>
      <c r="H167" s="285">
        <v>3</v>
      </c>
      <c r="I167" s="8">
        <v>3</v>
      </c>
      <c r="J167" s="8">
        <v>3</v>
      </c>
      <c r="K167" s="8">
        <v>3</v>
      </c>
      <c r="L167" s="32">
        <v>3</v>
      </c>
      <c r="M167" s="170"/>
      <c r="N167" s="176" t="s">
        <v>230</v>
      </c>
      <c r="O167" s="6"/>
    </row>
    <row r="168" spans="1:39" ht="7.5" customHeight="1" thickBot="1" x14ac:dyDescent="0.3">
      <c r="A168" s="697"/>
      <c r="B168" s="713"/>
      <c r="C168" s="459"/>
      <c r="D168" s="329"/>
      <c r="E168" s="263"/>
      <c r="F168" s="159"/>
      <c r="G168" s="126"/>
      <c r="H168" s="265"/>
      <c r="I168" s="36"/>
      <c r="J168" s="266"/>
      <c r="K168" s="36"/>
      <c r="L168" s="37"/>
      <c r="M168" s="171"/>
      <c r="N168" s="177"/>
    </row>
    <row r="169" spans="1:39" s="16" customFormat="1" ht="7.5" customHeight="1" thickBot="1" x14ac:dyDescent="0.3">
      <c r="A169" s="6"/>
      <c r="B169" s="113"/>
      <c r="C169" s="6"/>
      <c r="D169" s="6"/>
      <c r="E169" s="12"/>
      <c r="F169" s="1"/>
      <c r="G169" s="13"/>
      <c r="H169" s="1"/>
      <c r="I169" s="31"/>
      <c r="J169" s="1"/>
      <c r="K169" s="1"/>
      <c r="L169" s="1"/>
      <c r="M169" s="6"/>
      <c r="N169" s="14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ht="18.600000000000001" customHeight="1" thickBot="1" x14ac:dyDescent="0.3">
      <c r="A170" s="698" t="s">
        <v>162</v>
      </c>
      <c r="B170" s="792" t="s">
        <v>586</v>
      </c>
      <c r="C170" s="81" t="s">
        <v>587</v>
      </c>
      <c r="D170" s="90" t="s">
        <v>588</v>
      </c>
      <c r="E170" s="308">
        <v>45679</v>
      </c>
      <c r="F170" s="98">
        <v>1</v>
      </c>
      <c r="G170" s="304" t="s">
        <v>9</v>
      </c>
      <c r="H170" s="285">
        <v>3</v>
      </c>
      <c r="I170" s="8">
        <v>3</v>
      </c>
      <c r="J170" s="8">
        <v>3</v>
      </c>
      <c r="K170" s="8">
        <v>3</v>
      </c>
      <c r="L170" s="32">
        <v>3</v>
      </c>
      <c r="M170" s="209"/>
      <c r="N170" s="82" t="s">
        <v>727</v>
      </c>
    </row>
    <row r="171" spans="1:39" ht="18.600000000000001" customHeight="1" x14ac:dyDescent="0.25">
      <c r="A171" s="712"/>
      <c r="B171" s="801"/>
      <c r="C171" s="353" t="s">
        <v>82</v>
      </c>
      <c r="D171" s="94" t="s">
        <v>672</v>
      </c>
      <c r="E171" s="498">
        <v>45685</v>
      </c>
      <c r="F171" s="100"/>
      <c r="G171" s="241" t="s">
        <v>9</v>
      </c>
      <c r="H171" s="161"/>
      <c r="I171" s="31">
        <v>1</v>
      </c>
      <c r="J171" s="250">
        <v>1</v>
      </c>
      <c r="K171" s="31">
        <v>1</v>
      </c>
      <c r="L171" s="41">
        <v>1</v>
      </c>
      <c r="M171" s="1"/>
      <c r="N171" s="164" t="s">
        <v>673</v>
      </c>
    </row>
    <row r="172" spans="1:39" ht="7.5" customHeight="1" thickBot="1" x14ac:dyDescent="0.3">
      <c r="A172" s="713"/>
      <c r="B172" s="793"/>
      <c r="C172" s="115"/>
      <c r="D172" s="120"/>
      <c r="E172" s="206"/>
      <c r="F172" s="99"/>
      <c r="G172" s="242"/>
      <c r="H172" s="60"/>
      <c r="I172" s="9"/>
      <c r="J172" s="244"/>
      <c r="K172" s="9"/>
      <c r="L172" s="34"/>
      <c r="M172" s="341"/>
      <c r="N172" s="89"/>
    </row>
    <row r="173" spans="1:39" ht="10.5" customHeight="1" thickBot="1" x14ac:dyDescent="0.3">
      <c r="A173"/>
      <c r="B173"/>
      <c r="C173" s="317"/>
      <c r="D173" s="204"/>
      <c r="E173" s="318"/>
      <c r="F173" s="319"/>
      <c r="G173" s="320"/>
      <c r="H173" s="319"/>
      <c r="I173" s="460"/>
      <c r="J173" s="319"/>
      <c r="K173" s="319"/>
      <c r="L173" s="319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ht="18.600000000000001" customHeight="1" x14ac:dyDescent="0.25">
      <c r="A174" s="700" t="s">
        <v>231</v>
      </c>
      <c r="B174" s="701"/>
      <c r="C174" s="365" t="s">
        <v>41</v>
      </c>
      <c r="D174" s="118" t="s">
        <v>232</v>
      </c>
      <c r="E174" s="121">
        <v>45679</v>
      </c>
      <c r="F174" s="160">
        <v>0</v>
      </c>
      <c r="G174" s="56" t="s">
        <v>9</v>
      </c>
      <c r="H174" s="188">
        <v>0</v>
      </c>
      <c r="I174" s="39">
        <v>0</v>
      </c>
      <c r="J174" s="39">
        <v>0</v>
      </c>
      <c r="K174" s="39">
        <v>0</v>
      </c>
      <c r="L174" s="40">
        <v>0</v>
      </c>
      <c r="M174" s="169">
        <v>1</v>
      </c>
      <c r="N174" s="461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ht="18.600000000000001" customHeight="1" x14ac:dyDescent="0.25">
      <c r="A175" s="702"/>
      <c r="B175" s="703"/>
      <c r="C175" s="75" t="s">
        <v>504</v>
      </c>
      <c r="D175" s="92" t="s">
        <v>234</v>
      </c>
      <c r="E175" s="201"/>
      <c r="F175" s="156">
        <v>1</v>
      </c>
      <c r="G175" s="52" t="s">
        <v>9</v>
      </c>
      <c r="H175" s="178">
        <v>1</v>
      </c>
      <c r="I175" s="7">
        <v>1</v>
      </c>
      <c r="J175" s="7">
        <v>1</v>
      </c>
      <c r="K175" s="7">
        <v>1</v>
      </c>
      <c r="L175" s="33">
        <v>1</v>
      </c>
      <c r="M175" s="101"/>
      <c r="N175" s="174" t="s">
        <v>235</v>
      </c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ht="18.600000000000001" customHeight="1" thickBot="1" x14ac:dyDescent="0.3">
      <c r="A176" s="704"/>
      <c r="B176" s="705"/>
      <c r="C176" s="301" t="s">
        <v>82</v>
      </c>
      <c r="D176" s="329" t="s">
        <v>590</v>
      </c>
      <c r="E176" s="263">
        <v>45681</v>
      </c>
      <c r="F176" s="159">
        <v>1</v>
      </c>
      <c r="G176" s="126" t="s">
        <v>9</v>
      </c>
      <c r="H176" s="265">
        <v>1</v>
      </c>
      <c r="I176" s="36">
        <v>1</v>
      </c>
      <c r="J176" s="36">
        <v>1</v>
      </c>
      <c r="K176" s="36">
        <v>1</v>
      </c>
      <c r="L176" s="37">
        <v>1</v>
      </c>
      <c r="M176" s="226"/>
      <c r="N176" s="429" t="s">
        <v>591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81" spans="2:15" x14ac:dyDescent="0.25">
      <c r="B181" s="332"/>
      <c r="E181" s="6"/>
      <c r="F181" s="6"/>
      <c r="G181" s="6"/>
      <c r="N181" s="6"/>
      <c r="O181" s="6"/>
    </row>
    <row r="182" spans="2:15" x14ac:dyDescent="0.25">
      <c r="B182" s="332"/>
      <c r="E182" s="6"/>
      <c r="F182" s="6"/>
      <c r="G182" s="6"/>
      <c r="N182" s="6"/>
      <c r="O182" s="6"/>
    </row>
    <row r="183" spans="2:15" x14ac:dyDescent="0.25">
      <c r="B183" s="332"/>
      <c r="C183" s="333"/>
      <c r="E183" s="6"/>
      <c r="F183" s="6"/>
      <c r="G183" s="6"/>
      <c r="N183" s="6"/>
      <c r="O183" s="6"/>
    </row>
    <row r="184" spans="2:15" x14ac:dyDescent="0.25">
      <c r="B184" s="332"/>
      <c r="C184" s="333"/>
      <c r="E184" s="6"/>
      <c r="F184" s="6"/>
      <c r="G184" s="6"/>
      <c r="N184" s="6"/>
      <c r="O184" s="6"/>
    </row>
    <row r="185" spans="2:15" x14ac:dyDescent="0.25">
      <c r="B185" s="332"/>
      <c r="C185" s="333"/>
      <c r="E185" s="6"/>
      <c r="F185" s="6"/>
      <c r="G185" s="6"/>
      <c r="N185" s="6"/>
      <c r="O185" s="6"/>
    </row>
    <row r="186" spans="2:15" x14ac:dyDescent="0.25">
      <c r="B186" s="332"/>
      <c r="C186" s="333"/>
      <c r="E186" s="6"/>
      <c r="F186" s="6"/>
      <c r="G186" s="6"/>
      <c r="N186" s="6"/>
      <c r="O186" s="6"/>
    </row>
    <row r="187" spans="2:15" x14ac:dyDescent="0.25">
      <c r="B187" s="332"/>
      <c r="C187" s="334"/>
      <c r="E187" s="6"/>
      <c r="F187" s="6"/>
      <c r="G187" s="6"/>
      <c r="N187" s="6"/>
      <c r="O187" s="6"/>
    </row>
  </sheetData>
  <mergeCells count="49">
    <mergeCell ref="A2:A4"/>
    <mergeCell ref="B2:M2"/>
    <mergeCell ref="N2:N4"/>
    <mergeCell ref="R2:S2"/>
    <mergeCell ref="B3:M3"/>
    <mergeCell ref="B4:M4"/>
    <mergeCell ref="H6:L6"/>
    <mergeCell ref="G7:G8"/>
    <mergeCell ref="H7:H8"/>
    <mergeCell ref="I7:I8"/>
    <mergeCell ref="J7:J8"/>
    <mergeCell ref="K7:K8"/>
    <mergeCell ref="L7:L8"/>
    <mergeCell ref="B9:B10"/>
    <mergeCell ref="C9:C10"/>
    <mergeCell ref="A11:A12"/>
    <mergeCell ref="B11:B12"/>
    <mergeCell ref="C11:C12"/>
    <mergeCell ref="O11:O12"/>
    <mergeCell ref="A13:A69"/>
    <mergeCell ref="B13:B17"/>
    <mergeCell ref="B18:B54"/>
    <mergeCell ref="B55:B62"/>
    <mergeCell ref="B65:B69"/>
    <mergeCell ref="E11:E12"/>
    <mergeCell ref="F11:F12"/>
    <mergeCell ref="G11:G12"/>
    <mergeCell ref="H11:L11"/>
    <mergeCell ref="M11:M12"/>
    <mergeCell ref="N11:N12"/>
    <mergeCell ref="D11:D12"/>
    <mergeCell ref="A71:A124"/>
    <mergeCell ref="B71:B94"/>
    <mergeCell ref="B95:B113"/>
    <mergeCell ref="B114:B117"/>
    <mergeCell ref="B118:B120"/>
    <mergeCell ref="B121:B124"/>
    <mergeCell ref="A174:B176"/>
    <mergeCell ref="A126:A128"/>
    <mergeCell ref="B126:B128"/>
    <mergeCell ref="A130:A132"/>
    <mergeCell ref="B130:B132"/>
    <mergeCell ref="A134:A161"/>
    <mergeCell ref="B134:B161"/>
    <mergeCell ref="A163:A168"/>
    <mergeCell ref="B163:B166"/>
    <mergeCell ref="B167:B168"/>
    <mergeCell ref="A170:A172"/>
    <mergeCell ref="B170:B172"/>
  </mergeCells>
  <conditionalFormatting sqref="F13:F68 H13:L68 F70:F172 H70:L172">
    <cfRule type="cellIs" dxfId="114" priority="297" operator="equal">
      <formula>4</formula>
    </cfRule>
    <cfRule type="cellIs" dxfId="113" priority="298" operator="equal">
      <formula>3</formula>
    </cfRule>
    <cfRule type="cellIs" dxfId="112" priority="299" operator="equal">
      <formula>2</formula>
    </cfRule>
    <cfRule type="cellIs" dxfId="111" priority="300" operator="equal">
      <formula>1</formula>
    </cfRule>
  </conditionalFormatting>
  <conditionalFormatting sqref="F174:F176">
    <cfRule type="cellIs" dxfId="109" priority="337" operator="equal">
      <formula>3</formula>
    </cfRule>
    <cfRule type="cellIs" dxfId="108" priority="339" operator="equal">
      <formula>1</formula>
    </cfRule>
    <cfRule type="cellIs" dxfId="106" priority="338" operator="equal">
      <formula>2</formula>
    </cfRule>
    <cfRule type="cellIs" dxfId="105" priority="336" operator="equal">
      <formula>4</formula>
    </cfRule>
  </conditionalFormatting>
  <conditionalFormatting sqref="H174:M176">
    <cfRule type="cellIs" dxfId="102" priority="288" operator="equal">
      <formula>2</formula>
    </cfRule>
    <cfRule type="cellIs" dxfId="101" priority="289" operator="equal">
      <formula>1</formula>
    </cfRule>
    <cfRule type="cellIs" dxfId="100" priority="287" operator="equal">
      <formula>3</formula>
    </cfRule>
    <cfRule type="cellIs" dxfId="99" priority="286" operator="equal">
      <formula>4</formula>
    </cfRule>
  </conditionalFormatting>
  <conditionalFormatting sqref="M70:M161 M163:M168">
    <cfRule type="containsText" dxfId="98" priority="123" operator="containsText" text="1">
      <formula>NOT(ISERROR(SEARCH("1",M70)))</formula>
    </cfRule>
  </conditionalFormatting>
  <conditionalFormatting sqref="M170:M171">
    <cfRule type="containsText" dxfId="97" priority="115" operator="containsText" text="1">
      <formula>NOT(ISERROR(SEARCH("1",M170)))</formula>
    </cfRule>
  </conditionalFormatting>
  <dataValidations count="2">
    <dataValidation type="list" allowBlank="1" showInputMessage="1" showErrorMessage="1" sqref="L121:L122 K129:M132 H126:H128 H130:J132 H160:H161 H142:I159 H170:L172 F168:F172 H174:M176 I121:J129 K123:L128 I133:M137 I70:M101 I102:L120 H72:H124 M102:M124 H134:H141 I138:I141 F70:F166 J138:M160 I160:I168 J161:L169 H163:H168 H13:L68 F13:F68" xr:uid="{F6A8895E-DB4D-4957-ADFC-13D34345D33E}">
      <formula1>$S$4:$S$9</formula1>
    </dataValidation>
    <dataValidation type="list" allowBlank="1" showInputMessage="1" showErrorMessage="1" sqref="G70:G124 G126:G160 G162:G172 G13:G68" xr:uid="{0D6E90EA-5376-435E-92AC-157BEABACC09}">
      <formula1>$P$5:$P$8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3" id="{DC72C597-7F08-48DC-B9B4-BD5BE3872D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1" id="{5C331134-7911-4C6C-8285-86E900F2CC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" id="{E1A003F8-3591-44CE-BDDE-5362C3E561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F13:F20</xm:sqref>
        </x14:conditionalFormatting>
        <x14:conditionalFormatting xmlns:xm="http://schemas.microsoft.com/office/excel/2006/main">
          <x14:cfRule type="iconSet" priority="101598" id="{83521527-ECF6-41DA-8BC1-F1D4F938E8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599" id="{E1FD0FCE-DE9D-43CF-A4C6-A9E0102A88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597" id="{C9E20D2C-DDEF-4F9E-8D4F-3CFEC0450C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F21:F31</xm:sqref>
        </x14:conditionalFormatting>
        <x14:conditionalFormatting xmlns:xm="http://schemas.microsoft.com/office/excel/2006/main">
          <x14:cfRule type="iconSet" priority="101429" id="{EB536D38-9FA4-4C85-AEDF-AC7173D1D6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428" id="{865233FB-5F2C-444C-8F6A-21AF84E372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430" id="{04B21461-54B2-4C70-A79E-D84DE3414F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F32:F54</xm:sqref>
        </x14:conditionalFormatting>
        <x14:conditionalFormatting xmlns:xm="http://schemas.microsoft.com/office/excel/2006/main">
          <x14:cfRule type="iconSet" priority="100719" id="{63850533-B055-40D6-AD42-7AEE915620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721" id="{2D72A787-F334-4AD4-A300-9F73848BB8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720" id="{35816716-0778-4535-B16E-8A741D06B1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F55:F68</xm:sqref>
        </x14:conditionalFormatting>
        <x14:conditionalFormatting xmlns:xm="http://schemas.microsoft.com/office/excel/2006/main">
          <x14:cfRule type="containsText" priority="359" stopIfTrue="1" operator="containsText" id="{CC49B11D-6751-482E-ADB0-F66505E872C7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F70:F172 H73:L172 H13:L68 F13:F68</xm:sqref>
        </x14:conditionalFormatting>
        <x14:conditionalFormatting xmlns:xm="http://schemas.microsoft.com/office/excel/2006/main">
          <x14:cfRule type="iconSet" priority="358" id="{0C2C631E-F142-4445-B7EB-494A2CEDEA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7" id="{90A7825A-1602-4005-96B7-6C15EF93DA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F114 F72:F93</xm:sqref>
        </x14:conditionalFormatting>
        <x14:conditionalFormatting xmlns:xm="http://schemas.microsoft.com/office/excel/2006/main">
          <x14:cfRule type="iconSet" priority="356" id="{86D4E404-02CF-44D7-B5E5-658455EE75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F121:F124 I121:L124</xm:sqref>
        </x14:conditionalFormatting>
        <x14:conditionalFormatting xmlns:xm="http://schemas.microsoft.com/office/excel/2006/main">
          <x14:cfRule type="iconSet" priority="355" id="{8C9CB14B-C43F-4170-9A27-4D65A9C784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F126:F128 H126:L128</xm:sqref>
        </x14:conditionalFormatting>
        <x14:conditionalFormatting xmlns:xm="http://schemas.microsoft.com/office/excel/2006/main">
          <x14:cfRule type="iconSet" priority="354" id="{48A26694-C54C-43FB-B383-12F6660A48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F126:F128</xm:sqref>
        </x14:conditionalFormatting>
        <x14:conditionalFormatting xmlns:xm="http://schemas.microsoft.com/office/excel/2006/main">
          <x14:cfRule type="iconSet" priority="101151" id="{BBA567DF-CE4A-4F4A-85DD-D86FB6EBDB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F134:F141</xm:sqref>
        </x14:conditionalFormatting>
        <x14:conditionalFormatting xmlns:xm="http://schemas.microsoft.com/office/excel/2006/main">
          <x14:cfRule type="iconSet" priority="351" id="{C8D80FD2-FF25-4BB1-9734-F95FB27B10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2" id="{990C7C60-7FAA-4BD9-8B98-37807A3929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F142:F144</xm:sqref>
        </x14:conditionalFormatting>
        <x14:conditionalFormatting xmlns:xm="http://schemas.microsoft.com/office/excel/2006/main">
          <x14:cfRule type="iconSet" priority="350" id="{BFDA52EE-7113-4ED7-B443-92748E2CDE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F142:F160 H142:L160</xm:sqref>
        </x14:conditionalFormatting>
        <x14:conditionalFormatting xmlns:xm="http://schemas.microsoft.com/office/excel/2006/main">
          <x14:cfRule type="iconSet" priority="349" id="{F98D1C34-2FEE-448E-9D2D-EDC70B4BED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F142:F160</xm:sqref>
        </x14:conditionalFormatting>
        <x14:conditionalFormatting xmlns:xm="http://schemas.microsoft.com/office/excel/2006/main">
          <x14:cfRule type="iconSet" priority="101158" id="{A40420C8-9565-4DBE-B978-79AAABB719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F167 H168:I168 H167:L167</xm:sqref>
        </x14:conditionalFormatting>
        <x14:conditionalFormatting xmlns:xm="http://schemas.microsoft.com/office/excel/2006/main">
          <x14:cfRule type="iconSet" priority="101162" id="{7507AEE9-F542-4E8A-B4AD-8DCE5FA6D3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F167</xm:sqref>
        </x14:conditionalFormatting>
        <x14:conditionalFormatting xmlns:xm="http://schemas.microsoft.com/office/excel/2006/main">
          <x14:cfRule type="iconSet" priority="346" id="{292A0F81-F9D2-4782-A574-D2D075472F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F168 F163:F166</xm:sqref>
        </x14:conditionalFormatting>
        <x14:conditionalFormatting xmlns:xm="http://schemas.microsoft.com/office/excel/2006/main">
          <x14:cfRule type="iconSet" priority="343" id="{1AE507AC-9127-4E99-9259-9AA8E41225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5" id="{B0EEB8C3-5AF5-41EB-AF24-DE189CD0C2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4" id="{96335C30-9F24-43D4-83DE-560BAF7558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F170:F171</xm:sqref>
        </x14:conditionalFormatting>
        <x14:conditionalFormatting xmlns:xm="http://schemas.microsoft.com/office/excel/2006/main">
          <x14:cfRule type="iconSet" priority="342" id="{8FE6F3C2-75B5-481F-B06D-A6D289B783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F170:F172</xm:sqref>
        </x14:conditionalFormatting>
        <x14:conditionalFormatting xmlns:xm="http://schemas.microsoft.com/office/excel/2006/main">
          <x14:cfRule type="containsText" priority="340" stopIfTrue="1" operator="containsText" id="{ACE317B4-EFF7-4EB0-86B0-7D5B8DCA2F13}">
            <xm:f>NOT(ISERROR(SEARCH(0,F174)))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41" id="{8FCFC1AE-B8C7-4171-AC6F-BD06C2F8DC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F174:F176</xm:sqref>
        </x14:conditionalFormatting>
        <x14:conditionalFormatting xmlns:xm="http://schemas.microsoft.com/office/excel/2006/main">
          <x14:cfRule type="iconSet" priority="86" id="{9210D259-AE53-4FFF-AFCA-B4140B72E2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8" id="{766F6DC7-C70B-42FE-BAFD-661C34E322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0" id="{F0A5EC45-EB0B-4BB7-AACE-80F5E87207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9" id="{256EA5C7-BA61-4766-A1D6-B9096D6872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7" id="{DD025113-2411-46AB-B4D1-D77EE4F7AE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H13:H20</xm:sqref>
        </x14:conditionalFormatting>
        <x14:conditionalFormatting xmlns:xm="http://schemas.microsoft.com/office/excel/2006/main">
          <x14:cfRule type="iconSet" priority="101615" id="{D376C390-8133-4420-B3B5-82D5B93CA1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H13:H31</xm:sqref>
        </x14:conditionalFormatting>
        <x14:conditionalFormatting xmlns:xm="http://schemas.microsoft.com/office/excel/2006/main">
          <x14:cfRule type="iconSet" priority="101619" id="{98E46483-94B5-4DE0-9100-D20C6421F5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618" id="{E88C0348-011E-40CC-A021-76965437C9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617" id="{E23C932C-8B38-47AA-84D3-41DF775F3D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620" id="{F1ABE554-1DAD-4BA8-9F94-5A1A6F576F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H13:H68</xm:sqref>
        </x14:conditionalFormatting>
        <x14:conditionalFormatting xmlns:xm="http://schemas.microsoft.com/office/excel/2006/main">
          <x14:cfRule type="iconSet" priority="85" id="{7A9BA524-568B-43D4-89E7-879A2542D8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H15:H20</xm:sqref>
        </x14:conditionalFormatting>
        <x14:conditionalFormatting xmlns:xm="http://schemas.microsoft.com/office/excel/2006/main">
          <x14:cfRule type="iconSet" priority="101629" id="{C9809415-4BA4-4F2C-8D94-FE6EF59BC0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625" id="{1D9D9ECC-35B0-4B1B-982E-B11EBE4F9C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626" id="{1DA8C457-35D1-4CCC-A87B-15BC2A0F6E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627" id="{9142DE58-9095-49AF-98DC-59B9FBB7AB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628" id="{1570B532-C433-43DC-BFA1-71E4B97A88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H21:H31</xm:sqref>
        </x14:conditionalFormatting>
        <x14:conditionalFormatting xmlns:xm="http://schemas.microsoft.com/office/excel/2006/main">
          <x14:cfRule type="iconSet" priority="101455" id="{6C2F3C1C-FFD8-4E45-AF8F-71CD24C248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454" id="{E28B8BCD-6188-4CA7-96BE-6B1101BD7C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H32:H68</xm:sqref>
        </x14:conditionalFormatting>
        <x14:conditionalFormatting xmlns:xm="http://schemas.microsoft.com/office/excel/2006/main">
          <x14:cfRule type="iconSet" priority="100997" id="{89E65241-AD99-41F2-8153-0011AA7368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996" id="{34C41D1A-4C68-451C-9142-030B939AC8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995" id="{5C2FA8DD-ED10-4E43-A98D-88B8C441BA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H83:H120 I83:J93 H72:J82</xm:sqref>
        </x14:conditionalFormatting>
        <x14:conditionalFormatting xmlns:xm="http://schemas.microsoft.com/office/excel/2006/main">
          <x14:cfRule type="iconSet" priority="329" id="{3A94DDCE-CCEF-44B1-863B-C4D47CEF50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0" id="{FE72D99C-D757-4A0F-9950-7B41F672DC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8" id="{EA7B8D60-5A35-4B66-AF78-D2563E31F0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1" id="{A1D53039-C742-427F-945C-70244792D1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2" id="{5CC7575A-533E-42BF-8B53-E4D2BF9034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H121:H124</xm:sqref>
        </x14:conditionalFormatting>
        <x14:conditionalFormatting xmlns:xm="http://schemas.microsoft.com/office/excel/2006/main">
          <x14:cfRule type="iconSet" priority="327" id="{1D6A8B51-8B40-4718-A07F-4D83688FE2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H126:H128</xm:sqref>
        </x14:conditionalFormatting>
        <x14:conditionalFormatting xmlns:xm="http://schemas.microsoft.com/office/excel/2006/main">
          <x14:cfRule type="iconSet" priority="324" id="{D374A53F-D945-4FF5-8993-3DF72A9785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5" id="{5DE61F0E-1C04-447B-A5B0-14DF972E00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6" id="{153CF52D-8FFF-4918-87C5-712D707D8F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H130:H132</xm:sqref>
        </x14:conditionalFormatting>
        <x14:conditionalFormatting xmlns:xm="http://schemas.microsoft.com/office/excel/2006/main">
          <x14:cfRule type="iconSet" priority="321" id="{CA6D5C3D-C247-48F8-92BE-D3383B2EE3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2" id="{719114ED-69A7-49FF-A065-E118BE8BA0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3" id="{5B502453-FE10-493A-AA20-D6D6DB6F19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0" id="{76BB7462-C968-4915-BBB3-31F01803E9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H132 I130:J132</xm:sqref>
        </x14:conditionalFormatting>
        <x14:conditionalFormatting xmlns:xm="http://schemas.microsoft.com/office/excel/2006/main">
          <x14:cfRule type="iconSet" priority="319" id="{9D38F395-F748-4013-A27E-68EBFF8268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H142:H161 H134:H137 I135:J137 I142:J160 H138:J141</xm:sqref>
        </x14:conditionalFormatting>
        <x14:conditionalFormatting xmlns:xm="http://schemas.microsoft.com/office/excel/2006/main">
          <x14:cfRule type="iconSet" priority="100729" id="{177A4938-EA11-4E0D-8186-B1A544D40B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H55:I64</xm:sqref>
        </x14:conditionalFormatting>
        <x14:conditionalFormatting xmlns:xm="http://schemas.microsoft.com/office/excel/2006/main">
          <x14:cfRule type="iconSet" priority="101165" id="{A72E56C1-7F86-4F29-ADA2-C3E7D3F050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164" id="{C755A589-E4B5-4458-B08C-883A70B55E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166" id="{2074B7BC-D77A-4EC5-9D90-7AA5F43145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H168:I168 H167:J167</xm:sqref>
        </x14:conditionalFormatting>
        <x14:conditionalFormatting xmlns:xm="http://schemas.microsoft.com/office/excel/2006/main">
          <x14:cfRule type="iconSet" priority="101173" id="{AC91C8DD-CD6E-4996-B511-3AD554629F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H168:I168 H167:K167</xm:sqref>
        </x14:conditionalFormatting>
        <x14:conditionalFormatting xmlns:xm="http://schemas.microsoft.com/office/excel/2006/main">
          <x14:cfRule type="iconSet" priority="314" id="{228F1C4C-063B-4316-9402-AB5FB0EF66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H170:I172</xm:sqref>
        </x14:conditionalFormatting>
        <x14:conditionalFormatting xmlns:xm="http://schemas.microsoft.com/office/excel/2006/main">
          <x14:cfRule type="iconSet" priority="313" id="{19BD5155-941E-40F7-A15D-B4F063EE6B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H174:I176 H125 H129:H137 H168:I172 H142:H162 I135:J137 H167:J167 I142:J160 H70:H120 H13:H68 H138:J141</xm:sqref>
        </x14:conditionalFormatting>
        <x14:conditionalFormatting xmlns:xm="http://schemas.microsoft.com/office/excel/2006/main">
          <x14:cfRule type="iconSet" priority="312" id="{8F99B0E2-B080-4987-A91D-807C25CBB6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1" id="{AB9CB275-9CB4-47A1-811D-1994476B38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H174:I176</xm:sqref>
        </x14:conditionalFormatting>
        <x14:conditionalFormatting xmlns:xm="http://schemas.microsoft.com/office/excel/2006/main">
          <x14:cfRule type="iconSet" priority="310" id="{D1CE9D09-4E18-43F4-A28B-AF0DED7E74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H126:J128</xm:sqref>
        </x14:conditionalFormatting>
        <x14:conditionalFormatting xmlns:xm="http://schemas.microsoft.com/office/excel/2006/main">
          <x14:cfRule type="iconSet" priority="309" id="{F1890C2F-4FA6-4F7E-A433-02E50CB683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H142:J144 H134:I134 H145:K157 H158:J160</xm:sqref>
        </x14:conditionalFormatting>
        <x14:conditionalFormatting xmlns:xm="http://schemas.microsoft.com/office/excel/2006/main">
          <x14:cfRule type="iconSet" priority="308" id="{04797E5E-45C3-4B83-BCB6-B3B2860BF5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H142:J144 H145:K157 H158:J160</xm:sqref>
        </x14:conditionalFormatting>
        <x14:conditionalFormatting xmlns:xm="http://schemas.microsoft.com/office/excel/2006/main">
          <x14:cfRule type="iconSet" priority="307" id="{D9E6E8F4-C37A-4359-A539-75F22FD248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H142:J160</xm:sqref>
        </x14:conditionalFormatting>
        <x14:conditionalFormatting xmlns:xm="http://schemas.microsoft.com/office/excel/2006/main">
          <x14:cfRule type="iconSet" priority="303" id="{90FFA3D6-DB29-406C-B99A-9B708B9953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H168:J168 H167:K167 H163:J166</xm:sqref>
        </x14:conditionalFormatting>
        <x14:conditionalFormatting xmlns:xm="http://schemas.microsoft.com/office/excel/2006/main">
          <x14:cfRule type="iconSet" priority="306" id="{4B8B83AB-350B-4E5A-B292-236C5E6332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H13:K13</xm:sqref>
        </x14:conditionalFormatting>
        <x14:conditionalFormatting xmlns:xm="http://schemas.microsoft.com/office/excel/2006/main">
          <x14:cfRule type="iconSet" priority="305" id="{54667599-B050-4842-9035-0E597580F6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H14:K14</xm:sqref>
        </x14:conditionalFormatting>
        <x14:conditionalFormatting xmlns:xm="http://schemas.microsoft.com/office/excel/2006/main">
          <x14:cfRule type="iconSet" priority="101671" id="{06DF9F24-1DC3-4401-94AC-820090C70B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H21:K31</xm:sqref>
        </x14:conditionalFormatting>
        <x14:conditionalFormatting xmlns:xm="http://schemas.microsoft.com/office/excel/2006/main">
          <x14:cfRule type="iconSet" priority="304" id="{392355CD-C41C-44F0-8F87-A3640A3309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H65:K68 H32:K54 H55:I64</xm:sqref>
        </x14:conditionalFormatting>
        <x14:conditionalFormatting xmlns:xm="http://schemas.microsoft.com/office/excel/2006/main">
          <x14:cfRule type="iconSet" priority="302" id="{41721FD6-95CD-4429-BDFA-05FD132356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H170:K172</xm:sqref>
        </x14:conditionalFormatting>
        <x14:conditionalFormatting xmlns:xm="http://schemas.microsoft.com/office/excel/2006/main">
          <x14:cfRule type="containsText" priority="301" stopIfTrue="1" operator="containsText" id="{AC87280F-4C92-4170-9174-DF6F1FB579A7}">
            <xm:f>NOT(ISERROR(SEARCH(0,H70)))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H70:L72</xm:sqref>
        </x14:conditionalFormatting>
        <x14:conditionalFormatting xmlns:xm="http://schemas.microsoft.com/office/excel/2006/main">
          <x14:cfRule type="iconSet" priority="296" id="{8F7835FC-5786-4388-AE60-486B2013FE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4" id="{17A8AA44-E1E5-4214-9473-DC812A14A4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5" id="{E00BD45C-A41B-4610-85CD-999935A8B1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H170:L171</xm:sqref>
        </x14:conditionalFormatting>
        <x14:conditionalFormatting xmlns:xm="http://schemas.microsoft.com/office/excel/2006/main">
          <x14:cfRule type="iconSet" priority="293" id="{A26BD468-4A37-41E3-84D4-DE729E3DF8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H177:L186 H174:M176 F168:F172 H134 F125 I125:L125 H132 F161:F166 I161:L162 H170:I172 H163:I168 J163:L172 F174:F186 F70:F120 I70:L120 I13:L68 F129:F141 I129:L141 F13:F68</xm:sqref>
        </x14:conditionalFormatting>
        <x14:conditionalFormatting xmlns:xm="http://schemas.microsoft.com/office/excel/2006/main">
          <x14:cfRule type="iconSet" priority="292" id="{13CD728B-DA4B-4205-AEE4-F7E8F82B40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1" id="{4A18C09E-D398-4C64-A15F-3FAE6E7137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290" stopIfTrue="1" operator="containsText" id="{E17C7DC0-0E13-486B-8B78-26BC0C65FAE6}">
            <xm:f>NOT(ISERROR(SEARCH(0,H174)))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H174:M176</xm:sqref>
        </x14:conditionalFormatting>
        <x14:conditionalFormatting xmlns:xm="http://schemas.microsoft.com/office/excel/2006/main">
          <x14:cfRule type="iconSet" priority="280" id="{2428AA2A-C217-48B2-8A97-DDCA5671F3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5" id="{9F600E5D-4C92-4DFB-AD86-9BE4B30FC2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1" id="{735D6A52-3721-4F01-AF91-4DE159C28B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4" id="{DCD18AF9-E378-420A-BF8A-6BAF05C559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3" id="{F9B7357F-CA8E-47D4-958D-59C6709D35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2" id="{3469697E-CEB1-44B6-88A7-BCACE23E59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9" id="{D8F699B9-3E4A-49B5-8C3B-61B57BB14D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I13:I16</xm:sqref>
        </x14:conditionalFormatting>
        <x14:conditionalFormatting xmlns:xm="http://schemas.microsoft.com/office/excel/2006/main">
          <x14:cfRule type="iconSet" priority="278" id="{DA9045FD-FFE9-407F-B325-8EDD0C3374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I15:I16</xm:sqref>
        </x14:conditionalFormatting>
        <x14:conditionalFormatting xmlns:xm="http://schemas.microsoft.com/office/excel/2006/main">
          <x14:cfRule type="iconSet" priority="276" id="{DE100044-7285-40F7-A047-9E9907C429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5" id="{C67367A2-DF7B-4B98-AED3-018A2C1ED5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7" id="{0F65A2D9-5C43-4087-A87D-16600CC694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I18:I20</xm:sqref>
        </x14:conditionalFormatting>
        <x14:conditionalFormatting xmlns:xm="http://schemas.microsoft.com/office/excel/2006/main">
          <x14:cfRule type="iconSet" priority="100730" id="{F1F1DBFF-BFDA-4063-9DB7-9E5B3E18A6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784" id="{5ADEBECC-46F1-4F7B-9A68-DC3DE17F08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731" id="{C915D6D1-981D-45B5-ADF4-D1655DCF2A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783" id="{B4E4DB88-98A3-4BAC-B02D-8D6F9E34CE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782" id="{53E73661-3B96-46D8-B721-204ED8EE2F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780" id="{AE6DC6C5-94B8-4745-960A-32E6869723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781" id="{C0A0028F-217D-41D6-A4AE-DB79F01D30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I55:I68</xm:sqref>
        </x14:conditionalFormatting>
        <x14:conditionalFormatting xmlns:xm="http://schemas.microsoft.com/office/excel/2006/main">
          <x14:cfRule type="iconSet" priority="271" id="{AD9F553E-1EDD-4BA6-B5C5-0F2EC4CA6D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2" id="{3EBED371-D11B-49A4-882C-8BECCFEE56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3" id="{FF2780E2-5E28-457C-A056-50FA57C2C8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4" id="{444987AA-3C69-4AE7-9558-B6EBD7EBA8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I95:I112</xm:sqref>
        </x14:conditionalFormatting>
        <x14:conditionalFormatting xmlns:xm="http://schemas.microsoft.com/office/excel/2006/main">
          <x14:cfRule type="iconSet" priority="100966" id="{81AAAD93-C15C-49BE-A5F5-0928EA8E17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967" id="{7BEB71F0-EB33-40D3-B07A-3B97F0A004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968" id="{97E20FBB-2304-460E-8809-58C87DF067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969" id="{9D147F28-17AE-4204-91C4-DC9DEAE45E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I114:I116</xm:sqref>
        </x14:conditionalFormatting>
        <x14:conditionalFormatting xmlns:xm="http://schemas.microsoft.com/office/excel/2006/main">
          <x14:cfRule type="iconSet" priority="266" id="{B4F0DFAE-226D-4FFE-B816-C321FA17F2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4" id="{7E82C199-E929-4167-AAB8-99D438644D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5" id="{F0E4602F-A152-412C-A94D-350D61D3D5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3" id="{567CA149-311A-4C10-ABAB-B369315A89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I118:I119</xm:sqref>
        </x14:conditionalFormatting>
        <x14:conditionalFormatting xmlns:xm="http://schemas.microsoft.com/office/excel/2006/main">
          <x14:cfRule type="iconSet" priority="261" id="{1CCC9080-7E67-4431-895F-7552BD8928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2" id="{B4B4106F-106D-456F-BC69-BBA25A8398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0" id="{29DEB35C-AF45-4C8D-A0AB-53A4059434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9" id="{9C3CACEC-8E02-4AEB-AB7C-7F4E01706E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8" id="{C172E167-E0E1-4F49-919D-9D8B41730F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I121:I123</xm:sqref>
        </x14:conditionalFormatting>
        <x14:conditionalFormatting xmlns:xm="http://schemas.microsoft.com/office/excel/2006/main">
          <x14:cfRule type="iconSet" priority="257" id="{871335E7-F6BB-4A28-BAFA-78D07303D6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I126:I128</xm:sqref>
        </x14:conditionalFormatting>
        <x14:conditionalFormatting xmlns:xm="http://schemas.microsoft.com/office/excel/2006/main">
          <x14:cfRule type="iconSet" priority="256" id="{7BF36017-926D-4D81-A6D8-C55C93A976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5" id="{0AA49995-71E0-434B-AEF3-62343D22B4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I13:J13</xm:sqref>
        </x14:conditionalFormatting>
        <x14:conditionalFormatting xmlns:xm="http://schemas.microsoft.com/office/excel/2006/main">
          <x14:cfRule type="iconSet" priority="254" id="{443CC503-CFD2-47BB-85C3-6973CADCEB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I15:J20</xm:sqref>
        </x14:conditionalFormatting>
        <x14:conditionalFormatting xmlns:xm="http://schemas.microsoft.com/office/excel/2006/main">
          <x14:cfRule type="iconSet" priority="101518" id="{E3F3FDFF-86ED-4570-B60A-A59C926D4B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517" id="{65988E33-2415-4657-9051-CF5CF0E678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I32:J54</xm:sqref>
        </x14:conditionalFormatting>
        <x14:conditionalFormatting xmlns:xm="http://schemas.microsoft.com/office/excel/2006/main">
          <x14:cfRule type="iconSet" priority="251" id="{5DF33FC1-57A8-478A-98BA-1D7AB8B50E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0" id="{E1990665-25D8-4907-9777-0EF4E6A5ED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I65:J68</xm:sqref>
        </x14:conditionalFormatting>
        <x14:conditionalFormatting xmlns:xm="http://schemas.microsoft.com/office/excel/2006/main">
          <x14:cfRule type="iconSet" priority="100889" id="{0DA3D635-2748-4927-9E10-8E309953F3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I72:J93</xm:sqref>
        </x14:conditionalFormatting>
        <x14:conditionalFormatting xmlns:xm="http://schemas.microsoft.com/office/excel/2006/main">
          <x14:cfRule type="iconSet" priority="245" id="{49F7E92C-B9A5-4EB5-B005-01B91DEED3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4" id="{5AE0D166-85B9-4E94-BBAE-AD893E64FA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3" id="{47C7B363-0632-430D-B989-34F5071D0B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8" id="{4541C7A9-FE16-4573-AEB5-A01F31D9F5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7" id="{4EB2B63D-D1B5-417D-90B1-4AAA682904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6" id="{BCE710FD-0A75-4A8C-8D92-F274471A2B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I121:J122</xm:sqref>
        </x14:conditionalFormatting>
        <x14:conditionalFormatting xmlns:xm="http://schemas.microsoft.com/office/excel/2006/main">
          <x14:cfRule type="iconSet" priority="238" id="{2AA29AE1-4584-419E-B429-77A239FFCA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1" id="{7F5375E2-72AD-4906-B1E5-80BBCE365D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2" id="{26E329BF-6197-4D1A-B1F1-64BA300E48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0" id="{89469561-E60D-47DF-A4A4-9B30EC6FF5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9" id="{96927833-6F56-49BD-9EFF-8504B0638D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I123:J123</xm:sqref>
        </x14:conditionalFormatting>
        <x14:conditionalFormatting xmlns:xm="http://schemas.microsoft.com/office/excel/2006/main">
          <x14:cfRule type="iconSet" priority="234" id="{033A5107-D274-4F67-B688-D35A102C9D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7" id="{4125CF19-54A6-4C29-97EE-9C387AC8D7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6" id="{F792E9BD-D649-4C21-889E-88EDDAB7EE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3" id="{C9214740-4F76-4C4D-9147-1B8D4EE654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5" id="{E2ABDDF5-9494-4943-B7EF-7430F90D96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I124:J124</xm:sqref>
        </x14:conditionalFormatting>
        <x14:conditionalFormatting xmlns:xm="http://schemas.microsoft.com/office/excel/2006/main">
          <x14:cfRule type="iconSet" priority="232" id="{1B9C512D-AFE8-44A5-8835-51D1DD0FFA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9" id="{AE264C5C-9600-432C-9AF7-293351F585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0" id="{FCDD5111-315C-46CE-BAB6-6F492FCFDD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1" id="{6DF79EEB-6B1A-4C76-8769-1D568E9A5F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I130:J131</xm:sqref>
        </x14:conditionalFormatting>
        <x14:conditionalFormatting xmlns:xm="http://schemas.microsoft.com/office/excel/2006/main">
          <x14:cfRule type="iconSet" priority="228" id="{95DC7F67-7F2F-451C-B23A-9F7F18BDF5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I15:K20</xm:sqref>
        </x14:conditionalFormatting>
        <x14:conditionalFormatting xmlns:xm="http://schemas.microsoft.com/office/excel/2006/main">
          <x14:cfRule type="iconSet" priority="100769" id="{7AF81B5F-E7B7-43FE-87E4-7CC8FACC7C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770" id="{8CAD43AD-0653-44CE-8F71-7BED22A1FD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I55:K64 I14:K20</xm:sqref>
        </x14:conditionalFormatting>
        <x14:conditionalFormatting xmlns:xm="http://schemas.microsoft.com/office/excel/2006/main">
          <x14:cfRule type="iconSet" priority="100773" id="{5C31FD91-7B79-4CA9-A789-954435986A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I55:K64</xm:sqref>
        </x14:conditionalFormatting>
        <x14:conditionalFormatting xmlns:xm="http://schemas.microsoft.com/office/excel/2006/main">
          <x14:cfRule type="iconSet" priority="226" id="{5AD12F01-7B41-4FBB-B5DC-612400F2CA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7" id="{4976A04E-3B39-47AF-A710-2C6ED14A87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 J14:K20</xm:sqref>
        </x14:conditionalFormatting>
        <x14:conditionalFormatting xmlns:xm="http://schemas.microsoft.com/office/excel/2006/main">
          <x14:cfRule type="iconSet" priority="225" id="{269FB66F-BC8C-42E2-9524-ADD7DBB704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3" id="{28D0C772-BC98-419C-AB6D-037556ADBA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4" id="{8E8223E3-F0BE-406A-9F50-FABF5689B5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2" id="{92BCAEBE-7DD6-41A3-83D6-EBED2AEBCB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0" id="{7BD68053-A516-4216-9FED-11A93F6900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1" id="{51BA9FA3-8F31-4785-9AFE-64A18DD88D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9" id="{CDB8E65D-5253-42C8-B14E-2AFA29C302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J13:J16</xm:sqref>
        </x14:conditionalFormatting>
        <x14:conditionalFormatting xmlns:xm="http://schemas.microsoft.com/office/excel/2006/main">
          <x14:cfRule type="iconSet" priority="218" id="{7DEA2304-4D2D-4FE7-A3E6-7E98D4D545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J15:J16</xm:sqref>
        </x14:conditionalFormatting>
        <x14:conditionalFormatting xmlns:xm="http://schemas.microsoft.com/office/excel/2006/main">
          <x14:cfRule type="iconSet" priority="215" id="{24951A3A-94EC-4DD2-BC2A-AD5099AB8B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6" id="{1024333F-6B25-4A6A-90C7-FCDAC7E2A4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7" id="{76AC31F1-6A26-4DE2-8056-DA55E49DC5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J18:J20</xm:sqref>
        </x14:conditionalFormatting>
        <x14:conditionalFormatting xmlns:xm="http://schemas.microsoft.com/office/excel/2006/main">
          <x14:cfRule type="iconSet" priority="101701" id="{9FAE3A48-978A-4913-8FAB-D8DA679BF7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00" id="{8C1F781D-44C4-4B79-B2BE-EEA7B2A957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699" id="{D7D2A639-BDAA-4FF1-976F-666E4483BB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698" id="{88AD8DD5-E312-4B58-9EBA-3AD215E7F2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697" id="{B5A99B6B-1323-428C-B16C-01A1139B8A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J18:J31</xm:sqref>
        </x14:conditionalFormatting>
        <x14:conditionalFormatting xmlns:xm="http://schemas.microsoft.com/office/excel/2006/main">
          <x14:cfRule type="iconSet" priority="101708" id="{DBDC19E4-305A-433A-A13E-1A5497BCB3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07" id="{05CD9DE9-A431-4EB4-BFF6-D206EBDF50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J21:J31</xm:sqref>
        </x14:conditionalFormatting>
        <x14:conditionalFormatting xmlns:xm="http://schemas.microsoft.com/office/excel/2006/main">
          <x14:cfRule type="iconSet" priority="169" id="{5D61CA84-299E-4638-B919-0DA94A567A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8" id="{6D28EF66-7F6D-4A38-A754-297F485439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J65:J68 J55:K64 J32:J54</xm:sqref>
        </x14:conditionalFormatting>
        <x14:conditionalFormatting xmlns:xm="http://schemas.microsoft.com/office/excel/2006/main">
          <x14:cfRule type="iconSet" priority="214" id="{6C00FBC7-B2D1-483D-9EC6-6C499C608D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3" id="{5AAD569E-7B5A-4618-B657-EDEC7CEFE2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2" id="{522E5191-1EE4-4BA5-9CD1-46D9D5668D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1" id="{13BF021E-115F-4F0E-93A4-406CFDFF05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0" id="{FA47975B-5700-4E93-BA1D-4896A50B19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9" id="{14E9488B-3FD4-4174-942A-E3F0618162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8" id="{AD57328F-4698-4F52-9ECC-19C7444A81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J65:J68</xm:sqref>
        </x14:conditionalFormatting>
        <x14:conditionalFormatting xmlns:xm="http://schemas.microsoft.com/office/excel/2006/main">
          <x14:cfRule type="iconSet" priority="206" id="{F981C2B4-8E90-4262-AD38-F589719FC9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5" id="{F00F1701-3CB7-4236-8FDE-83CF5DA9EC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4" id="{F923AEEC-F0D1-429F-90C9-B70A79BA95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7" id="{13A998A8-C89B-4DF7-A263-E9DC740544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J95:J112</xm:sqref>
        </x14:conditionalFormatting>
        <x14:conditionalFormatting xmlns:xm="http://schemas.microsoft.com/office/excel/2006/main">
          <x14:cfRule type="iconSet" priority="100973" id="{5A9C32A6-6AD8-4048-9C61-68799E803E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972" id="{BEF093D4-FECF-40FF-9092-97D44D9773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971" id="{03785C5B-C9D6-44C4-B8DA-5B3596474C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970" id="{EDEF61E9-1A1C-4765-911C-893AD53897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J114:J116</xm:sqref>
        </x14:conditionalFormatting>
        <x14:conditionalFormatting xmlns:xm="http://schemas.microsoft.com/office/excel/2006/main">
          <x14:cfRule type="iconSet" priority="198" id="{516AA097-DC7C-4418-BA59-7BC279C143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7" id="{EE28119F-B806-419E-965D-5EC5C038F6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6" id="{4A25C189-4BE1-4A41-B57E-282AA10864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9" id="{C9E0D234-7280-4A43-8F30-85CE903415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J118:J119</xm:sqref>
        </x14:conditionalFormatting>
        <x14:conditionalFormatting xmlns:xm="http://schemas.microsoft.com/office/excel/2006/main">
          <x14:cfRule type="iconSet" priority="195" id="{89382A9B-4ADB-458C-98BC-68E2BBA84E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4" id="{83CFD99F-0FF7-498B-A86C-03BAE52083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2" id="{1A21A0BF-F810-4CC0-AD96-530AD10F6B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1" id="{E4AF13BC-1B45-43BE-B0D6-1089E21F05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3" id="{78E1FD77-24D9-4B58-9158-672727DC52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J121:J123</xm:sqref>
        </x14:conditionalFormatting>
        <x14:conditionalFormatting xmlns:xm="http://schemas.microsoft.com/office/excel/2006/main">
          <x14:cfRule type="iconSet" priority="189" id="{646B8CA0-760F-4030-BC15-5404F69F9D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0" id="{09F6332B-945A-4B12-95CC-9E9DD44697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J126:J128</xm:sqref>
        </x14:conditionalFormatting>
        <x14:conditionalFormatting xmlns:xm="http://schemas.microsoft.com/office/excel/2006/main">
          <x14:cfRule type="iconSet" priority="188" id="{CFBBF221-D057-4265-9582-1569CC0838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J134</xm:sqref>
        </x14:conditionalFormatting>
        <x14:conditionalFormatting xmlns:xm="http://schemas.microsoft.com/office/excel/2006/main">
          <x14:cfRule type="iconSet" priority="101228" id="{99E96803-E068-4D39-96AA-C41E45F64F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25" id="{466EDEBF-3219-474C-9479-C1D6454BA5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26" id="{30738CFA-2131-4EBD-BC52-85C063C0D0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27" id="{71CE0324-EF27-4181-B72F-DC0FECAD18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J167</xm:sqref>
        </x14:conditionalFormatting>
        <x14:conditionalFormatting xmlns:xm="http://schemas.microsoft.com/office/excel/2006/main">
          <x14:cfRule type="iconSet" priority="183" id="{2A31B53A-9797-497D-91D6-452226A8B9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J168 J163:J166</xm:sqref>
        </x14:conditionalFormatting>
        <x14:conditionalFormatting xmlns:xm="http://schemas.microsoft.com/office/excel/2006/main">
          <x14:cfRule type="iconSet" priority="181" id="{887F4B25-61C7-4756-9B1E-F7BDE18008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2" id="{935C3233-9A45-4A7E-9990-8C34189EF1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J170:J171</xm:sqref>
        </x14:conditionalFormatting>
        <x14:conditionalFormatting xmlns:xm="http://schemas.microsoft.com/office/excel/2006/main">
          <x14:cfRule type="iconSet" priority="179" id="{0D1FA09D-2E9B-48B5-9563-5DB63C5406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0" id="{F72A63C3-EDA9-4548-9D65-1C28E3CE28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J170:J172</xm:sqref>
        </x14:conditionalFormatting>
        <x14:conditionalFormatting xmlns:xm="http://schemas.microsoft.com/office/excel/2006/main">
          <x14:cfRule type="iconSet" priority="172" id="{D7C58C5A-20AA-4BBE-A0B9-7447034AC0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8" id="{C1E37735-A61C-4E9D-BC94-ECA5E19353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3" id="{344AAE9B-8975-47E4-9810-D709F1249A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1" id="{103D9F9C-699B-42DB-825E-A4A010C7F8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7" id="{B71A80D4-C138-47F0-9692-C61EB58435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6" id="{1DB02F97-ED34-465D-B9B5-E7E72991D8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5" id="{BFD2A98E-DE08-4403-B0E3-D4537D6E65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4" id="{2C3F5958-01D9-4D71-913C-405DC5DC7F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0" id="{E13CE55A-E1C4-4359-AE2A-D2F668C18B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J174:J176</xm:sqref>
        </x14:conditionalFormatting>
        <x14:conditionalFormatting xmlns:xm="http://schemas.microsoft.com/office/excel/2006/main">
          <x14:cfRule type="iconSet" priority="101719" id="{FBDF8327-EEC5-4803-A8C8-40B42DE5D1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18" id="{CA40BDCD-6260-45C6-A893-6206F18279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17" id="{0FC4E979-392B-4A41-B170-B33089C00D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16" id="{448CD297-B0CF-4A68-A8FA-3481A35DB1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20" id="{F4193400-D61E-4E8E-BCFB-067E96C010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J28:K28 I18:I26 I28:I31 I27:K27</xm:sqref>
        </x14:conditionalFormatting>
        <x14:conditionalFormatting xmlns:xm="http://schemas.microsoft.com/office/excel/2006/main">
          <x14:cfRule type="iconSet" priority="101742" id="{F24F14DE-17C2-43AB-9BA3-3530E3F346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41" id="{0E852845-3C77-44CE-B7A2-7B6BF87A4C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J28:K28 I21:I26 I28:I31 I27:K27</xm:sqref>
        </x14:conditionalFormatting>
        <x14:conditionalFormatting xmlns:xm="http://schemas.microsoft.com/office/excel/2006/main">
          <x14:cfRule type="iconSet" priority="100975" id="{40BA7FBE-6998-4C82-959E-8FFC1AD390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J94:K117 J72:J93</xm:sqref>
        </x14:conditionalFormatting>
        <x14:conditionalFormatting xmlns:xm="http://schemas.microsoft.com/office/excel/2006/main">
          <x14:cfRule type="iconSet" priority="100978" id="{697A8910-A21D-4F84-9A3A-52D640376C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J115:K117 I114:K114 J94:K113 I72:J93</xm:sqref>
        </x14:conditionalFormatting>
        <x14:conditionalFormatting xmlns:xm="http://schemas.microsoft.com/office/excel/2006/main">
          <x14:cfRule type="iconSet" priority="165" id="{4EC6F6C6-0844-4244-9A1E-89B11C7BAD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J160:K160 K145:K159 J142:J159 I145:I157</xm:sqref>
        </x14:conditionalFormatting>
        <x14:conditionalFormatting xmlns:xm="http://schemas.microsoft.com/office/excel/2006/main">
          <x14:cfRule type="iconSet" priority="101234" id="{FD91D00F-548F-4E30-A916-C70F991EBA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33" id="{1DBF2931-F970-4970-9364-280F8BD8E1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32" id="{72D84D56-0531-43BE-B8C0-1CC9C0D5E8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31" id="{E23F31A8-69AA-41DE-8384-A6968058A5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30" id="{952AE9B2-744B-41BF-AEF4-06FC541831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J167:K167</xm:sqref>
        </x14:conditionalFormatting>
        <x14:conditionalFormatting xmlns:xm="http://schemas.microsoft.com/office/excel/2006/main">
          <x14:cfRule type="iconSet" priority="159" id="{97A48B67-5F64-4D67-995D-04EAFE773A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J170:K172</xm:sqref>
        </x14:conditionalFormatting>
        <x14:conditionalFormatting xmlns:xm="http://schemas.microsoft.com/office/excel/2006/main">
          <x14:cfRule type="iconSet" priority="158" id="{CB0F8329-A49B-4108-A900-F5C5C40047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J170:L171</xm:sqref>
        </x14:conditionalFormatting>
        <x14:conditionalFormatting xmlns:xm="http://schemas.microsoft.com/office/excel/2006/main">
          <x14:cfRule type="iconSet" priority="157" id="{56973AAB-B70C-4FC5-A2CA-503766C284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J174:M176</xm:sqref>
        </x14:conditionalFormatting>
        <x14:conditionalFormatting xmlns:xm="http://schemas.microsoft.com/office/excel/2006/main">
          <x14:cfRule type="iconSet" priority="83" id="{3896FD01-68A1-4D92-BA4C-DF20A3F5C9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4" id="{F978FB10-4369-406B-98D4-F7B9689AD8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K13:K20</xm:sqref>
        </x14:conditionalFormatting>
        <x14:conditionalFormatting xmlns:xm="http://schemas.microsoft.com/office/excel/2006/main">
          <x14:cfRule type="iconSet" priority="101758" id="{02DF5AE3-F94F-40FC-8DF0-0E8163B948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59" id="{F2473724-1A97-4FB1-8DB6-0B2E638C43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K21:K31</xm:sqref>
        </x14:conditionalFormatting>
        <x14:conditionalFormatting xmlns:xm="http://schemas.microsoft.com/office/excel/2006/main">
          <x14:cfRule type="iconSet" priority="101762" id="{1D2A19C6-1AEB-4F1B-B18C-E8ABB4502B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63" id="{90E80135-F096-4C99-8C6C-B97389FB55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64" id="{35C6150E-F5D4-4797-8722-35CE5D21BE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65" id="{09CC8514-5BD3-42D9-9DB0-7B697C872D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66" id="{91735EC5-DB56-410B-818D-E09DC949D5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67" id="{232B945C-EFDA-4DF7-84AD-2004E6C268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68" id="{3A726167-7CEE-4B69-AE80-DE62FF4BD6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K28 I13:J26 I28:J68 I27:K27</xm:sqref>
        </x14:conditionalFormatting>
        <x14:conditionalFormatting xmlns:xm="http://schemas.microsoft.com/office/excel/2006/main">
          <x14:cfRule type="iconSet" priority="101797" id="{4F65E83E-1FDF-445A-8847-E36F46E304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798" id="{DA678107-47C6-430F-9C2F-4883E2B8E5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K28 I21:J26 I28:J31 I27:K27</xm:sqref>
        </x14:conditionalFormatting>
        <x14:conditionalFormatting xmlns:xm="http://schemas.microsoft.com/office/excel/2006/main">
          <x14:cfRule type="iconSet" priority="101572" id="{D2C0602F-8D9C-4C51-AEB7-8B3D140485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573" id="{1F7444DC-9094-4C11-9019-B766A8A036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K32:K68</xm:sqref>
        </x14:conditionalFormatting>
        <x14:conditionalFormatting xmlns:xm="http://schemas.microsoft.com/office/excel/2006/main">
          <x14:cfRule type="iconSet" priority="156" id="{6D2B469A-7091-4D7E-BB02-2DA489F0D1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5" id="{3787E24C-622E-4B75-85B1-118073AB73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K114 K72:K93</xm:sqref>
        </x14:conditionalFormatting>
        <x14:conditionalFormatting xmlns:xm="http://schemas.microsoft.com/office/excel/2006/main">
          <x14:cfRule type="iconSet" priority="154" id="{92035F31-605C-4CD5-AC6E-F5D387DA32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K126:K128</xm:sqref>
        </x14:conditionalFormatting>
        <x14:conditionalFormatting xmlns:xm="http://schemas.microsoft.com/office/excel/2006/main">
          <x14:cfRule type="iconSet" priority="101152" id="{98BD1CE7-EE2F-4400-A51D-7E31D4C8AD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K134:K141</xm:sqref>
        </x14:conditionalFormatting>
        <x14:conditionalFormatting xmlns:xm="http://schemas.microsoft.com/office/excel/2006/main">
          <x14:cfRule type="iconSet" priority="152" id="{C0D1FE44-8628-4F83-8D54-8D81A40848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K142:K160 I145:J157</xm:sqref>
        </x14:conditionalFormatting>
        <x14:conditionalFormatting xmlns:xm="http://schemas.microsoft.com/office/excel/2006/main">
          <x14:cfRule type="iconSet" priority="151" id="{A92B8A2F-24D8-469C-AF27-4BF90D51E6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K158:K160</xm:sqref>
        </x14:conditionalFormatting>
        <x14:conditionalFormatting xmlns:xm="http://schemas.microsoft.com/office/excel/2006/main">
          <x14:cfRule type="iconSet" priority="101235" id="{756945C4-CCAB-4CF6-99E2-14E613D153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36" id="{A138544C-E346-44C4-831B-A0FAD00E59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37" id="{269E0CE0-E12C-4E14-A34F-0AB928A8DF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38" id="{AEBC19CF-645E-4048-AF03-2A0B21E503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39" id="{1AE8D1A3-254C-4C55-B4B8-0AC4D0304D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40" id="{061409A6-2522-4798-8D14-0ABC5964F4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41" id="{68A0638A-88B0-4839-879B-A0065605E6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K167</xm:sqref>
        </x14:conditionalFormatting>
        <x14:conditionalFormatting xmlns:xm="http://schemas.microsoft.com/office/excel/2006/main">
          <x14:cfRule type="iconSet" priority="143" id="{91364651-305E-47A2-B0F8-F6903C5A2B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K170:K172</xm:sqref>
        </x14:conditionalFormatting>
        <x14:conditionalFormatting xmlns:xm="http://schemas.microsoft.com/office/excel/2006/main">
          <x14:cfRule type="iconSet" priority="142" id="{7712FA4C-B007-4383-9E13-106DEB559A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K168:L168 K163:K166</xm:sqref>
        </x14:conditionalFormatting>
        <x14:conditionalFormatting xmlns:xm="http://schemas.microsoft.com/office/excel/2006/main">
          <x14:cfRule type="iconSet" priority="141" id="{F865F3C2-403D-4FA1-B9A6-4634B9418C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K174:M176</xm:sqref>
        </x14:conditionalFormatting>
        <x14:conditionalFormatting xmlns:xm="http://schemas.microsoft.com/office/excel/2006/main">
          <x14:cfRule type="iconSet" priority="82" id="{A17E2205-2981-4A11-A176-D58322A95E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L13:L20</xm:sqref>
        </x14:conditionalFormatting>
        <x14:conditionalFormatting xmlns:xm="http://schemas.microsoft.com/office/excel/2006/main">
          <x14:cfRule type="iconSet" priority="101811" id="{6606D696-8DE1-427C-A649-A1D799F66C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L21:L31</xm:sqref>
        </x14:conditionalFormatting>
        <x14:conditionalFormatting xmlns:xm="http://schemas.microsoft.com/office/excel/2006/main">
          <x14:cfRule type="iconSet" priority="101580" id="{3E45AEAB-0C03-44A4-A912-684CBD3B43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L32:L68</xm:sqref>
        </x14:conditionalFormatting>
        <x14:conditionalFormatting xmlns:xm="http://schemas.microsoft.com/office/excel/2006/main">
          <x14:cfRule type="iconSet" priority="101153" id="{D28574E7-BAB0-4F43-BCE6-234C1E31EE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L135:L141</xm:sqref>
        </x14:conditionalFormatting>
        <x14:conditionalFormatting xmlns:xm="http://schemas.microsoft.com/office/excel/2006/main">
          <x14:cfRule type="iconSet" priority="139" id="{DAB7F356-31BD-45E8-B593-3AFD695646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L163:L166</xm:sqref>
        </x14:conditionalFormatting>
        <x14:conditionalFormatting xmlns:xm="http://schemas.microsoft.com/office/excel/2006/main">
          <x14:cfRule type="iconSet" priority="101244" id="{3C2CFD7E-BF50-4063-B569-F158D488A2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43" id="{82998C40-3114-430A-BACA-615D75BFDB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54" id="{B5ECEA29-0358-4ACB-89AE-B9F9120A5F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53" id="{ED8775DE-B7A3-4668-A45E-A66380A6EE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52" id="{46DA0148-D2CD-47BF-9E71-94459C3EFE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51" id="{FF77BD90-B7A9-44EC-904E-7275E6FFFD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50" id="{026AED5F-E127-4AAF-A418-609FDC9B19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48" id="{DD76AF4F-1230-41A6-BD5F-DF8882B671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47" id="{B67FBD22-5814-4553-A3D4-436D8932CF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49" id="{6C99F0B1-8471-400F-8E71-8E7F22CB90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46" id="{4D6A9321-ED14-4B6E-8A36-435ECF5F23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245" id="{939C9FA1-A929-46C6-A209-CA84AFEE0B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L167</xm:sqref>
        </x14:conditionalFormatting>
        <x14:conditionalFormatting xmlns:xm="http://schemas.microsoft.com/office/excel/2006/main">
          <x14:cfRule type="iconSet" priority="124" id="{EE4C3FDA-727E-48A2-B509-65D5B8D746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5" id="{5CD79A13-0892-4887-B5AD-AB85D8329D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6" id="{53E637FA-21E7-435C-8D7E-4D5A676A56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L170:L172</xm:sqref>
        </x14:conditionalFormatting>
        <x14:conditionalFormatting xmlns:xm="http://schemas.microsoft.com/office/excel/2006/main">
          <x14:cfRule type="iconSet" priority="122" id="{1015F215-F454-4B3C-967C-DC593843FBE9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M121:M124</xm:sqref>
        </x14:conditionalFormatting>
        <x14:conditionalFormatting xmlns:xm="http://schemas.microsoft.com/office/excel/2006/main">
          <x14:cfRule type="iconSet" priority="121" id="{BB784778-BC3F-47A2-860B-261A6B254AD3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M129:M133 M125 M70:M120</xm:sqref>
        </x14:conditionalFormatting>
        <x14:conditionalFormatting xmlns:xm="http://schemas.microsoft.com/office/excel/2006/main">
          <x14:cfRule type="iconSet" priority="120" id="{14C40712-4A53-4DDF-9F5B-127AF3611488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M142:M160</xm:sqref>
        </x14:conditionalFormatting>
        <x14:conditionalFormatting xmlns:xm="http://schemas.microsoft.com/office/excel/2006/main">
          <x14:cfRule type="iconSet" priority="119" id="{20C44638-352C-4D24-921C-1B7EB5B63769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M161 M134:M141</xm:sqref>
        </x14:conditionalFormatting>
        <x14:conditionalFormatting xmlns:xm="http://schemas.microsoft.com/office/excel/2006/main">
          <x14:cfRule type="iconSet" priority="101257" id="{6CFC1682-F3B3-426F-9CF0-6A27FB6355AE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M167</xm:sqref>
        </x14:conditionalFormatting>
        <x14:conditionalFormatting xmlns:xm="http://schemas.microsoft.com/office/excel/2006/main">
          <x14:cfRule type="iconSet" priority="117" id="{868140A1-DF42-4538-959A-7979992EBB93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M168 M163:M166</xm:sqref>
        </x14:conditionalFormatting>
        <x14:conditionalFormatting xmlns:xm="http://schemas.microsoft.com/office/excel/2006/main">
          <x14:cfRule type="iconSet" priority="116" id="{6B27325B-F6A2-4EE9-B00E-2A7E24B7C3EF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M170:M171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E37EA-A185-482C-8117-166BA5430959}">
  <sheetPr codeName="Hoja1">
    <pageSetUpPr autoPageBreaks="0"/>
  </sheetPr>
  <dimension ref="A1:AM188"/>
  <sheetViews>
    <sheetView showGridLines="0" topLeftCell="A18" zoomScale="78" zoomScaleNormal="78" workbookViewId="0">
      <selection activeCell="K119" sqref="K119"/>
    </sheetView>
  </sheetViews>
  <sheetFormatPr baseColWidth="10" defaultColWidth="8.5703125" defaultRowHeight="15" x14ac:dyDescent="0.25"/>
  <cols>
    <col min="1" max="1" width="24.5703125" style="6" customWidth="1"/>
    <col min="2" max="2" width="19.42578125" style="42" customWidth="1"/>
    <col min="3" max="3" width="30.5703125" style="6" customWidth="1"/>
    <col min="4" max="4" width="105.5703125" style="6" customWidth="1"/>
    <col min="5" max="5" width="10.570312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100.140625" style="14" customWidth="1"/>
    <col min="15" max="15" width="8.140625" style="16" customWidth="1"/>
    <col min="16" max="16" width="15.4257812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592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C8" s="316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06 Enero - 10 Enero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343" t="s">
        <v>506</v>
      </c>
      <c r="D13" s="203" t="s">
        <v>507</v>
      </c>
      <c r="E13" s="286"/>
      <c r="F13" s="285">
        <v>3</v>
      </c>
      <c r="G13" s="304" t="s">
        <v>9</v>
      </c>
      <c r="H13" s="218">
        <v>3</v>
      </c>
      <c r="I13" s="306">
        <v>3</v>
      </c>
      <c r="J13" s="8">
        <v>3</v>
      </c>
      <c r="K13" s="8">
        <v>3</v>
      </c>
      <c r="L13" s="32">
        <v>3</v>
      </c>
      <c r="M13" s="122"/>
      <c r="N13" s="330" t="s">
        <v>508</v>
      </c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335" t="s">
        <v>486</v>
      </c>
      <c r="D14" s="207" t="s">
        <v>509</v>
      </c>
      <c r="E14" s="201"/>
      <c r="F14" s="178">
        <v>3</v>
      </c>
      <c r="G14" s="238" t="s">
        <v>9</v>
      </c>
      <c r="H14" s="220">
        <v>3</v>
      </c>
      <c r="I14" s="279">
        <v>3</v>
      </c>
      <c r="J14" s="7">
        <v>3</v>
      </c>
      <c r="K14" s="7">
        <v>3</v>
      </c>
      <c r="L14" s="33">
        <v>3</v>
      </c>
      <c r="M14" s="122"/>
      <c r="N14" s="174" t="s">
        <v>510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18.600000000000001" customHeight="1" thickBot="1" x14ac:dyDescent="0.3">
      <c r="A15" s="720"/>
      <c r="B15" s="730"/>
      <c r="C15" s="68" t="s">
        <v>41</v>
      </c>
      <c r="D15" s="207" t="s">
        <v>42</v>
      </c>
      <c r="E15" s="201"/>
      <c r="F15" s="178">
        <v>3</v>
      </c>
      <c r="G15" s="238" t="s">
        <v>9</v>
      </c>
      <c r="H15" s="220">
        <v>3</v>
      </c>
      <c r="I15" s="279">
        <v>3</v>
      </c>
      <c r="J15" s="7">
        <v>3</v>
      </c>
      <c r="K15" s="7">
        <v>3</v>
      </c>
      <c r="L15" s="33">
        <v>3</v>
      </c>
      <c r="M15" s="122"/>
      <c r="N15" s="174"/>
      <c r="O15" s="12"/>
      <c r="P15" s="5"/>
      <c r="Q15" s="28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18.600000000000001" customHeight="1" thickBot="1" x14ac:dyDescent="0.3">
      <c r="A16" s="720"/>
      <c r="B16" s="730"/>
      <c r="C16" s="68" t="s">
        <v>41</v>
      </c>
      <c r="D16" s="207" t="s">
        <v>236</v>
      </c>
      <c r="E16" s="201">
        <v>45667</v>
      </c>
      <c r="F16" s="178">
        <v>1</v>
      </c>
      <c r="G16" s="238" t="s">
        <v>9</v>
      </c>
      <c r="H16" s="220">
        <v>1</v>
      </c>
      <c r="I16" s="279">
        <v>1</v>
      </c>
      <c r="J16" s="7">
        <v>1</v>
      </c>
      <c r="K16" s="7">
        <v>1</v>
      </c>
      <c r="L16" s="33">
        <v>1</v>
      </c>
      <c r="M16" s="122"/>
      <c r="N16" s="174" t="s">
        <v>237</v>
      </c>
      <c r="O16" s="12"/>
      <c r="P16" s="5"/>
      <c r="Q16" s="28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9" customHeight="1" thickBot="1" x14ac:dyDescent="0.3">
      <c r="A17" s="720"/>
      <c r="B17" s="730"/>
      <c r="C17" s="72"/>
      <c r="D17" s="205"/>
      <c r="E17" s="248"/>
      <c r="F17" s="135"/>
      <c r="G17" s="277"/>
      <c r="H17" s="215"/>
      <c r="I17" s="243"/>
      <c r="J17" s="243"/>
      <c r="K17" s="10"/>
      <c r="L17" s="38"/>
      <c r="M17" s="122"/>
      <c r="N17" s="177"/>
      <c r="O17" s="12"/>
      <c r="P17" s="5"/>
      <c r="Q17" s="28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33" customHeight="1" thickBot="1" x14ac:dyDescent="0.3">
      <c r="A18" s="720"/>
      <c r="B18" s="804" t="s">
        <v>44</v>
      </c>
      <c r="C18" s="249" t="s">
        <v>45</v>
      </c>
      <c r="D18" s="235" t="s">
        <v>46</v>
      </c>
      <c r="E18" s="345"/>
      <c r="F18" s="155">
        <v>1</v>
      </c>
      <c r="G18" s="288" t="s">
        <v>9</v>
      </c>
      <c r="H18" s="218">
        <v>1</v>
      </c>
      <c r="I18" s="306">
        <v>1</v>
      </c>
      <c r="J18" s="8">
        <v>1</v>
      </c>
      <c r="K18" s="46">
        <v>1</v>
      </c>
      <c r="L18" s="32">
        <v>1</v>
      </c>
      <c r="M18" s="486"/>
      <c r="N18" s="311" t="s">
        <v>728</v>
      </c>
      <c r="O18" s="12"/>
      <c r="P18" s="5"/>
      <c r="Q18" s="28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18.600000000000001" customHeight="1" thickBot="1" x14ac:dyDescent="0.3">
      <c r="A19" s="720"/>
      <c r="B19" s="805"/>
      <c r="C19" s="314" t="s">
        <v>675</v>
      </c>
      <c r="D19" s="207" t="s">
        <v>676</v>
      </c>
      <c r="E19" s="201">
        <v>45660</v>
      </c>
      <c r="F19" s="156">
        <v>4</v>
      </c>
      <c r="G19" s="125" t="s">
        <v>9</v>
      </c>
      <c r="H19" s="220">
        <v>4</v>
      </c>
      <c r="I19" s="279">
        <v>4</v>
      </c>
      <c r="J19" s="7">
        <v>4</v>
      </c>
      <c r="K19" s="47">
        <v>4</v>
      </c>
      <c r="L19" s="33">
        <v>4</v>
      </c>
      <c r="M19" s="123"/>
      <c r="N19" s="174" t="s">
        <v>729</v>
      </c>
      <c r="O19" s="12"/>
      <c r="P19" s="5"/>
      <c r="Q19" s="28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805"/>
      <c r="C20" s="314" t="s">
        <v>82</v>
      </c>
      <c r="D20" s="207" t="s">
        <v>677</v>
      </c>
      <c r="E20" s="201"/>
      <c r="F20" s="158"/>
      <c r="G20" s="246" t="s">
        <v>9</v>
      </c>
      <c r="H20" s="215"/>
      <c r="I20" s="243"/>
      <c r="J20" s="10"/>
      <c r="K20" s="44"/>
      <c r="L20" s="38">
        <v>1</v>
      </c>
      <c r="M20" s="132"/>
      <c r="N20" s="174"/>
      <c r="O20" s="12"/>
      <c r="P20" s="5"/>
      <c r="Q20" s="28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805"/>
      <c r="C21" s="314" t="s">
        <v>82</v>
      </c>
      <c r="D21" s="207" t="s">
        <v>678</v>
      </c>
      <c r="E21" s="201">
        <v>45678</v>
      </c>
      <c r="F21" s="158">
        <v>4</v>
      </c>
      <c r="G21" s="246" t="s">
        <v>9</v>
      </c>
      <c r="H21" s="215">
        <v>2</v>
      </c>
      <c r="I21" s="243">
        <v>1</v>
      </c>
      <c r="J21" s="10">
        <v>1</v>
      </c>
      <c r="K21" s="44">
        <v>4</v>
      </c>
      <c r="L21" s="38">
        <v>4</v>
      </c>
      <c r="M21" s="132"/>
      <c r="N21" s="174" t="s">
        <v>132</v>
      </c>
      <c r="O21" s="12"/>
      <c r="P21" s="5"/>
      <c r="Q21" s="28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805"/>
      <c r="C22" s="314" t="s">
        <v>82</v>
      </c>
      <c r="D22" s="207" t="s">
        <v>595</v>
      </c>
      <c r="E22" s="201">
        <v>45680</v>
      </c>
      <c r="F22" s="158"/>
      <c r="G22" s="246" t="s">
        <v>9</v>
      </c>
      <c r="H22" s="215"/>
      <c r="I22" s="243">
        <v>1</v>
      </c>
      <c r="J22" s="10">
        <v>1</v>
      </c>
      <c r="K22" s="44">
        <v>0</v>
      </c>
      <c r="L22" s="38">
        <v>1</v>
      </c>
      <c r="M22" s="132"/>
      <c r="N22" s="176" t="s">
        <v>679</v>
      </c>
      <c r="O22" s="12"/>
      <c r="P22" s="5"/>
      <c r="Q22" s="28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805"/>
      <c r="C23" s="314" t="s">
        <v>48</v>
      </c>
      <c r="D23" s="207" t="s">
        <v>730</v>
      </c>
      <c r="E23" s="201">
        <v>45670</v>
      </c>
      <c r="F23" s="158">
        <v>1</v>
      </c>
      <c r="G23" s="246" t="s">
        <v>9</v>
      </c>
      <c r="H23" s="215">
        <v>1</v>
      </c>
      <c r="I23" s="243">
        <v>1</v>
      </c>
      <c r="J23" s="10">
        <v>1</v>
      </c>
      <c r="K23" s="44">
        <v>1</v>
      </c>
      <c r="L23" s="38">
        <v>1</v>
      </c>
      <c r="M23" s="132"/>
      <c r="N23" s="176" t="s">
        <v>731</v>
      </c>
      <c r="O23" s="12"/>
      <c r="P23" s="5"/>
      <c r="Q23" s="28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805"/>
      <c r="C24" s="314" t="s">
        <v>48</v>
      </c>
      <c r="D24" s="207" t="s">
        <v>516</v>
      </c>
      <c r="E24" s="201">
        <v>45671</v>
      </c>
      <c r="F24" s="158">
        <v>1</v>
      </c>
      <c r="G24" s="246" t="s">
        <v>9</v>
      </c>
      <c r="H24" s="215">
        <v>1</v>
      </c>
      <c r="I24" s="243">
        <v>1</v>
      </c>
      <c r="J24" s="10">
        <v>1</v>
      </c>
      <c r="K24" s="44">
        <v>1</v>
      </c>
      <c r="L24" s="38">
        <v>1</v>
      </c>
      <c r="M24" s="132"/>
      <c r="N24" s="176" t="s">
        <v>731</v>
      </c>
      <c r="O24" s="12"/>
      <c r="P24" s="5"/>
      <c r="Q24" s="28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805"/>
      <c r="C25" s="314" t="s">
        <v>48</v>
      </c>
      <c r="D25" s="207" t="s">
        <v>518</v>
      </c>
      <c r="E25" s="201">
        <v>45678</v>
      </c>
      <c r="F25" s="158">
        <v>1</v>
      </c>
      <c r="G25" s="246" t="s">
        <v>9</v>
      </c>
      <c r="H25" s="215">
        <v>1</v>
      </c>
      <c r="I25" s="243">
        <v>1</v>
      </c>
      <c r="J25" s="10">
        <v>1</v>
      </c>
      <c r="K25" s="44">
        <v>1</v>
      </c>
      <c r="L25" s="38">
        <v>1</v>
      </c>
      <c r="M25" s="132"/>
      <c r="N25" s="176" t="s">
        <v>731</v>
      </c>
      <c r="O25" s="12"/>
      <c r="P25" s="5"/>
      <c r="Q25" s="28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805"/>
      <c r="C26" s="314" t="s">
        <v>48</v>
      </c>
      <c r="D26" s="207" t="s">
        <v>732</v>
      </c>
      <c r="E26" s="154">
        <v>45684</v>
      </c>
      <c r="F26" s="158">
        <v>1</v>
      </c>
      <c r="G26" s="246" t="s">
        <v>9</v>
      </c>
      <c r="H26" s="215">
        <v>1</v>
      </c>
      <c r="I26" s="243">
        <v>1</v>
      </c>
      <c r="J26" s="243">
        <v>1</v>
      </c>
      <c r="K26" s="243">
        <v>1</v>
      </c>
      <c r="L26" s="38">
        <v>1</v>
      </c>
      <c r="M26" s="132"/>
      <c r="N26" s="176" t="s">
        <v>731</v>
      </c>
      <c r="O26" s="12"/>
      <c r="P26" s="5"/>
      <c r="Q26" s="28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805"/>
      <c r="C27" s="314" t="s">
        <v>48</v>
      </c>
      <c r="D27" s="478" t="s">
        <v>733</v>
      </c>
      <c r="E27" s="154">
        <v>45677</v>
      </c>
      <c r="F27" s="158">
        <v>1</v>
      </c>
      <c r="G27" s="246" t="s">
        <v>9</v>
      </c>
      <c r="H27" s="215">
        <v>1</v>
      </c>
      <c r="I27" s="243">
        <v>1</v>
      </c>
      <c r="J27" s="243">
        <v>1</v>
      </c>
      <c r="K27" s="243">
        <v>1</v>
      </c>
      <c r="L27" s="38">
        <v>1</v>
      </c>
      <c r="M27" s="132"/>
      <c r="N27" s="176" t="s">
        <v>731</v>
      </c>
      <c r="O27" s="12"/>
      <c r="P27" s="5"/>
      <c r="Q27" s="28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805"/>
      <c r="C28" s="314" t="s">
        <v>48</v>
      </c>
      <c r="D28" s="207" t="s">
        <v>734</v>
      </c>
      <c r="E28" s="154">
        <v>45678</v>
      </c>
      <c r="F28" s="158">
        <v>1</v>
      </c>
      <c r="G28" s="246" t="s">
        <v>9</v>
      </c>
      <c r="H28" s="215">
        <v>1</v>
      </c>
      <c r="I28" s="243">
        <v>1</v>
      </c>
      <c r="J28" s="10">
        <v>1</v>
      </c>
      <c r="K28" s="44">
        <v>1</v>
      </c>
      <c r="L28" s="38">
        <v>1</v>
      </c>
      <c r="M28" s="132"/>
      <c r="N28" s="176"/>
      <c r="O28" s="12"/>
      <c r="P28" s="5"/>
      <c r="Q28" s="28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805"/>
      <c r="C29" s="314" t="s">
        <v>48</v>
      </c>
      <c r="D29" s="207" t="s">
        <v>735</v>
      </c>
      <c r="E29" s="201">
        <v>45663</v>
      </c>
      <c r="F29" s="158">
        <v>1</v>
      </c>
      <c r="G29" s="246" t="s">
        <v>9</v>
      </c>
      <c r="H29" s="215">
        <v>1</v>
      </c>
      <c r="I29" s="243">
        <v>1</v>
      </c>
      <c r="J29" s="10">
        <v>1</v>
      </c>
      <c r="K29" s="44">
        <v>1</v>
      </c>
      <c r="L29" s="38">
        <v>1</v>
      </c>
      <c r="M29" s="132"/>
      <c r="N29" s="448"/>
      <c r="O29" s="12"/>
      <c r="P29" s="5"/>
      <c r="Q29" s="28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805"/>
      <c r="C30" s="314" t="s">
        <v>48</v>
      </c>
      <c r="D30" s="207" t="s">
        <v>59</v>
      </c>
      <c r="E30" s="201">
        <v>45698</v>
      </c>
      <c r="F30" s="158">
        <v>1</v>
      </c>
      <c r="G30" s="246" t="s">
        <v>9</v>
      </c>
      <c r="H30" s="215">
        <v>1</v>
      </c>
      <c r="I30" s="243">
        <v>1</v>
      </c>
      <c r="J30" s="10">
        <v>1</v>
      </c>
      <c r="K30" s="44">
        <v>1</v>
      </c>
      <c r="L30" s="38">
        <v>1</v>
      </c>
      <c r="M30" s="132"/>
      <c r="N30" s="176"/>
      <c r="O30" s="12"/>
      <c r="P30" s="5"/>
      <c r="Q30" s="28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8.600000000000001" customHeight="1" thickBot="1" x14ac:dyDescent="0.3">
      <c r="A31" s="720"/>
      <c r="B31" s="805"/>
      <c r="C31" s="314" t="s">
        <v>48</v>
      </c>
      <c r="D31" s="235" t="s">
        <v>736</v>
      </c>
      <c r="E31" s="154">
        <v>45684</v>
      </c>
      <c r="F31" s="158"/>
      <c r="G31" s="246" t="s">
        <v>9</v>
      </c>
      <c r="H31" s="215">
        <v>1</v>
      </c>
      <c r="I31" s="243">
        <v>1</v>
      </c>
      <c r="J31" s="170">
        <v>1</v>
      </c>
      <c r="K31" s="44">
        <v>1</v>
      </c>
      <c r="L31" s="38">
        <v>1</v>
      </c>
      <c r="M31" s="122"/>
      <c r="N31" s="176"/>
      <c r="O31" s="12"/>
      <c r="P31" s="5"/>
      <c r="Q31" s="28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8.600000000000001" customHeight="1" thickBot="1" x14ac:dyDescent="0.3">
      <c r="A32" s="720"/>
      <c r="B32" s="805"/>
      <c r="C32" s="314" t="s">
        <v>48</v>
      </c>
      <c r="D32" s="235" t="s">
        <v>737</v>
      </c>
      <c r="E32" s="154">
        <v>45699</v>
      </c>
      <c r="F32" s="158"/>
      <c r="G32" s="246" t="s">
        <v>9</v>
      </c>
      <c r="H32" s="215">
        <v>1</v>
      </c>
      <c r="I32" s="243">
        <v>1</v>
      </c>
      <c r="J32" s="170">
        <v>1</v>
      </c>
      <c r="K32" s="44">
        <v>1</v>
      </c>
      <c r="L32" s="38">
        <v>1</v>
      </c>
      <c r="M32" s="122"/>
      <c r="N32" s="176"/>
      <c r="O32" s="12"/>
      <c r="P32" s="5"/>
      <c r="Q32" s="28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8.600000000000001" customHeight="1" thickBot="1" x14ac:dyDescent="0.3">
      <c r="A33" s="720"/>
      <c r="B33" s="805"/>
      <c r="C33" s="314" t="s">
        <v>48</v>
      </c>
      <c r="D33" s="235" t="s">
        <v>738</v>
      </c>
      <c r="E33" s="154">
        <v>45691</v>
      </c>
      <c r="F33" s="158"/>
      <c r="G33" s="246" t="s">
        <v>9</v>
      </c>
      <c r="H33" s="215">
        <v>1</v>
      </c>
      <c r="I33" s="243">
        <v>1</v>
      </c>
      <c r="J33" s="170">
        <v>1</v>
      </c>
      <c r="K33" s="44">
        <v>1</v>
      </c>
      <c r="L33" s="38">
        <v>1</v>
      </c>
      <c r="M33" s="122"/>
      <c r="N33" s="176"/>
      <c r="O33" s="12"/>
      <c r="P33" s="5"/>
      <c r="Q33" s="28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8.600000000000001" customHeight="1" thickBot="1" x14ac:dyDescent="0.3">
      <c r="A34" s="720"/>
      <c r="B34" s="805"/>
      <c r="C34" s="314" t="s">
        <v>48</v>
      </c>
      <c r="D34" s="235" t="s">
        <v>739</v>
      </c>
      <c r="E34" s="201">
        <v>45698</v>
      </c>
      <c r="F34" s="158"/>
      <c r="G34" s="246" t="s">
        <v>9</v>
      </c>
      <c r="H34" s="215">
        <v>1</v>
      </c>
      <c r="I34" s="243">
        <v>1</v>
      </c>
      <c r="J34" s="170">
        <v>1</v>
      </c>
      <c r="K34" s="44">
        <v>1</v>
      </c>
      <c r="L34" s="38">
        <v>1</v>
      </c>
      <c r="M34" s="122"/>
      <c r="N34" s="176"/>
      <c r="O34" s="12"/>
      <c r="P34" s="5"/>
      <c r="Q34" s="28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600000000000001" customHeight="1" thickBot="1" x14ac:dyDescent="0.3">
      <c r="A35" s="720"/>
      <c r="B35" s="805"/>
      <c r="C35" s="314" t="s">
        <v>48</v>
      </c>
      <c r="D35" s="235" t="s">
        <v>740</v>
      </c>
      <c r="E35" s="154">
        <v>45677</v>
      </c>
      <c r="F35" s="158"/>
      <c r="G35" s="246" t="s">
        <v>9</v>
      </c>
      <c r="H35" s="215">
        <v>1</v>
      </c>
      <c r="I35" s="243">
        <v>1</v>
      </c>
      <c r="J35" s="170">
        <v>1</v>
      </c>
      <c r="K35" s="44">
        <v>1</v>
      </c>
      <c r="L35" s="38">
        <v>1</v>
      </c>
      <c r="M35" s="122"/>
      <c r="N35" s="176"/>
      <c r="O35" s="12"/>
      <c r="P35" s="5"/>
      <c r="Q35" s="28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.600000000000001" customHeight="1" thickBot="1" x14ac:dyDescent="0.3">
      <c r="A36" s="720"/>
      <c r="B36" s="805"/>
      <c r="C36" s="314" t="s">
        <v>48</v>
      </c>
      <c r="D36" s="401" t="s">
        <v>741</v>
      </c>
      <c r="E36" s="154">
        <v>45664</v>
      </c>
      <c r="F36" s="158"/>
      <c r="G36" s="246" t="s">
        <v>9</v>
      </c>
      <c r="H36" s="215">
        <v>1</v>
      </c>
      <c r="I36" s="243">
        <v>1</v>
      </c>
      <c r="J36" s="170">
        <v>1</v>
      </c>
      <c r="K36" s="44">
        <v>1</v>
      </c>
      <c r="L36" s="38">
        <v>1</v>
      </c>
      <c r="M36" s="122"/>
      <c r="N36" s="176"/>
      <c r="O36" s="12"/>
      <c r="P36" s="5"/>
      <c r="Q36" s="28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805"/>
      <c r="C37" s="314" t="s">
        <v>48</v>
      </c>
      <c r="D37" s="401" t="s">
        <v>742</v>
      </c>
      <c r="E37" s="154">
        <v>45684</v>
      </c>
      <c r="F37" s="158"/>
      <c r="G37" s="246" t="s">
        <v>9</v>
      </c>
      <c r="H37" s="215">
        <v>1</v>
      </c>
      <c r="I37" s="243">
        <v>1</v>
      </c>
      <c r="J37" s="170">
        <v>1</v>
      </c>
      <c r="K37" s="44">
        <v>1</v>
      </c>
      <c r="L37" s="38">
        <v>1</v>
      </c>
      <c r="M37" s="122"/>
      <c r="N37" s="176"/>
      <c r="O37" s="12"/>
      <c r="P37" s="5"/>
      <c r="Q37" s="28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805"/>
      <c r="C38" s="314" t="s">
        <v>82</v>
      </c>
      <c r="D38" s="471" t="s">
        <v>743</v>
      </c>
      <c r="E38" s="284">
        <v>45679</v>
      </c>
      <c r="F38" s="219"/>
      <c r="G38" s="402" t="s">
        <v>9</v>
      </c>
      <c r="H38" s="468"/>
      <c r="I38" s="467">
        <v>1</v>
      </c>
      <c r="J38" s="179">
        <v>1</v>
      </c>
      <c r="K38" s="196">
        <v>0</v>
      </c>
      <c r="L38" s="197">
        <v>0</v>
      </c>
      <c r="M38" s="122"/>
      <c r="N38" s="260"/>
      <c r="O38" s="12"/>
      <c r="P38" s="5"/>
      <c r="Q38" s="28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805"/>
      <c r="C39" s="314" t="s">
        <v>82</v>
      </c>
      <c r="D39" s="471" t="s">
        <v>744</v>
      </c>
      <c r="E39" s="284">
        <v>45679</v>
      </c>
      <c r="F39" s="219"/>
      <c r="G39" s="402" t="s">
        <v>9</v>
      </c>
      <c r="H39" s="468"/>
      <c r="I39" s="467">
        <v>1</v>
      </c>
      <c r="J39" s="179">
        <v>1</v>
      </c>
      <c r="K39" s="196">
        <v>0</v>
      </c>
      <c r="L39" s="197">
        <v>0</v>
      </c>
      <c r="M39" s="122"/>
      <c r="N39" s="260" t="s">
        <v>745</v>
      </c>
      <c r="O39" s="12"/>
      <c r="P39" s="5"/>
      <c r="Q39" s="28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805"/>
      <c r="C40" s="314" t="s">
        <v>82</v>
      </c>
      <c r="D40" s="471" t="s">
        <v>746</v>
      </c>
      <c r="E40" s="154">
        <v>45680</v>
      </c>
      <c r="F40" s="158"/>
      <c r="G40" s="246" t="s">
        <v>9</v>
      </c>
      <c r="H40" s="215"/>
      <c r="I40" s="243">
        <v>1</v>
      </c>
      <c r="J40" s="170">
        <v>1</v>
      </c>
      <c r="K40" s="44">
        <v>1</v>
      </c>
      <c r="L40" s="38">
        <v>0</v>
      </c>
      <c r="M40" s="122"/>
      <c r="N40" s="176" t="s">
        <v>747</v>
      </c>
      <c r="O40" s="12"/>
      <c r="P40" s="5"/>
      <c r="Q40" s="28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8.600000000000001" customHeight="1" thickBot="1" x14ac:dyDescent="0.3">
      <c r="A41" s="720"/>
      <c r="B41" s="805"/>
      <c r="C41" s="314" t="s">
        <v>48</v>
      </c>
      <c r="D41" s="471" t="s">
        <v>748</v>
      </c>
      <c r="E41" s="284"/>
      <c r="F41" s="219"/>
      <c r="G41" s="402" t="s">
        <v>9</v>
      </c>
      <c r="H41" s="468">
        <v>1</v>
      </c>
      <c r="I41" s="467">
        <v>1</v>
      </c>
      <c r="J41" s="179">
        <v>1</v>
      </c>
      <c r="K41" s="196">
        <v>1</v>
      </c>
      <c r="L41" s="197">
        <v>1</v>
      </c>
      <c r="M41" s="122"/>
      <c r="N41" s="260"/>
      <c r="O41" s="12"/>
      <c r="P41" s="5"/>
      <c r="Q41" s="28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8.600000000000001" customHeight="1" thickBot="1" x14ac:dyDescent="0.3">
      <c r="A42" s="720"/>
      <c r="B42" s="805"/>
      <c r="C42" s="314" t="s">
        <v>48</v>
      </c>
      <c r="D42" s="471" t="s">
        <v>749</v>
      </c>
      <c r="E42" s="284"/>
      <c r="F42" s="219"/>
      <c r="G42" s="402" t="s">
        <v>9</v>
      </c>
      <c r="H42" s="468">
        <v>1</v>
      </c>
      <c r="I42" s="467">
        <v>1</v>
      </c>
      <c r="J42" s="179">
        <v>1</v>
      </c>
      <c r="K42" s="196">
        <v>1</v>
      </c>
      <c r="L42" s="197">
        <v>1</v>
      </c>
      <c r="M42" s="122"/>
      <c r="N42" s="260"/>
      <c r="O42" s="12"/>
      <c r="P42" s="5"/>
      <c r="Q42" s="28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8.600000000000001" customHeight="1" thickBot="1" x14ac:dyDescent="0.3">
      <c r="A43" s="720"/>
      <c r="B43" s="805"/>
      <c r="C43" s="314" t="s">
        <v>48</v>
      </c>
      <c r="D43" s="471" t="s">
        <v>750</v>
      </c>
      <c r="E43" s="284"/>
      <c r="F43" s="219"/>
      <c r="G43" s="402" t="s">
        <v>9</v>
      </c>
      <c r="H43" s="468">
        <v>1</v>
      </c>
      <c r="I43" s="467">
        <v>1</v>
      </c>
      <c r="J43" s="179">
        <v>1</v>
      </c>
      <c r="K43" s="196">
        <v>1</v>
      </c>
      <c r="L43" s="197">
        <v>1</v>
      </c>
      <c r="M43" s="122"/>
      <c r="N43" s="260"/>
      <c r="O43" s="12"/>
      <c r="P43" s="5"/>
      <c r="Q43" s="28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8.600000000000001" customHeight="1" thickBot="1" x14ac:dyDescent="0.3">
      <c r="A44" s="720"/>
      <c r="B44" s="805"/>
      <c r="C44" s="314" t="s">
        <v>48</v>
      </c>
      <c r="D44" s="471" t="s">
        <v>751</v>
      </c>
      <c r="E44" s="284"/>
      <c r="F44" s="219"/>
      <c r="G44" s="402" t="s">
        <v>9</v>
      </c>
      <c r="H44" s="468">
        <v>1</v>
      </c>
      <c r="I44" s="467">
        <v>1</v>
      </c>
      <c r="J44" s="179">
        <v>1</v>
      </c>
      <c r="K44" s="196">
        <v>1</v>
      </c>
      <c r="L44" s="197">
        <v>1</v>
      </c>
      <c r="M44" s="122"/>
      <c r="N44" s="260"/>
      <c r="O44" s="12"/>
      <c r="P44" s="5"/>
      <c r="Q44" s="28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.600000000000001" customHeight="1" thickBot="1" x14ac:dyDescent="0.3">
      <c r="A45" s="720"/>
      <c r="B45" s="805"/>
      <c r="C45" s="314"/>
      <c r="D45" s="235"/>
      <c r="E45" s="154"/>
      <c r="F45" s="156"/>
      <c r="G45" s="246"/>
      <c r="H45" s="220"/>
      <c r="I45" s="279"/>
      <c r="J45" s="170"/>
      <c r="K45" s="44"/>
      <c r="L45" s="38"/>
      <c r="M45" s="122"/>
      <c r="N45" s="174"/>
      <c r="O45" s="12"/>
      <c r="P45" s="5"/>
      <c r="Q45" s="28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7.45" hidden="1" customHeight="1" thickBot="1" x14ac:dyDescent="0.3">
      <c r="A46" s="720"/>
      <c r="B46" s="805"/>
      <c r="C46" s="314" t="s">
        <v>48</v>
      </c>
      <c r="D46" s="435" t="s">
        <v>736</v>
      </c>
      <c r="E46" s="201">
        <v>45646</v>
      </c>
      <c r="F46" s="156"/>
      <c r="G46" s="125" t="s">
        <v>9</v>
      </c>
      <c r="H46" s="101"/>
      <c r="I46" s="7"/>
      <c r="J46" s="279"/>
      <c r="K46" s="7"/>
      <c r="L46" s="33"/>
      <c r="M46" s="123"/>
      <c r="N46" s="174"/>
      <c r="O46" s="12"/>
      <c r="P46" s="5"/>
      <c r="Q46" s="28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7.45" hidden="1" customHeight="1" thickBot="1" x14ac:dyDescent="0.3">
      <c r="A47" s="720"/>
      <c r="B47" s="805"/>
      <c r="C47" s="432" t="s">
        <v>48</v>
      </c>
      <c r="D47" s="435" t="s">
        <v>752</v>
      </c>
      <c r="E47" s="201">
        <v>45646</v>
      </c>
      <c r="F47" s="156"/>
      <c r="G47" s="125" t="s">
        <v>9</v>
      </c>
      <c r="H47" s="101"/>
      <c r="I47" s="7"/>
      <c r="J47" s="279"/>
      <c r="K47" s="7"/>
      <c r="L47" s="33"/>
      <c r="M47" s="123"/>
      <c r="N47" s="174"/>
      <c r="O47" s="12"/>
      <c r="P47" s="5"/>
      <c r="Q47" s="28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7.45" hidden="1" customHeight="1" thickBot="1" x14ac:dyDescent="0.3">
      <c r="A48" s="720"/>
      <c r="B48" s="805"/>
      <c r="C48" s="432" t="s">
        <v>48</v>
      </c>
      <c r="D48" s="435" t="s">
        <v>753</v>
      </c>
      <c r="E48" s="201">
        <v>45646</v>
      </c>
      <c r="F48" s="156"/>
      <c r="G48" s="125" t="s">
        <v>9</v>
      </c>
      <c r="H48" s="101"/>
      <c r="I48" s="7"/>
      <c r="J48" s="279"/>
      <c r="K48" s="7"/>
      <c r="L48" s="33"/>
      <c r="M48" s="123"/>
      <c r="N48" s="174"/>
      <c r="O48" s="12"/>
      <c r="P48" s="5"/>
      <c r="Q48" s="28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7.45" hidden="1" customHeight="1" thickBot="1" x14ac:dyDescent="0.3">
      <c r="A49" s="720"/>
      <c r="B49" s="805"/>
      <c r="C49" s="432" t="s">
        <v>48</v>
      </c>
      <c r="D49" s="435" t="s">
        <v>754</v>
      </c>
      <c r="E49" s="201">
        <v>45646</v>
      </c>
      <c r="F49" s="156"/>
      <c r="G49" s="125" t="s">
        <v>9</v>
      </c>
      <c r="H49" s="101"/>
      <c r="I49" s="7"/>
      <c r="J49" s="279"/>
      <c r="K49" s="7"/>
      <c r="L49" s="33"/>
      <c r="M49" s="123"/>
      <c r="N49" s="174"/>
      <c r="O49" s="12"/>
      <c r="P49" s="5"/>
      <c r="Q49" s="28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7.45" hidden="1" customHeight="1" thickBot="1" x14ac:dyDescent="0.3">
      <c r="A50" s="720"/>
      <c r="B50" s="805"/>
      <c r="C50" s="432" t="s">
        <v>48</v>
      </c>
      <c r="D50" s="435" t="s">
        <v>755</v>
      </c>
      <c r="E50" s="201">
        <v>45646</v>
      </c>
      <c r="F50" s="156"/>
      <c r="G50" s="125" t="s">
        <v>9</v>
      </c>
      <c r="H50" s="101"/>
      <c r="I50" s="7"/>
      <c r="J50" s="279"/>
      <c r="K50" s="7"/>
      <c r="L50" s="33"/>
      <c r="M50" s="123"/>
      <c r="N50" s="174"/>
      <c r="O50" s="12"/>
      <c r="P50" s="5"/>
      <c r="Q50" s="28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7.45" hidden="1" customHeight="1" thickBot="1" x14ac:dyDescent="0.3">
      <c r="A51" s="720"/>
      <c r="B51" s="805"/>
      <c r="C51" s="432" t="s">
        <v>48</v>
      </c>
      <c r="D51" s="435" t="s">
        <v>756</v>
      </c>
      <c r="E51" s="201">
        <v>45653</v>
      </c>
      <c r="F51" s="156"/>
      <c r="G51" s="125" t="s">
        <v>9</v>
      </c>
      <c r="H51" s="101"/>
      <c r="I51" s="7"/>
      <c r="J51" s="279"/>
      <c r="K51" s="7"/>
      <c r="L51" s="33"/>
      <c r="M51" s="123"/>
      <c r="N51" s="174"/>
      <c r="O51" s="12"/>
      <c r="P51" s="5"/>
      <c r="Q51" s="28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8.25" customHeight="1" thickBot="1" x14ac:dyDescent="0.3">
      <c r="A52" s="720"/>
      <c r="B52" s="806"/>
      <c r="C52" s="433"/>
      <c r="D52" s="205"/>
      <c r="E52" s="248"/>
      <c r="F52" s="157"/>
      <c r="G52" s="247"/>
      <c r="H52" s="171"/>
      <c r="I52" s="9"/>
      <c r="J52" s="244"/>
      <c r="K52" s="9"/>
      <c r="L52" s="34"/>
      <c r="M52" s="487"/>
      <c r="N52" s="177"/>
      <c r="O52" s="12"/>
      <c r="P52" s="5"/>
      <c r="Q52" s="28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805" t="s">
        <v>757</v>
      </c>
      <c r="C53" s="434" t="s">
        <v>48</v>
      </c>
      <c r="D53" s="150" t="s">
        <v>758</v>
      </c>
      <c r="E53" s="154">
        <v>45653</v>
      </c>
      <c r="F53" s="135">
        <v>1</v>
      </c>
      <c r="G53" s="222" t="s">
        <v>9</v>
      </c>
      <c r="H53" s="170">
        <v>1</v>
      </c>
      <c r="I53" s="10">
        <v>1</v>
      </c>
      <c r="J53" s="10">
        <v>1</v>
      </c>
      <c r="K53" s="44">
        <v>1</v>
      </c>
      <c r="L53" s="38">
        <v>1</v>
      </c>
      <c r="M53" s="123"/>
      <c r="N53" s="174"/>
      <c r="O53" s="12"/>
      <c r="P53" s="5"/>
      <c r="Q53" s="28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18.600000000000001" customHeight="1" thickBot="1" x14ac:dyDescent="0.3">
      <c r="A54" s="720"/>
      <c r="B54" s="805"/>
      <c r="C54" s="432" t="s">
        <v>48</v>
      </c>
      <c r="D54" s="150" t="s">
        <v>759</v>
      </c>
      <c r="E54" s="154">
        <v>45653</v>
      </c>
      <c r="F54" s="135">
        <v>1</v>
      </c>
      <c r="G54" s="241" t="s">
        <v>9</v>
      </c>
      <c r="H54" s="178">
        <v>1</v>
      </c>
      <c r="I54" s="7">
        <v>1</v>
      </c>
      <c r="J54" s="7">
        <v>1</v>
      </c>
      <c r="K54" s="47">
        <v>1</v>
      </c>
      <c r="L54" s="33">
        <v>1</v>
      </c>
      <c r="M54" s="122"/>
      <c r="N54" s="193" t="s">
        <v>760</v>
      </c>
      <c r="O54" s="12"/>
      <c r="P54" s="5"/>
      <c r="Q54" s="28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18.600000000000001" customHeight="1" thickBot="1" x14ac:dyDescent="0.3">
      <c r="A55" s="720"/>
      <c r="B55" s="805"/>
      <c r="C55" s="314" t="s">
        <v>761</v>
      </c>
      <c r="D55" s="150" t="s">
        <v>762</v>
      </c>
      <c r="E55" s="201">
        <v>45660</v>
      </c>
      <c r="F55" s="135">
        <v>1</v>
      </c>
      <c r="G55" s="184" t="s">
        <v>9</v>
      </c>
      <c r="H55" s="167">
        <v>1</v>
      </c>
      <c r="I55" s="11">
        <v>1</v>
      </c>
      <c r="J55" s="11">
        <v>1</v>
      </c>
      <c r="K55" s="64">
        <v>1</v>
      </c>
      <c r="L55" s="35">
        <v>1</v>
      </c>
      <c r="M55" s="122"/>
      <c r="N55" s="193"/>
      <c r="O55" s="12"/>
      <c r="P55" s="5"/>
      <c r="Q55" s="28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18.600000000000001" customHeight="1" thickBot="1" x14ac:dyDescent="0.3">
      <c r="A56" s="720"/>
      <c r="B56" s="805"/>
      <c r="C56" s="314" t="s">
        <v>48</v>
      </c>
      <c r="D56" s="150" t="s">
        <v>763</v>
      </c>
      <c r="E56" s="201">
        <v>45671</v>
      </c>
      <c r="F56" s="135">
        <v>1</v>
      </c>
      <c r="G56" s="184" t="s">
        <v>9</v>
      </c>
      <c r="H56" s="167">
        <v>1</v>
      </c>
      <c r="I56" s="11">
        <v>1</v>
      </c>
      <c r="J56" s="11">
        <v>1</v>
      </c>
      <c r="K56" s="64">
        <v>1</v>
      </c>
      <c r="L56" s="35">
        <v>1</v>
      </c>
      <c r="M56" s="122"/>
      <c r="N56" s="193"/>
      <c r="O56" s="12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18.600000000000001" customHeight="1" thickBot="1" x14ac:dyDescent="0.3">
      <c r="A57" s="720"/>
      <c r="B57" s="805"/>
      <c r="C57" s="314" t="s">
        <v>48</v>
      </c>
      <c r="D57" s="150" t="s">
        <v>764</v>
      </c>
      <c r="E57" s="201">
        <v>45671</v>
      </c>
      <c r="F57" s="135">
        <v>1</v>
      </c>
      <c r="G57" s="184" t="s">
        <v>9</v>
      </c>
      <c r="H57" s="167">
        <v>1</v>
      </c>
      <c r="I57" s="11">
        <v>1</v>
      </c>
      <c r="J57" s="11">
        <v>1</v>
      </c>
      <c r="K57" s="64">
        <v>1</v>
      </c>
      <c r="L57" s="35">
        <v>1</v>
      </c>
      <c r="M57" s="122"/>
      <c r="N57" s="193"/>
      <c r="O57" s="12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8.600000000000001" customHeight="1" thickBot="1" x14ac:dyDescent="0.3">
      <c r="A58" s="720"/>
      <c r="B58" s="805"/>
      <c r="C58" s="314" t="s">
        <v>48</v>
      </c>
      <c r="D58" s="150" t="s">
        <v>765</v>
      </c>
      <c r="E58" s="201">
        <v>45699</v>
      </c>
      <c r="F58" s="135">
        <v>1</v>
      </c>
      <c r="G58" s="184" t="s">
        <v>9</v>
      </c>
      <c r="H58" s="167">
        <v>1</v>
      </c>
      <c r="I58" s="11">
        <v>1</v>
      </c>
      <c r="J58" s="11">
        <v>1</v>
      </c>
      <c r="K58" s="64">
        <v>1</v>
      </c>
      <c r="L58" s="35">
        <v>1</v>
      </c>
      <c r="M58" s="122"/>
      <c r="N58" s="193"/>
      <c r="O58" s="12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805"/>
      <c r="C59" s="314" t="s">
        <v>48</v>
      </c>
      <c r="D59" s="150" t="s">
        <v>734</v>
      </c>
      <c r="E59" s="201">
        <v>45671</v>
      </c>
      <c r="F59" s="135">
        <v>1</v>
      </c>
      <c r="G59" s="184" t="s">
        <v>9</v>
      </c>
      <c r="H59" s="167">
        <v>1</v>
      </c>
      <c r="I59" s="11">
        <v>1</v>
      </c>
      <c r="J59" s="11">
        <v>1</v>
      </c>
      <c r="K59" s="64">
        <v>1</v>
      </c>
      <c r="L59" s="35">
        <v>1</v>
      </c>
      <c r="M59" s="122"/>
      <c r="N59" s="193"/>
      <c r="O59" s="12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805"/>
      <c r="C60" s="314" t="s">
        <v>48</v>
      </c>
      <c r="D60" s="150" t="s">
        <v>766</v>
      </c>
      <c r="E60" s="201">
        <v>45671</v>
      </c>
      <c r="F60" s="135">
        <v>1</v>
      </c>
      <c r="G60" s="184" t="s">
        <v>9</v>
      </c>
      <c r="H60" s="167">
        <v>1</v>
      </c>
      <c r="I60" s="11">
        <v>1</v>
      </c>
      <c r="J60" s="11">
        <v>1</v>
      </c>
      <c r="K60" s="64">
        <v>1</v>
      </c>
      <c r="L60" s="35">
        <v>1</v>
      </c>
      <c r="M60" s="122"/>
      <c r="N60" s="193"/>
      <c r="O60" s="12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18.600000000000001" customHeight="1" thickBot="1" x14ac:dyDescent="0.3">
      <c r="A61" s="720"/>
      <c r="B61" s="805"/>
      <c r="C61" s="314" t="s">
        <v>48</v>
      </c>
      <c r="D61" s="150" t="s">
        <v>735</v>
      </c>
      <c r="E61" s="201">
        <v>45663</v>
      </c>
      <c r="F61" s="135">
        <v>1</v>
      </c>
      <c r="G61" s="184" t="s">
        <v>9</v>
      </c>
      <c r="H61" s="167">
        <v>1</v>
      </c>
      <c r="I61" s="11">
        <v>1</v>
      </c>
      <c r="J61" s="11">
        <v>1</v>
      </c>
      <c r="K61" s="64">
        <v>1</v>
      </c>
      <c r="L61" s="35">
        <v>1</v>
      </c>
      <c r="M61" s="122"/>
      <c r="N61" s="193"/>
      <c r="O61" s="12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18.600000000000001" customHeight="1" thickBot="1" x14ac:dyDescent="0.3">
      <c r="A62" s="720"/>
      <c r="B62" s="805"/>
      <c r="C62" s="314" t="s">
        <v>48</v>
      </c>
      <c r="D62" s="150" t="s">
        <v>59</v>
      </c>
      <c r="E62" s="201">
        <v>45649</v>
      </c>
      <c r="F62" s="135">
        <v>1</v>
      </c>
      <c r="G62" s="184" t="s">
        <v>9</v>
      </c>
      <c r="H62" s="167">
        <v>1</v>
      </c>
      <c r="I62" s="11">
        <v>1</v>
      </c>
      <c r="J62" s="11">
        <v>1</v>
      </c>
      <c r="K62" s="64">
        <v>1</v>
      </c>
      <c r="L62" s="35">
        <v>1</v>
      </c>
      <c r="M62" s="122"/>
      <c r="N62" s="193"/>
      <c r="O62" s="12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17.45" hidden="1" customHeight="1" thickBot="1" x14ac:dyDescent="0.3">
      <c r="A63" s="720"/>
      <c r="B63" s="805"/>
      <c r="C63" s="314" t="s">
        <v>48</v>
      </c>
      <c r="D63" s="207" t="s">
        <v>736</v>
      </c>
      <c r="E63" s="201">
        <v>45646</v>
      </c>
      <c r="F63" s="178"/>
      <c r="G63" s="184" t="s">
        <v>9</v>
      </c>
      <c r="H63" s="167"/>
      <c r="I63" s="11"/>
      <c r="J63" s="167"/>
      <c r="K63" s="64"/>
      <c r="L63" s="35"/>
      <c r="M63" s="122"/>
      <c r="N63" s="193"/>
      <c r="O63" s="12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17.45" hidden="1" customHeight="1" thickBot="1" x14ac:dyDescent="0.3">
      <c r="A64" s="720"/>
      <c r="B64" s="805"/>
      <c r="C64" s="432" t="s">
        <v>48</v>
      </c>
      <c r="D64" s="207" t="s">
        <v>752</v>
      </c>
      <c r="E64" s="201">
        <v>45646</v>
      </c>
      <c r="F64" s="297"/>
      <c r="G64" s="192" t="s">
        <v>9</v>
      </c>
      <c r="H64" s="167"/>
      <c r="I64" s="11"/>
      <c r="J64" s="167"/>
      <c r="K64" s="64"/>
      <c r="L64" s="35"/>
      <c r="M64" s="122"/>
      <c r="N64" s="193"/>
      <c r="O64" s="12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17.45" hidden="1" customHeight="1" thickBot="1" x14ac:dyDescent="0.3">
      <c r="A65" s="720"/>
      <c r="B65" s="805"/>
      <c r="C65" s="432" t="s">
        <v>48</v>
      </c>
      <c r="D65" s="207" t="s">
        <v>753</v>
      </c>
      <c r="E65" s="201">
        <v>45646</v>
      </c>
      <c r="F65" s="297"/>
      <c r="G65" s="192" t="s">
        <v>9</v>
      </c>
      <c r="H65" s="167"/>
      <c r="I65" s="11"/>
      <c r="J65" s="167"/>
      <c r="K65" s="64"/>
      <c r="L65" s="35"/>
      <c r="M65" s="122"/>
      <c r="N65" s="193"/>
      <c r="O65" s="12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17.45" hidden="1" customHeight="1" thickBot="1" x14ac:dyDescent="0.3">
      <c r="A66" s="720"/>
      <c r="B66" s="805"/>
      <c r="C66" s="432" t="s">
        <v>48</v>
      </c>
      <c r="D66" s="207" t="s">
        <v>754</v>
      </c>
      <c r="E66" s="201">
        <v>45646</v>
      </c>
      <c r="F66" s="297"/>
      <c r="G66" s="192" t="s">
        <v>9</v>
      </c>
      <c r="H66" s="167"/>
      <c r="I66" s="11"/>
      <c r="J66" s="167"/>
      <c r="K66" s="64"/>
      <c r="L66" s="35"/>
      <c r="M66" s="122"/>
      <c r="N66" s="193"/>
      <c r="O66" s="12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17.45" hidden="1" customHeight="1" thickBot="1" x14ac:dyDescent="0.3">
      <c r="A67" s="720"/>
      <c r="B67" s="805"/>
      <c r="C67" s="432" t="s">
        <v>48</v>
      </c>
      <c r="D67" s="207" t="s">
        <v>755</v>
      </c>
      <c r="E67" s="201">
        <v>45646</v>
      </c>
      <c r="F67" s="297"/>
      <c r="G67" s="192" t="s">
        <v>9</v>
      </c>
      <c r="H67" s="167"/>
      <c r="I67" s="11"/>
      <c r="J67" s="167"/>
      <c r="K67" s="64"/>
      <c r="L67" s="35"/>
      <c r="M67" s="122"/>
      <c r="N67" s="193"/>
      <c r="O67" s="12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17.45" hidden="1" customHeight="1" thickBot="1" x14ac:dyDescent="0.3">
      <c r="A68" s="720"/>
      <c r="B68" s="805"/>
      <c r="C68" s="432" t="s">
        <v>48</v>
      </c>
      <c r="D68" s="207" t="s">
        <v>756</v>
      </c>
      <c r="E68" s="201">
        <v>45653</v>
      </c>
      <c r="F68" s="297"/>
      <c r="G68" s="192" t="s">
        <v>9</v>
      </c>
      <c r="H68" s="167"/>
      <c r="I68" s="11"/>
      <c r="J68" s="167"/>
      <c r="K68" s="64"/>
      <c r="L68" s="35"/>
      <c r="M68" s="122"/>
      <c r="N68" s="193"/>
      <c r="O68" s="12"/>
      <c r="P68" s="5"/>
      <c r="Q68" s="28"/>
      <c r="R68" s="15"/>
      <c r="S68" s="15"/>
      <c r="T68" s="15"/>
      <c r="U68" s="26"/>
      <c r="V68" s="26"/>
      <c r="W68" s="26"/>
      <c r="X68" s="26"/>
      <c r="Y68" s="26"/>
      <c r="Z68" s="26"/>
      <c r="AA68" s="15"/>
      <c r="AB68" s="15"/>
      <c r="AK68" s="15"/>
      <c r="AL68" s="15"/>
      <c r="AM68" s="15"/>
    </row>
    <row r="69" spans="1:39" ht="7.5" customHeight="1" thickBot="1" x14ac:dyDescent="0.3">
      <c r="A69" s="720"/>
      <c r="B69" s="806"/>
      <c r="C69" s="114"/>
      <c r="D69" s="150"/>
      <c r="E69" s="154"/>
      <c r="F69" s="135"/>
      <c r="G69" s="183"/>
      <c r="H69" s="170"/>
      <c r="I69" s="10"/>
      <c r="J69" s="170"/>
      <c r="K69" s="44"/>
      <c r="L69" s="38"/>
      <c r="M69" s="122"/>
      <c r="N69" s="176"/>
      <c r="O69" s="12"/>
      <c r="P69" s="5"/>
      <c r="Q69" s="28"/>
      <c r="R69" s="15"/>
      <c r="S69" s="15"/>
      <c r="T69" s="15"/>
      <c r="U69" s="26"/>
      <c r="V69" s="26"/>
      <c r="W69" s="26"/>
      <c r="X69" s="26"/>
      <c r="Y69" s="26"/>
      <c r="Z69" s="26"/>
      <c r="AA69" s="15"/>
      <c r="AB69" s="15"/>
      <c r="AK69" s="15"/>
      <c r="AL69" s="15"/>
      <c r="AM69" s="15"/>
    </row>
    <row r="70" spans="1:39" ht="17.45" customHeight="1" thickBot="1" x14ac:dyDescent="0.3">
      <c r="A70" s="720"/>
      <c r="B70" s="802" t="s">
        <v>81</v>
      </c>
      <c r="C70" s="65" t="s">
        <v>41</v>
      </c>
      <c r="D70" s="203" t="s">
        <v>87</v>
      </c>
      <c r="E70" s="308"/>
      <c r="F70" s="155">
        <v>1</v>
      </c>
      <c r="G70" s="222" t="s">
        <v>9</v>
      </c>
      <c r="H70" s="209">
        <v>1</v>
      </c>
      <c r="I70" s="8">
        <v>1</v>
      </c>
      <c r="J70" s="8">
        <v>1</v>
      </c>
      <c r="K70" s="8">
        <v>1</v>
      </c>
      <c r="L70" s="32">
        <v>1</v>
      </c>
      <c r="M70" s="555"/>
      <c r="N70" s="330" t="s">
        <v>88</v>
      </c>
      <c r="O70" s="12"/>
      <c r="P70" s="5"/>
      <c r="Q70" s="28"/>
      <c r="R70" s="15"/>
      <c r="S70" s="15"/>
      <c r="T70" s="15"/>
      <c r="U70" s="26"/>
      <c r="V70" s="26"/>
      <c r="W70" s="26"/>
      <c r="X70" s="26"/>
      <c r="Y70" s="26"/>
      <c r="Z70" s="26"/>
      <c r="AA70" s="15"/>
      <c r="AB70" s="15"/>
      <c r="AK70" s="15"/>
      <c r="AL70" s="15"/>
      <c r="AM70" s="15"/>
    </row>
    <row r="71" spans="1:39" ht="17.45" customHeight="1" thickBot="1" x14ac:dyDescent="0.3">
      <c r="A71" s="720"/>
      <c r="B71" s="802"/>
      <c r="C71" s="202" t="s">
        <v>41</v>
      </c>
      <c r="D71" s="235" t="s">
        <v>704</v>
      </c>
      <c r="E71" s="191">
        <v>45684</v>
      </c>
      <c r="F71" s="420">
        <v>1</v>
      </c>
      <c r="G71" s="192" t="s">
        <v>9</v>
      </c>
      <c r="H71" s="167">
        <v>1</v>
      </c>
      <c r="I71" s="11">
        <v>1</v>
      </c>
      <c r="J71" s="11">
        <v>1</v>
      </c>
      <c r="K71" s="11">
        <v>1</v>
      </c>
      <c r="L71" s="35">
        <v>1</v>
      </c>
      <c r="M71" s="122"/>
      <c r="N71" s="193" t="s">
        <v>705</v>
      </c>
      <c r="O71" s="12"/>
      <c r="P71" s="5"/>
      <c r="Q71" s="28"/>
      <c r="R71" s="15"/>
      <c r="S71" s="15"/>
      <c r="T71" s="15"/>
      <c r="U71" s="26"/>
      <c r="V71" s="26"/>
      <c r="W71" s="26"/>
      <c r="X71" s="26"/>
      <c r="Y71" s="26"/>
      <c r="Z71" s="26"/>
      <c r="AA71" s="15"/>
      <c r="AB71" s="15"/>
      <c r="AK71" s="15"/>
      <c r="AL71" s="15"/>
      <c r="AM71" s="15"/>
    </row>
    <row r="72" spans="1:39" ht="17.45" customHeight="1" thickBot="1" x14ac:dyDescent="0.3">
      <c r="A72" s="720"/>
      <c r="B72" s="802"/>
      <c r="C72" s="68" t="s">
        <v>82</v>
      </c>
      <c r="D72" s="235" t="s">
        <v>89</v>
      </c>
      <c r="E72" s="180"/>
      <c r="F72" s="156">
        <v>1</v>
      </c>
      <c r="G72" s="184" t="s">
        <v>9</v>
      </c>
      <c r="H72" s="101">
        <v>1</v>
      </c>
      <c r="I72" s="7">
        <v>1</v>
      </c>
      <c r="J72" s="7">
        <v>1</v>
      </c>
      <c r="K72" s="7">
        <v>1</v>
      </c>
      <c r="L72" s="33">
        <v>1</v>
      </c>
      <c r="M72" s="122"/>
      <c r="N72" s="193" t="s">
        <v>446</v>
      </c>
      <c r="O72" s="12"/>
      <c r="P72" s="5"/>
      <c r="Q72" s="28"/>
      <c r="R72" s="15"/>
      <c r="S72" s="15"/>
      <c r="T72" s="15"/>
      <c r="U72" s="26"/>
      <c r="V72" s="26"/>
      <c r="W72" s="26"/>
      <c r="X72" s="26"/>
      <c r="Y72" s="26"/>
      <c r="Z72" s="26"/>
      <c r="AA72" s="15"/>
      <c r="AB72" s="15"/>
      <c r="AK72" s="15"/>
      <c r="AL72" s="15"/>
      <c r="AM72" s="15"/>
    </row>
    <row r="73" spans="1:39" ht="8.25" customHeight="1" thickBot="1" x14ac:dyDescent="0.3">
      <c r="A73" s="729"/>
      <c r="B73" s="803"/>
      <c r="C73" s="384"/>
      <c r="D73" s="389"/>
      <c r="E73" s="384"/>
      <c r="F73" s="384"/>
      <c r="G73" s="384"/>
      <c r="H73" s="389"/>
      <c r="I73" s="386"/>
      <c r="J73" s="388"/>
      <c r="K73" s="386"/>
      <c r="L73" s="387"/>
      <c r="N73" s="384"/>
      <c r="O73" s="12"/>
      <c r="P73" s="5"/>
      <c r="Q73" s="28"/>
      <c r="R73" s="15"/>
      <c r="S73" s="15"/>
      <c r="T73" s="15"/>
      <c r="U73" s="26"/>
      <c r="V73" s="26"/>
      <c r="W73" s="26"/>
      <c r="X73" s="26"/>
      <c r="Y73" s="26"/>
      <c r="Z73" s="26"/>
      <c r="AA73" s="15"/>
      <c r="AB73" s="15"/>
      <c r="AK73" s="15"/>
      <c r="AL73" s="15"/>
      <c r="AM73" s="15"/>
    </row>
    <row r="74" spans="1:39" ht="7.5" customHeight="1" thickBot="1" x14ac:dyDescent="0.3">
      <c r="A74" s="130"/>
      <c r="B74" s="130"/>
      <c r="C74" s="128"/>
      <c r="D74" s="94"/>
      <c r="E74" s="49"/>
      <c r="F74" s="1"/>
      <c r="G74" s="54"/>
      <c r="H74" s="1"/>
      <c r="I74" s="31"/>
      <c r="J74" s="1"/>
      <c r="K74" s="1"/>
      <c r="L74" s="1"/>
      <c r="M74" s="1"/>
      <c r="N74" s="80"/>
      <c r="O74" s="27"/>
      <c r="P74" s="5"/>
      <c r="Q74" s="28"/>
      <c r="R74" s="15"/>
      <c r="S74" s="15"/>
      <c r="T74" s="15"/>
    </row>
    <row r="75" spans="1:39" ht="30" customHeight="1" x14ac:dyDescent="0.25">
      <c r="A75" s="695" t="s">
        <v>99</v>
      </c>
      <c r="B75" s="723" t="s">
        <v>100</v>
      </c>
      <c r="C75" s="437" t="s">
        <v>45</v>
      </c>
      <c r="D75" s="443" t="s">
        <v>46</v>
      </c>
      <c r="E75" s="439"/>
      <c r="F75" s="160"/>
      <c r="G75" s="245"/>
      <c r="H75" s="188"/>
      <c r="I75" s="39"/>
      <c r="J75" s="253"/>
      <c r="K75" s="39"/>
      <c r="L75" s="40"/>
      <c r="M75" s="169"/>
      <c r="N75" s="311" t="s">
        <v>767</v>
      </c>
      <c r="O75" s="27"/>
      <c r="P75" s="5"/>
      <c r="Q75" s="28"/>
      <c r="R75" s="61"/>
      <c r="S75" s="61"/>
      <c r="T75" s="61"/>
      <c r="U75" s="15"/>
    </row>
    <row r="76" spans="1:39" ht="17.45" customHeight="1" x14ac:dyDescent="0.25">
      <c r="A76" s="696"/>
      <c r="B76" s="724"/>
      <c r="C76" s="139" t="s">
        <v>102</v>
      </c>
      <c r="D76" s="444" t="s">
        <v>103</v>
      </c>
      <c r="E76" s="440"/>
      <c r="F76" s="156">
        <v>1</v>
      </c>
      <c r="G76" s="125" t="s">
        <v>9</v>
      </c>
      <c r="H76" s="178">
        <v>1</v>
      </c>
      <c r="I76" s="7">
        <v>1</v>
      </c>
      <c r="J76" s="7">
        <v>1</v>
      </c>
      <c r="K76" s="47">
        <v>1</v>
      </c>
      <c r="L76" s="33">
        <v>1</v>
      </c>
      <c r="M76" s="1"/>
      <c r="N76" s="149"/>
      <c r="O76" s="27"/>
      <c r="P76" s="5"/>
      <c r="Q76" s="28"/>
      <c r="R76" s="61"/>
      <c r="S76" s="61"/>
      <c r="T76" s="61"/>
      <c r="U76" s="15"/>
    </row>
    <row r="77" spans="1:39" ht="17.45" customHeight="1" x14ac:dyDescent="0.25">
      <c r="A77" s="696"/>
      <c r="B77" s="724"/>
      <c r="C77" s="139" t="s">
        <v>104</v>
      </c>
      <c r="D77" s="475" t="s">
        <v>619</v>
      </c>
      <c r="E77" s="440">
        <v>45680</v>
      </c>
      <c r="F77" s="420">
        <v>1</v>
      </c>
      <c r="G77" s="421" t="s">
        <v>9</v>
      </c>
      <c r="H77" s="178">
        <v>1</v>
      </c>
      <c r="I77" s="7">
        <v>1</v>
      </c>
      <c r="J77" s="7">
        <v>1</v>
      </c>
      <c r="K77" s="47">
        <v>1</v>
      </c>
      <c r="L77" s="35">
        <v>1</v>
      </c>
      <c r="M77" s="1"/>
      <c r="N77" s="149" t="s">
        <v>707</v>
      </c>
      <c r="O77" s="27"/>
      <c r="P77" s="5"/>
      <c r="Q77" s="28"/>
      <c r="R77" s="15"/>
      <c r="S77" s="15"/>
      <c r="T77" s="15"/>
    </row>
    <row r="78" spans="1:39" ht="17.45" customHeight="1" x14ac:dyDescent="0.25">
      <c r="A78" s="696"/>
      <c r="B78" s="724"/>
      <c r="C78" s="139" t="s">
        <v>104</v>
      </c>
      <c r="D78" s="444" t="s">
        <v>254</v>
      </c>
      <c r="E78" s="440">
        <v>45680</v>
      </c>
      <c r="F78" s="420">
        <v>1</v>
      </c>
      <c r="G78" s="421" t="s">
        <v>9</v>
      </c>
      <c r="H78" s="178">
        <v>1</v>
      </c>
      <c r="I78" s="7">
        <v>1</v>
      </c>
      <c r="J78" s="7">
        <v>1</v>
      </c>
      <c r="K78" s="47">
        <v>1</v>
      </c>
      <c r="L78" s="35">
        <v>1</v>
      </c>
      <c r="M78" s="1"/>
      <c r="N78" s="149" t="s">
        <v>768</v>
      </c>
      <c r="O78" s="27"/>
      <c r="P78" s="5"/>
      <c r="Q78" s="28"/>
      <c r="R78" s="15"/>
      <c r="S78" s="15"/>
      <c r="T78" s="15"/>
    </row>
    <row r="79" spans="1:39" ht="17.45" customHeight="1" x14ac:dyDescent="0.25">
      <c r="A79" s="696"/>
      <c r="B79" s="724"/>
      <c r="C79" s="139" t="s">
        <v>104</v>
      </c>
      <c r="D79" s="465" t="s">
        <v>450</v>
      </c>
      <c r="E79" s="440">
        <v>45671</v>
      </c>
      <c r="F79" s="420">
        <v>1</v>
      </c>
      <c r="G79" s="421" t="s">
        <v>9</v>
      </c>
      <c r="H79" s="178">
        <v>1</v>
      </c>
      <c r="I79" s="7">
        <v>1</v>
      </c>
      <c r="J79" s="7">
        <v>1</v>
      </c>
      <c r="K79" s="47">
        <v>1</v>
      </c>
      <c r="L79" s="35">
        <v>1</v>
      </c>
      <c r="M79" s="1"/>
      <c r="N79" s="149" t="s">
        <v>707</v>
      </c>
      <c r="O79" s="27"/>
      <c r="P79" s="5"/>
      <c r="Q79" s="28"/>
      <c r="R79" s="15"/>
      <c r="S79" s="15"/>
      <c r="T79" s="15"/>
    </row>
    <row r="80" spans="1:39" ht="17.45" customHeight="1" x14ac:dyDescent="0.25">
      <c r="A80" s="696"/>
      <c r="B80" s="724"/>
      <c r="C80" s="313" t="s">
        <v>104</v>
      </c>
      <c r="D80" s="465" t="s">
        <v>769</v>
      </c>
      <c r="E80" s="440">
        <v>45671</v>
      </c>
      <c r="F80" s="423">
        <v>1</v>
      </c>
      <c r="G80" s="419" t="s">
        <v>9</v>
      </c>
      <c r="H80" s="135">
        <v>1</v>
      </c>
      <c r="I80" s="10">
        <v>4</v>
      </c>
      <c r="J80" s="10">
        <v>4</v>
      </c>
      <c r="K80" s="47">
        <v>1</v>
      </c>
      <c r="L80" s="35">
        <v>1</v>
      </c>
      <c r="M80" s="1"/>
      <c r="N80" s="149" t="s">
        <v>620</v>
      </c>
      <c r="O80" s="27"/>
      <c r="P80" s="5"/>
      <c r="Q80" s="28"/>
      <c r="R80" s="15"/>
      <c r="S80" s="15"/>
      <c r="T80" s="15"/>
    </row>
    <row r="81" spans="1:20" ht="17.45" customHeight="1" x14ac:dyDescent="0.25">
      <c r="A81" s="696"/>
      <c r="B81" s="724"/>
      <c r="C81" s="313" t="s">
        <v>104</v>
      </c>
      <c r="D81" s="465" t="s">
        <v>623</v>
      </c>
      <c r="E81" s="440">
        <v>45680</v>
      </c>
      <c r="F81" s="156">
        <v>1</v>
      </c>
      <c r="G81" s="125" t="s">
        <v>9</v>
      </c>
      <c r="H81" s="178">
        <v>1</v>
      </c>
      <c r="I81" s="7">
        <v>1</v>
      </c>
      <c r="J81" s="7">
        <v>1</v>
      </c>
      <c r="K81" s="47">
        <v>1</v>
      </c>
      <c r="L81" s="33">
        <v>1</v>
      </c>
      <c r="M81" s="101"/>
      <c r="N81" s="149" t="s">
        <v>707</v>
      </c>
      <c r="O81" s="27"/>
      <c r="P81" s="5"/>
      <c r="Q81" s="28"/>
      <c r="R81" s="15"/>
      <c r="S81" s="15"/>
      <c r="T81" s="15"/>
    </row>
    <row r="82" spans="1:20" ht="17.45" customHeight="1" x14ac:dyDescent="0.25">
      <c r="A82" s="696"/>
      <c r="B82" s="724"/>
      <c r="C82" s="313" t="s">
        <v>104</v>
      </c>
      <c r="D82" s="476" t="s">
        <v>708</v>
      </c>
      <c r="E82" s="440">
        <v>45671</v>
      </c>
      <c r="F82" s="420">
        <v>1</v>
      </c>
      <c r="G82" s="421" t="s">
        <v>9</v>
      </c>
      <c r="H82" s="297">
        <v>1</v>
      </c>
      <c r="I82" s="11">
        <v>4</v>
      </c>
      <c r="J82" s="11">
        <v>4</v>
      </c>
      <c r="K82" s="47">
        <v>1</v>
      </c>
      <c r="L82" s="33">
        <v>1</v>
      </c>
      <c r="M82" s="167"/>
      <c r="N82" s="149" t="s">
        <v>770</v>
      </c>
      <c r="O82" s="27"/>
      <c r="P82" s="5"/>
      <c r="Q82" s="28"/>
      <c r="R82" s="15"/>
      <c r="S82" s="15"/>
      <c r="T82" s="15"/>
    </row>
    <row r="83" spans="1:20" ht="17.45" customHeight="1" x14ac:dyDescent="0.25">
      <c r="A83" s="696"/>
      <c r="B83" s="724"/>
      <c r="C83" s="313" t="s">
        <v>104</v>
      </c>
      <c r="D83" s="426" t="s">
        <v>551</v>
      </c>
      <c r="E83" s="441">
        <v>45679</v>
      </c>
      <c r="F83" s="423">
        <v>1</v>
      </c>
      <c r="G83" s="419" t="s">
        <v>9</v>
      </c>
      <c r="H83" s="161">
        <v>1</v>
      </c>
      <c r="I83" s="31">
        <v>1</v>
      </c>
      <c r="J83" s="31">
        <v>1</v>
      </c>
      <c r="K83" s="162">
        <v>1</v>
      </c>
      <c r="L83" s="41">
        <v>1</v>
      </c>
      <c r="M83" s="1"/>
      <c r="N83" s="149" t="s">
        <v>768</v>
      </c>
      <c r="O83" s="27"/>
      <c r="P83" s="5"/>
      <c r="Q83" s="28"/>
      <c r="R83" s="15"/>
      <c r="S83" s="15"/>
      <c r="T83" s="15"/>
    </row>
    <row r="84" spans="1:20" ht="17.45" customHeight="1" x14ac:dyDescent="0.25">
      <c r="A84" s="696"/>
      <c r="B84" s="724"/>
      <c r="C84" s="280" t="s">
        <v>104</v>
      </c>
      <c r="D84" s="86" t="s">
        <v>626</v>
      </c>
      <c r="E84" s="440">
        <v>45680</v>
      </c>
      <c r="F84" s="219">
        <v>1</v>
      </c>
      <c r="G84" s="422" t="s">
        <v>9</v>
      </c>
      <c r="H84" s="134">
        <v>1</v>
      </c>
      <c r="I84" s="199">
        <v>1</v>
      </c>
      <c r="J84" s="199">
        <v>1</v>
      </c>
      <c r="K84" s="194">
        <v>1</v>
      </c>
      <c r="L84" s="195">
        <v>1</v>
      </c>
      <c r="M84" s="140"/>
      <c r="N84" s="149" t="s">
        <v>771</v>
      </c>
      <c r="O84" s="27"/>
      <c r="P84" s="5"/>
      <c r="Q84" s="28"/>
      <c r="R84" s="15"/>
      <c r="S84" s="15"/>
      <c r="T84" s="15"/>
    </row>
    <row r="85" spans="1:20" ht="17.45" customHeight="1" x14ac:dyDescent="0.25">
      <c r="A85" s="696"/>
      <c r="B85" s="724"/>
      <c r="C85" s="280" t="s">
        <v>104</v>
      </c>
      <c r="D85" s="444" t="s">
        <v>627</v>
      </c>
      <c r="E85" s="442">
        <v>45681</v>
      </c>
      <c r="F85" s="424">
        <v>1</v>
      </c>
      <c r="G85" s="402" t="s">
        <v>9</v>
      </c>
      <c r="H85" s="163">
        <v>1</v>
      </c>
      <c r="I85" s="200">
        <v>1</v>
      </c>
      <c r="J85" s="200">
        <v>1</v>
      </c>
      <c r="K85" s="196">
        <v>1</v>
      </c>
      <c r="L85" s="197">
        <v>1</v>
      </c>
      <c r="M85" s="179"/>
      <c r="N85" s="149" t="s">
        <v>771</v>
      </c>
      <c r="O85" s="27"/>
      <c r="P85" s="5"/>
      <c r="Q85" s="28"/>
      <c r="R85" s="15"/>
      <c r="S85" s="15"/>
      <c r="T85" s="15"/>
    </row>
    <row r="86" spans="1:20" ht="17.45" customHeight="1" x14ac:dyDescent="0.25">
      <c r="A86" s="696"/>
      <c r="B86" s="724"/>
      <c r="C86" s="280" t="s">
        <v>104</v>
      </c>
      <c r="D86" s="465" t="s">
        <v>772</v>
      </c>
      <c r="E86" s="442">
        <v>45674</v>
      </c>
      <c r="F86" s="424">
        <v>1</v>
      </c>
      <c r="G86" s="402" t="s">
        <v>9</v>
      </c>
      <c r="H86" s="163">
        <v>1</v>
      </c>
      <c r="I86" s="200">
        <v>1</v>
      </c>
      <c r="J86" s="200">
        <v>4</v>
      </c>
      <c r="K86" s="196">
        <v>1</v>
      </c>
      <c r="L86" s="197">
        <v>1</v>
      </c>
      <c r="M86" s="179"/>
      <c r="N86" s="149" t="s">
        <v>621</v>
      </c>
      <c r="O86" s="27"/>
      <c r="P86" s="5"/>
      <c r="Q86" s="28"/>
      <c r="R86" s="15"/>
      <c r="S86" s="15"/>
      <c r="T86" s="15"/>
    </row>
    <row r="87" spans="1:20" ht="17.45" customHeight="1" x14ac:dyDescent="0.25">
      <c r="A87" s="696"/>
      <c r="B87" s="724"/>
      <c r="C87" s="280" t="s">
        <v>104</v>
      </c>
      <c r="D87" s="373" t="s">
        <v>773</v>
      </c>
      <c r="E87" s="442">
        <v>45688</v>
      </c>
      <c r="F87" s="424">
        <v>1</v>
      </c>
      <c r="G87" s="402" t="s">
        <v>9</v>
      </c>
      <c r="H87" s="163">
        <v>1</v>
      </c>
      <c r="I87" s="200">
        <v>1</v>
      </c>
      <c r="J87" s="200">
        <v>1</v>
      </c>
      <c r="K87" s="196">
        <v>1</v>
      </c>
      <c r="L87" s="197">
        <v>1</v>
      </c>
      <c r="M87" s="179"/>
      <c r="N87" s="149" t="s">
        <v>712</v>
      </c>
      <c r="O87" s="27"/>
      <c r="P87" s="5"/>
      <c r="Q87" s="28"/>
      <c r="R87" s="15"/>
      <c r="S87" s="15"/>
      <c r="T87" s="15"/>
    </row>
    <row r="88" spans="1:20" ht="17.45" customHeight="1" x14ac:dyDescent="0.25">
      <c r="A88" s="696"/>
      <c r="B88" s="724"/>
      <c r="C88" s="280" t="s">
        <v>104</v>
      </c>
      <c r="D88" s="373" t="s">
        <v>774</v>
      </c>
      <c r="E88" s="442">
        <v>45680</v>
      </c>
      <c r="F88" s="424"/>
      <c r="G88" s="402" t="s">
        <v>9</v>
      </c>
      <c r="H88" s="163"/>
      <c r="I88" s="200">
        <v>1</v>
      </c>
      <c r="J88" s="200">
        <v>1</v>
      </c>
      <c r="K88" s="196">
        <v>1</v>
      </c>
      <c r="L88" s="197">
        <v>1</v>
      </c>
      <c r="M88" s="12"/>
      <c r="N88" s="149" t="s">
        <v>775</v>
      </c>
      <c r="O88" s="27"/>
      <c r="P88" s="5"/>
      <c r="Q88" s="28"/>
      <c r="R88" s="15"/>
      <c r="S88" s="15"/>
      <c r="T88" s="15"/>
    </row>
    <row r="89" spans="1:20" ht="17.45" customHeight="1" x14ac:dyDescent="0.25">
      <c r="A89" s="696"/>
      <c r="B89" s="724"/>
      <c r="C89" s="280" t="s">
        <v>125</v>
      </c>
      <c r="D89" s="86" t="s">
        <v>637</v>
      </c>
      <c r="E89" s="440">
        <v>45672</v>
      </c>
      <c r="F89" s="156">
        <v>4</v>
      </c>
      <c r="G89" s="125" t="s">
        <v>9</v>
      </c>
      <c r="H89" s="178">
        <v>3</v>
      </c>
      <c r="I89" s="7">
        <v>3</v>
      </c>
      <c r="J89" s="7">
        <v>1</v>
      </c>
      <c r="K89" s="47">
        <v>3</v>
      </c>
      <c r="L89" s="33">
        <v>3</v>
      </c>
      <c r="M89" s="1"/>
      <c r="N89" s="88" t="s">
        <v>776</v>
      </c>
      <c r="O89" s="27"/>
      <c r="P89" s="5"/>
      <c r="Q89" s="28"/>
      <c r="R89" s="15"/>
      <c r="S89" s="15"/>
      <c r="T89" s="15"/>
    </row>
    <row r="90" spans="1:20" ht="17.45" customHeight="1" x14ac:dyDescent="0.25">
      <c r="A90" s="696"/>
      <c r="B90" s="724"/>
      <c r="C90" s="139" t="s">
        <v>553</v>
      </c>
      <c r="D90" s="86" t="s">
        <v>777</v>
      </c>
      <c r="E90" s="440"/>
      <c r="F90" s="156">
        <v>1</v>
      </c>
      <c r="G90" s="125" t="s">
        <v>9</v>
      </c>
      <c r="H90" s="178">
        <v>1</v>
      </c>
      <c r="I90" s="7">
        <v>1</v>
      </c>
      <c r="J90" s="7">
        <v>0</v>
      </c>
      <c r="K90" s="47">
        <v>0</v>
      </c>
      <c r="L90" s="33">
        <v>0</v>
      </c>
      <c r="M90" s="1"/>
      <c r="N90" s="84"/>
      <c r="O90" s="27"/>
      <c r="P90" s="5"/>
      <c r="Q90" s="28"/>
      <c r="R90" s="15"/>
      <c r="S90" s="15"/>
      <c r="T90" s="15"/>
    </row>
    <row r="91" spans="1:20" ht="17.45" customHeight="1" x14ac:dyDescent="0.25">
      <c r="A91" s="696"/>
      <c r="B91" s="724"/>
      <c r="C91" s="139" t="s">
        <v>553</v>
      </c>
      <c r="D91" s="86" t="s">
        <v>778</v>
      </c>
      <c r="E91" s="440"/>
      <c r="F91" s="156">
        <v>1</v>
      </c>
      <c r="G91" s="125" t="s">
        <v>9</v>
      </c>
      <c r="H91" s="178">
        <v>1</v>
      </c>
      <c r="I91" s="7">
        <v>1</v>
      </c>
      <c r="J91" s="7">
        <v>1</v>
      </c>
      <c r="K91" s="47">
        <v>0</v>
      </c>
      <c r="L91" s="33">
        <v>0</v>
      </c>
      <c r="M91" s="1"/>
      <c r="N91" s="84"/>
      <c r="O91" s="27"/>
      <c r="P91" s="5"/>
      <c r="Q91" s="28"/>
      <c r="R91" s="15"/>
      <c r="S91" s="15"/>
      <c r="T91" s="15"/>
    </row>
    <row r="92" spans="1:20" ht="17.45" customHeight="1" x14ac:dyDescent="0.25">
      <c r="A92" s="696"/>
      <c r="B92" s="724"/>
      <c r="C92" s="139" t="s">
        <v>41</v>
      </c>
      <c r="D92" s="86" t="s">
        <v>779</v>
      </c>
      <c r="E92" s="440">
        <v>45678</v>
      </c>
      <c r="F92" s="156">
        <v>1</v>
      </c>
      <c r="G92" s="125" t="s">
        <v>9</v>
      </c>
      <c r="H92" s="178">
        <v>1</v>
      </c>
      <c r="I92" s="7">
        <v>4</v>
      </c>
      <c r="J92" s="7">
        <v>0</v>
      </c>
      <c r="K92" s="47">
        <v>0</v>
      </c>
      <c r="L92" s="33">
        <v>0</v>
      </c>
      <c r="M92" s="1"/>
      <c r="N92" s="84" t="s">
        <v>780</v>
      </c>
      <c r="O92" s="27"/>
      <c r="P92" s="5"/>
      <c r="Q92" s="28"/>
      <c r="R92" s="15"/>
      <c r="S92" s="15"/>
      <c r="T92" s="15"/>
    </row>
    <row r="93" spans="1:20" ht="17.45" customHeight="1" x14ac:dyDescent="0.25">
      <c r="A93" s="696"/>
      <c r="B93" s="724"/>
      <c r="C93" s="139" t="s">
        <v>41</v>
      </c>
      <c r="D93" s="86" t="s">
        <v>781</v>
      </c>
      <c r="E93" s="440">
        <v>45679</v>
      </c>
      <c r="F93" s="156">
        <v>1</v>
      </c>
      <c r="G93" s="125" t="s">
        <v>9</v>
      </c>
      <c r="H93" s="178">
        <v>1</v>
      </c>
      <c r="I93" s="7">
        <v>1</v>
      </c>
      <c r="J93" s="7">
        <v>4</v>
      </c>
      <c r="K93" s="47">
        <v>0</v>
      </c>
      <c r="L93" s="33">
        <v>0</v>
      </c>
      <c r="M93" s="101"/>
      <c r="N93" s="84" t="s">
        <v>782</v>
      </c>
      <c r="O93" s="27"/>
      <c r="P93" s="5"/>
      <c r="Q93" s="28"/>
      <c r="R93" s="15"/>
      <c r="S93" s="15"/>
      <c r="T93" s="15"/>
    </row>
    <row r="94" spans="1:20" ht="17.45" customHeight="1" x14ac:dyDescent="0.25">
      <c r="A94" s="696"/>
      <c r="B94" s="724"/>
      <c r="C94" s="139" t="s">
        <v>553</v>
      </c>
      <c r="D94" s="426" t="s">
        <v>554</v>
      </c>
      <c r="E94" s="49">
        <v>45680</v>
      </c>
      <c r="F94" s="423"/>
      <c r="G94" s="419" t="s">
        <v>9</v>
      </c>
      <c r="H94" s="161"/>
      <c r="I94" s="31">
        <v>1</v>
      </c>
      <c r="J94" s="250">
        <v>1</v>
      </c>
      <c r="K94" s="162">
        <v>3</v>
      </c>
      <c r="L94" s="41">
        <v>3</v>
      </c>
      <c r="M94" s="1"/>
      <c r="N94" s="88" t="s">
        <v>713</v>
      </c>
      <c r="O94" s="27"/>
      <c r="P94" s="5"/>
      <c r="Q94" s="28"/>
      <c r="R94" s="15"/>
      <c r="S94" s="15"/>
      <c r="T94" s="15"/>
    </row>
    <row r="95" spans="1:20" ht="17.45" customHeight="1" x14ac:dyDescent="0.25">
      <c r="A95" s="696"/>
      <c r="B95" s="724"/>
      <c r="C95" s="139" t="s">
        <v>553</v>
      </c>
      <c r="D95" s="86" t="s">
        <v>783</v>
      </c>
      <c r="E95" s="440">
        <v>45685</v>
      </c>
      <c r="F95" s="156"/>
      <c r="G95" s="125" t="s">
        <v>9</v>
      </c>
      <c r="H95" s="178"/>
      <c r="I95" s="7">
        <v>1</v>
      </c>
      <c r="J95" s="279">
        <v>1</v>
      </c>
      <c r="K95" s="47">
        <v>1</v>
      </c>
      <c r="L95" s="33">
        <v>1</v>
      </c>
      <c r="M95" s="101"/>
      <c r="N95" s="88"/>
      <c r="O95" s="27"/>
      <c r="P95" s="5"/>
      <c r="Q95" s="28"/>
      <c r="R95" s="15"/>
      <c r="S95" s="15"/>
      <c r="T95" s="15"/>
    </row>
    <row r="96" spans="1:20" ht="8.25" customHeight="1" thickBot="1" x14ac:dyDescent="0.3">
      <c r="A96" s="696"/>
      <c r="B96" s="724"/>
      <c r="C96" s="438"/>
      <c r="D96" s="447"/>
      <c r="E96" s="49"/>
      <c r="F96" s="159"/>
      <c r="G96" s="419"/>
      <c r="H96" s="161"/>
      <c r="I96" s="31"/>
      <c r="J96" s="250"/>
      <c r="K96" s="162"/>
      <c r="L96" s="41"/>
      <c r="M96" s="1"/>
      <c r="N96" s="164"/>
      <c r="O96" s="27"/>
      <c r="P96" s="5"/>
      <c r="Q96" s="28"/>
      <c r="R96" s="15"/>
      <c r="S96" s="15"/>
      <c r="T96" s="15"/>
    </row>
    <row r="97" spans="1:20" ht="17.45" customHeight="1" x14ac:dyDescent="0.25">
      <c r="A97" s="696"/>
      <c r="B97" s="723" t="s">
        <v>120</v>
      </c>
      <c r="C97" s="400" t="s">
        <v>125</v>
      </c>
      <c r="D97" s="355" t="s">
        <v>642</v>
      </c>
      <c r="E97" s="308">
        <v>45681</v>
      </c>
      <c r="F97" s="98">
        <v>4</v>
      </c>
      <c r="G97" s="288" t="s">
        <v>9</v>
      </c>
      <c r="H97" s="285">
        <v>4</v>
      </c>
      <c r="I97" s="8">
        <v>4</v>
      </c>
      <c r="J97" s="8">
        <v>4</v>
      </c>
      <c r="K97" s="46">
        <v>4</v>
      </c>
      <c r="L97" s="32">
        <v>4</v>
      </c>
      <c r="M97" s="209"/>
      <c r="N97" s="82" t="s">
        <v>643</v>
      </c>
      <c r="O97" s="27"/>
      <c r="P97" s="5"/>
      <c r="Q97" s="28"/>
      <c r="R97" s="15"/>
      <c r="S97" s="15"/>
      <c r="T97" s="15"/>
    </row>
    <row r="98" spans="1:20" ht="17.45" customHeight="1" x14ac:dyDescent="0.25">
      <c r="A98" s="696"/>
      <c r="B98" s="724"/>
      <c r="C98" s="470" t="s">
        <v>104</v>
      </c>
      <c r="D98" s="455" t="s">
        <v>121</v>
      </c>
      <c r="E98" s="191">
        <v>45698</v>
      </c>
      <c r="F98" s="108">
        <v>1</v>
      </c>
      <c r="G98" s="421" t="s">
        <v>9</v>
      </c>
      <c r="H98" s="297">
        <v>1</v>
      </c>
      <c r="I98" s="11">
        <v>1</v>
      </c>
      <c r="J98" s="11">
        <v>1</v>
      </c>
      <c r="K98" s="64">
        <v>1</v>
      </c>
      <c r="L98" s="35">
        <v>1</v>
      </c>
      <c r="M98" s="167"/>
      <c r="N98" s="84"/>
      <c r="O98" s="27"/>
      <c r="P98" s="5"/>
      <c r="Q98" s="28"/>
      <c r="R98" s="15"/>
      <c r="S98" s="15"/>
      <c r="T98" s="15"/>
    </row>
    <row r="99" spans="1:20" ht="17.45" customHeight="1" x14ac:dyDescent="0.25">
      <c r="A99" s="696"/>
      <c r="B99" s="724"/>
      <c r="C99" s="470" t="s">
        <v>104</v>
      </c>
      <c r="D99" s="456" t="s">
        <v>122</v>
      </c>
      <c r="E99" s="191">
        <v>45688</v>
      </c>
      <c r="F99" s="108">
        <v>1</v>
      </c>
      <c r="G99" s="421" t="s">
        <v>9</v>
      </c>
      <c r="H99" s="297">
        <v>1</v>
      </c>
      <c r="I99" s="11">
        <v>1</v>
      </c>
      <c r="J99" s="11">
        <v>1</v>
      </c>
      <c r="K99" s="64">
        <v>1</v>
      </c>
      <c r="L99" s="35">
        <v>1</v>
      </c>
      <c r="M99" s="167"/>
      <c r="N99" s="84" t="s">
        <v>716</v>
      </c>
      <c r="O99" s="27"/>
      <c r="P99" s="5"/>
      <c r="Q99" s="28"/>
      <c r="R99" s="15"/>
      <c r="S99" s="15"/>
      <c r="T99" s="15"/>
    </row>
    <row r="100" spans="1:20" ht="17.45" customHeight="1" x14ac:dyDescent="0.25">
      <c r="A100" s="696"/>
      <c r="B100" s="724"/>
      <c r="C100" s="470" t="s">
        <v>104</v>
      </c>
      <c r="D100" s="455" t="s">
        <v>556</v>
      </c>
      <c r="E100" s="191">
        <v>45695</v>
      </c>
      <c r="F100" s="108">
        <v>1</v>
      </c>
      <c r="G100" s="421" t="s">
        <v>9</v>
      </c>
      <c r="H100" s="297">
        <v>1</v>
      </c>
      <c r="I100" s="11">
        <v>1</v>
      </c>
      <c r="J100" s="11">
        <v>1</v>
      </c>
      <c r="K100" s="64">
        <v>1</v>
      </c>
      <c r="L100" s="35">
        <v>1</v>
      </c>
      <c r="M100" s="167"/>
      <c r="N100" s="84"/>
      <c r="O100" s="27"/>
      <c r="P100" s="5"/>
      <c r="Q100" s="28"/>
      <c r="R100" s="15"/>
      <c r="S100" s="15"/>
      <c r="T100" s="15"/>
    </row>
    <row r="101" spans="1:20" ht="17.45" customHeight="1" x14ac:dyDescent="0.25">
      <c r="A101" s="696"/>
      <c r="B101" s="724"/>
      <c r="C101" s="470" t="s">
        <v>104</v>
      </c>
      <c r="D101" s="456" t="s">
        <v>389</v>
      </c>
      <c r="E101" s="191">
        <v>45695</v>
      </c>
      <c r="F101" s="108">
        <v>1</v>
      </c>
      <c r="G101" s="421" t="s">
        <v>9</v>
      </c>
      <c r="H101" s="297">
        <v>1</v>
      </c>
      <c r="I101" s="11">
        <v>1</v>
      </c>
      <c r="J101" s="11">
        <v>1</v>
      </c>
      <c r="K101" s="64">
        <v>1</v>
      </c>
      <c r="L101" s="35">
        <v>1</v>
      </c>
      <c r="M101" s="167"/>
      <c r="N101" s="84" t="s">
        <v>647</v>
      </c>
      <c r="O101" s="27"/>
      <c r="P101" s="5"/>
      <c r="Q101" s="28"/>
      <c r="R101" s="15"/>
      <c r="S101" s="15"/>
      <c r="T101" s="15"/>
    </row>
    <row r="102" spans="1:20" ht="17.45" customHeight="1" x14ac:dyDescent="0.25">
      <c r="A102" s="696"/>
      <c r="B102" s="724"/>
      <c r="C102" s="470" t="s">
        <v>104</v>
      </c>
      <c r="D102" s="456" t="s">
        <v>123</v>
      </c>
      <c r="E102" s="191">
        <v>45709</v>
      </c>
      <c r="F102" s="108">
        <v>1</v>
      </c>
      <c r="G102" s="421" t="s">
        <v>9</v>
      </c>
      <c r="H102" s="297">
        <v>1</v>
      </c>
      <c r="I102" s="11">
        <v>1</v>
      </c>
      <c r="J102" s="11">
        <v>1</v>
      </c>
      <c r="K102" s="64">
        <v>1</v>
      </c>
      <c r="L102" s="35">
        <v>1</v>
      </c>
      <c r="M102" s="167"/>
      <c r="N102" s="84" t="s">
        <v>647</v>
      </c>
      <c r="O102" s="27"/>
      <c r="P102" s="5"/>
      <c r="Q102" s="28"/>
      <c r="R102" s="15"/>
      <c r="S102" s="15"/>
      <c r="T102" s="15"/>
    </row>
    <row r="103" spans="1:20" ht="17.45" customHeight="1" x14ac:dyDescent="0.25">
      <c r="A103" s="696"/>
      <c r="B103" s="724"/>
      <c r="C103" s="470" t="s">
        <v>104</v>
      </c>
      <c r="D103" s="456" t="s">
        <v>390</v>
      </c>
      <c r="E103" s="191">
        <v>45709</v>
      </c>
      <c r="F103" s="108">
        <v>1</v>
      </c>
      <c r="G103" s="421" t="s">
        <v>9</v>
      </c>
      <c r="H103" s="297">
        <v>1</v>
      </c>
      <c r="I103" s="11">
        <v>1</v>
      </c>
      <c r="J103" s="11">
        <v>1</v>
      </c>
      <c r="K103" s="64">
        <v>1</v>
      </c>
      <c r="L103" s="35">
        <v>1</v>
      </c>
      <c r="M103" s="167"/>
      <c r="N103" s="84"/>
      <c r="O103" s="27"/>
      <c r="P103" s="5"/>
      <c r="Q103" s="28"/>
      <c r="R103" s="15"/>
      <c r="S103" s="15"/>
      <c r="T103" s="15"/>
    </row>
    <row r="104" spans="1:20" ht="17.45" customHeight="1" x14ac:dyDescent="0.25">
      <c r="A104" s="696"/>
      <c r="B104" s="724"/>
      <c r="C104" s="347" t="s">
        <v>125</v>
      </c>
      <c r="D104" s="269" t="s">
        <v>129</v>
      </c>
      <c r="E104" s="180">
        <v>45688</v>
      </c>
      <c r="F104" s="97">
        <v>1</v>
      </c>
      <c r="G104" s="125" t="s">
        <v>9</v>
      </c>
      <c r="H104" s="178">
        <v>1</v>
      </c>
      <c r="I104" s="7">
        <v>1</v>
      </c>
      <c r="J104" s="7">
        <v>1</v>
      </c>
      <c r="K104" s="47">
        <v>1</v>
      </c>
      <c r="L104" s="33">
        <v>1</v>
      </c>
      <c r="M104" s="101"/>
      <c r="N104" s="88"/>
      <c r="O104" s="27"/>
      <c r="P104" s="5"/>
      <c r="Q104" s="28"/>
      <c r="R104" s="15"/>
      <c r="S104" s="15"/>
      <c r="T104" s="15"/>
    </row>
    <row r="105" spans="1:20" ht="17.45" customHeight="1" x14ac:dyDescent="0.25">
      <c r="A105" s="696"/>
      <c r="B105" s="724"/>
      <c r="C105" s="347" t="s">
        <v>140</v>
      </c>
      <c r="D105" s="269" t="s">
        <v>130</v>
      </c>
      <c r="E105" s="180">
        <v>45695</v>
      </c>
      <c r="F105" s="97">
        <v>1</v>
      </c>
      <c r="G105" s="125" t="s">
        <v>9</v>
      </c>
      <c r="H105" s="178">
        <v>1</v>
      </c>
      <c r="I105" s="7">
        <v>1</v>
      </c>
      <c r="J105" s="7">
        <v>1</v>
      </c>
      <c r="K105" s="47">
        <v>1</v>
      </c>
      <c r="L105" s="33">
        <v>1</v>
      </c>
      <c r="M105" s="101"/>
      <c r="N105" s="88" t="s">
        <v>648</v>
      </c>
      <c r="O105" s="27"/>
      <c r="P105" s="5"/>
      <c r="Q105" s="28"/>
      <c r="R105" s="15"/>
      <c r="S105" s="15"/>
      <c r="T105" s="15"/>
    </row>
    <row r="106" spans="1:20" ht="17.45" customHeight="1" x14ac:dyDescent="0.25">
      <c r="A106" s="696"/>
      <c r="B106" s="724"/>
      <c r="C106" s="347" t="s">
        <v>125</v>
      </c>
      <c r="D106" s="472" t="s">
        <v>131</v>
      </c>
      <c r="E106" s="418">
        <v>45681</v>
      </c>
      <c r="F106" s="97">
        <v>4</v>
      </c>
      <c r="G106" s="125" t="s">
        <v>9</v>
      </c>
      <c r="H106" s="178">
        <v>4</v>
      </c>
      <c r="I106" s="7">
        <v>4</v>
      </c>
      <c r="J106" s="7">
        <v>4</v>
      </c>
      <c r="K106" s="47">
        <v>4</v>
      </c>
      <c r="L106" s="33">
        <v>4</v>
      </c>
      <c r="M106" s="101"/>
      <c r="N106" s="88" t="s">
        <v>784</v>
      </c>
      <c r="O106" s="27"/>
      <c r="P106" s="5"/>
      <c r="Q106" s="28"/>
      <c r="R106" s="15"/>
      <c r="S106" s="15"/>
      <c r="T106" s="15"/>
    </row>
    <row r="107" spans="1:20" ht="17.45" customHeight="1" x14ac:dyDescent="0.25">
      <c r="A107" s="696"/>
      <c r="B107" s="724"/>
      <c r="C107" s="347" t="s">
        <v>125</v>
      </c>
      <c r="D107" s="474" t="s">
        <v>649</v>
      </c>
      <c r="E107" s="180">
        <v>45681</v>
      </c>
      <c r="F107" s="97"/>
      <c r="G107" s="125" t="s">
        <v>9</v>
      </c>
      <c r="H107" s="178"/>
      <c r="I107" s="7">
        <v>1</v>
      </c>
      <c r="J107" s="7">
        <v>1</v>
      </c>
      <c r="K107" s="47">
        <v>1</v>
      </c>
      <c r="L107" s="33">
        <v>1</v>
      </c>
      <c r="M107" s="101"/>
      <c r="N107" s="88" t="s">
        <v>785</v>
      </c>
      <c r="O107" s="27"/>
      <c r="P107" s="5"/>
      <c r="Q107" s="28"/>
      <c r="R107" s="15"/>
      <c r="S107" s="15"/>
      <c r="T107" s="15"/>
    </row>
    <row r="108" spans="1:20" ht="17.45" customHeight="1" x14ac:dyDescent="0.25">
      <c r="A108" s="696"/>
      <c r="B108" s="724"/>
      <c r="C108" s="347" t="s">
        <v>125</v>
      </c>
      <c r="D108" s="473" t="s">
        <v>719</v>
      </c>
      <c r="E108" s="180">
        <v>45681</v>
      </c>
      <c r="F108" s="97">
        <v>1</v>
      </c>
      <c r="G108" s="125" t="s">
        <v>9</v>
      </c>
      <c r="H108" s="178">
        <v>1</v>
      </c>
      <c r="I108" s="7">
        <v>1</v>
      </c>
      <c r="J108" s="7">
        <v>1</v>
      </c>
      <c r="K108" s="47">
        <v>1</v>
      </c>
      <c r="L108" s="33">
        <v>1</v>
      </c>
      <c r="M108" s="101"/>
      <c r="N108" s="88"/>
      <c r="O108" s="27"/>
      <c r="P108" s="5"/>
      <c r="Q108" s="28"/>
      <c r="R108" s="15"/>
      <c r="S108" s="15"/>
      <c r="T108" s="15"/>
    </row>
    <row r="109" spans="1:20" ht="17.45" customHeight="1" x14ac:dyDescent="0.25">
      <c r="A109" s="696"/>
      <c r="B109" s="724"/>
      <c r="C109" s="347" t="s">
        <v>125</v>
      </c>
      <c r="D109" s="469" t="s">
        <v>720</v>
      </c>
      <c r="E109" s="191">
        <v>45695</v>
      </c>
      <c r="F109" s="97"/>
      <c r="G109" s="125" t="s">
        <v>9</v>
      </c>
      <c r="H109" s="178"/>
      <c r="I109" s="7">
        <v>1</v>
      </c>
      <c r="J109" s="7">
        <v>1</v>
      </c>
      <c r="K109" s="47">
        <v>1</v>
      </c>
      <c r="L109" s="33">
        <v>1</v>
      </c>
      <c r="M109" s="101"/>
      <c r="N109" s="88"/>
      <c r="O109" s="27"/>
      <c r="P109" s="5"/>
      <c r="Q109" s="28"/>
      <c r="R109" s="15"/>
      <c r="S109" s="15"/>
      <c r="T109" s="15"/>
    </row>
    <row r="110" spans="1:20" ht="17.45" customHeight="1" x14ac:dyDescent="0.25">
      <c r="A110" s="696"/>
      <c r="B110" s="724"/>
      <c r="C110" s="347" t="s">
        <v>140</v>
      </c>
      <c r="D110" s="469" t="s">
        <v>392</v>
      </c>
      <c r="E110" s="191"/>
      <c r="F110" s="97"/>
      <c r="G110" s="125" t="s">
        <v>9</v>
      </c>
      <c r="H110" s="178"/>
      <c r="I110" s="7">
        <v>1</v>
      </c>
      <c r="J110" s="7">
        <v>1</v>
      </c>
      <c r="K110" s="47">
        <v>1</v>
      </c>
      <c r="L110" s="33">
        <v>1</v>
      </c>
      <c r="M110" s="101"/>
      <c r="N110" s="88"/>
      <c r="O110" s="27"/>
      <c r="P110" s="5"/>
      <c r="Q110" s="28"/>
      <c r="R110" s="15"/>
      <c r="S110" s="15"/>
      <c r="T110" s="15"/>
    </row>
    <row r="111" spans="1:20" ht="17.45" customHeight="1" x14ac:dyDescent="0.25">
      <c r="A111" s="696"/>
      <c r="B111" s="724"/>
      <c r="C111" s="347" t="s">
        <v>125</v>
      </c>
      <c r="D111" s="469" t="s">
        <v>317</v>
      </c>
      <c r="E111" s="180">
        <v>45688</v>
      </c>
      <c r="F111" s="97"/>
      <c r="G111" s="125" t="s">
        <v>9</v>
      </c>
      <c r="H111" s="178">
        <v>1</v>
      </c>
      <c r="I111" s="7">
        <v>1</v>
      </c>
      <c r="J111" s="7">
        <v>1</v>
      </c>
      <c r="K111" s="47">
        <v>1</v>
      </c>
      <c r="L111" s="33">
        <v>1</v>
      </c>
      <c r="M111" s="101"/>
      <c r="N111" s="88"/>
      <c r="O111" s="27"/>
      <c r="P111" s="5"/>
      <c r="Q111" s="28"/>
      <c r="R111" s="15"/>
      <c r="S111" s="15"/>
      <c r="T111" s="15"/>
    </row>
    <row r="112" spans="1:20" ht="17.45" customHeight="1" x14ac:dyDescent="0.25">
      <c r="A112" s="696"/>
      <c r="B112" s="724"/>
      <c r="C112" s="347" t="s">
        <v>140</v>
      </c>
      <c r="D112" s="473" t="s">
        <v>318</v>
      </c>
      <c r="E112" s="180">
        <v>45681</v>
      </c>
      <c r="F112" s="97">
        <v>1</v>
      </c>
      <c r="G112" s="125" t="s">
        <v>9</v>
      </c>
      <c r="H112" s="178">
        <v>1</v>
      </c>
      <c r="I112" s="7">
        <v>1</v>
      </c>
      <c r="J112" s="7">
        <v>1</v>
      </c>
      <c r="K112" s="47">
        <v>1</v>
      </c>
      <c r="L112" s="33">
        <v>1</v>
      </c>
      <c r="M112" s="101"/>
      <c r="N112" s="88"/>
      <c r="O112" s="27"/>
      <c r="P112" s="5"/>
      <c r="Q112" s="28"/>
      <c r="R112" s="15"/>
      <c r="S112" s="15"/>
      <c r="T112" s="15"/>
    </row>
    <row r="113" spans="1:39" ht="17.45" customHeight="1" x14ac:dyDescent="0.25">
      <c r="A113" s="696"/>
      <c r="B113" s="724"/>
      <c r="C113" s="347" t="s">
        <v>140</v>
      </c>
      <c r="D113" s="351" t="s">
        <v>143</v>
      </c>
      <c r="E113" s="181"/>
      <c r="F113" s="109"/>
      <c r="G113" s="246" t="s">
        <v>9</v>
      </c>
      <c r="H113" s="135"/>
      <c r="I113" s="10">
        <v>1</v>
      </c>
      <c r="J113" s="10">
        <v>1</v>
      </c>
      <c r="K113" s="47">
        <v>1</v>
      </c>
      <c r="L113" s="33">
        <v>1</v>
      </c>
      <c r="M113" s="101"/>
      <c r="N113" s="88"/>
      <c r="O113" s="27"/>
      <c r="P113" s="5"/>
      <c r="Q113" s="28"/>
      <c r="R113" s="15"/>
      <c r="S113" s="15"/>
      <c r="T113" s="15"/>
    </row>
    <row r="114" spans="1:39" ht="17.45" customHeight="1" x14ac:dyDescent="0.25">
      <c r="A114" s="696"/>
      <c r="B114" s="724"/>
      <c r="C114" s="377" t="s">
        <v>125</v>
      </c>
      <c r="D114" s="351" t="s">
        <v>319</v>
      </c>
      <c r="E114" s="359">
        <v>45664</v>
      </c>
      <c r="F114" s="109">
        <v>1</v>
      </c>
      <c r="G114" s="246" t="s">
        <v>9</v>
      </c>
      <c r="H114" s="135">
        <v>1</v>
      </c>
      <c r="I114" s="10">
        <v>1</v>
      </c>
      <c r="J114" s="10">
        <v>1</v>
      </c>
      <c r="K114" s="47">
        <v>1</v>
      </c>
      <c r="L114" s="33">
        <v>1</v>
      </c>
      <c r="M114" s="101"/>
      <c r="N114" s="88"/>
      <c r="O114" s="27"/>
      <c r="P114" s="5"/>
      <c r="Q114" s="28"/>
      <c r="R114" s="15"/>
      <c r="S114" s="15"/>
      <c r="T114" s="15"/>
    </row>
    <row r="115" spans="1:39" ht="8.25" customHeight="1" thickBot="1" x14ac:dyDescent="0.3">
      <c r="A115" s="696"/>
      <c r="B115" s="724"/>
      <c r="C115" s="390"/>
      <c r="D115" s="376"/>
      <c r="E115" s="206"/>
      <c r="F115" s="99"/>
      <c r="G115" s="247"/>
      <c r="H115" s="60"/>
      <c r="I115" s="10"/>
      <c r="J115" s="244"/>
      <c r="K115" s="45"/>
      <c r="L115" s="34"/>
      <c r="M115" s="171"/>
      <c r="N115" s="89"/>
      <c r="O115" s="27"/>
      <c r="P115" s="5"/>
      <c r="Q115" s="28"/>
      <c r="R115" s="15"/>
      <c r="S115" s="15"/>
      <c r="T115" s="15"/>
    </row>
    <row r="116" spans="1:39" ht="17.45" customHeight="1" x14ac:dyDescent="0.25">
      <c r="A116" s="696"/>
      <c r="B116" s="799" t="s">
        <v>81</v>
      </c>
      <c r="C116" s="375" t="s">
        <v>113</v>
      </c>
      <c r="D116" s="118" t="s">
        <v>562</v>
      </c>
      <c r="E116" s="308">
        <v>45660</v>
      </c>
      <c r="F116" s="98">
        <v>1</v>
      </c>
      <c r="G116" s="288" t="s">
        <v>9</v>
      </c>
      <c r="H116" s="285">
        <v>1</v>
      </c>
      <c r="I116" s="8">
        <v>1</v>
      </c>
      <c r="J116" s="8">
        <v>1</v>
      </c>
      <c r="K116" s="8">
        <v>1</v>
      </c>
      <c r="L116" s="32">
        <v>1</v>
      </c>
      <c r="M116" s="169"/>
      <c r="N116" s="82" t="s">
        <v>445</v>
      </c>
      <c r="O116" s="27"/>
      <c r="P116" s="5"/>
      <c r="Q116" s="28"/>
      <c r="R116" s="15"/>
      <c r="S116" s="15"/>
      <c r="T116" s="15"/>
    </row>
    <row r="117" spans="1:39" ht="17.45" customHeight="1" x14ac:dyDescent="0.25">
      <c r="A117" s="696"/>
      <c r="B117" s="789"/>
      <c r="C117" s="342" t="s">
        <v>113</v>
      </c>
      <c r="D117" s="269" t="s">
        <v>396</v>
      </c>
      <c r="E117" s="180">
        <v>45663</v>
      </c>
      <c r="F117" s="97">
        <v>1</v>
      </c>
      <c r="G117" s="125" t="s">
        <v>9</v>
      </c>
      <c r="H117" s="178">
        <v>1</v>
      </c>
      <c r="I117" s="7">
        <v>1</v>
      </c>
      <c r="J117" s="7">
        <v>1</v>
      </c>
      <c r="K117" s="47">
        <v>1</v>
      </c>
      <c r="L117" s="35">
        <v>1</v>
      </c>
      <c r="M117" s="1"/>
      <c r="N117" s="88"/>
      <c r="O117" s="27"/>
      <c r="P117" s="5"/>
      <c r="Q117" s="28"/>
      <c r="R117" s="15"/>
      <c r="S117" s="15"/>
      <c r="T117" s="15"/>
    </row>
    <row r="118" spans="1:39" ht="17.45" customHeight="1" x14ac:dyDescent="0.25">
      <c r="A118" s="696"/>
      <c r="B118" s="789"/>
      <c r="C118" s="342" t="s">
        <v>113</v>
      </c>
      <c r="D118" s="269" t="s">
        <v>563</v>
      </c>
      <c r="E118" s="180">
        <v>45678</v>
      </c>
      <c r="F118" s="97">
        <v>1</v>
      </c>
      <c r="G118" s="125" t="s">
        <v>9</v>
      </c>
      <c r="H118" s="178">
        <v>1</v>
      </c>
      <c r="I118" s="7">
        <v>1</v>
      </c>
      <c r="J118" s="7">
        <v>1</v>
      </c>
      <c r="K118" s="7">
        <v>1</v>
      </c>
      <c r="L118" s="35">
        <v>1</v>
      </c>
      <c r="M118" s="97"/>
      <c r="N118" s="88"/>
      <c r="P118" s="5"/>
      <c r="Q118" s="28"/>
      <c r="R118" s="15"/>
      <c r="S118" s="15"/>
      <c r="T118" s="15"/>
    </row>
    <row r="119" spans="1:39" ht="17.45" customHeight="1" x14ac:dyDescent="0.25">
      <c r="A119" s="696"/>
      <c r="B119" s="789"/>
      <c r="C119" s="364" t="s">
        <v>113</v>
      </c>
      <c r="D119" s="351" t="s">
        <v>786</v>
      </c>
      <c r="E119" s="181">
        <v>45681</v>
      </c>
      <c r="F119" s="109"/>
      <c r="G119" s="246" t="s">
        <v>9</v>
      </c>
      <c r="H119" s="135"/>
      <c r="I119" s="10"/>
      <c r="J119" s="243"/>
      <c r="K119" s="44">
        <v>1</v>
      </c>
      <c r="L119" s="35">
        <v>0</v>
      </c>
      <c r="M119" s="170"/>
      <c r="N119" s="149"/>
      <c r="P119" s="5"/>
      <c r="Q119" s="28"/>
      <c r="R119" s="15"/>
      <c r="S119" s="15"/>
      <c r="T119" s="15"/>
    </row>
    <row r="120" spans="1:39" ht="17.45" customHeight="1" x14ac:dyDescent="0.25">
      <c r="A120" s="696"/>
      <c r="B120" s="789"/>
      <c r="C120" s="364" t="s">
        <v>41</v>
      </c>
      <c r="D120" s="351" t="s">
        <v>787</v>
      </c>
      <c r="E120" s="181">
        <v>45677</v>
      </c>
      <c r="F120" s="109"/>
      <c r="G120" s="246" t="s">
        <v>9</v>
      </c>
      <c r="H120" s="135">
        <v>1</v>
      </c>
      <c r="I120" s="10">
        <v>0</v>
      </c>
      <c r="J120" s="243">
        <v>0</v>
      </c>
      <c r="K120" s="44">
        <v>0</v>
      </c>
      <c r="L120" s="33">
        <v>0</v>
      </c>
      <c r="M120" s="170"/>
      <c r="N120" s="149" t="s">
        <v>788</v>
      </c>
      <c r="P120" s="5"/>
      <c r="Q120" s="28"/>
      <c r="R120" s="15"/>
      <c r="S120" s="15"/>
      <c r="T120" s="15"/>
    </row>
    <row r="121" spans="1:39" ht="8.25" customHeight="1" thickBot="1" x14ac:dyDescent="0.3">
      <c r="A121" s="696"/>
      <c r="B121" s="789"/>
      <c r="C121" s="364"/>
      <c r="D121" s="351"/>
      <c r="E121" s="181"/>
      <c r="F121" s="109"/>
      <c r="G121" s="246"/>
      <c r="H121" s="135"/>
      <c r="I121" s="10"/>
      <c r="J121" s="243"/>
      <c r="K121" s="44"/>
      <c r="L121" s="41"/>
      <c r="M121" s="170"/>
      <c r="N121" s="149"/>
      <c r="O121" s="27"/>
      <c r="P121" s="5"/>
      <c r="Q121" s="28"/>
      <c r="R121" s="15"/>
      <c r="S121" s="15"/>
      <c r="T121" s="15"/>
    </row>
    <row r="122" spans="1:39" ht="17.45" customHeight="1" thickBot="1" x14ac:dyDescent="0.3">
      <c r="A122" s="696"/>
      <c r="B122" s="799" t="s">
        <v>157</v>
      </c>
      <c r="C122" s="374" t="s">
        <v>41</v>
      </c>
      <c r="D122" s="305" t="s">
        <v>572</v>
      </c>
      <c r="E122" s="121">
        <v>45660</v>
      </c>
      <c r="F122" s="188">
        <v>1</v>
      </c>
      <c r="G122" s="252" t="s">
        <v>9</v>
      </c>
      <c r="H122" s="188">
        <v>1</v>
      </c>
      <c r="I122" s="39">
        <v>1</v>
      </c>
      <c r="J122" s="39">
        <v>1</v>
      </c>
      <c r="K122" s="43">
        <v>1</v>
      </c>
      <c r="L122" s="40">
        <v>1</v>
      </c>
      <c r="M122" s="110"/>
      <c r="N122" s="261" t="s">
        <v>721</v>
      </c>
      <c r="O122" s="27"/>
      <c r="P122" s="5"/>
      <c r="Q122" s="28"/>
      <c r="R122" s="15"/>
      <c r="S122" s="15"/>
      <c r="T122" s="15"/>
    </row>
    <row r="123" spans="1:39" ht="17.45" customHeight="1" thickBot="1" x14ac:dyDescent="0.3">
      <c r="A123" s="696"/>
      <c r="B123" s="799"/>
      <c r="C123" s="342" t="s">
        <v>41</v>
      </c>
      <c r="D123" s="269" t="s">
        <v>403</v>
      </c>
      <c r="E123" s="201"/>
      <c r="F123" s="178">
        <v>4</v>
      </c>
      <c r="G123" s="238" t="s">
        <v>9</v>
      </c>
      <c r="H123" s="178">
        <v>4</v>
      </c>
      <c r="I123" s="7">
        <v>4</v>
      </c>
      <c r="J123" s="7">
        <v>4</v>
      </c>
      <c r="K123" s="7">
        <v>4</v>
      </c>
      <c r="L123" s="33">
        <v>4</v>
      </c>
      <c r="M123" s="279"/>
      <c r="N123" s="321"/>
      <c r="O123" s="27"/>
      <c r="P123" s="5"/>
      <c r="Q123" s="28"/>
      <c r="R123" s="15"/>
      <c r="S123" s="15"/>
      <c r="T123" s="15"/>
    </row>
    <row r="124" spans="1:39" ht="8.25" customHeight="1" thickBot="1" x14ac:dyDescent="0.3">
      <c r="A124" s="696"/>
      <c r="B124" s="799"/>
      <c r="C124" s="364"/>
      <c r="D124" s="351"/>
      <c r="E124" s="154"/>
      <c r="F124" s="135"/>
      <c r="G124" s="277"/>
      <c r="H124" s="135"/>
      <c r="I124" s="31"/>
      <c r="J124" s="243"/>
      <c r="K124" s="44"/>
      <c r="L124" s="38"/>
      <c r="M124" s="109"/>
      <c r="N124" s="149"/>
      <c r="O124" s="27"/>
      <c r="P124" s="5"/>
      <c r="Q124" s="28"/>
      <c r="R124" s="15"/>
      <c r="S124" s="15"/>
      <c r="T124" s="15"/>
    </row>
    <row r="125" spans="1:39" ht="18" customHeight="1" thickBot="1" x14ac:dyDescent="0.3">
      <c r="A125" s="715"/>
      <c r="B125" s="714" t="s">
        <v>146</v>
      </c>
      <c r="C125" s="290" t="s">
        <v>82</v>
      </c>
      <c r="D125" s="291" t="s">
        <v>651</v>
      </c>
      <c r="E125" s="286">
        <v>45666</v>
      </c>
      <c r="F125" s="285">
        <v>1</v>
      </c>
      <c r="G125" s="304" t="s">
        <v>9</v>
      </c>
      <c r="H125" s="285">
        <v>1</v>
      </c>
      <c r="I125" s="8">
        <v>1</v>
      </c>
      <c r="J125" s="8">
        <v>1</v>
      </c>
      <c r="K125" s="8">
        <v>1</v>
      </c>
      <c r="L125" s="32">
        <v>1</v>
      </c>
      <c r="M125" s="209"/>
      <c r="N125" s="357" t="s">
        <v>565</v>
      </c>
      <c r="O125" s="12"/>
      <c r="P125" s="5"/>
      <c r="Q125" s="28"/>
      <c r="R125" s="15"/>
      <c r="S125" s="15"/>
      <c r="T125" s="15"/>
      <c r="U125" s="26"/>
      <c r="V125" s="26"/>
      <c r="W125" s="26"/>
      <c r="X125" s="26"/>
      <c r="Y125" s="26"/>
      <c r="Z125" s="26"/>
      <c r="AA125" s="15"/>
      <c r="AB125" s="15"/>
      <c r="AK125" s="15"/>
      <c r="AL125" s="15"/>
      <c r="AM125" s="15"/>
    </row>
    <row r="126" spans="1:39" ht="18" customHeight="1" thickBot="1" x14ac:dyDescent="0.3">
      <c r="A126" s="715"/>
      <c r="B126" s="714"/>
      <c r="C126" s="479" t="s">
        <v>82</v>
      </c>
      <c r="D126" s="355" t="s">
        <v>257</v>
      </c>
      <c r="E126" s="345"/>
      <c r="F126" s="297"/>
      <c r="G126" s="302"/>
      <c r="H126" s="297"/>
      <c r="I126" s="11"/>
      <c r="J126" s="11"/>
      <c r="K126" s="11"/>
      <c r="L126" s="35">
        <v>1</v>
      </c>
      <c r="M126" s="167"/>
      <c r="N126" s="480" t="s">
        <v>789</v>
      </c>
      <c r="O126" s="12"/>
      <c r="P126" s="5"/>
      <c r="Q126" s="28"/>
      <c r="R126" s="15"/>
      <c r="S126" s="15"/>
      <c r="T126" s="15"/>
      <c r="U126" s="26"/>
      <c r="V126" s="26"/>
      <c r="W126" s="26"/>
      <c r="X126" s="26"/>
      <c r="Y126" s="26"/>
      <c r="Z126" s="26"/>
      <c r="AA126" s="15"/>
      <c r="AB126" s="15"/>
      <c r="AK126" s="15"/>
      <c r="AL126" s="15"/>
      <c r="AM126" s="15"/>
    </row>
    <row r="127" spans="1:39" ht="18" customHeight="1" thickBot="1" x14ac:dyDescent="0.3">
      <c r="A127" s="715"/>
      <c r="B127" s="714"/>
      <c r="C127" s="347" t="s">
        <v>82</v>
      </c>
      <c r="D127" s="269" t="s">
        <v>567</v>
      </c>
      <c r="E127" s="477" t="s">
        <v>790</v>
      </c>
      <c r="F127" s="178">
        <v>1</v>
      </c>
      <c r="G127" s="238" t="s">
        <v>9</v>
      </c>
      <c r="H127" s="178">
        <v>1</v>
      </c>
      <c r="I127" s="7">
        <v>1</v>
      </c>
      <c r="J127" s="7">
        <v>1</v>
      </c>
      <c r="K127" s="7">
        <v>1</v>
      </c>
      <c r="L127" s="33">
        <v>1</v>
      </c>
      <c r="M127" s="101"/>
      <c r="N127" s="260" t="s">
        <v>791</v>
      </c>
      <c r="O127" s="12"/>
      <c r="P127" s="5"/>
      <c r="Q127" s="28"/>
      <c r="R127" s="15"/>
      <c r="S127" s="15"/>
      <c r="T127" s="15"/>
      <c r="U127" s="26"/>
      <c r="V127" s="26"/>
      <c r="W127" s="26"/>
      <c r="X127" s="26"/>
      <c r="Y127" s="26"/>
      <c r="Z127" s="26"/>
      <c r="AA127" s="15"/>
      <c r="AB127" s="15"/>
      <c r="AK127" s="15"/>
      <c r="AL127" s="15"/>
      <c r="AM127" s="15"/>
    </row>
    <row r="128" spans="1:39" ht="9.75" customHeight="1" thickBot="1" x14ac:dyDescent="0.3">
      <c r="A128" s="716"/>
      <c r="B128" s="727"/>
      <c r="C128" s="390"/>
      <c r="D128" s="376"/>
      <c r="E128" s="248"/>
      <c r="F128" s="60"/>
      <c r="G128" s="242"/>
      <c r="H128" s="60"/>
      <c r="I128" s="36"/>
      <c r="J128" s="244"/>
      <c r="K128" s="9"/>
      <c r="L128" s="34"/>
      <c r="M128" s="171"/>
      <c r="N128" s="358"/>
      <c r="O128" s="12"/>
      <c r="P128" s="5"/>
      <c r="Q128" s="28"/>
      <c r="R128" s="15"/>
      <c r="S128" s="15"/>
      <c r="T128" s="15"/>
      <c r="U128" s="26"/>
      <c r="V128" s="26"/>
      <c r="W128" s="26"/>
      <c r="X128" s="26"/>
      <c r="Y128" s="26"/>
      <c r="Z128" s="26"/>
      <c r="AA128" s="15"/>
      <c r="AB128" s="15"/>
      <c r="AK128" s="15"/>
      <c r="AL128" s="15"/>
      <c r="AM128" s="15"/>
    </row>
    <row r="129" spans="1:39" ht="8.25" customHeight="1" thickBot="1" x14ac:dyDescent="0.3">
      <c r="A129" s="127"/>
      <c r="B129" s="127"/>
      <c r="C129" s="338"/>
      <c r="D129" s="204"/>
      <c r="E129" s="49"/>
      <c r="F129" s="1"/>
      <c r="G129" s="54"/>
      <c r="H129" s="1"/>
      <c r="I129" s="31"/>
      <c r="J129" s="1"/>
      <c r="K129" s="1"/>
      <c r="L129" s="1"/>
      <c r="M129" s="1"/>
      <c r="N129" s="337"/>
      <c r="O129" s="27"/>
      <c r="P129" s="5"/>
      <c r="Q129" s="28"/>
      <c r="R129" s="15"/>
      <c r="S129" s="15"/>
      <c r="T129" s="15"/>
    </row>
    <row r="130" spans="1:39" ht="18" customHeight="1" thickBot="1" x14ac:dyDescent="0.3">
      <c r="A130" s="792" t="s">
        <v>162</v>
      </c>
      <c r="B130" s="797" t="s">
        <v>163</v>
      </c>
      <c r="C130" s="331" t="s">
        <v>41</v>
      </c>
      <c r="D130" s="141" t="s">
        <v>655</v>
      </c>
      <c r="E130" s="286">
        <v>45677</v>
      </c>
      <c r="F130" s="155">
        <v>1</v>
      </c>
      <c r="G130" s="222" t="s">
        <v>9</v>
      </c>
      <c r="H130" s="209">
        <v>1</v>
      </c>
      <c r="I130" s="8">
        <v>1</v>
      </c>
      <c r="J130" s="8">
        <v>1</v>
      </c>
      <c r="K130" s="8">
        <v>1</v>
      </c>
      <c r="L130" s="32">
        <v>0</v>
      </c>
      <c r="M130" s="344"/>
      <c r="N130" s="82" t="s">
        <v>656</v>
      </c>
    </row>
    <row r="131" spans="1:39" ht="18" customHeight="1" thickBot="1" x14ac:dyDescent="0.3">
      <c r="A131" s="792"/>
      <c r="B131" s="797"/>
      <c r="C131" s="425" t="s">
        <v>413</v>
      </c>
      <c r="D131" s="426" t="s">
        <v>414</v>
      </c>
      <c r="E131" s="49"/>
      <c r="F131" s="423"/>
      <c r="G131" s="189"/>
      <c r="H131" s="1"/>
      <c r="I131" s="31"/>
      <c r="J131" s="31"/>
      <c r="K131" s="31"/>
      <c r="L131" s="41">
        <v>1</v>
      </c>
      <c r="M131" s="294"/>
      <c r="N131" s="164"/>
    </row>
    <row r="132" spans="1:39" ht="18" customHeight="1" thickBot="1" x14ac:dyDescent="0.3">
      <c r="A132" s="796"/>
      <c r="B132" s="798"/>
      <c r="C132" s="481" t="s">
        <v>113</v>
      </c>
      <c r="D132" s="307" t="s">
        <v>577</v>
      </c>
      <c r="E132" s="427"/>
      <c r="F132" s="157">
        <v>2</v>
      </c>
      <c r="G132" s="185" t="s">
        <v>9</v>
      </c>
      <c r="H132" s="171">
        <v>2</v>
      </c>
      <c r="I132" s="9">
        <v>2</v>
      </c>
      <c r="J132" s="9">
        <v>2</v>
      </c>
      <c r="K132" s="9">
        <v>1</v>
      </c>
      <c r="L132" s="34">
        <v>1</v>
      </c>
      <c r="M132" s="341"/>
      <c r="N132" s="89"/>
    </row>
    <row r="133" spans="1:39" ht="9" customHeight="1" thickBot="1" x14ac:dyDescent="0.3">
      <c r="A133" s="127"/>
      <c r="B133" s="127"/>
      <c r="C133" s="128"/>
      <c r="D133" s="129"/>
      <c r="E133" s="50"/>
      <c r="F133" s="1"/>
      <c r="G133" s="54"/>
      <c r="H133" s="1"/>
      <c r="I133" s="31"/>
      <c r="J133" s="1"/>
      <c r="K133" s="1"/>
      <c r="L133" s="1"/>
      <c r="M133" s="1"/>
      <c r="N133" s="80"/>
      <c r="O133" s="3"/>
      <c r="P133" s="2"/>
      <c r="Q133" s="4"/>
      <c r="R133" s="48"/>
      <c r="S133" s="48"/>
      <c r="T133" s="48"/>
    </row>
    <row r="134" spans="1:39" ht="17.45" customHeight="1" thickBot="1" x14ac:dyDescent="0.3">
      <c r="A134" s="714"/>
      <c r="B134" s="725"/>
      <c r="C134" s="138" t="s">
        <v>41</v>
      </c>
      <c r="D134" s="291" t="s">
        <v>657</v>
      </c>
      <c r="E134" s="286">
        <v>45673</v>
      </c>
      <c r="F134" s="285">
        <v>1</v>
      </c>
      <c r="G134" s="304" t="s">
        <v>9</v>
      </c>
      <c r="H134" s="285">
        <v>1</v>
      </c>
      <c r="I134" s="8">
        <v>1</v>
      </c>
      <c r="J134" s="8">
        <v>1</v>
      </c>
      <c r="K134" s="8">
        <v>1</v>
      </c>
      <c r="L134" s="32">
        <v>1</v>
      </c>
      <c r="M134" s="209"/>
      <c r="N134" s="330" t="s">
        <v>658</v>
      </c>
      <c r="O134" s="27"/>
      <c r="P134" s="5"/>
      <c r="Q134" s="28"/>
      <c r="R134" s="15"/>
      <c r="S134" s="15"/>
      <c r="T134" s="15"/>
    </row>
    <row r="135" spans="1:39" ht="17.45" customHeight="1" thickBot="1" x14ac:dyDescent="0.3">
      <c r="A135" s="714"/>
      <c r="B135" s="725"/>
      <c r="C135" s="393"/>
      <c r="D135" s="325"/>
      <c r="E135" s="208"/>
      <c r="F135" s="161"/>
      <c r="G135" s="241"/>
      <c r="H135" s="161"/>
      <c r="I135" s="31"/>
      <c r="J135" s="250"/>
      <c r="K135" s="31"/>
      <c r="L135" s="41"/>
      <c r="M135" s="1"/>
      <c r="N135" s="190"/>
      <c r="O135" s="27"/>
      <c r="P135" s="5"/>
      <c r="Q135" s="28"/>
      <c r="R135" s="15"/>
      <c r="S135" s="15"/>
      <c r="T135" s="15"/>
    </row>
    <row r="136" spans="1:39" ht="8.25" customHeight="1" thickBot="1" x14ac:dyDescent="0.3">
      <c r="A136" s="727"/>
      <c r="B136" s="800"/>
      <c r="C136" s="312"/>
      <c r="D136" s="287"/>
      <c r="E136" s="248"/>
      <c r="F136" s="60"/>
      <c r="G136" s="242"/>
      <c r="H136" s="60"/>
      <c r="I136" s="9"/>
      <c r="J136" s="244"/>
      <c r="K136" s="9"/>
      <c r="L136" s="34"/>
      <c r="M136" s="171"/>
      <c r="N136" s="177"/>
      <c r="O136" s="27"/>
      <c r="P136" s="5"/>
      <c r="Q136" s="28"/>
      <c r="R136" s="15"/>
      <c r="S136" s="15"/>
      <c r="T136" s="15"/>
    </row>
    <row r="137" spans="1:39" ht="7.35" customHeight="1" thickBot="1" x14ac:dyDescent="0.3">
      <c r="A137" s="127"/>
      <c r="B137" s="127"/>
      <c r="C137" s="128"/>
      <c r="D137" s="129"/>
      <c r="E137" s="50"/>
      <c r="F137" s="1"/>
      <c r="G137" s="54"/>
      <c r="H137" s="1"/>
      <c r="I137" s="31"/>
      <c r="J137" s="1"/>
      <c r="K137" s="1"/>
      <c r="L137" s="1"/>
      <c r="M137" s="1"/>
      <c r="N137" s="80"/>
      <c r="O137" s="27"/>
      <c r="P137" s="5"/>
      <c r="Q137" s="28"/>
      <c r="R137" s="15"/>
      <c r="S137" s="15"/>
      <c r="T137" s="15"/>
    </row>
    <row r="138" spans="1:39" ht="33" customHeight="1" thickBot="1" x14ac:dyDescent="0.3">
      <c r="A138" s="695" t="s">
        <v>173</v>
      </c>
      <c r="B138" s="695" t="s">
        <v>174</v>
      </c>
      <c r="C138" s="368" t="s">
        <v>45</v>
      </c>
      <c r="D138" s="141" t="s">
        <v>46</v>
      </c>
      <c r="E138" s="369"/>
      <c r="F138" s="155"/>
      <c r="G138" s="51"/>
      <c r="H138" s="285"/>
      <c r="I138" s="39"/>
      <c r="J138" s="306"/>
      <c r="K138" s="8"/>
      <c r="L138" s="32"/>
      <c r="M138" s="209"/>
      <c r="N138" s="172" t="s">
        <v>792</v>
      </c>
    </row>
    <row r="139" spans="1:39" ht="17.45" customHeight="1" x14ac:dyDescent="0.25">
      <c r="A139" s="696"/>
      <c r="B139" s="696"/>
      <c r="C139" s="366" t="s">
        <v>102</v>
      </c>
      <c r="D139" s="372" t="s">
        <v>176</v>
      </c>
      <c r="E139" s="310"/>
      <c r="F139" s="158">
        <v>1</v>
      </c>
      <c r="G139" s="55" t="s">
        <v>9</v>
      </c>
      <c r="H139" s="135">
        <v>1</v>
      </c>
      <c r="I139" s="10">
        <v>1</v>
      </c>
      <c r="J139" s="10">
        <v>1</v>
      </c>
      <c r="K139" s="243">
        <v>1</v>
      </c>
      <c r="L139" s="197">
        <v>1</v>
      </c>
      <c r="M139" s="169"/>
      <c r="N139" s="210"/>
    </row>
    <row r="140" spans="1:39" ht="17.45" customHeight="1" x14ac:dyDescent="0.25">
      <c r="A140" s="696"/>
      <c r="B140" s="696"/>
      <c r="C140" s="295" t="s">
        <v>177</v>
      </c>
      <c r="D140" s="275" t="s">
        <v>333</v>
      </c>
      <c r="E140" s="428">
        <v>45685</v>
      </c>
      <c r="F140" s="156">
        <v>1</v>
      </c>
      <c r="G140" s="52" t="s">
        <v>9</v>
      </c>
      <c r="H140" s="178">
        <v>1</v>
      </c>
      <c r="I140" s="7">
        <v>1</v>
      </c>
      <c r="J140" s="7">
        <v>1</v>
      </c>
      <c r="K140" s="279">
        <v>1</v>
      </c>
      <c r="L140" s="195">
        <v>1</v>
      </c>
      <c r="M140" s="101"/>
      <c r="N140" s="176" t="s">
        <v>723</v>
      </c>
    </row>
    <row r="141" spans="1:39" ht="17.45" customHeight="1" x14ac:dyDescent="0.25">
      <c r="A141" s="696"/>
      <c r="B141" s="696"/>
      <c r="C141" s="139" t="s">
        <v>41</v>
      </c>
      <c r="D141" s="275" t="s">
        <v>579</v>
      </c>
      <c r="E141" s="428">
        <v>45688</v>
      </c>
      <c r="F141" s="156">
        <v>1</v>
      </c>
      <c r="G141" s="52" t="s">
        <v>9</v>
      </c>
      <c r="H141" s="178">
        <v>1</v>
      </c>
      <c r="I141" s="7">
        <v>1</v>
      </c>
      <c r="J141" s="7">
        <v>1</v>
      </c>
      <c r="K141" s="279">
        <v>1</v>
      </c>
      <c r="L141" s="195">
        <v>1</v>
      </c>
      <c r="M141" s="101"/>
      <c r="N141" s="175" t="s">
        <v>661</v>
      </c>
    </row>
    <row r="142" spans="1:39" ht="17.45" customHeight="1" x14ac:dyDescent="0.25">
      <c r="A142" s="696"/>
      <c r="B142" s="696"/>
      <c r="C142" s="349" t="s">
        <v>177</v>
      </c>
      <c r="D142" s="373" t="s">
        <v>793</v>
      </c>
      <c r="E142" s="310">
        <v>45679</v>
      </c>
      <c r="F142" s="156"/>
      <c r="G142" s="55" t="s">
        <v>9</v>
      </c>
      <c r="H142" s="135">
        <v>1</v>
      </c>
      <c r="I142" s="10">
        <v>4</v>
      </c>
      <c r="J142" s="10">
        <v>4</v>
      </c>
      <c r="K142" s="279">
        <v>0</v>
      </c>
      <c r="L142" s="195">
        <v>0</v>
      </c>
      <c r="M142" s="1"/>
      <c r="N142" s="210"/>
    </row>
    <row r="143" spans="1:39" ht="17.45" customHeight="1" x14ac:dyDescent="0.25">
      <c r="A143" s="696"/>
      <c r="B143" s="696"/>
      <c r="C143" s="349" t="s">
        <v>177</v>
      </c>
      <c r="D143" s="373" t="s">
        <v>794</v>
      </c>
      <c r="E143" s="310">
        <v>45680</v>
      </c>
      <c r="F143" s="156">
        <v>1</v>
      </c>
      <c r="G143" s="55" t="s">
        <v>9</v>
      </c>
      <c r="H143" s="135">
        <v>1</v>
      </c>
      <c r="I143" s="10">
        <v>4</v>
      </c>
      <c r="J143" s="10">
        <v>4</v>
      </c>
      <c r="K143" s="279">
        <v>4</v>
      </c>
      <c r="L143" s="195">
        <v>4</v>
      </c>
      <c r="M143" s="1"/>
      <c r="N143" s="210"/>
    </row>
    <row r="144" spans="1:39" s="16" customFormat="1" ht="17.45" customHeight="1" x14ac:dyDescent="0.25">
      <c r="A144" s="696"/>
      <c r="B144" s="696"/>
      <c r="C144" s="366" t="s">
        <v>177</v>
      </c>
      <c r="D144" s="373" t="s">
        <v>725</v>
      </c>
      <c r="E144" s="326">
        <v>45680</v>
      </c>
      <c r="F144" s="158">
        <v>1</v>
      </c>
      <c r="G144" s="55" t="s">
        <v>9</v>
      </c>
      <c r="H144" s="135">
        <v>1</v>
      </c>
      <c r="I144" s="10">
        <v>4</v>
      </c>
      <c r="J144" s="10">
        <v>4</v>
      </c>
      <c r="K144" s="10">
        <v>4</v>
      </c>
      <c r="L144" s="197">
        <v>4</v>
      </c>
      <c r="M144" s="170"/>
      <c r="N144" s="176" t="s">
        <v>726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s="16" customFormat="1" ht="17.45" customHeight="1" x14ac:dyDescent="0.25">
      <c r="A145" s="696"/>
      <c r="B145" s="696"/>
      <c r="C145" s="366" t="s">
        <v>177</v>
      </c>
      <c r="D145" s="373" t="s">
        <v>665</v>
      </c>
      <c r="E145" s="326">
        <v>45684</v>
      </c>
      <c r="F145" s="158">
        <v>1</v>
      </c>
      <c r="G145" s="55" t="s">
        <v>9</v>
      </c>
      <c r="H145" s="135">
        <v>1</v>
      </c>
      <c r="I145" s="10">
        <v>1</v>
      </c>
      <c r="J145" s="10">
        <v>1</v>
      </c>
      <c r="K145" s="10">
        <v>1</v>
      </c>
      <c r="L145" s="197">
        <v>1</v>
      </c>
      <c r="M145" s="1"/>
      <c r="N145" s="17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s="16" customFormat="1" ht="17.45" customHeight="1" x14ac:dyDescent="0.25">
      <c r="A146" s="696"/>
      <c r="B146" s="696"/>
      <c r="C146" s="349" t="s">
        <v>177</v>
      </c>
      <c r="D146" s="373" t="s">
        <v>213</v>
      </c>
      <c r="E146" s="326">
        <v>45684</v>
      </c>
      <c r="F146" s="156">
        <v>1</v>
      </c>
      <c r="G146" s="55" t="s">
        <v>9</v>
      </c>
      <c r="H146" s="135">
        <v>1</v>
      </c>
      <c r="I146" s="10">
        <v>1</v>
      </c>
      <c r="J146" s="10">
        <v>1</v>
      </c>
      <c r="K146" s="7">
        <v>1</v>
      </c>
      <c r="L146" s="195">
        <v>1</v>
      </c>
      <c r="M146" s="1"/>
      <c r="N146" s="174" t="s">
        <v>497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16" customFormat="1" ht="17.45" customHeight="1" x14ac:dyDescent="0.25">
      <c r="A147" s="696"/>
      <c r="B147" s="696"/>
      <c r="C147" s="349" t="s">
        <v>177</v>
      </c>
      <c r="D147" s="373" t="s">
        <v>498</v>
      </c>
      <c r="E147" s="326"/>
      <c r="F147" s="156"/>
      <c r="G147" s="55" t="s">
        <v>9</v>
      </c>
      <c r="H147" s="135"/>
      <c r="I147" s="10">
        <v>1</v>
      </c>
      <c r="J147" s="10">
        <v>1</v>
      </c>
      <c r="K147" s="7">
        <v>1</v>
      </c>
      <c r="L147" s="195">
        <v>1</v>
      </c>
      <c r="M147" s="1"/>
      <c r="N147" s="88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16" customFormat="1" ht="17.45" customHeight="1" x14ac:dyDescent="0.25">
      <c r="A148" s="696"/>
      <c r="B148" s="696"/>
      <c r="C148" s="349" t="s">
        <v>177</v>
      </c>
      <c r="D148" s="373" t="s">
        <v>194</v>
      </c>
      <c r="E148" s="326">
        <v>45695</v>
      </c>
      <c r="F148" s="156">
        <v>1</v>
      </c>
      <c r="G148" s="55" t="s">
        <v>9</v>
      </c>
      <c r="H148" s="135">
        <v>1</v>
      </c>
      <c r="I148" s="10">
        <v>1</v>
      </c>
      <c r="J148" s="10">
        <v>1</v>
      </c>
      <c r="K148" s="7">
        <v>1</v>
      </c>
      <c r="L148" s="195">
        <v>1</v>
      </c>
      <c r="M148" s="1"/>
      <c r="N148" s="88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16" customFormat="1" ht="17.45" customHeight="1" x14ac:dyDescent="0.25">
      <c r="A149" s="696"/>
      <c r="B149" s="696"/>
      <c r="C149" s="349" t="s">
        <v>177</v>
      </c>
      <c r="D149" s="373" t="s">
        <v>196</v>
      </c>
      <c r="E149" s="326">
        <v>45688</v>
      </c>
      <c r="F149" s="156">
        <v>1</v>
      </c>
      <c r="G149" s="55" t="s">
        <v>9</v>
      </c>
      <c r="H149" s="135">
        <v>1</v>
      </c>
      <c r="I149" s="10">
        <v>1</v>
      </c>
      <c r="J149" s="10">
        <v>1</v>
      </c>
      <c r="K149" s="7">
        <v>1</v>
      </c>
      <c r="L149" s="195">
        <v>1</v>
      </c>
      <c r="M149" s="1"/>
      <c r="N149" s="88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16" customFormat="1" ht="17.45" customHeight="1" x14ac:dyDescent="0.25">
      <c r="A150" s="696"/>
      <c r="B150" s="696"/>
      <c r="C150" s="349" t="s">
        <v>177</v>
      </c>
      <c r="D150" s="373" t="s">
        <v>666</v>
      </c>
      <c r="E150" s="326">
        <v>45681</v>
      </c>
      <c r="F150" s="156">
        <v>1</v>
      </c>
      <c r="G150" s="55" t="s">
        <v>9</v>
      </c>
      <c r="H150" s="135">
        <v>1</v>
      </c>
      <c r="I150" s="10">
        <v>1</v>
      </c>
      <c r="J150" s="10">
        <v>1</v>
      </c>
      <c r="K150" s="7">
        <v>1</v>
      </c>
      <c r="L150" s="195">
        <v>1</v>
      </c>
      <c r="M150" s="1"/>
      <c r="N150" s="88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16" customFormat="1" ht="17.45" customHeight="1" x14ac:dyDescent="0.25">
      <c r="A151" s="696"/>
      <c r="B151" s="696"/>
      <c r="C151" s="349" t="s">
        <v>177</v>
      </c>
      <c r="D151" s="373" t="s">
        <v>667</v>
      </c>
      <c r="E151" s="326">
        <v>45681</v>
      </c>
      <c r="F151" s="156">
        <v>1</v>
      </c>
      <c r="G151" s="55" t="s">
        <v>9</v>
      </c>
      <c r="H151" s="135">
        <v>1</v>
      </c>
      <c r="I151" s="10">
        <v>1</v>
      </c>
      <c r="J151" s="10">
        <v>1</v>
      </c>
      <c r="K151" s="7">
        <v>1</v>
      </c>
      <c r="L151" s="195">
        <v>1</v>
      </c>
      <c r="M151" s="1"/>
      <c r="N151" s="88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16" customFormat="1" ht="17.45" customHeight="1" x14ac:dyDescent="0.25">
      <c r="A152" s="696"/>
      <c r="B152" s="696"/>
      <c r="C152" s="349" t="s">
        <v>177</v>
      </c>
      <c r="D152" s="373" t="s">
        <v>200</v>
      </c>
      <c r="E152" s="326">
        <v>45681</v>
      </c>
      <c r="F152" s="156">
        <v>1</v>
      </c>
      <c r="G152" s="55" t="s">
        <v>9</v>
      </c>
      <c r="H152" s="135">
        <v>1</v>
      </c>
      <c r="I152" s="10">
        <v>1</v>
      </c>
      <c r="J152" s="10">
        <v>1</v>
      </c>
      <c r="K152" s="7">
        <v>1</v>
      </c>
      <c r="L152" s="195">
        <v>1</v>
      </c>
      <c r="M152" s="1"/>
      <c r="N152" s="88" t="s">
        <v>668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16" customFormat="1" ht="17.45" customHeight="1" x14ac:dyDescent="0.25">
      <c r="A153" s="696"/>
      <c r="B153" s="696"/>
      <c r="C153" s="349" t="s">
        <v>177</v>
      </c>
      <c r="D153" s="373" t="s">
        <v>669</v>
      </c>
      <c r="E153" s="326">
        <v>45688</v>
      </c>
      <c r="F153" s="156">
        <v>1</v>
      </c>
      <c r="G153" s="55" t="s">
        <v>9</v>
      </c>
      <c r="H153" s="135">
        <v>1</v>
      </c>
      <c r="I153" s="10">
        <v>1</v>
      </c>
      <c r="J153" s="10">
        <v>1</v>
      </c>
      <c r="K153" s="7">
        <v>1</v>
      </c>
      <c r="L153" s="195">
        <v>1</v>
      </c>
      <c r="M153" s="1"/>
      <c r="N153" s="88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16" customFormat="1" ht="17.45" customHeight="1" x14ac:dyDescent="0.25">
      <c r="A154" s="696"/>
      <c r="B154" s="696"/>
      <c r="C154" s="349" t="s">
        <v>177</v>
      </c>
      <c r="D154" s="373" t="s">
        <v>670</v>
      </c>
      <c r="E154" s="326">
        <v>45695</v>
      </c>
      <c r="F154" s="156">
        <v>1</v>
      </c>
      <c r="G154" s="55" t="s">
        <v>9</v>
      </c>
      <c r="H154" s="135">
        <v>1</v>
      </c>
      <c r="I154" s="10">
        <v>1</v>
      </c>
      <c r="J154" s="10">
        <v>1</v>
      </c>
      <c r="K154" s="7">
        <v>1</v>
      </c>
      <c r="L154" s="195">
        <v>1</v>
      </c>
      <c r="M154" s="1"/>
      <c r="N154" s="88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16" customFormat="1" ht="17.45" customHeight="1" x14ac:dyDescent="0.25">
      <c r="A155" s="696"/>
      <c r="B155" s="696"/>
      <c r="C155" s="349" t="s">
        <v>177</v>
      </c>
      <c r="D155" s="373" t="s">
        <v>338</v>
      </c>
      <c r="E155" s="326">
        <v>45688</v>
      </c>
      <c r="F155" s="156">
        <v>1</v>
      </c>
      <c r="G155" s="55" t="s">
        <v>9</v>
      </c>
      <c r="H155" s="135">
        <v>1</v>
      </c>
      <c r="I155" s="10">
        <v>1</v>
      </c>
      <c r="J155" s="10">
        <v>1</v>
      </c>
      <c r="K155" s="7">
        <v>1</v>
      </c>
      <c r="L155" s="195">
        <v>1</v>
      </c>
      <c r="M155" s="1"/>
      <c r="N155" s="88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16" customFormat="1" ht="17.45" customHeight="1" x14ac:dyDescent="0.25">
      <c r="A156" s="696"/>
      <c r="B156" s="696"/>
      <c r="C156" s="349" t="s">
        <v>177</v>
      </c>
      <c r="D156" s="373" t="s">
        <v>339</v>
      </c>
      <c r="E156" s="326">
        <v>45688</v>
      </c>
      <c r="F156" s="156">
        <v>1</v>
      </c>
      <c r="G156" s="55" t="s">
        <v>9</v>
      </c>
      <c r="H156" s="135">
        <v>1</v>
      </c>
      <c r="I156" s="10">
        <v>1</v>
      </c>
      <c r="J156" s="10">
        <v>1</v>
      </c>
      <c r="K156" s="7">
        <v>1</v>
      </c>
      <c r="L156" s="195">
        <v>1</v>
      </c>
      <c r="M156" s="1"/>
      <c r="N156" s="88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16" customFormat="1" ht="17.45" customHeight="1" x14ac:dyDescent="0.25">
      <c r="A157" s="696"/>
      <c r="B157" s="696"/>
      <c r="C157" s="349" t="s">
        <v>177</v>
      </c>
      <c r="D157" s="373" t="s">
        <v>216</v>
      </c>
      <c r="E157" s="326">
        <v>45695</v>
      </c>
      <c r="F157" s="156">
        <v>1</v>
      </c>
      <c r="G157" s="55" t="s">
        <v>9</v>
      </c>
      <c r="H157" s="135">
        <v>1</v>
      </c>
      <c r="I157" s="10">
        <v>1</v>
      </c>
      <c r="J157" s="10">
        <v>1</v>
      </c>
      <c r="K157" s="7">
        <v>1</v>
      </c>
      <c r="L157" s="195">
        <v>1</v>
      </c>
      <c r="M157" s="1"/>
      <c r="N157" s="88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16" customFormat="1" ht="17.45" customHeight="1" x14ac:dyDescent="0.25">
      <c r="A158" s="696"/>
      <c r="B158" s="696"/>
      <c r="C158" s="349" t="s">
        <v>177</v>
      </c>
      <c r="D158" s="373" t="s">
        <v>671</v>
      </c>
      <c r="E158" s="326">
        <v>45695</v>
      </c>
      <c r="F158" s="156">
        <v>1</v>
      </c>
      <c r="G158" s="55" t="s">
        <v>9</v>
      </c>
      <c r="H158" s="135">
        <v>1</v>
      </c>
      <c r="I158" s="10">
        <v>1</v>
      </c>
      <c r="J158" s="10">
        <v>1</v>
      </c>
      <c r="K158" s="7">
        <v>1</v>
      </c>
      <c r="L158" s="195">
        <v>1</v>
      </c>
      <c r="M158" s="1"/>
      <c r="N158" s="88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16" customFormat="1" ht="17.45" hidden="1" customHeight="1" thickBot="1" x14ac:dyDescent="0.3">
      <c r="A159" s="696"/>
      <c r="B159" s="696"/>
      <c r="C159" s="349" t="s">
        <v>177</v>
      </c>
      <c r="D159" s="348" t="s">
        <v>138</v>
      </c>
      <c r="E159" s="326">
        <v>45688</v>
      </c>
      <c r="F159" s="156">
        <v>1</v>
      </c>
      <c r="G159" s="55" t="s">
        <v>9</v>
      </c>
      <c r="H159" s="135">
        <v>1</v>
      </c>
      <c r="I159" s="10">
        <v>1</v>
      </c>
      <c r="J159" s="10">
        <v>1</v>
      </c>
      <c r="K159" s="7">
        <v>1</v>
      </c>
      <c r="L159" s="195">
        <v>1</v>
      </c>
      <c r="M159" s="1"/>
      <c r="N159" s="88" t="s">
        <v>427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16" customFormat="1" ht="17.45" customHeight="1" x14ac:dyDescent="0.25">
      <c r="A160" s="696"/>
      <c r="B160" s="696"/>
      <c r="C160" s="349" t="s">
        <v>177</v>
      </c>
      <c r="D160" s="373" t="s">
        <v>208</v>
      </c>
      <c r="E160" s="326">
        <v>45702</v>
      </c>
      <c r="F160" s="156">
        <v>1</v>
      </c>
      <c r="G160" s="55" t="s">
        <v>9</v>
      </c>
      <c r="H160" s="135">
        <v>1</v>
      </c>
      <c r="I160" s="10">
        <v>1</v>
      </c>
      <c r="J160" s="10">
        <v>1</v>
      </c>
      <c r="K160" s="7">
        <v>1</v>
      </c>
      <c r="L160" s="195">
        <v>1</v>
      </c>
      <c r="M160" s="1"/>
      <c r="N160" s="17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16" customFormat="1" ht="17.45" customHeight="1" x14ac:dyDescent="0.25">
      <c r="A161" s="696"/>
      <c r="B161" s="696"/>
      <c r="C161" s="339" t="s">
        <v>210</v>
      </c>
      <c r="D161" s="275" t="s">
        <v>211</v>
      </c>
      <c r="E161" s="370"/>
      <c r="F161" s="156">
        <v>1</v>
      </c>
      <c r="G161" s="52" t="s">
        <v>9</v>
      </c>
      <c r="H161" s="178">
        <v>1</v>
      </c>
      <c r="I161" s="7">
        <v>1</v>
      </c>
      <c r="J161" s="7">
        <v>1</v>
      </c>
      <c r="K161" s="7">
        <v>1</v>
      </c>
      <c r="L161" s="195">
        <v>1</v>
      </c>
      <c r="M161" s="167"/>
      <c r="N161" s="174" t="s">
        <v>428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16" customFormat="1" ht="6" customHeight="1" thickBot="1" x14ac:dyDescent="0.3">
      <c r="A162" s="697"/>
      <c r="B162" s="697"/>
      <c r="C162" s="296"/>
      <c r="D162" s="225"/>
      <c r="E162" s="371"/>
      <c r="F162" s="159"/>
      <c r="G162" s="126"/>
      <c r="H162" s="265"/>
      <c r="I162" s="36"/>
      <c r="J162" s="266"/>
      <c r="K162" s="36"/>
      <c r="L162" s="37"/>
      <c r="M162" s="226"/>
      <c r="N162" s="328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s="16" customFormat="1" ht="7.5" customHeight="1" thickBot="1" x14ac:dyDescent="0.3">
      <c r="A163" s="6"/>
      <c r="B163" s="113"/>
      <c r="C163" s="6"/>
      <c r="D163" s="6"/>
      <c r="E163" s="12"/>
      <c r="F163" s="1"/>
      <c r="G163" s="13"/>
      <c r="H163" s="1"/>
      <c r="I163" s="31"/>
      <c r="J163" s="1"/>
      <c r="K163" s="1"/>
      <c r="L163" s="1"/>
      <c r="M163" s="6"/>
      <c r="N163" s="14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ht="16.7" customHeight="1" thickBot="1" x14ac:dyDescent="0.3">
      <c r="A164" s="695" t="s">
        <v>222</v>
      </c>
      <c r="B164" s="698" t="s">
        <v>223</v>
      </c>
      <c r="C164" s="353" t="s">
        <v>82</v>
      </c>
      <c r="D164" s="90" t="s">
        <v>224</v>
      </c>
      <c r="E164" s="308"/>
      <c r="F164" s="98">
        <v>1</v>
      </c>
      <c r="G164" s="51" t="s">
        <v>9</v>
      </c>
      <c r="H164" s="285">
        <v>1</v>
      </c>
      <c r="I164" s="8">
        <v>1</v>
      </c>
      <c r="J164" s="8">
        <v>1</v>
      </c>
      <c r="K164" s="8">
        <v>1</v>
      </c>
      <c r="L164" s="32">
        <v>1</v>
      </c>
      <c r="M164" s="209"/>
      <c r="N164" s="330" t="s">
        <v>225</v>
      </c>
    </row>
    <row r="165" spans="1:39" ht="16.7" customHeight="1" thickBot="1" x14ac:dyDescent="0.3">
      <c r="A165" s="696"/>
      <c r="B165" s="698"/>
      <c r="C165" s="360" t="s">
        <v>41</v>
      </c>
      <c r="D165" s="91" t="s">
        <v>226</v>
      </c>
      <c r="E165" s="191"/>
      <c r="F165" s="158">
        <v>1</v>
      </c>
      <c r="G165" s="55" t="s">
        <v>9</v>
      </c>
      <c r="H165" s="135">
        <v>1</v>
      </c>
      <c r="I165" s="10">
        <v>1</v>
      </c>
      <c r="J165" s="10">
        <v>1</v>
      </c>
      <c r="K165" s="10">
        <v>1</v>
      </c>
      <c r="L165" s="38">
        <v>1</v>
      </c>
      <c r="M165" s="170"/>
      <c r="N165" s="176" t="s">
        <v>225</v>
      </c>
    </row>
    <row r="166" spans="1:39" ht="16.7" customHeight="1" thickBot="1" x14ac:dyDescent="0.3">
      <c r="A166" s="696"/>
      <c r="B166" s="698"/>
      <c r="C166" s="354" t="s">
        <v>82</v>
      </c>
      <c r="D166" s="95" t="s">
        <v>227</v>
      </c>
      <c r="E166" s="180"/>
      <c r="F166" s="156">
        <v>1</v>
      </c>
      <c r="G166" s="52" t="s">
        <v>9</v>
      </c>
      <c r="H166" s="178">
        <v>1</v>
      </c>
      <c r="I166" s="7">
        <v>1</v>
      </c>
      <c r="J166" s="7">
        <v>1</v>
      </c>
      <c r="K166" s="7">
        <v>1</v>
      </c>
      <c r="L166" s="33">
        <v>1</v>
      </c>
      <c r="M166" s="279"/>
      <c r="N166" s="385" t="s">
        <v>225</v>
      </c>
    </row>
    <row r="167" spans="1:39" ht="9" customHeight="1" thickBot="1" x14ac:dyDescent="0.3">
      <c r="A167" s="696"/>
      <c r="B167" s="699"/>
      <c r="C167" s="323"/>
      <c r="D167" s="324"/>
      <c r="E167" s="292"/>
      <c r="F167" s="159"/>
      <c r="G167" s="126"/>
      <c r="H167" s="265"/>
      <c r="I167" s="36"/>
      <c r="J167" s="266"/>
      <c r="K167" s="36"/>
      <c r="L167" s="37"/>
      <c r="M167" s="226"/>
      <c r="N167" s="328"/>
    </row>
    <row r="168" spans="1:39" ht="16.7" customHeight="1" x14ac:dyDescent="0.25">
      <c r="A168" s="696"/>
      <c r="B168" s="712" t="s">
        <v>228</v>
      </c>
      <c r="C168" s="457" t="s">
        <v>82</v>
      </c>
      <c r="D168" s="355" t="s">
        <v>229</v>
      </c>
      <c r="E168" s="308">
        <v>45646</v>
      </c>
      <c r="F168" s="156">
        <v>1</v>
      </c>
      <c r="G168" s="277" t="s">
        <v>9</v>
      </c>
      <c r="H168" s="285">
        <v>1</v>
      </c>
      <c r="I168" s="8">
        <v>1</v>
      </c>
      <c r="J168" s="8">
        <v>1</v>
      </c>
      <c r="K168" s="8">
        <v>1</v>
      </c>
      <c r="L168" s="32">
        <v>1</v>
      </c>
      <c r="M168" s="170"/>
      <c r="N168" s="176" t="s">
        <v>230</v>
      </c>
      <c r="O168" s="6"/>
    </row>
    <row r="169" spans="1:39" ht="16.7" customHeight="1" x14ac:dyDescent="0.25">
      <c r="A169" s="696"/>
      <c r="B169" s="712"/>
      <c r="C169" s="458" t="s">
        <v>82</v>
      </c>
      <c r="D169" s="269" t="s">
        <v>795</v>
      </c>
      <c r="E169" s="201">
        <v>45678</v>
      </c>
      <c r="F169" s="156">
        <v>1</v>
      </c>
      <c r="G169" s="52" t="s">
        <v>9</v>
      </c>
      <c r="H169" s="178">
        <v>1</v>
      </c>
      <c r="I169" s="7">
        <v>1</v>
      </c>
      <c r="J169" s="7">
        <v>1</v>
      </c>
      <c r="K169" s="7">
        <v>0</v>
      </c>
      <c r="L169" s="33">
        <v>0</v>
      </c>
      <c r="M169" s="170"/>
      <c r="N169" s="176" t="s">
        <v>182</v>
      </c>
      <c r="O169" s="6"/>
    </row>
    <row r="170" spans="1:39" ht="7.5" customHeight="1" thickBot="1" x14ac:dyDescent="0.3">
      <c r="A170" s="697"/>
      <c r="B170" s="713"/>
      <c r="C170" s="459"/>
      <c r="D170" s="329"/>
      <c r="E170" s="263"/>
      <c r="F170" s="159"/>
      <c r="G170" s="126"/>
      <c r="H170" s="265"/>
      <c r="I170" s="36"/>
      <c r="J170" s="266"/>
      <c r="K170" s="36"/>
      <c r="L170" s="37"/>
      <c r="M170" s="171"/>
      <c r="N170" s="177"/>
    </row>
    <row r="171" spans="1:39" s="16" customFormat="1" ht="7.5" customHeight="1" thickBot="1" x14ac:dyDescent="0.3">
      <c r="A171" s="6"/>
      <c r="B171" s="113"/>
      <c r="C171" s="6"/>
      <c r="D171" s="6"/>
      <c r="E171" s="12"/>
      <c r="F171" s="1"/>
      <c r="G171" s="13"/>
      <c r="H171" s="1"/>
      <c r="I171" s="31"/>
      <c r="J171" s="1"/>
      <c r="K171" s="1"/>
      <c r="L171" s="1"/>
      <c r="M171" s="6"/>
      <c r="N171" s="14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ht="18.600000000000001" customHeight="1" x14ac:dyDescent="0.25">
      <c r="A172" s="698" t="s">
        <v>162</v>
      </c>
      <c r="B172" s="792" t="s">
        <v>586</v>
      </c>
      <c r="C172" s="81" t="s">
        <v>587</v>
      </c>
      <c r="D172" s="90" t="s">
        <v>588</v>
      </c>
      <c r="E172" s="308">
        <v>45679</v>
      </c>
      <c r="F172" s="98">
        <v>3</v>
      </c>
      <c r="G172" s="304" t="s">
        <v>9</v>
      </c>
      <c r="H172" s="285">
        <v>3</v>
      </c>
      <c r="I172" s="8">
        <v>3</v>
      </c>
      <c r="J172" s="8">
        <v>3</v>
      </c>
      <c r="K172" s="8">
        <v>1</v>
      </c>
      <c r="L172" s="32">
        <v>1</v>
      </c>
      <c r="M172" s="209"/>
      <c r="N172" s="82" t="s">
        <v>727</v>
      </c>
    </row>
    <row r="173" spans="1:39" ht="7.5" customHeight="1" thickBot="1" x14ac:dyDescent="0.3">
      <c r="A173" s="713"/>
      <c r="B173" s="793"/>
      <c r="C173" s="115"/>
      <c r="D173" s="120"/>
      <c r="E173" s="206"/>
      <c r="F173" s="99"/>
      <c r="G173" s="242"/>
      <c r="H173" s="60"/>
      <c r="I173" s="9"/>
      <c r="J173" s="244"/>
      <c r="K173" s="9"/>
      <c r="L173" s="34"/>
      <c r="M173" s="341"/>
      <c r="N173" s="89"/>
    </row>
    <row r="174" spans="1:39" ht="10.5" customHeight="1" thickBot="1" x14ac:dyDescent="0.3">
      <c r="A174"/>
      <c r="B174"/>
      <c r="C174" s="317"/>
      <c r="D174" s="204"/>
      <c r="E174" s="318"/>
      <c r="F174" s="319"/>
      <c r="G174" s="320"/>
      <c r="H174" s="319"/>
      <c r="I174" s="460"/>
      <c r="J174" s="319"/>
      <c r="K174" s="319"/>
      <c r="L174" s="319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ht="18.600000000000001" customHeight="1" x14ac:dyDescent="0.25">
      <c r="A175" s="700" t="s">
        <v>231</v>
      </c>
      <c r="B175" s="701"/>
      <c r="C175" s="365" t="s">
        <v>41</v>
      </c>
      <c r="D175" s="118" t="s">
        <v>232</v>
      </c>
      <c r="E175" s="121">
        <v>45679</v>
      </c>
      <c r="F175" s="160">
        <v>1</v>
      </c>
      <c r="G175" s="56" t="s">
        <v>9</v>
      </c>
      <c r="H175" s="188">
        <v>1</v>
      </c>
      <c r="I175" s="39">
        <v>1</v>
      </c>
      <c r="J175" s="39">
        <v>1</v>
      </c>
      <c r="K175" s="39">
        <v>0</v>
      </c>
      <c r="L175" s="40">
        <v>0</v>
      </c>
      <c r="M175" s="169">
        <v>1</v>
      </c>
      <c r="N175" s="461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</row>
    <row r="176" spans="1:39" ht="18.600000000000001" customHeight="1" x14ac:dyDescent="0.25">
      <c r="A176" s="702"/>
      <c r="B176" s="703"/>
      <c r="C176" s="75" t="s">
        <v>504</v>
      </c>
      <c r="D176" s="92" t="s">
        <v>234</v>
      </c>
      <c r="E176" s="201"/>
      <c r="F176" s="156">
        <v>1</v>
      </c>
      <c r="G176" s="52" t="s">
        <v>9</v>
      </c>
      <c r="H176" s="178">
        <v>1</v>
      </c>
      <c r="I176" s="7">
        <v>1</v>
      </c>
      <c r="J176" s="7">
        <v>1</v>
      </c>
      <c r="K176" s="7">
        <v>1</v>
      </c>
      <c r="L176" s="33">
        <v>1</v>
      </c>
      <c r="M176" s="101"/>
      <c r="N176" s="174" t="s">
        <v>235</v>
      </c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ht="18.600000000000001" customHeight="1" thickBot="1" x14ac:dyDescent="0.3">
      <c r="A177" s="704"/>
      <c r="B177" s="705"/>
      <c r="C177" s="301" t="s">
        <v>82</v>
      </c>
      <c r="D177" s="329" t="s">
        <v>590</v>
      </c>
      <c r="E177" s="263">
        <v>45681</v>
      </c>
      <c r="F177" s="159">
        <v>1</v>
      </c>
      <c r="G177" s="126" t="s">
        <v>9</v>
      </c>
      <c r="H177" s="265">
        <v>1</v>
      </c>
      <c r="I177" s="36">
        <v>1</v>
      </c>
      <c r="J177" s="36">
        <v>1</v>
      </c>
      <c r="K177" s="36">
        <v>1</v>
      </c>
      <c r="L177" s="37">
        <v>1</v>
      </c>
      <c r="M177" s="226"/>
      <c r="N177" s="429" t="s">
        <v>591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82" spans="1:39" x14ac:dyDescent="0.25">
      <c r="B182" s="332"/>
      <c r="E182" s="6"/>
      <c r="F182" s="6"/>
      <c r="G182" s="6"/>
      <c r="N182" s="6"/>
      <c r="O182" s="6"/>
    </row>
    <row r="183" spans="1:39" x14ac:dyDescent="0.25">
      <c r="B183" s="332"/>
      <c r="E183" s="6"/>
      <c r="F183" s="6"/>
      <c r="G183" s="6"/>
      <c r="N183" s="6"/>
      <c r="O183" s="6"/>
    </row>
    <row r="184" spans="1:39" x14ac:dyDescent="0.25">
      <c r="B184" s="332"/>
      <c r="C184" s="333"/>
      <c r="E184" s="6"/>
      <c r="F184" s="6"/>
      <c r="G184" s="6"/>
      <c r="N184" s="6"/>
      <c r="O184" s="6"/>
    </row>
    <row r="185" spans="1:39" x14ac:dyDescent="0.25">
      <c r="B185" s="332"/>
      <c r="C185" s="333"/>
      <c r="E185" s="6"/>
      <c r="F185" s="6"/>
      <c r="G185" s="6"/>
      <c r="N185" s="6"/>
      <c r="O185" s="6"/>
    </row>
    <row r="186" spans="1:39" x14ac:dyDescent="0.25">
      <c r="B186" s="332"/>
      <c r="C186" s="333"/>
      <c r="E186" s="6"/>
      <c r="F186" s="6"/>
      <c r="G186" s="6"/>
      <c r="N186" s="6"/>
      <c r="O186" s="6"/>
    </row>
    <row r="187" spans="1:39" x14ac:dyDescent="0.25">
      <c r="B187" s="332"/>
      <c r="C187" s="333"/>
      <c r="E187" s="6"/>
      <c r="F187" s="6"/>
      <c r="G187" s="6"/>
      <c r="N187" s="6"/>
      <c r="O187" s="6"/>
    </row>
    <row r="188" spans="1:39" x14ac:dyDescent="0.25">
      <c r="B188" s="332"/>
      <c r="C188" s="334"/>
      <c r="E188" s="6"/>
      <c r="F188" s="6"/>
      <c r="G188" s="6"/>
      <c r="N188" s="6"/>
      <c r="O188" s="6"/>
    </row>
  </sheetData>
  <mergeCells count="49">
    <mergeCell ref="A172:A173"/>
    <mergeCell ref="B172:B173"/>
    <mergeCell ref="A175:B177"/>
    <mergeCell ref="A138:A162"/>
    <mergeCell ref="A130:A132"/>
    <mergeCell ref="B130:B132"/>
    <mergeCell ref="A134:A136"/>
    <mergeCell ref="B134:B136"/>
    <mergeCell ref="B138:B162"/>
    <mergeCell ref="A164:A170"/>
    <mergeCell ref="B164:B167"/>
    <mergeCell ref="B168:B170"/>
    <mergeCell ref="A75:A128"/>
    <mergeCell ref="B75:B96"/>
    <mergeCell ref="B97:B115"/>
    <mergeCell ref="B116:B121"/>
    <mergeCell ref="B122:B124"/>
    <mergeCell ref="B125:B128"/>
    <mergeCell ref="O11:O12"/>
    <mergeCell ref="A13:A73"/>
    <mergeCell ref="B13:B17"/>
    <mergeCell ref="B18:B52"/>
    <mergeCell ref="B53:B69"/>
    <mergeCell ref="B70:B73"/>
    <mergeCell ref="E11:E12"/>
    <mergeCell ref="F11:F12"/>
    <mergeCell ref="G11:G12"/>
    <mergeCell ref="H11:L11"/>
    <mergeCell ref="M11:M12"/>
    <mergeCell ref="N11:N12"/>
    <mergeCell ref="D11:D12"/>
    <mergeCell ref="B9:B10"/>
    <mergeCell ref="C9:C10"/>
    <mergeCell ref="A11:A12"/>
    <mergeCell ref="B11:B12"/>
    <mergeCell ref="C11:C12"/>
    <mergeCell ref="H6:L6"/>
    <mergeCell ref="G7:G8"/>
    <mergeCell ref="H7:H8"/>
    <mergeCell ref="I7:I8"/>
    <mergeCell ref="J7:J8"/>
    <mergeCell ref="K7:K8"/>
    <mergeCell ref="L7:L8"/>
    <mergeCell ref="A2:A4"/>
    <mergeCell ref="B2:M2"/>
    <mergeCell ref="N2:N4"/>
    <mergeCell ref="R2:S2"/>
    <mergeCell ref="B3:M3"/>
    <mergeCell ref="B4:M4"/>
  </mergeCells>
  <conditionalFormatting sqref="F175:F177">
    <cfRule type="cellIs" dxfId="95" priority="98419" operator="equal">
      <formula>4</formula>
    </cfRule>
    <cfRule type="cellIs" dxfId="94" priority="98421" operator="equal">
      <formula>2</formula>
    </cfRule>
    <cfRule type="cellIs" dxfId="93" priority="98422" operator="equal">
      <formula>1</formula>
    </cfRule>
    <cfRule type="cellIs" dxfId="91" priority="98420" operator="equal">
      <formula>3</formula>
    </cfRule>
  </conditionalFormatting>
  <conditionalFormatting sqref="H74:L173 F13:F72 H13:L72 F74:F173">
    <cfRule type="cellIs" dxfId="89" priority="416" operator="equal">
      <formula>2</formula>
    </cfRule>
    <cfRule type="cellIs" dxfId="88" priority="415" operator="equal">
      <formula>3</formula>
    </cfRule>
    <cfRule type="cellIs" dxfId="87" priority="414" operator="equal">
      <formula>4</formula>
    </cfRule>
    <cfRule type="cellIs" dxfId="86" priority="417" operator="equal">
      <formula>1</formula>
    </cfRule>
  </conditionalFormatting>
  <conditionalFormatting sqref="H175:M177">
    <cfRule type="cellIs" dxfId="84" priority="98438" operator="equal">
      <formula>1</formula>
    </cfRule>
    <cfRule type="cellIs" dxfId="83" priority="98437" operator="equal">
      <formula>2</formula>
    </cfRule>
    <cfRule type="cellIs" dxfId="82" priority="98436" operator="equal">
      <formula>3</formula>
    </cfRule>
    <cfRule type="cellIs" dxfId="81" priority="98435" operator="equal">
      <formula>4</formula>
    </cfRule>
  </conditionalFormatting>
  <conditionalFormatting sqref="M74:M162 M164:M170">
    <cfRule type="containsText" dxfId="80" priority="54" operator="containsText" text="1">
      <formula>NOT(ISERROR(SEARCH("1",M74)))</formula>
    </cfRule>
  </conditionalFormatting>
  <conditionalFormatting sqref="M172">
    <cfRule type="containsText" dxfId="79" priority="98397" operator="containsText" text="1">
      <formula>NOT(ISERROR(SEARCH("1",M172)))</formula>
    </cfRule>
  </conditionalFormatting>
  <dataValidations count="2">
    <dataValidation type="list" allowBlank="1" showInputMessage="1" showErrorMessage="1" sqref="G163:G173 G74:G128 G130:G161 G13:G72" xr:uid="{04CD58AB-8188-43EF-ACEB-37469F052A65}">
      <formula1>$P$5:$P$8</formula1>
    </dataValidation>
    <dataValidation type="list" allowBlank="1" showInputMessage="1" showErrorMessage="1" sqref="L125:L126 K133:M136 H164:H170 H130:H132 J162:L171 H134:J136 H161:H162 I161:I170 I141:I143 J141:M161 H144:I160 H172:L173 F170:F173 H175:M177 I125:J133 K127:L132 H13:L72 I104:L124 I137:M140 H138:H143 F74:F167 H76:H128 M104:M128 F13:F72 I74:M103" xr:uid="{C046E98F-313D-4C06-A571-D79450CAE606}">
      <formula1>$S$4:$S$9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4" stopIfTrue="1" operator="containsText" id="{D4804550-9D53-49EE-BF52-CB00A85790FA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F13:F72 H13:L72 F74:F173 H77:L173</xm:sqref>
        </x14:conditionalFormatting>
        <x14:conditionalFormatting xmlns:xm="http://schemas.microsoft.com/office/excel/2006/main">
          <x14:cfRule type="iconSet" priority="99747" id="{4A94A39E-EDBD-4A7D-8781-6C07E6B3C4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46" id="{1AA7CACD-181D-471E-91BA-76DD2F39D5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45" id="{95AD0502-D511-46E5-8E7D-A8B5A6BC41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F21:F37 F40</xm:sqref>
        </x14:conditionalFormatting>
        <x14:conditionalFormatting xmlns:xm="http://schemas.microsoft.com/office/excel/2006/main">
          <x14:cfRule type="iconSet" priority="32" id="{3E15AE9F-FDF8-44F3-ABFC-E54B168C0A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" id="{95EE5893-F5F0-447F-9B8D-909E9C1D07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" id="{26037D6B-1F57-4206-9184-F33CAAE923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" id="{8275847E-28C3-4C13-BEA8-EC6E0B579A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" id="{97C53D5A-6E87-4442-9E1A-1976FD6561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" id="{91CBFFAD-C31B-4FB8-BE72-D4BC5F8A34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F38:F39</xm:sqref>
        </x14:conditionalFormatting>
        <x14:conditionalFormatting xmlns:xm="http://schemas.microsoft.com/office/excel/2006/main">
          <x14:cfRule type="iconSet" priority="100376" id="{1B8E714F-E347-49F8-A9AA-B806EBA1AE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377" id="{3E48545E-6BF6-46B8-85CB-7A40BACB87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378" id="{AE1D5BF6-40C9-46BD-B5A8-B7BCE982D9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F41:F44 F13:F20</xm:sqref>
        </x14:conditionalFormatting>
        <x14:conditionalFormatting xmlns:xm="http://schemas.microsoft.com/office/excel/2006/main">
          <x14:cfRule type="iconSet" priority="100384" id="{A5EF1921-1B67-461F-80AD-45D0636445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383" id="{5F61CA9B-277A-4EF0-96D4-46D779B272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382" id="{F38ABBDB-EF4B-4DFF-B154-BC43D3D222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F41:F44</xm:sqref>
        </x14:conditionalFormatting>
        <x14:conditionalFormatting xmlns:xm="http://schemas.microsoft.com/office/excel/2006/main">
          <x14:cfRule type="iconSet" priority="422" id="{DF8BED57-8D88-44C8-A586-CD29D5C4A4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3" id="{4872CC13-DC26-44A6-9BFD-C59D18B441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4" id="{2054B283-FE61-4DF7-9A8D-7972061128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F53:F62</xm:sqref>
        </x14:conditionalFormatting>
        <x14:conditionalFormatting xmlns:xm="http://schemas.microsoft.com/office/excel/2006/main">
          <x14:cfRule type="iconSet" priority="419" id="{9167BAB4-24B5-4806-A5A9-9FC9988BE8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1" id="{C4A94ED5-831B-4234-9B63-91B43534D6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0" id="{EB4C97B9-0901-4B5D-AB17-B84C929D19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F63:F72 F45:F52</xm:sqref>
        </x14:conditionalFormatting>
        <x14:conditionalFormatting xmlns:xm="http://schemas.microsoft.com/office/excel/2006/main">
          <x14:cfRule type="iconSet" priority="409" id="{12995512-B0CD-4D09-81A6-F6698BB2D3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8" id="{D199884F-5DA4-4089-AF05-5F917B54DA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F116 F76:F95</xm:sqref>
        </x14:conditionalFormatting>
        <x14:conditionalFormatting xmlns:xm="http://schemas.microsoft.com/office/excel/2006/main">
          <x14:cfRule type="iconSet" priority="99022" id="{4C9A5292-1F37-431B-A0FF-9F77A19BC7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F125:F128 I125:L128</xm:sqref>
        </x14:conditionalFormatting>
        <x14:conditionalFormatting xmlns:xm="http://schemas.microsoft.com/office/excel/2006/main">
          <x14:cfRule type="iconSet" priority="406" id="{109D7E08-DD93-4AAF-9B08-153CD4402F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F130:F132 H130:L132</xm:sqref>
        </x14:conditionalFormatting>
        <x14:conditionalFormatting xmlns:xm="http://schemas.microsoft.com/office/excel/2006/main">
          <x14:cfRule type="iconSet" priority="405" id="{F0590E0F-507E-49E5-BA59-DBB521A0C8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F130:F132</xm:sqref>
        </x14:conditionalFormatting>
        <x14:conditionalFormatting xmlns:xm="http://schemas.microsoft.com/office/excel/2006/main">
          <x14:cfRule type="iconSet" priority="99950" id="{6B243626-2EF6-41AB-8477-B9F3FDE83E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F138:F143</xm:sqref>
        </x14:conditionalFormatting>
        <x14:conditionalFormatting xmlns:xm="http://schemas.microsoft.com/office/excel/2006/main">
          <x14:cfRule type="iconSet" priority="401" id="{654EF41F-C0B8-4CB1-B5A1-784B224147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0" id="{428E3522-63D7-4D3F-970F-5A9FAA0EF9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F144:F145</xm:sqref>
        </x14:conditionalFormatting>
        <x14:conditionalFormatting xmlns:xm="http://schemas.microsoft.com/office/excel/2006/main">
          <x14:cfRule type="iconSet" priority="399" id="{9E896C0F-8286-4123-B715-433957413F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F144:F161 H144:L161</xm:sqref>
        </x14:conditionalFormatting>
        <x14:conditionalFormatting xmlns:xm="http://schemas.microsoft.com/office/excel/2006/main">
          <x14:cfRule type="iconSet" priority="398" id="{11E67B61-B2EB-432C-BB93-B98D0A78C0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F144:F161</xm:sqref>
        </x14:conditionalFormatting>
        <x14:conditionalFormatting xmlns:xm="http://schemas.microsoft.com/office/excel/2006/main">
          <x14:cfRule type="iconSet" priority="397" id="{BC87ED4A-755F-47C3-B4A4-4DDC82E9E1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F168:F169 H168:I170 J168:L169</xm:sqref>
        </x14:conditionalFormatting>
        <x14:conditionalFormatting xmlns:xm="http://schemas.microsoft.com/office/excel/2006/main">
          <x14:cfRule type="iconSet" priority="396" id="{28CB9DA6-E966-4990-B0BC-D713510520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F168:F169</xm:sqref>
        </x14:conditionalFormatting>
        <x14:conditionalFormatting xmlns:xm="http://schemas.microsoft.com/office/excel/2006/main">
          <x14:cfRule type="iconSet" priority="395" id="{F05FEA5C-3B82-4FCC-A8F6-7FEE7C3F4F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F170 F164:F167</xm:sqref>
        </x14:conditionalFormatting>
        <x14:conditionalFormatting xmlns:xm="http://schemas.microsoft.com/office/excel/2006/main">
          <x14:cfRule type="iconSet" priority="98359" id="{E374AABA-7071-4539-85EA-0A1202FD82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358" id="{54E0D23A-5EDE-4351-AB74-0B37945A11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357" id="{0F393D88-A13E-43E9-BBCB-8D9BCBB934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F172</xm:sqref>
        </x14:conditionalFormatting>
        <x14:conditionalFormatting xmlns:xm="http://schemas.microsoft.com/office/excel/2006/main">
          <x14:cfRule type="iconSet" priority="98360" id="{5C88DA40-2EB9-4D8D-9523-A5D5FB7D54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F172:F173</xm:sqref>
        </x14:conditionalFormatting>
        <x14:conditionalFormatting xmlns:xm="http://schemas.microsoft.com/office/excel/2006/main">
          <x14:cfRule type="iconSet" priority="98424" id="{DA7643DF-737E-4FE3-A0F5-1E1908E166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98423" stopIfTrue="1" operator="containsText" id="{C84EEAB3-776D-4992-BA68-106577C27A1A}">
            <xm:f>NOT(ISERROR(SEARCH(0,F175)))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F175:F177</xm:sqref>
        </x14:conditionalFormatting>
        <x14:conditionalFormatting xmlns:xm="http://schemas.microsoft.com/office/excel/2006/main">
          <x14:cfRule type="iconSet" priority="100385" id="{BD8DB47A-DE61-488F-ACB3-7A91F632FB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H13:H44</xm:sqref>
        </x14:conditionalFormatting>
        <x14:conditionalFormatting xmlns:xm="http://schemas.microsoft.com/office/excel/2006/main">
          <x14:cfRule type="iconSet" priority="100388" id="{2521EFE4-B0FA-46D6-82F1-AB33F12466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389" id="{BD77F980-F519-420D-86F0-0897B4EDEA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390" id="{B5C37404-4038-4220-8932-CF74DFABA6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387" id="{E76A8A6C-FD83-4FC2-881D-EF12FD57CC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H13:H72</xm:sqref>
        </x14:conditionalFormatting>
        <x14:conditionalFormatting xmlns:xm="http://schemas.microsoft.com/office/excel/2006/main">
          <x14:cfRule type="iconSet" priority="99769" id="{2E74A613-E9C2-4A09-AB47-D09E39CA09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68" id="{FB7706B8-5260-470B-B099-4D127590AF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67" id="{1A9B0AF7-36F3-41E2-802E-CDA70C198A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52" id="{F7F0C53A-F393-41A8-92B8-92C7A544A8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51" id="{A6ECC998-56DF-4FE2-B68F-0DF759E49E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H21:H37 H40</xm:sqref>
        </x14:conditionalFormatting>
        <x14:conditionalFormatting xmlns:xm="http://schemas.microsoft.com/office/excel/2006/main">
          <x14:cfRule type="iconSet" priority="23" id="{94E9DA10-93D4-48EF-AF76-A512701CF6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" id="{AD4973C8-140C-4367-B792-60442A1CC4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" id="{22EE9120-EA91-4695-8FE6-81D8E5625D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" id="{300A184D-BDC1-439E-881C-5E17B2611E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" id="{1A0922FA-E589-4B0A-A7CA-6AACA0CDFA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" id="{3B498ED0-10D6-4A73-BA8F-DB7C5544A1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" id="{B2463649-D592-43B1-8457-CBD6F6583B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" id="{F3F91CD8-B02F-4B26-A72C-5920839177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" id="{C9374D1B-2B32-4AF6-BB76-599F6FAEB5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" id="{98485408-7BF1-44B5-93AD-B766CA6691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" id="{2F3A645D-7F49-4453-AA53-518E650C00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H38:H39</xm:sqref>
        </x14:conditionalFormatting>
        <x14:conditionalFormatting xmlns:xm="http://schemas.microsoft.com/office/excel/2006/main">
          <x14:cfRule type="iconSet" priority="100395" id="{876A8A61-5569-45C5-B7BF-C62AE96F2F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396" id="{F0DCD9B3-E9B7-427A-ABEA-B627D83187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397" id="{1713F6C0-6DE2-4003-9E1A-50C88A7664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398" id="{FDCB6239-B3E4-4BF6-89D0-54F6CAC414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399" id="{24C2F064-1341-4E73-AD06-AA7F4EE71A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H41:H44 H13:H20</xm:sqref>
        </x14:conditionalFormatting>
        <x14:conditionalFormatting xmlns:xm="http://schemas.microsoft.com/office/excel/2006/main">
          <x14:cfRule type="iconSet" priority="100405" id="{8135E8A9-8B0C-4649-BB73-1F1CB2BDBA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H41:H44 H15:H20</xm:sqref>
        </x14:conditionalFormatting>
        <x14:conditionalFormatting xmlns:xm="http://schemas.microsoft.com/office/excel/2006/main">
          <x14:cfRule type="iconSet" priority="100410" id="{DC7EBF42-9189-4788-B72F-C51E64380D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11" id="{26B15542-73B9-4E8F-8322-59D461ED0F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07" id="{3D28FAFC-5FD0-4970-A7F0-CF30901155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08" id="{C461F589-FB24-41BA-BA7C-00913044BD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09" id="{3E3F7340-0902-473D-9964-4718B732BD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H41:H44</xm:sqref>
        </x14:conditionalFormatting>
        <x14:conditionalFormatting xmlns:xm="http://schemas.microsoft.com/office/excel/2006/main">
          <x14:cfRule type="iconSet" priority="372" id="{7A1155D5-F04F-4F95-B813-C64707C711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1" id="{D01E38EB-4BAC-40D8-A016-464498A076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0" id="{ABCB9251-0A34-4957-B3BE-F7CECAF9CF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H53:H62</xm:sqref>
        </x14:conditionalFormatting>
        <x14:conditionalFormatting xmlns:xm="http://schemas.microsoft.com/office/excel/2006/main">
          <x14:cfRule type="iconSet" priority="368" id="{3A5EAF4F-78D7-4C73-8361-CCC426B5A6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9" id="{1189369B-B4E0-41F3-9493-526A6023D3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H63:H72 H45:H52</xm:sqref>
        </x14:conditionalFormatting>
        <x14:conditionalFormatting xmlns:xm="http://schemas.microsoft.com/office/excel/2006/main">
          <x14:cfRule type="iconSet" priority="99969" id="{BAAC19E3-9564-46E2-B425-84A7583D8D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968" id="{F25E9E96-1020-4566-B761-6EA507214A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967" id="{B085C0F8-316C-4AEE-A6E1-8CF20DF376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H87:H124 I87:J95 H76:J86</xm:sqref>
        </x14:conditionalFormatting>
        <x14:conditionalFormatting xmlns:xm="http://schemas.microsoft.com/office/excel/2006/main">
          <x14:cfRule type="iconSet" priority="99026" id="{BC874941-536C-4BF0-B5ED-CA7D015BB2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30" id="{25555AF7-E951-4B34-BC2E-58A55A5DBE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29" id="{4452787A-968F-49C3-A804-6570F2D538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28" id="{F33F5621-3EC3-4270-B182-997776945D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27" id="{49288874-B148-42E3-A3B9-C9D16357EC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H125:H128</xm:sqref>
        </x14:conditionalFormatting>
        <x14:conditionalFormatting xmlns:xm="http://schemas.microsoft.com/office/excel/2006/main">
          <x14:cfRule type="iconSet" priority="358" id="{B2ACAE90-5C28-4EDF-A198-283DCB3987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H130:H132</xm:sqref>
        </x14:conditionalFormatting>
        <x14:conditionalFormatting xmlns:xm="http://schemas.microsoft.com/office/excel/2006/main">
          <x14:cfRule type="iconSet" priority="355" id="{E29313D7-F88B-4CE7-A37C-AB39D902B4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6" id="{083581E8-7E11-4405-99F4-9BD684874C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7" id="{47067C4E-A1FB-4BC6-B3E7-61411A9CC3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H134:H136</xm:sqref>
        </x14:conditionalFormatting>
        <x14:conditionalFormatting xmlns:xm="http://schemas.microsoft.com/office/excel/2006/main">
          <x14:cfRule type="iconSet" priority="354" id="{0E6C7812-FC20-4379-90F7-3BA6185DE8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2" id="{0FD9CF44-F1FD-4940-9B5C-663AA6C888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1" id="{DB079B23-1229-4F24-8CD3-0107941FB1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3" id="{DEA6D1C6-4D4D-47E7-8FC6-D13BC42C54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H136 I134:J136</xm:sqref>
        </x14:conditionalFormatting>
        <x14:conditionalFormatting xmlns:xm="http://schemas.microsoft.com/office/excel/2006/main">
          <x14:cfRule type="iconSet" priority="212" id="{F672725E-3165-4A4D-9F50-7103E85C4B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H144:H162 H138:H140 I139:J140 I144:J161 H141:J143</xm:sqref>
        </x14:conditionalFormatting>
        <x14:conditionalFormatting xmlns:xm="http://schemas.microsoft.com/office/excel/2006/main">
          <x14:cfRule type="iconSet" priority="350" id="{9A99B207-0660-40B9-B272-C090D66EC4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H69:I69</xm:sqref>
        </x14:conditionalFormatting>
        <x14:conditionalFormatting xmlns:xm="http://schemas.microsoft.com/office/excel/2006/main">
          <x14:cfRule type="iconSet" priority="347" id="{41AAA174-048D-4544-A27A-9395C2FF1B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9" id="{4F6E5B77-B59B-4705-B196-CC1411C11E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8" id="{CF82A5CA-B37B-4277-BA73-791B0ABCFF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H168:I170 J168:J169</xm:sqref>
        </x14:conditionalFormatting>
        <x14:conditionalFormatting xmlns:xm="http://schemas.microsoft.com/office/excel/2006/main">
          <x14:cfRule type="iconSet" priority="346" id="{533865DA-1AFE-4D41-B690-F707BD8889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H168:I170 J168:K169</xm:sqref>
        </x14:conditionalFormatting>
        <x14:conditionalFormatting xmlns:xm="http://schemas.microsoft.com/office/excel/2006/main">
          <x14:cfRule type="iconSet" priority="98362" id="{3F239AF0-8613-4A12-BF49-B543D713A6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H172:I173</xm:sqref>
        </x14:conditionalFormatting>
        <x14:conditionalFormatting xmlns:xm="http://schemas.microsoft.com/office/excel/2006/main">
          <x14:cfRule type="iconSet" priority="98449" id="{65B40189-F381-4601-90FE-B7938B4B7D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H175:I177 H129 H133:H140 H168:I173 H144:H163 I139:J140 J168:J169 I144:J161 H141:J143 H74:H124 H13:H72</xm:sqref>
        </x14:conditionalFormatting>
        <x14:conditionalFormatting xmlns:xm="http://schemas.microsoft.com/office/excel/2006/main">
          <x14:cfRule type="iconSet" priority="98431" id="{B24B9E68-43FF-41B1-AE92-0690D1F4C4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432" id="{797C0BE3-B4F1-4C22-9986-F401011575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H175:I177</xm:sqref>
        </x14:conditionalFormatting>
        <x14:conditionalFormatting xmlns:xm="http://schemas.microsoft.com/office/excel/2006/main">
          <x14:cfRule type="iconSet" priority="334" id="{AD0C613B-EA2A-4B97-BDFF-372FADB5BC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H130:J132</xm:sqref>
        </x14:conditionalFormatting>
        <x14:conditionalFormatting xmlns:xm="http://schemas.microsoft.com/office/excel/2006/main">
          <x14:cfRule type="iconSet" priority="332" id="{EF6CC205-1766-4DF9-928A-BDEB8F415B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H144:J145 H138:I138 H146:K158 H159:J161</xm:sqref>
        </x14:conditionalFormatting>
        <x14:conditionalFormatting xmlns:xm="http://schemas.microsoft.com/office/excel/2006/main">
          <x14:cfRule type="iconSet" priority="331" id="{DA83E9A8-EE62-4822-AE41-C3D19542C5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H144:J145 H146:K158 H159:J161</xm:sqref>
        </x14:conditionalFormatting>
        <x14:conditionalFormatting xmlns:xm="http://schemas.microsoft.com/office/excel/2006/main">
          <x14:cfRule type="iconSet" priority="330" id="{6CAA5D86-3D3F-4D2B-B2B3-BED224C168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H144:J161</xm:sqref>
        </x14:conditionalFormatting>
        <x14:conditionalFormatting xmlns:xm="http://schemas.microsoft.com/office/excel/2006/main">
          <x14:cfRule type="iconSet" priority="329" id="{3679F59F-DAF4-4F80-9311-19A99C8FD3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H13:K13</xm:sqref>
        </x14:conditionalFormatting>
        <x14:conditionalFormatting xmlns:xm="http://schemas.microsoft.com/office/excel/2006/main">
          <x14:cfRule type="iconSet" priority="328" id="{910D8FCF-5AA4-45AC-B1A4-BC6F6AB08D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H14:K14</xm:sqref>
        </x14:conditionalFormatting>
        <x14:conditionalFormatting xmlns:xm="http://schemas.microsoft.com/office/excel/2006/main">
          <x14:cfRule type="iconSet" priority="17" id="{D0DDBF72-4F18-42FA-9840-C946A19A78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H38:K39</xm:sqref>
        </x14:conditionalFormatting>
        <x14:conditionalFormatting xmlns:xm="http://schemas.microsoft.com/office/excel/2006/main">
          <x14:cfRule type="iconSet" priority="99755" id="{3A4E9790-023F-4DF0-943A-60B1D0094F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H40:K40 H21:K37</xm:sqref>
        </x14:conditionalFormatting>
        <x14:conditionalFormatting xmlns:xm="http://schemas.microsoft.com/office/excel/2006/main">
          <x14:cfRule type="iconSet" priority="100412" id="{200B813A-B2F7-4B98-A35E-4672EC7AE1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H41:K44</xm:sqref>
        </x14:conditionalFormatting>
        <x14:conditionalFormatting xmlns:xm="http://schemas.microsoft.com/office/excel/2006/main">
          <x14:cfRule type="iconSet" priority="325" id="{803E81FC-C9DD-458A-9846-0303E8FBD3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H45:K45</xm:sqref>
        </x14:conditionalFormatting>
        <x14:conditionalFormatting xmlns:xm="http://schemas.microsoft.com/office/excel/2006/main">
          <x14:cfRule type="iconSet" priority="367" id="{84C6BD6D-2D1B-4E91-9423-9D76109B88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H46:K52 H63:K68 H69:I72 J70:K72</xm:sqref>
        </x14:conditionalFormatting>
        <x14:conditionalFormatting xmlns:xm="http://schemas.microsoft.com/office/excel/2006/main">
          <x14:cfRule type="iconSet" priority="324" id="{AE791B18-BFDF-48B0-8E74-485F5B51CC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H53:K62</xm:sqref>
        </x14:conditionalFormatting>
        <x14:conditionalFormatting xmlns:xm="http://schemas.microsoft.com/office/excel/2006/main">
          <x14:cfRule type="iconSet" priority="112" id="{97E378B0-4902-4BD3-AB72-A00D7F481D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H168:K169 H164:J167 H170:J170</xm:sqref>
        </x14:conditionalFormatting>
        <x14:conditionalFormatting xmlns:xm="http://schemas.microsoft.com/office/excel/2006/main">
          <x14:cfRule type="iconSet" priority="98364" id="{F95DE00A-416C-4A6D-ADE0-2542DB9EC9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H172:K173</xm:sqref>
        </x14:conditionalFormatting>
        <x14:conditionalFormatting xmlns:xm="http://schemas.microsoft.com/office/excel/2006/main">
          <x14:cfRule type="containsText" priority="322" stopIfTrue="1" operator="containsText" id="{1A8CD2D6-D22F-4474-AAE0-FD3A0276C2AA}">
            <xm:f>NOT(ISERROR(SEARCH(0,H74)))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H74:L76</xm:sqref>
        </x14:conditionalFormatting>
        <x14:conditionalFormatting xmlns:xm="http://schemas.microsoft.com/office/excel/2006/main">
          <x14:cfRule type="iconSet" priority="98368" id="{F40086EE-EB9F-43B0-9307-2060F718E9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367" id="{CDD1601F-34DE-41B5-B4B3-91F224BFFD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366" id="{9163C5A7-2B64-429E-A8F8-8A702DE6BF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H172:L172</xm:sqref>
        </x14:conditionalFormatting>
        <x14:conditionalFormatting xmlns:xm="http://schemas.microsoft.com/office/excel/2006/main">
          <x14:cfRule type="iconSet" priority="394" id="{E02EABF4-FD82-47EE-B83D-2B1B17FC68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H178:L187 H175:M177 F170:F173 H138 F129 I129:L129 H136 F162:F167 I162:L163 H172:I173 H164:I170 J164:L173 F175:F187 F133:F143 I133:L143 F74:F124 F13:F72 I13:L72 I74:L124</xm:sqref>
        </x14:conditionalFormatting>
        <x14:conditionalFormatting xmlns:xm="http://schemas.microsoft.com/office/excel/2006/main">
          <x14:cfRule type="iconSet" priority="98440" id="{A7A07469-E873-46EE-80DE-3BA676A429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441" id="{588CF37A-1175-4AE9-8444-9721EFE0E1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98439" stopIfTrue="1" operator="containsText" id="{0E71C846-05EA-49F5-8351-554E549A5F6F}">
            <xm:f>NOT(ISERROR(SEARCH(0,H175)))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H175:M177</xm:sqref>
        </x14:conditionalFormatting>
        <x14:conditionalFormatting xmlns:xm="http://schemas.microsoft.com/office/excel/2006/main">
          <x14:cfRule type="iconSet" priority="98837" id="{A6F714CA-B1C9-4ECD-82B2-C207EBC5F7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38" id="{C025BF65-7A3A-468B-904A-0A326F4C55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32" id="{C955ED22-949C-4F38-A7D1-0B2C440C6B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33" id="{2ABDB964-0D59-4618-8205-95177A4349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34" id="{A1904B4D-42DC-4397-90DC-68E626002C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35" id="{6F095A1B-56FB-4824-BFAB-430B7D7E7E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36" id="{D3B86896-4D2E-42E9-AB85-3696E8F644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I13:I16</xm:sqref>
        </x14:conditionalFormatting>
        <x14:conditionalFormatting xmlns:xm="http://schemas.microsoft.com/office/excel/2006/main">
          <x14:cfRule type="iconSet" priority="98839" id="{B240D99C-DB0F-4974-B9A9-F87CC20438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I15:I16</xm:sqref>
        </x14:conditionalFormatting>
        <x14:conditionalFormatting xmlns:xm="http://schemas.microsoft.com/office/excel/2006/main">
          <x14:cfRule type="iconSet" priority="301" id="{1E2B3813-DF63-4024-B454-17E37A8B77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2" id="{108C700B-F1AF-410D-BD06-38749FD4B7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3" id="{A03D6F8B-0A87-44D5-A3C5-D8B635EE8B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I18:I20</xm:sqref>
        </x14:conditionalFormatting>
        <x14:conditionalFormatting xmlns:xm="http://schemas.microsoft.com/office/excel/2006/main">
          <x14:cfRule type="iconSet" priority="99720" id="{F3D9E861-060B-48B3-95ED-19254F472F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21" id="{D973A9D7-AE2A-4313-942B-A9F85CC180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18" id="{C0D4E5C4-D520-4A6F-9637-C9F7DC19D1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19" id="{796E5611-9DDC-469B-9B5D-7834D7647C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17" id="{989F0E63-1F9B-4D28-ADD2-8F6877D7A5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I18:I37 I40 J26:K27</xm:sqref>
        </x14:conditionalFormatting>
        <x14:conditionalFormatting xmlns:xm="http://schemas.microsoft.com/office/excel/2006/main">
          <x14:cfRule type="iconSet" priority="99727" id="{50E71AA2-1E6A-452A-8820-C0E2299738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28" id="{9E363DCE-C338-43A0-A6EE-2E56B9B463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I21:I37 I40 J26:K27</xm:sqref>
        </x14:conditionalFormatting>
        <x14:conditionalFormatting xmlns:xm="http://schemas.microsoft.com/office/excel/2006/main">
          <x14:cfRule type="iconSet" priority="293" id="{FE72C152-A386-483B-9C39-DED7E4762A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2" id="{D29265AF-863B-4EEF-A070-AC482C17A1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1" id="{C3F6B4C9-45B1-460B-B9FE-DCFBBDAFD9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I53:I62</xm:sqref>
        </x14:conditionalFormatting>
        <x14:conditionalFormatting xmlns:xm="http://schemas.microsoft.com/office/excel/2006/main">
          <x14:cfRule type="iconSet" priority="290" id="{69C912D8-49B6-4151-B255-C890E549BD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9" id="{6C286EE2-6C86-4FF0-A4CD-1DD759BF68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8" id="{39BD7E14-BEEE-4C09-BB57-366AD0BDAC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7" id="{1E5297FB-FF42-47C4-8C08-BE7BDBBD3C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6" id="{2EA368F1-72B8-4518-9330-9D54E35B54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I53:I72</xm:sqref>
        </x14:conditionalFormatting>
        <x14:conditionalFormatting xmlns:xm="http://schemas.microsoft.com/office/excel/2006/main">
          <x14:cfRule type="iconSet" priority="284" id="{37061EDB-A7CE-41F8-AE18-1155037A85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5" id="{A2F6AC2C-3137-46B8-8625-FA1F374640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I63:I72</xm:sqref>
        </x14:conditionalFormatting>
        <x14:conditionalFormatting xmlns:xm="http://schemas.microsoft.com/office/excel/2006/main">
          <x14:cfRule type="iconSet" priority="100046" id="{81DEAFD1-C226-4460-8E68-E1114EDD8E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045" id="{915DEA45-5F03-4A2F-9E17-BB4058E05A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048" id="{5606C6C6-98D5-451B-97AF-02737F776B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047" id="{3F7D8976-13F0-448C-8F77-FE292D6A23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I97:I114</xm:sqref>
        </x14:conditionalFormatting>
        <x14:conditionalFormatting xmlns:xm="http://schemas.microsoft.com/office/excel/2006/main">
          <x14:cfRule type="iconSet" priority="98542" id="{382A6AD1-C6E3-4005-8069-74FCCC6E3A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543" id="{848D5D3E-D8B9-4618-A876-88C3BC2E23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540" id="{B2DE038C-FAFA-420B-9461-5A8D1808EC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541" id="{501DA6E6-4B2B-45BA-9704-EE8BE5EF7E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I116:I120</xm:sqref>
        </x14:conditionalFormatting>
        <x14:conditionalFormatting xmlns:xm="http://schemas.microsoft.com/office/excel/2006/main">
          <x14:cfRule type="iconSet" priority="98067" id="{872623F3-A9EB-49B0-9E21-A615351A06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065" id="{580C0E06-007C-4EDB-981A-6E89C4DBEE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064" id="{8169FB7C-5F83-4903-B61C-E26263E44E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066" id="{7EF1397A-7A6F-40D8-8971-A94EA5118C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I122:I123</xm:sqref>
        </x14:conditionalFormatting>
        <x14:conditionalFormatting xmlns:xm="http://schemas.microsoft.com/office/excel/2006/main">
          <x14:cfRule type="iconSet" priority="99039" id="{E0A57FB0-7793-4CEB-9C76-886D2AFEFC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40" id="{2BF685F2-EE46-4971-A0CE-C2118DCA0A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36" id="{063C2936-D7A1-4410-BEEB-633EFEB8C6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37" id="{CAA1359F-D440-4D83-B7B2-6FAA463FC2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38" id="{E2FC27E8-CD43-4B13-9279-19E0223574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I125:I127</xm:sqref>
        </x14:conditionalFormatting>
        <x14:conditionalFormatting xmlns:xm="http://schemas.microsoft.com/office/excel/2006/main">
          <x14:cfRule type="iconSet" priority="266" id="{2CE3419D-00D7-445C-9D7A-8C6666C430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I130:I132</xm:sqref>
        </x14:conditionalFormatting>
        <x14:conditionalFormatting xmlns:xm="http://schemas.microsoft.com/office/excel/2006/main">
          <x14:cfRule type="iconSet" priority="265" id="{DBC55DF1-FB85-41D1-B065-599F4CF5D4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4" id="{D1D22E9A-D8EB-45D5-890C-1F3F6CD7E5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I13:J13</xm:sqref>
        </x14:conditionalFormatting>
        <x14:conditionalFormatting xmlns:xm="http://schemas.microsoft.com/office/excel/2006/main">
          <x14:cfRule type="iconSet" priority="98854" id="{C131CD04-6782-453D-8777-17EE5A9D81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I15:J20</xm:sqref>
        </x14:conditionalFormatting>
        <x14:conditionalFormatting xmlns:xm="http://schemas.microsoft.com/office/excel/2006/main">
          <x14:cfRule type="iconSet" priority="99758" id="{DB572CED-C925-44A1-BCA0-F1EB98C9AA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57" id="{FFFC1D76-7566-41EE-AB2A-F6D1CA781E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I21:J37 I40:J40 J26:K27</xm:sqref>
        </x14:conditionalFormatting>
        <x14:conditionalFormatting xmlns:xm="http://schemas.microsoft.com/office/excel/2006/main">
          <x14:cfRule type="iconSet" priority="16" id="{05F9F6CF-E24A-4532-8D54-F359A4287B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" id="{0EFB526E-9077-49D5-8636-337C589554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" id="{105F072E-0972-45D3-ABFD-3A423D2F24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I38:J39</xm:sqref>
        </x14:conditionalFormatting>
        <x14:conditionalFormatting xmlns:xm="http://schemas.microsoft.com/office/excel/2006/main">
          <x14:cfRule type="iconSet" priority="100413" id="{400E0041-4243-4800-AF39-6635917F4B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14" id="{467E2B52-0E91-41E9-8C89-98A04680C6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15" id="{E2A3C684-6D2D-43F5-8FE2-F71CF0BBC4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I41:J44</xm:sqref>
        </x14:conditionalFormatting>
        <x14:conditionalFormatting xmlns:xm="http://schemas.microsoft.com/office/excel/2006/main">
          <x14:cfRule type="iconSet" priority="250" id="{A67783F7-DEB4-4440-908F-EF12EA7EFC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9" id="{F1F504B6-7040-4DD6-9B4E-DDA2262A6C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I45:J45</xm:sqref>
        </x14:conditionalFormatting>
        <x14:conditionalFormatting xmlns:xm="http://schemas.microsoft.com/office/excel/2006/main">
          <x14:cfRule type="iconSet" priority="244" id="{36B47944-5DBD-4E75-A5C3-B379B49BB0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1" id="{2BB6528F-D666-4223-BDFA-18AAF76EDB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0" id="{A58B2DF6-624A-43EA-A13E-AF14373794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9" id="{4E30287C-F11F-4C15-8EDE-86B7040036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2" id="{B076F3C1-4A0F-4220-A2D7-2146F39D91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8" id="{D181CD31-170D-477D-897B-8387B1E7C6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7" id="{B7946703-CC25-4ED6-813E-F3181BBF42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6" id="{3F939F24-0FAA-4E0A-94CD-93C522F547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5" id="{8E86D4B3-365C-4374-8D75-8C8DE52F06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3" id="{0BE84AD5-B91C-4F60-8851-544D8C9D32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I53:J62</xm:sqref>
        </x14:conditionalFormatting>
        <x14:conditionalFormatting xmlns:xm="http://schemas.microsoft.com/office/excel/2006/main">
          <x14:cfRule type="iconSet" priority="238" id="{5B5AFC2B-B256-4297-A1B8-323737848B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7" id="{C8895844-22A3-43BA-8183-4A2E40F8DB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I63:J68 I46:J52</xm:sqref>
        </x14:conditionalFormatting>
        <x14:conditionalFormatting xmlns:xm="http://schemas.microsoft.com/office/excel/2006/main">
          <x14:cfRule type="iconSet" priority="260" id="{A8EC0A4F-DDE9-4A51-BE79-402A8847C3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8" id="{3D0387DA-3FB7-4FF8-83B3-2F34375A57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7" id="{0F579119-6B58-4798-BAD8-C3CF972AC3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2" id="{60AAA53C-F71E-4EC2-93E8-290B97D920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9" id="{EA48171F-D3C9-4281-8978-A82AA0890A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1" id="{824E25F3-D327-403E-B3C4-85D7FC9382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3" id="{E625EB97-A997-42D5-824D-A0E1B06B01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I63:J72 I13:J52 J26:K27</xm:sqref>
        </x14:conditionalFormatting>
        <x14:conditionalFormatting xmlns:xm="http://schemas.microsoft.com/office/excel/2006/main">
          <x14:cfRule type="iconSet" priority="236" id="{F6205CCF-83C4-4434-8098-18DBFECC25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5" id="{B081C438-895A-4269-BD69-3C71036D8B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I70:J72</xm:sqref>
        </x14:conditionalFormatting>
        <x14:conditionalFormatting xmlns:xm="http://schemas.microsoft.com/office/excel/2006/main">
          <x14:cfRule type="iconSet" priority="99137" id="{2CE76449-3CB4-4C1C-8522-BA6AC1A35C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I76:J95</xm:sqref>
        </x14:conditionalFormatting>
        <x14:conditionalFormatting xmlns:xm="http://schemas.microsoft.com/office/excel/2006/main">
          <x14:cfRule type="iconSet" priority="232" id="{FBB21738-34F0-4B9B-8719-DD2B834FB0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1" id="{A9C868D2-9B47-469C-BBB8-06C171BF04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0" id="{D42E9D6E-3F88-4FC8-8E2B-ABCD062D25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9" id="{D72DDCD5-51D0-4ACD-8BC8-51EA721446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8" id="{ADC59DAC-61EA-462F-85C9-BED246F448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3" id="{4B09BE87-31EF-4543-9A5B-1D0F23CEE4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I125:J126</xm:sqref>
        </x14:conditionalFormatting>
        <x14:conditionalFormatting xmlns:xm="http://schemas.microsoft.com/office/excel/2006/main">
          <x14:cfRule type="iconSet" priority="99044" id="{408F6289-AD60-4339-BA61-9D622166C0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43" id="{DB7DFA05-F9B0-4D8F-B6B3-250CF2E993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42" id="{F4C9F2D1-1459-49BE-8CEE-1052F1FB32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41" id="{CEAAFC89-38FA-4DE8-BBF1-EBDDF0C265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45" id="{B92B7351-B76A-4698-AE40-CF17513654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I127:J127</xm:sqref>
        </x14:conditionalFormatting>
        <x14:conditionalFormatting xmlns:xm="http://schemas.microsoft.com/office/excel/2006/main">
          <x14:cfRule type="iconSet" priority="222" id="{498D4646-C81F-489A-B045-9099F7923D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1" id="{E15CC47A-5599-443C-B471-2F660B9D5E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0" id="{D96CEC59-DB74-42A3-ADCB-E54443EC00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8" id="{6DCE66DF-94BD-4A50-B99A-E78A53E717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9" id="{AB4200C4-B5F8-46F6-9C99-E75486D250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I128:J128</xm:sqref>
        </x14:conditionalFormatting>
        <x14:conditionalFormatting xmlns:xm="http://schemas.microsoft.com/office/excel/2006/main">
          <x14:cfRule type="iconSet" priority="217" id="{2EDE882E-5B50-4797-A81A-19AC2A8150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5" id="{23F8485B-B89D-4B5C-95B9-9EDD2CC775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6" id="{6C292AB8-0238-43C2-AB05-B45D21D97E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4" id="{D9E39883-92F2-4E98-B9EE-D983124D22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I134:J135</xm:sqref>
        </x14:conditionalFormatting>
        <x14:conditionalFormatting xmlns:xm="http://schemas.microsoft.com/office/excel/2006/main">
          <x14:cfRule type="iconSet" priority="98862" id="{6D65F2BB-950D-4896-BF6E-347AD76EF6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I15:K20</xm:sqref>
        </x14:conditionalFormatting>
        <x14:conditionalFormatting xmlns:xm="http://schemas.microsoft.com/office/excel/2006/main">
          <x14:cfRule type="iconSet" priority="11" id="{9734DEFE-BCC3-4C4D-8A82-F3D45F88BB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" id="{4432E1CD-BA23-4F1F-B754-6AF08128C1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" id="{ED9942CA-D7EE-4C4D-B879-EA304649F5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I38:K39</xm:sqref>
        </x14:conditionalFormatting>
        <x14:conditionalFormatting xmlns:xm="http://schemas.microsoft.com/office/excel/2006/main">
          <x14:cfRule type="iconSet" priority="100418" id="{31E55AD4-66D8-4F92-AAE4-3BC3DEC6CA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17" id="{D1F113FF-FD56-4978-B21E-CA7336B7CF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16" id="{998781CD-2C7A-456E-B9A1-622C370BDE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I41:K44</xm:sqref>
        </x14:conditionalFormatting>
        <x14:conditionalFormatting xmlns:xm="http://schemas.microsoft.com/office/excel/2006/main">
          <x14:cfRule type="iconSet" priority="207" id="{29ACD3FC-8796-432A-B098-7ED1106DA0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6" id="{296E83F2-EF5C-4295-A6B8-F94914C676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5" id="{DAB045B3-158F-4950-878E-8F9BF2C97E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I53:K62</xm:sqref>
        </x14:conditionalFormatting>
        <x14:conditionalFormatting xmlns:xm="http://schemas.microsoft.com/office/excel/2006/main">
          <x14:cfRule type="iconSet" priority="204" id="{DF60D609-13B8-4E84-9CEE-FAA2799499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3" id="{DB12D98F-E9A9-44FF-BEFE-7771843FC4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I69:K69 I14:K20</xm:sqref>
        </x14:conditionalFormatting>
        <x14:conditionalFormatting xmlns:xm="http://schemas.microsoft.com/office/excel/2006/main">
          <x14:cfRule type="iconSet" priority="202" id="{807B0E3D-0D3A-47A9-9CCE-2617C471A8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I69:K69</xm:sqref>
        </x14:conditionalFormatting>
        <x14:conditionalFormatting xmlns:xm="http://schemas.microsoft.com/office/excel/2006/main">
          <x14:cfRule type="iconSet" priority="98869" id="{CA5ED31C-FC0A-4543-AA63-EB3C2C5061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68" id="{D0E4BD9A-F334-42E4-8E96-D43544BD93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 J14:K20</xm:sqref>
        </x14:conditionalFormatting>
        <x14:conditionalFormatting xmlns:xm="http://schemas.microsoft.com/office/excel/2006/main">
          <x14:cfRule type="iconSet" priority="98880" id="{652A90E9-FDE1-42B2-889D-48D219CA4A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79" id="{55575164-C039-49C5-A46C-E02B9EBC8C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78" id="{C31BC84D-69C4-44D7-9AEE-5DBF2EC973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77" id="{A44C96D6-1E00-444D-A815-F9C6393DD2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76" id="{C938EF10-658A-403E-85B5-44F73A4828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74" id="{570CBDAF-7805-49C3-A44F-DA10F1A70A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875" id="{655E2B81-2A7C-4D61-85C7-AD021675FF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J13:J16</xm:sqref>
        </x14:conditionalFormatting>
        <x14:conditionalFormatting xmlns:xm="http://schemas.microsoft.com/office/excel/2006/main">
          <x14:cfRule type="iconSet" priority="98881" id="{6F0A6599-74C5-4590-81DE-1E8964F80E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J15:J16</xm:sqref>
        </x14:conditionalFormatting>
        <x14:conditionalFormatting xmlns:xm="http://schemas.microsoft.com/office/excel/2006/main">
          <x14:cfRule type="iconSet" priority="189" id="{A479A981-9CF3-463D-B95A-CF2E26E0C1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1" id="{1BF7AD30-F26C-4992-856F-028E8963CC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0" id="{8BC77051-19BF-4C0F-A43A-17B921BF42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J18:J20</xm:sqref>
        </x14:conditionalFormatting>
        <x14:conditionalFormatting xmlns:xm="http://schemas.microsoft.com/office/excel/2006/main">
          <x14:cfRule type="iconSet" priority="99731" id="{E79E3386-62D5-44C5-81DA-07A453B206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35" id="{7AAD229A-A9BF-447A-8A1A-8E6C8D3A89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33" id="{900576FF-F272-4D7B-B98A-E2C123DB65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32" id="{AAB05DE2-ABFD-4801-98F9-0AC4619117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34" id="{A6211286-B25D-4835-95E3-118D023CD0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J18:J37 J40</xm:sqref>
        </x14:conditionalFormatting>
        <x14:conditionalFormatting xmlns:xm="http://schemas.microsoft.com/office/excel/2006/main">
          <x14:cfRule type="iconSet" priority="99741" id="{464A0043-0626-4F89-967C-15C9E81C7B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42" id="{89B74532-9FF0-4F2F-9754-B27A1D4474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J21:J37 J40</xm:sqref>
        </x14:conditionalFormatting>
        <x14:conditionalFormatting xmlns:xm="http://schemas.microsoft.com/office/excel/2006/main">
          <x14:cfRule type="iconSet" priority="10" id="{987AC983-5C0D-40EE-A541-02D07DD166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" id="{98495C87-E12C-4B4D-898D-3446FBD76D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J38:J39</xm:sqref>
        </x14:conditionalFormatting>
        <x14:conditionalFormatting xmlns:xm="http://schemas.microsoft.com/office/excel/2006/main">
          <x14:cfRule type="iconSet" priority="100420" id="{82FE38C8-7AA9-4A83-9209-683C589663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19" id="{F54B48E6-C486-46DE-B388-611F1D7DC5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J41:J44</xm:sqref>
        </x14:conditionalFormatting>
        <x14:conditionalFormatting xmlns:xm="http://schemas.microsoft.com/office/excel/2006/main">
          <x14:cfRule type="iconSet" priority="177" id="{01FB30E0-4F5B-4FC6-B00B-9D96D84193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6" id="{D50664B5-A9A7-47A2-957A-5D5C44871A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2" id="{AE0BF2E0-8FBC-4675-BCF4-D6D000F917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3" id="{08CA9ADB-9671-48E9-833F-914E1C5E1E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1" id="{5455EBAF-7105-4EA0-A650-70F8AEE45C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9" id="{54C3C861-17BA-4946-824C-E4DAD2DF56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8" id="{01E2272E-0F2C-4259-9B7A-703B6FE008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4" id="{8F7C8DA4-8BC3-49B5-8CA6-AAD7882ADC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5" id="{608E4F8C-1A76-4FC5-9A28-5A0F67C5E3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0" id="{5C073710-1B8B-4C7E-A87E-6E47542998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J53:J62</xm:sqref>
        </x14:conditionalFormatting>
        <x14:conditionalFormatting xmlns:xm="http://schemas.microsoft.com/office/excel/2006/main">
          <x14:cfRule type="iconSet" priority="163" id="{09EB96C5-A7E2-4025-A516-702DE9439A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7" id="{1EB0C43D-3F87-4452-BC33-1178833513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5" id="{AE4FAAC7-079A-410D-9A67-EFB6CF15E6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4" id="{2696D9DE-2C89-47B2-8C11-DC1FD343D3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2" id="{A470B0D6-8C28-4C1F-A997-1D40C049A6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1" id="{6C9ADD3C-1D13-4E91-A769-A555B187C3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6" id="{198E5A02-F7B2-49EA-ADCB-7949CB4A56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J70:J72</xm:sqref>
        </x14:conditionalFormatting>
        <x14:conditionalFormatting xmlns:xm="http://schemas.microsoft.com/office/excel/2006/main">
          <x14:cfRule type="iconSet" priority="100053" id="{81923E5A-37F7-494E-A41F-C92064EB4F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054" id="{4E37D8FF-868E-4AA1-AD9E-EE238FE010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055" id="{C603DFA6-57A6-4CF1-8A11-CC3F6C97EC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056" id="{B137206A-A5D9-4BEB-BB15-3B962014E6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J97:J114</xm:sqref>
        </x14:conditionalFormatting>
        <x14:conditionalFormatting xmlns:xm="http://schemas.microsoft.com/office/excel/2006/main">
          <x14:cfRule type="iconSet" priority="98549" id="{14F6B26F-A89E-4F1A-A334-B713361AEC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548" id="{52AAEEA2-E702-4C47-8225-243EF4C6BE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550" id="{87F9B368-2AEF-4BDF-90E2-3EADDA79F1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551" id="{EF85A691-9441-45BB-AC7B-29876C10C9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J116:J120</xm:sqref>
        </x14:conditionalFormatting>
        <x14:conditionalFormatting xmlns:xm="http://schemas.microsoft.com/office/excel/2006/main">
          <x14:cfRule type="iconSet" priority="98090" id="{10F80AAE-264B-4EEA-8537-2B557082DF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088" id="{E8CEA7CA-8A3C-473A-A905-DCBD234E46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087" id="{35C49424-7998-4912-873E-43D0533DAE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089" id="{87CD221D-AF13-46BE-85B1-9C0D74F170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J122:J123</xm:sqref>
        </x14:conditionalFormatting>
        <x14:conditionalFormatting xmlns:xm="http://schemas.microsoft.com/office/excel/2006/main">
          <x14:cfRule type="iconSet" priority="99046" id="{E8B73575-0A71-4817-B4F6-79AF5F48A7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47" id="{79262C9C-71E2-4EC4-B10D-00944BA624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48" id="{AB3E2D12-D7BF-416A-BDF3-6D328B6010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49" id="{B92A7946-5AD9-4C85-BD15-AC18C50911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050" id="{B3D6FCD3-7CB2-4824-A77F-5FC639BAD2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J125:J127</xm:sqref>
        </x14:conditionalFormatting>
        <x14:conditionalFormatting xmlns:xm="http://schemas.microsoft.com/office/excel/2006/main">
          <x14:cfRule type="iconSet" priority="143" id="{732F99E8-9158-4A22-B0B6-6F399E92D0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2" id="{42EE817F-1D0F-4620-AF3B-4B37BECEB0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J130:J132</xm:sqref>
        </x14:conditionalFormatting>
        <x14:conditionalFormatting xmlns:xm="http://schemas.microsoft.com/office/excel/2006/main">
          <x14:cfRule type="iconSet" priority="141" id="{519405DF-58D7-4621-A65C-1C7FCA1CBB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J138</xm:sqref>
        </x14:conditionalFormatting>
        <x14:conditionalFormatting xmlns:xm="http://schemas.microsoft.com/office/excel/2006/main">
          <x14:cfRule type="iconSet" priority="140" id="{6DC5682C-A7D3-4ABE-8226-7311DC8AE6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9" id="{87D3A6EC-A888-41B6-AE0A-768C55A651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8" id="{84BFED34-9AD1-4DC0-93EB-0FEB6ABAF8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7" id="{A83E01EB-ACAE-427E-BBD9-C1B7C7F57D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J168:J169</xm:sqref>
        </x14:conditionalFormatting>
        <x14:conditionalFormatting xmlns:xm="http://schemas.microsoft.com/office/excel/2006/main">
          <x14:cfRule type="iconSet" priority="136" id="{86066E37-D4A4-4015-AA6A-DBBE4EF511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J170 J164:J167</xm:sqref>
        </x14:conditionalFormatting>
        <x14:conditionalFormatting xmlns:xm="http://schemas.microsoft.com/office/excel/2006/main">
          <x14:cfRule type="iconSet" priority="98380" id="{E1DB0A60-DC1F-4486-B1B5-5FB46411F6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381" id="{0C9929EB-7150-429A-84BE-405D72CC96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J172</xm:sqref>
        </x14:conditionalFormatting>
        <x14:conditionalFormatting xmlns:xm="http://schemas.microsoft.com/office/excel/2006/main">
          <x14:cfRule type="iconSet" priority="135" id="{0C9929EB-7150-429A-84BE-405D72CC96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4" id="{E1DB0A60-DC1F-4486-B1B5-5FB46411F6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J172:J173</xm:sqref>
        </x14:conditionalFormatting>
        <x14:conditionalFormatting xmlns:xm="http://schemas.microsoft.com/office/excel/2006/main">
          <x14:cfRule type="iconSet" priority="98464" id="{FB8F927A-E8B1-4581-99DC-76197E573E5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463" id="{18C791AB-1EC1-465F-9CF5-9F0C589B90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466" id="{A8FCC9E4-99D2-4845-93E6-A6B00C2F20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468" id="{1B948FDB-D701-432C-A7AB-F0092F0493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469" id="{D93020E8-42F9-4AD3-8F21-F24A276FAC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461" id="{EE3AC39C-D96B-47F3-8E69-7DD32A47B4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465" id="{90261E63-5960-443C-982E-FAF433543E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462" id="{0F0BAF18-C3E6-4C88-AF7C-828247020D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467" id="{1E3D28F1-16D7-40AB-8885-BB22EA7C72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J175:J177</xm:sqref>
        </x14:conditionalFormatting>
        <x14:conditionalFormatting xmlns:xm="http://schemas.microsoft.com/office/excel/2006/main">
          <x14:cfRule type="iconSet" priority="8" id="{40802288-9FE5-40D5-B243-F60D868B89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" id="{F6CA61FB-391C-47F6-9253-24F84D0234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J38:K39</xm:sqref>
        </x14:conditionalFormatting>
        <x14:conditionalFormatting xmlns:xm="http://schemas.microsoft.com/office/excel/2006/main">
          <x14:cfRule type="iconSet" priority="100421" id="{147E3229-3B3E-4079-9FDB-8BEA3CE163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22" id="{5752345E-047E-4EEF-924E-769B81AC0F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J41:K44</xm:sqref>
        </x14:conditionalFormatting>
        <x14:conditionalFormatting xmlns:xm="http://schemas.microsoft.com/office/excel/2006/main">
          <x14:cfRule type="iconSet" priority="120" id="{ABFF3912-A3C5-4512-9BD8-54C5BBB0BF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" id="{CCD09D8B-358C-41F2-8362-431F46A6B2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J53:K62</xm:sqref>
        </x14:conditionalFormatting>
        <x14:conditionalFormatting xmlns:xm="http://schemas.microsoft.com/office/excel/2006/main">
          <x14:cfRule type="iconSet" priority="118" id="{C2CF2EEE-7B48-445C-88F7-FD1F7CA26C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7" id="{AA229297-8025-4D60-8930-B025FCA4C1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J69:K69 J70:J72 J45:J52 J63:J68</xm:sqref>
        </x14:conditionalFormatting>
        <x14:conditionalFormatting xmlns:xm="http://schemas.microsoft.com/office/excel/2006/main">
          <x14:cfRule type="iconSet" priority="100062" id="{54FC65AE-BED4-4948-9CDB-FB91F6D66F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J96:K121 J76:J95</xm:sqref>
        </x14:conditionalFormatting>
        <x14:conditionalFormatting xmlns:xm="http://schemas.microsoft.com/office/excel/2006/main">
          <x14:cfRule type="iconSet" priority="98556" id="{32105DA2-4E13-4141-B03C-0E4CA67225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J117:K121 I116:K116 J96:K115 I76:J95</xm:sqref>
        </x14:conditionalFormatting>
        <x14:conditionalFormatting xmlns:xm="http://schemas.microsoft.com/office/excel/2006/main">
          <x14:cfRule type="iconSet" priority="113" id="{739CC083-FE7A-4874-9263-1D0C601711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J161:K161 K146:K160 J144:J160 I146:I158</xm:sqref>
        </x14:conditionalFormatting>
        <x14:conditionalFormatting xmlns:xm="http://schemas.microsoft.com/office/excel/2006/main">
          <x14:cfRule type="iconSet" priority="110" id="{5389E379-B7C2-4CE5-B248-6F43D9AB1A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" id="{0DBCF4F4-E54D-472C-8B3A-0544C233E7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" id="{FC6CCF6C-4F62-49A9-BCE9-69734C88E9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" id="{975FB0FE-AE74-4C57-A903-112A1BFF3E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" id="{2CB9EA1A-6CFC-4AE2-AE49-905EECF13E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J168:K169</xm:sqref>
        </x14:conditionalFormatting>
        <x14:conditionalFormatting xmlns:xm="http://schemas.microsoft.com/office/excel/2006/main">
          <x14:cfRule type="iconSet" priority="98386" id="{806E9C3D-54A9-4809-ADD6-99E800D296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J172:K173</xm:sqref>
        </x14:conditionalFormatting>
        <x14:conditionalFormatting xmlns:xm="http://schemas.microsoft.com/office/excel/2006/main">
          <x14:cfRule type="iconSet" priority="98388" id="{CF75CA68-AF01-4E8D-B1B2-A42D364E9B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J172:L172</xm:sqref>
        </x14:conditionalFormatting>
        <x14:conditionalFormatting xmlns:xm="http://schemas.microsoft.com/office/excel/2006/main">
          <x14:cfRule type="iconSet" priority="98479" id="{9027CC8E-DDEA-4A06-B173-EC5F41DEC7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J175:M177</xm:sqref>
        </x14:conditionalFormatting>
        <x14:conditionalFormatting xmlns:xm="http://schemas.microsoft.com/office/excel/2006/main">
          <x14:cfRule type="iconSet" priority="99762" id="{F78F37EA-BD27-4D8C-BD46-F13405055F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761" id="{F8BAED08-5DF3-47A1-A7AD-C727A713A8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K21:K37 K40</xm:sqref>
        </x14:conditionalFormatting>
        <x14:conditionalFormatting xmlns:xm="http://schemas.microsoft.com/office/excel/2006/main">
          <x14:cfRule type="iconSet" priority="6" id="{9E6B2CEB-DE92-40E1-BB0C-4ED80AEC5A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" id="{90342D7B-C7CC-440E-BD8A-EC6E5F80EF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" id="{3D786B26-56EA-41FF-BA48-180F4239BC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" id="{7C1752E9-0364-4365-BB50-5829D64D58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K38:K39</xm:sqref>
        </x14:conditionalFormatting>
        <x14:conditionalFormatting xmlns:xm="http://schemas.microsoft.com/office/excel/2006/main">
          <x14:cfRule type="iconSet" priority="100423" id="{9BD7DE32-8D71-4116-BB09-D5B3CA685B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24" id="{719E8223-BAE5-4380-99D4-356BBDA195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K41:K44 K13:K20</xm:sqref>
        </x14:conditionalFormatting>
        <x14:conditionalFormatting xmlns:xm="http://schemas.microsoft.com/office/excel/2006/main">
          <x14:cfRule type="iconSet" priority="100428" id="{E3EA97F0-1A70-4733-9F39-54DBF996B5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427" id="{9F24CBB7-80E6-4C8D-87F2-AB3BF214C7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K41:K44</xm:sqref>
        </x14:conditionalFormatting>
        <x14:conditionalFormatting xmlns:xm="http://schemas.microsoft.com/office/excel/2006/main">
          <x14:cfRule type="iconSet" priority="97" id="{EB7371A4-382B-4293-B1DE-5C607A3F94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" id="{D8CD3F46-09E1-4894-9396-B676CDA9AD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K53:K62</xm:sqref>
        </x14:conditionalFormatting>
        <x14:conditionalFormatting xmlns:xm="http://schemas.microsoft.com/office/excel/2006/main">
          <x14:cfRule type="iconSet" priority="95" id="{69818229-D5B2-4CA2-9640-7385FACD2B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4" id="{46017ADA-A278-4B98-9814-78B3D2A666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K63:K72 K45:K52</xm:sqref>
        </x14:conditionalFormatting>
        <x14:conditionalFormatting xmlns:xm="http://schemas.microsoft.com/office/excel/2006/main">
          <x14:cfRule type="iconSet" priority="93" id="{914543B7-C3B3-45FA-8607-E907C01B3C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" id="{AF4921BC-9881-44C9-925E-A0B70ED2D6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K116 K76:K95</xm:sqref>
        </x14:conditionalFormatting>
        <x14:conditionalFormatting xmlns:xm="http://schemas.microsoft.com/office/excel/2006/main">
          <x14:cfRule type="iconSet" priority="91" id="{9D90881F-5C1F-418F-B6CE-065B29002A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K130:K132</xm:sqref>
        </x14:conditionalFormatting>
        <x14:conditionalFormatting xmlns:xm="http://schemas.microsoft.com/office/excel/2006/main">
          <x14:cfRule type="iconSet" priority="99952" id="{27DF922D-872C-497A-BDC2-E6581F19A6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K138:K143</xm:sqref>
        </x14:conditionalFormatting>
        <x14:conditionalFormatting xmlns:xm="http://schemas.microsoft.com/office/excel/2006/main">
          <x14:cfRule type="iconSet" priority="88" id="{FE2E107A-961C-42A8-B259-4420D7630D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K144:K161 I146:J158</xm:sqref>
        </x14:conditionalFormatting>
        <x14:conditionalFormatting xmlns:xm="http://schemas.microsoft.com/office/excel/2006/main">
          <x14:cfRule type="iconSet" priority="87" id="{AE0B6D87-838A-478F-A3F8-0055E40F62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K159:K161</xm:sqref>
        </x14:conditionalFormatting>
        <x14:conditionalFormatting xmlns:xm="http://schemas.microsoft.com/office/excel/2006/main">
          <x14:cfRule type="iconSet" priority="80" id="{F085772E-F3F9-4DAD-B551-8764D8A4F7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5" id="{30BF4A35-323E-42A9-B9A2-94F09FE276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4" id="{4B4C88E5-7891-471D-9A85-B41C80850E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3" id="{1087D109-A657-4BEF-BA2B-CA0EC136F4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2" id="{7E44595D-D8E1-4B5C-8110-7889534B33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6" id="{C869D827-84F6-478D-9895-4801A5A411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1" id="{B91085FC-FB27-424F-8489-4B6E78FEC8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K168:K169</xm:sqref>
        </x14:conditionalFormatting>
        <x14:conditionalFormatting xmlns:xm="http://schemas.microsoft.com/office/excel/2006/main">
          <x14:cfRule type="iconSet" priority="98389" id="{272187F5-26EE-48D2-B1AB-7B10EC555A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K172:K173</xm:sqref>
        </x14:conditionalFormatting>
        <x14:conditionalFormatting xmlns:xm="http://schemas.microsoft.com/office/excel/2006/main">
          <x14:cfRule type="iconSet" priority="78" id="{1BFE5385-F393-4F67-B128-B5C48273ED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K170:L170 K164:K167</xm:sqref>
        </x14:conditionalFormatting>
        <x14:conditionalFormatting xmlns:xm="http://schemas.microsoft.com/office/excel/2006/main">
          <x14:cfRule type="iconSet" priority="98481" id="{B92E635C-E266-4DDC-875B-8F148C8722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K175:M177</xm:sqref>
        </x14:conditionalFormatting>
        <x14:conditionalFormatting xmlns:xm="http://schemas.microsoft.com/office/excel/2006/main">
          <x14:cfRule type="iconSet" priority="99765" id="{E054A550-05F3-4D89-8FF2-6A16FF22D2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L21:L37 L40</xm:sqref>
        </x14:conditionalFormatting>
        <x14:conditionalFormatting xmlns:xm="http://schemas.microsoft.com/office/excel/2006/main">
          <x14:cfRule type="iconSet" priority="2" id="{98B43413-AA71-4D92-B95F-04C3C9B1D0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" id="{9A7FCEE2-A5A0-4A27-8020-D9DBBAEBDA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L38:L39</xm:sqref>
        </x14:conditionalFormatting>
        <x14:conditionalFormatting xmlns:xm="http://schemas.microsoft.com/office/excel/2006/main">
          <x14:cfRule type="iconSet" priority="100429" id="{9F17207B-EEAF-4354-8D4A-7DB618BEE7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L41:L44 L13:L20</xm:sqref>
        </x14:conditionalFormatting>
        <x14:conditionalFormatting xmlns:xm="http://schemas.microsoft.com/office/excel/2006/main">
          <x14:cfRule type="iconSet" priority="100431" id="{BA2BA4E1-2FE2-4103-BB8F-14227DAD0B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L41:L44</xm:sqref>
        </x14:conditionalFormatting>
        <x14:conditionalFormatting xmlns:xm="http://schemas.microsoft.com/office/excel/2006/main">
          <x14:cfRule type="iconSet" priority="73" id="{E82FC968-6939-4873-AD54-867FC19C2E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L53:L62</xm:sqref>
        </x14:conditionalFormatting>
        <x14:conditionalFormatting xmlns:xm="http://schemas.microsoft.com/office/excel/2006/main">
          <x14:cfRule type="iconSet" priority="72" id="{749D18AE-4639-4EE0-9978-8DC0EB9C0E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L63:L72 L45:L52</xm:sqref>
        </x14:conditionalFormatting>
        <x14:conditionalFormatting xmlns:xm="http://schemas.microsoft.com/office/excel/2006/main">
          <x14:cfRule type="iconSet" priority="99954" id="{09355B69-E2B3-4EE6-8F05-6E7E48F6FB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L139:L143</xm:sqref>
        </x14:conditionalFormatting>
        <x14:conditionalFormatting xmlns:xm="http://schemas.microsoft.com/office/excel/2006/main">
          <x14:cfRule type="iconSet" priority="70" id="{F7A31928-53DA-440A-A381-615D7B269A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L164:L167</xm:sqref>
        </x14:conditionalFormatting>
        <x14:conditionalFormatting xmlns:xm="http://schemas.microsoft.com/office/excel/2006/main">
          <x14:cfRule type="iconSet" priority="69" id="{2AE56C4F-53D9-4470-B49F-B340F15786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8" id="{2CE634AC-7189-429C-AB3E-FF50E12312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7" id="{8FD5B525-8E38-42A2-B6D7-179728D68D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6" id="{3C50E05C-C0BF-408C-8062-0257CE13B7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5" id="{F87959CF-E1C5-4528-9AE2-C37D928E33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4" id="{7DF3B5EA-5066-4B57-867A-62E2EECCDB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3" id="{3552E36C-780C-4434-A712-8FA277DDCD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2" id="{D1ED3A53-0549-42A6-AFC7-1090CF7726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1" id="{AB510E1D-E2FD-4090-A1D5-788C8F55A0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0" id="{2EDDA28E-A25C-4691-A0AA-808ACA1768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9" id="{61C6F46E-E576-42F2-A76B-B3B0933D12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8" id="{376EBE9D-9D47-4AB8-8236-E380E27F45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L168:L169</xm:sqref>
        </x14:conditionalFormatting>
        <x14:conditionalFormatting xmlns:xm="http://schemas.microsoft.com/office/excel/2006/main">
          <x14:cfRule type="iconSet" priority="98391" id="{21866D93-0351-43C9-AFC2-0E3E5F8A3E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392" id="{71F7C0B4-C91B-43D1-BC84-C3205FA4F9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393" id="{E95DEF5A-880D-4B4A-A111-83FB42B3A1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L172:L173</xm:sqref>
        </x14:conditionalFormatting>
        <x14:conditionalFormatting xmlns:xm="http://schemas.microsoft.com/office/excel/2006/main">
          <x14:cfRule type="iconSet" priority="99051" id="{0755DE70-5CB5-4A54-AC63-B4F3E932C1DB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M125:M128</xm:sqref>
        </x14:conditionalFormatting>
        <x14:conditionalFormatting xmlns:xm="http://schemas.microsoft.com/office/excel/2006/main">
          <x14:cfRule type="iconSet" priority="52" id="{361EFAA6-F6BF-4E5F-BAB8-240A4912F6F7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M133:M137 M129 M74:M124</xm:sqref>
        </x14:conditionalFormatting>
        <x14:conditionalFormatting xmlns:xm="http://schemas.microsoft.com/office/excel/2006/main">
          <x14:cfRule type="iconSet" priority="50" id="{E99D09DB-B55C-4C18-9A7A-37443B4B5EF3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M144:M161</xm:sqref>
        </x14:conditionalFormatting>
        <x14:conditionalFormatting xmlns:xm="http://schemas.microsoft.com/office/excel/2006/main">
          <x14:cfRule type="iconSet" priority="49" id="{129AD350-1B5C-479F-924A-6AB189B11F5F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M162 M138:M143</xm:sqref>
        </x14:conditionalFormatting>
        <x14:conditionalFormatting xmlns:xm="http://schemas.microsoft.com/office/excel/2006/main">
          <x14:cfRule type="iconSet" priority="48" id="{B1AC527B-8826-438F-A2C3-1576F6E1F69F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M168:M169</xm:sqref>
        </x14:conditionalFormatting>
        <x14:conditionalFormatting xmlns:xm="http://schemas.microsoft.com/office/excel/2006/main">
          <x14:cfRule type="iconSet" priority="47" id="{2F101458-3569-43EA-B53E-28BA9E98EC9A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M170 M164:M167</xm:sqref>
        </x14:conditionalFormatting>
        <x14:conditionalFormatting xmlns:xm="http://schemas.microsoft.com/office/excel/2006/main">
          <x14:cfRule type="iconSet" priority="98398" id="{CE7A5654-298E-41AD-AD76-373C11C663D4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98F4-BD50-463A-AA23-AB55F7A035C6}">
  <sheetPr codeName="Hoja2">
    <pageSetUpPr autoPageBreaks="0"/>
  </sheetPr>
  <dimension ref="A1:AM180"/>
  <sheetViews>
    <sheetView showGridLines="0" topLeftCell="A101" zoomScale="55" zoomScaleNormal="55" workbookViewId="0">
      <selection activeCell="A139" sqref="A139"/>
    </sheetView>
  </sheetViews>
  <sheetFormatPr baseColWidth="10" defaultColWidth="8.5703125" defaultRowHeight="15" x14ac:dyDescent="0.25"/>
  <cols>
    <col min="1" max="1" width="24.5703125" style="6" customWidth="1"/>
    <col min="2" max="2" width="19.42578125" style="42" customWidth="1"/>
    <col min="3" max="3" width="30.5703125" style="6" customWidth="1"/>
    <col min="4" max="4" width="122.5703125" style="6" customWidth="1"/>
    <col min="5" max="5" width="10.570312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100.140625" style="14" customWidth="1"/>
    <col min="15" max="15" width="8.140625" style="16" customWidth="1"/>
    <col min="16" max="16" width="15.4257812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592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C8" s="316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06 Enero - 10 Enero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343" t="s">
        <v>506</v>
      </c>
      <c r="D13" s="203" t="s">
        <v>507</v>
      </c>
      <c r="E13" s="286"/>
      <c r="F13" s="285">
        <v>3</v>
      </c>
      <c r="G13" s="304" t="s">
        <v>9</v>
      </c>
      <c r="H13" s="285">
        <v>3</v>
      </c>
      <c r="I13" s="8">
        <v>3</v>
      </c>
      <c r="J13" s="8">
        <v>3</v>
      </c>
      <c r="K13" s="8">
        <v>3</v>
      </c>
      <c r="L13" s="32">
        <v>3</v>
      </c>
      <c r="M13" s="122"/>
      <c r="N13" s="330" t="s">
        <v>508</v>
      </c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335" t="s">
        <v>486</v>
      </c>
      <c r="D14" s="207" t="s">
        <v>509</v>
      </c>
      <c r="E14" s="201"/>
      <c r="F14" s="178">
        <v>3</v>
      </c>
      <c r="G14" s="238" t="s">
        <v>9</v>
      </c>
      <c r="H14" s="178">
        <v>3</v>
      </c>
      <c r="I14" s="7">
        <v>3</v>
      </c>
      <c r="J14" s="7">
        <v>3</v>
      </c>
      <c r="K14" s="7">
        <v>3</v>
      </c>
      <c r="L14" s="33">
        <v>3</v>
      </c>
      <c r="M14" s="122"/>
      <c r="N14" s="174" t="s">
        <v>510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18.600000000000001" customHeight="1" thickBot="1" x14ac:dyDescent="0.3">
      <c r="A15" s="720"/>
      <c r="B15" s="730"/>
      <c r="C15" s="68" t="s">
        <v>41</v>
      </c>
      <c r="D15" s="207" t="s">
        <v>42</v>
      </c>
      <c r="E15" s="201"/>
      <c r="F15" s="178">
        <v>3</v>
      </c>
      <c r="G15" s="238" t="s">
        <v>9</v>
      </c>
      <c r="H15" s="178">
        <v>3</v>
      </c>
      <c r="I15" s="7">
        <v>3</v>
      </c>
      <c r="J15" s="7">
        <v>3</v>
      </c>
      <c r="K15" s="7">
        <v>3</v>
      </c>
      <c r="L15" s="33">
        <v>3</v>
      </c>
      <c r="M15" s="122"/>
      <c r="N15" s="174"/>
      <c r="O15" s="12"/>
      <c r="P15" s="5"/>
      <c r="Q15" s="28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18.600000000000001" customHeight="1" thickBot="1" x14ac:dyDescent="0.3">
      <c r="A16" s="720"/>
      <c r="B16" s="730"/>
      <c r="C16" s="68" t="s">
        <v>41</v>
      </c>
      <c r="D16" s="207" t="s">
        <v>236</v>
      </c>
      <c r="E16" s="201">
        <v>45667</v>
      </c>
      <c r="F16" s="178">
        <v>1</v>
      </c>
      <c r="G16" s="238" t="s">
        <v>9</v>
      </c>
      <c r="H16" s="178">
        <v>1</v>
      </c>
      <c r="I16" s="7">
        <v>1</v>
      </c>
      <c r="J16" s="7">
        <v>1</v>
      </c>
      <c r="K16" s="7">
        <v>1</v>
      </c>
      <c r="L16" s="33">
        <v>1</v>
      </c>
      <c r="M16" s="122"/>
      <c r="N16" s="174" t="s">
        <v>237</v>
      </c>
      <c r="O16" s="12"/>
      <c r="P16" s="5"/>
      <c r="Q16" s="28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18.600000000000001" customHeight="1" thickBot="1" x14ac:dyDescent="0.3">
      <c r="A17" s="720"/>
      <c r="B17" s="730"/>
      <c r="C17" s="68" t="s">
        <v>82</v>
      </c>
      <c r="D17" s="207" t="s">
        <v>796</v>
      </c>
      <c r="E17" s="201">
        <v>45671</v>
      </c>
      <c r="F17" s="178">
        <v>1</v>
      </c>
      <c r="G17" s="238" t="s">
        <v>9</v>
      </c>
      <c r="H17" s="178">
        <v>1</v>
      </c>
      <c r="I17" s="7">
        <v>4</v>
      </c>
      <c r="J17" s="7">
        <v>0</v>
      </c>
      <c r="K17" s="7">
        <v>0</v>
      </c>
      <c r="L17" s="33">
        <v>0</v>
      </c>
      <c r="M17" s="122"/>
      <c r="N17" s="174" t="s">
        <v>797</v>
      </c>
      <c r="O17" s="12"/>
      <c r="P17" s="5"/>
      <c r="Q17" s="28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9" customHeight="1" thickBot="1" x14ac:dyDescent="0.3">
      <c r="A18" s="720"/>
      <c r="B18" s="730"/>
      <c r="C18" s="72"/>
      <c r="D18" s="205"/>
      <c r="E18" s="248"/>
      <c r="F18" s="135"/>
      <c r="G18" s="277"/>
      <c r="H18" s="135"/>
      <c r="I18" s="10"/>
      <c r="J18" s="243"/>
      <c r="K18" s="10"/>
      <c r="L18" s="38"/>
      <c r="M18" s="122"/>
      <c r="N18" s="177"/>
      <c r="O18" s="12"/>
      <c r="P18" s="5"/>
      <c r="Q18" s="28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33" customHeight="1" thickBot="1" x14ac:dyDescent="0.3">
      <c r="A19" s="720"/>
      <c r="B19" s="804" t="s">
        <v>44</v>
      </c>
      <c r="C19" s="249" t="s">
        <v>45</v>
      </c>
      <c r="D19" s="235" t="s">
        <v>46</v>
      </c>
      <c r="E19" s="345"/>
      <c r="F19" s="155">
        <v>1</v>
      </c>
      <c r="G19" s="288" t="s">
        <v>9</v>
      </c>
      <c r="H19" s="209">
        <v>1</v>
      </c>
      <c r="I19" s="8">
        <v>1</v>
      </c>
      <c r="J19" s="8">
        <v>1</v>
      </c>
      <c r="K19" s="46">
        <v>1</v>
      </c>
      <c r="L19" s="32">
        <v>1</v>
      </c>
      <c r="M19" s="486"/>
      <c r="N19" s="311" t="s">
        <v>798</v>
      </c>
      <c r="O19" s="12"/>
      <c r="P19" s="5"/>
      <c r="Q19" s="28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805"/>
      <c r="C20" s="314" t="s">
        <v>675</v>
      </c>
      <c r="D20" s="207" t="s">
        <v>676</v>
      </c>
      <c r="E20" s="201">
        <v>45660</v>
      </c>
      <c r="F20" s="156">
        <v>4</v>
      </c>
      <c r="G20" s="125" t="s">
        <v>9</v>
      </c>
      <c r="H20" s="101">
        <v>4</v>
      </c>
      <c r="I20" s="7">
        <v>4</v>
      </c>
      <c r="J20" s="7">
        <v>4</v>
      </c>
      <c r="K20" s="47">
        <v>4</v>
      </c>
      <c r="L20" s="33">
        <v>4</v>
      </c>
      <c r="M20" s="123"/>
      <c r="N20" s="174" t="s">
        <v>799</v>
      </c>
      <c r="O20" s="12"/>
      <c r="P20" s="5"/>
      <c r="Q20" s="28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805"/>
      <c r="C21" s="314" t="s">
        <v>800</v>
      </c>
      <c r="D21" s="207" t="s">
        <v>801</v>
      </c>
      <c r="E21" s="201">
        <v>45663</v>
      </c>
      <c r="F21" s="158">
        <v>4</v>
      </c>
      <c r="G21" s="246" t="s">
        <v>9</v>
      </c>
      <c r="H21" s="44">
        <v>4</v>
      </c>
      <c r="I21" s="10">
        <v>4</v>
      </c>
      <c r="J21" s="10">
        <v>4</v>
      </c>
      <c r="K21" s="44">
        <v>4</v>
      </c>
      <c r="L21" s="38">
        <v>0</v>
      </c>
      <c r="M21" s="132"/>
      <c r="N21" s="176" t="s">
        <v>802</v>
      </c>
      <c r="O21" s="12"/>
      <c r="P21" s="5"/>
      <c r="Q21" s="28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805"/>
      <c r="C22" s="314" t="s">
        <v>82</v>
      </c>
      <c r="D22" s="207" t="s">
        <v>803</v>
      </c>
      <c r="E22" s="201">
        <v>45671</v>
      </c>
      <c r="F22" s="158">
        <v>1</v>
      </c>
      <c r="G22" s="246" t="s">
        <v>9</v>
      </c>
      <c r="H22" s="170">
        <v>1</v>
      </c>
      <c r="I22" s="10">
        <v>4</v>
      </c>
      <c r="J22" s="10">
        <v>4</v>
      </c>
      <c r="K22" s="44">
        <v>0</v>
      </c>
      <c r="L22" s="38">
        <v>0</v>
      </c>
      <c r="M22" s="132"/>
      <c r="N22" s="176" t="s">
        <v>804</v>
      </c>
      <c r="O22" s="12"/>
      <c r="P22" s="5"/>
      <c r="Q22" s="28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805"/>
      <c r="C23" s="314" t="s">
        <v>82</v>
      </c>
      <c r="D23" s="207" t="s">
        <v>678</v>
      </c>
      <c r="E23" s="201">
        <v>45674</v>
      </c>
      <c r="F23" s="158">
        <v>1</v>
      </c>
      <c r="G23" s="246" t="s">
        <v>9</v>
      </c>
      <c r="H23" s="170">
        <v>1</v>
      </c>
      <c r="I23" s="10">
        <v>4</v>
      </c>
      <c r="J23" s="10">
        <v>4</v>
      </c>
      <c r="K23" s="44">
        <v>4</v>
      </c>
      <c r="L23" s="38">
        <v>4</v>
      </c>
      <c r="M23" s="132"/>
      <c r="N23" s="176" t="s">
        <v>805</v>
      </c>
      <c r="O23" s="12"/>
      <c r="P23" s="5"/>
      <c r="Q23" s="28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805"/>
      <c r="C24" s="314" t="s">
        <v>48</v>
      </c>
      <c r="D24" s="207" t="s">
        <v>763</v>
      </c>
      <c r="E24" s="201">
        <v>45671</v>
      </c>
      <c r="F24" s="158">
        <v>1</v>
      </c>
      <c r="G24" s="246" t="s">
        <v>9</v>
      </c>
      <c r="H24" s="170">
        <v>1</v>
      </c>
      <c r="I24" s="10">
        <v>1</v>
      </c>
      <c r="J24" s="10">
        <v>1</v>
      </c>
      <c r="K24" s="44">
        <v>1</v>
      </c>
      <c r="L24" s="38">
        <v>1</v>
      </c>
      <c r="M24" s="132"/>
      <c r="N24" s="176" t="s">
        <v>806</v>
      </c>
      <c r="O24" s="12"/>
      <c r="P24" s="5"/>
      <c r="Q24" s="28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805"/>
      <c r="C25" s="314" t="s">
        <v>48</v>
      </c>
      <c r="D25" s="207" t="s">
        <v>764</v>
      </c>
      <c r="E25" s="201">
        <v>45671</v>
      </c>
      <c r="F25" s="158">
        <v>1</v>
      </c>
      <c r="G25" s="246" t="s">
        <v>9</v>
      </c>
      <c r="H25" s="170">
        <v>1</v>
      </c>
      <c r="I25" s="10">
        <v>1</v>
      </c>
      <c r="J25" s="10">
        <v>1</v>
      </c>
      <c r="K25" s="44">
        <v>1</v>
      </c>
      <c r="L25" s="38">
        <v>1</v>
      </c>
      <c r="M25" s="132"/>
      <c r="N25" s="176" t="s">
        <v>132</v>
      </c>
      <c r="O25" s="12"/>
      <c r="P25" s="5"/>
      <c r="Q25" s="28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805"/>
      <c r="C26" s="314" t="s">
        <v>48</v>
      </c>
      <c r="D26" s="207" t="s">
        <v>765</v>
      </c>
      <c r="E26" s="201">
        <v>45699</v>
      </c>
      <c r="F26" s="158">
        <v>1</v>
      </c>
      <c r="G26" s="246" t="s">
        <v>9</v>
      </c>
      <c r="H26" s="170">
        <v>1</v>
      </c>
      <c r="I26" s="10">
        <v>1</v>
      </c>
      <c r="J26" s="10">
        <v>1</v>
      </c>
      <c r="K26" s="44">
        <v>1</v>
      </c>
      <c r="L26" s="38">
        <v>1</v>
      </c>
      <c r="M26" s="132"/>
      <c r="N26" s="176"/>
      <c r="O26" s="12"/>
      <c r="P26" s="5"/>
      <c r="Q26" s="28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805"/>
      <c r="C27" s="314" t="s">
        <v>48</v>
      </c>
      <c r="D27" s="207" t="s">
        <v>734</v>
      </c>
      <c r="E27" s="201">
        <v>45671</v>
      </c>
      <c r="F27" s="158">
        <v>1</v>
      </c>
      <c r="G27" s="246" t="s">
        <v>9</v>
      </c>
      <c r="H27" s="170">
        <v>1</v>
      </c>
      <c r="I27" s="10">
        <v>1</v>
      </c>
      <c r="J27" s="10">
        <v>1</v>
      </c>
      <c r="K27" s="44">
        <v>1</v>
      </c>
      <c r="L27" s="38">
        <v>1</v>
      </c>
      <c r="M27" s="132"/>
      <c r="N27" s="176"/>
      <c r="O27" s="12"/>
      <c r="P27" s="5"/>
      <c r="Q27" s="28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805"/>
      <c r="C28" s="314" t="s">
        <v>48</v>
      </c>
      <c r="D28" s="207" t="s">
        <v>766</v>
      </c>
      <c r="E28" s="201">
        <v>45671</v>
      </c>
      <c r="F28" s="158">
        <v>1</v>
      </c>
      <c r="G28" s="246" t="s">
        <v>9</v>
      </c>
      <c r="H28" s="170">
        <v>1</v>
      </c>
      <c r="I28" s="10">
        <v>1</v>
      </c>
      <c r="J28" s="10">
        <v>1</v>
      </c>
      <c r="K28" s="44">
        <v>1</v>
      </c>
      <c r="L28" s="38">
        <v>1</v>
      </c>
      <c r="M28" s="132"/>
      <c r="N28" s="176" t="s">
        <v>806</v>
      </c>
      <c r="O28" s="12"/>
      <c r="P28" s="5"/>
      <c r="Q28" s="28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805"/>
      <c r="C29" s="314" t="s">
        <v>48</v>
      </c>
      <c r="D29" s="207" t="s">
        <v>735</v>
      </c>
      <c r="E29" s="201">
        <v>45663</v>
      </c>
      <c r="F29" s="158">
        <v>1</v>
      </c>
      <c r="G29" s="246" t="s">
        <v>9</v>
      </c>
      <c r="H29" s="170">
        <v>1</v>
      </c>
      <c r="I29" s="10">
        <v>1</v>
      </c>
      <c r="J29" s="10">
        <v>1</v>
      </c>
      <c r="K29" s="44">
        <v>1</v>
      </c>
      <c r="L29" s="38">
        <v>1</v>
      </c>
      <c r="M29" s="132"/>
      <c r="N29" s="448"/>
      <c r="O29" s="12"/>
      <c r="P29" s="5"/>
      <c r="Q29" s="28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805"/>
      <c r="C30" s="314" t="s">
        <v>48</v>
      </c>
      <c r="D30" s="207" t="s">
        <v>59</v>
      </c>
      <c r="E30" s="201">
        <v>45649</v>
      </c>
      <c r="F30" s="158">
        <v>1</v>
      </c>
      <c r="G30" s="246" t="s">
        <v>9</v>
      </c>
      <c r="H30" s="170">
        <v>1</v>
      </c>
      <c r="I30" s="10">
        <v>1</v>
      </c>
      <c r="J30" s="10">
        <v>1</v>
      </c>
      <c r="K30" s="44">
        <v>1</v>
      </c>
      <c r="L30" s="38">
        <v>1</v>
      </c>
      <c r="M30" s="132"/>
      <c r="N30" s="176"/>
      <c r="O30" s="12"/>
      <c r="P30" s="5"/>
      <c r="Q30" s="28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8.600000000000001" hidden="1" customHeight="1" thickBot="1" x14ac:dyDescent="0.3">
      <c r="A31" s="720"/>
      <c r="B31" s="805"/>
      <c r="C31" s="406" t="s">
        <v>48</v>
      </c>
      <c r="D31" s="435" t="s">
        <v>807</v>
      </c>
      <c r="E31" s="201"/>
      <c r="F31" s="158"/>
      <c r="G31" s="246" t="s">
        <v>9</v>
      </c>
      <c r="H31" s="170"/>
      <c r="I31" s="10"/>
      <c r="J31" s="170"/>
      <c r="K31" s="44"/>
      <c r="L31" s="38"/>
      <c r="M31" s="132"/>
      <c r="N31" s="176"/>
      <c r="O31" s="12"/>
      <c r="P31" s="5"/>
      <c r="Q31" s="28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8.600000000000001" hidden="1" customHeight="1" thickBot="1" x14ac:dyDescent="0.3">
      <c r="A32" s="720"/>
      <c r="B32" s="805"/>
      <c r="C32" s="314" t="s">
        <v>48</v>
      </c>
      <c r="D32" s="435" t="s">
        <v>758</v>
      </c>
      <c r="E32" s="201">
        <v>45653</v>
      </c>
      <c r="F32" s="156"/>
      <c r="G32" s="125" t="s">
        <v>9</v>
      </c>
      <c r="H32" s="101"/>
      <c r="I32" s="7"/>
      <c r="J32" s="101"/>
      <c r="K32" s="47"/>
      <c r="L32" s="33"/>
      <c r="M32" s="123"/>
      <c r="N32" s="174" t="s">
        <v>808</v>
      </c>
      <c r="O32" s="12"/>
      <c r="P32" s="5"/>
      <c r="Q32" s="28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8.600000000000001" hidden="1" customHeight="1" thickBot="1" x14ac:dyDescent="0.3">
      <c r="A33" s="720"/>
      <c r="B33" s="805"/>
      <c r="C33" s="314" t="s">
        <v>48</v>
      </c>
      <c r="D33" s="435" t="s">
        <v>809</v>
      </c>
      <c r="E33" s="201">
        <v>45672</v>
      </c>
      <c r="F33" s="156"/>
      <c r="G33" s="125" t="s">
        <v>9</v>
      </c>
      <c r="H33" s="101"/>
      <c r="I33" s="7"/>
      <c r="J33" s="101"/>
      <c r="K33" s="47"/>
      <c r="L33" s="33"/>
      <c r="M33" s="123"/>
      <c r="N33" s="174" t="s">
        <v>520</v>
      </c>
      <c r="O33" s="12"/>
      <c r="P33" s="5"/>
      <c r="Q33" s="28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8.600000000000001" hidden="1" customHeight="1" thickBot="1" x14ac:dyDescent="0.3">
      <c r="A34" s="720"/>
      <c r="B34" s="805"/>
      <c r="C34" s="314" t="s">
        <v>48</v>
      </c>
      <c r="D34" s="435" t="s">
        <v>810</v>
      </c>
      <c r="E34" s="201">
        <v>45672</v>
      </c>
      <c r="F34" s="156"/>
      <c r="G34" s="125" t="s">
        <v>9</v>
      </c>
      <c r="H34" s="101"/>
      <c r="I34" s="7"/>
      <c r="J34" s="101"/>
      <c r="K34" s="47"/>
      <c r="L34" s="33"/>
      <c r="M34" s="123"/>
      <c r="N34" s="174" t="s">
        <v>132</v>
      </c>
      <c r="O34" s="12"/>
      <c r="P34" s="5"/>
      <c r="Q34" s="28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600000000000001" hidden="1" customHeight="1" thickBot="1" x14ac:dyDescent="0.3">
      <c r="A35" s="720"/>
      <c r="B35" s="805"/>
      <c r="C35" s="314" t="s">
        <v>48</v>
      </c>
      <c r="D35" s="435" t="s">
        <v>811</v>
      </c>
      <c r="E35" s="201">
        <v>45671</v>
      </c>
      <c r="F35" s="156"/>
      <c r="G35" s="125" t="s">
        <v>9</v>
      </c>
      <c r="H35" s="101"/>
      <c r="I35" s="7"/>
      <c r="J35" s="101"/>
      <c r="K35" s="47"/>
      <c r="L35" s="33"/>
      <c r="M35" s="123"/>
      <c r="N35" s="174" t="s">
        <v>132</v>
      </c>
      <c r="O35" s="12"/>
      <c r="P35" s="5"/>
      <c r="Q35" s="28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.600000000000001" hidden="1" customHeight="1" thickBot="1" x14ac:dyDescent="0.3">
      <c r="A36" s="720"/>
      <c r="B36" s="805"/>
      <c r="C36" s="406" t="s">
        <v>48</v>
      </c>
      <c r="D36" s="436" t="s">
        <v>812</v>
      </c>
      <c r="E36" s="284"/>
      <c r="F36" s="219"/>
      <c r="G36" s="402" t="s">
        <v>9</v>
      </c>
      <c r="H36" s="179"/>
      <c r="I36" s="200"/>
      <c r="J36" s="179"/>
      <c r="K36" s="196"/>
      <c r="L36" s="197"/>
      <c r="M36" s="122"/>
      <c r="N36" s="260"/>
      <c r="O36" s="12"/>
      <c r="P36" s="5"/>
      <c r="Q36" s="28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805"/>
      <c r="C37" s="314"/>
      <c r="D37" s="235"/>
      <c r="E37" s="154"/>
      <c r="F37" s="156"/>
      <c r="G37" s="246"/>
      <c r="H37" s="44"/>
      <c r="I37" s="7"/>
      <c r="J37" s="170"/>
      <c r="K37" s="44"/>
      <c r="L37" s="38"/>
      <c r="M37" s="122"/>
      <c r="N37" s="174"/>
      <c r="O37" s="12"/>
      <c r="P37" s="5"/>
      <c r="Q37" s="28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7.45" hidden="1" customHeight="1" thickBot="1" x14ac:dyDescent="0.3">
      <c r="A38" s="720"/>
      <c r="B38" s="805"/>
      <c r="C38" s="314" t="s">
        <v>48</v>
      </c>
      <c r="D38" s="435" t="s">
        <v>736</v>
      </c>
      <c r="E38" s="201">
        <v>45646</v>
      </c>
      <c r="F38" s="156"/>
      <c r="G38" s="125" t="s">
        <v>9</v>
      </c>
      <c r="H38" s="101"/>
      <c r="I38" s="7"/>
      <c r="J38" s="279"/>
      <c r="K38" s="7"/>
      <c r="L38" s="33"/>
      <c r="M38" s="123"/>
      <c r="N38" s="174"/>
      <c r="O38" s="12"/>
      <c r="P38" s="5"/>
      <c r="Q38" s="28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7.45" hidden="1" customHeight="1" thickBot="1" x14ac:dyDescent="0.3">
      <c r="A39" s="720"/>
      <c r="B39" s="805"/>
      <c r="C39" s="432" t="s">
        <v>48</v>
      </c>
      <c r="D39" s="435" t="s">
        <v>752</v>
      </c>
      <c r="E39" s="201">
        <v>45646</v>
      </c>
      <c r="F39" s="156"/>
      <c r="G39" s="125" t="s">
        <v>9</v>
      </c>
      <c r="H39" s="101"/>
      <c r="I39" s="7"/>
      <c r="J39" s="279"/>
      <c r="K39" s="7"/>
      <c r="L39" s="33"/>
      <c r="M39" s="123"/>
      <c r="N39" s="174"/>
      <c r="O39" s="12"/>
      <c r="P39" s="5"/>
      <c r="Q39" s="28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7.45" hidden="1" customHeight="1" thickBot="1" x14ac:dyDescent="0.3">
      <c r="A40" s="720"/>
      <c r="B40" s="805"/>
      <c r="C40" s="432" t="s">
        <v>48</v>
      </c>
      <c r="D40" s="435" t="s">
        <v>753</v>
      </c>
      <c r="E40" s="201">
        <v>45646</v>
      </c>
      <c r="F40" s="156"/>
      <c r="G40" s="125" t="s">
        <v>9</v>
      </c>
      <c r="H40" s="101"/>
      <c r="I40" s="7"/>
      <c r="J40" s="279"/>
      <c r="K40" s="7"/>
      <c r="L40" s="33"/>
      <c r="M40" s="123"/>
      <c r="N40" s="174"/>
      <c r="O40" s="12"/>
      <c r="P40" s="5"/>
      <c r="Q40" s="28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7.45" hidden="1" customHeight="1" thickBot="1" x14ac:dyDescent="0.3">
      <c r="A41" s="720"/>
      <c r="B41" s="805"/>
      <c r="C41" s="432" t="s">
        <v>48</v>
      </c>
      <c r="D41" s="435" t="s">
        <v>754</v>
      </c>
      <c r="E41" s="201">
        <v>45646</v>
      </c>
      <c r="F41" s="156"/>
      <c r="G41" s="125" t="s">
        <v>9</v>
      </c>
      <c r="H41" s="101"/>
      <c r="I41" s="7"/>
      <c r="J41" s="279"/>
      <c r="K41" s="7"/>
      <c r="L41" s="33"/>
      <c r="M41" s="123"/>
      <c r="N41" s="174"/>
      <c r="O41" s="12"/>
      <c r="P41" s="5"/>
      <c r="Q41" s="28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7.45" hidden="1" customHeight="1" thickBot="1" x14ac:dyDescent="0.3">
      <c r="A42" s="720"/>
      <c r="B42" s="805"/>
      <c r="C42" s="432" t="s">
        <v>48</v>
      </c>
      <c r="D42" s="435" t="s">
        <v>755</v>
      </c>
      <c r="E42" s="201">
        <v>45646</v>
      </c>
      <c r="F42" s="156"/>
      <c r="G42" s="125" t="s">
        <v>9</v>
      </c>
      <c r="H42" s="101"/>
      <c r="I42" s="7"/>
      <c r="J42" s="279"/>
      <c r="K42" s="7"/>
      <c r="L42" s="33"/>
      <c r="M42" s="123"/>
      <c r="N42" s="174"/>
      <c r="O42" s="12"/>
      <c r="P42" s="5"/>
      <c r="Q42" s="28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7.45" hidden="1" customHeight="1" thickBot="1" x14ac:dyDescent="0.3">
      <c r="A43" s="720"/>
      <c r="B43" s="805"/>
      <c r="C43" s="432" t="s">
        <v>48</v>
      </c>
      <c r="D43" s="435" t="s">
        <v>756</v>
      </c>
      <c r="E43" s="201">
        <v>45653</v>
      </c>
      <c r="F43" s="156"/>
      <c r="G43" s="125" t="s">
        <v>9</v>
      </c>
      <c r="H43" s="101"/>
      <c r="I43" s="7"/>
      <c r="J43" s="279"/>
      <c r="K43" s="7"/>
      <c r="L43" s="33"/>
      <c r="M43" s="123"/>
      <c r="N43" s="174"/>
      <c r="O43" s="12"/>
      <c r="P43" s="5"/>
      <c r="Q43" s="28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8.25" customHeight="1" thickBot="1" x14ac:dyDescent="0.3">
      <c r="A44" s="720"/>
      <c r="B44" s="806"/>
      <c r="C44" s="433"/>
      <c r="D44" s="205"/>
      <c r="E44" s="248"/>
      <c r="F44" s="157"/>
      <c r="G44" s="247"/>
      <c r="H44" s="171"/>
      <c r="I44" s="9"/>
      <c r="J44" s="244"/>
      <c r="K44" s="9"/>
      <c r="L44" s="34"/>
      <c r="M44" s="487"/>
      <c r="N44" s="177"/>
      <c r="O44" s="12"/>
      <c r="P44" s="5"/>
      <c r="Q44" s="28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.600000000000001" customHeight="1" thickBot="1" x14ac:dyDescent="0.3">
      <c r="A45" s="720"/>
      <c r="B45" s="805" t="s">
        <v>757</v>
      </c>
      <c r="C45" s="434" t="s">
        <v>48</v>
      </c>
      <c r="D45" s="150" t="s">
        <v>758</v>
      </c>
      <c r="E45" s="154">
        <v>45653</v>
      </c>
      <c r="F45" s="135">
        <v>1</v>
      </c>
      <c r="G45" s="222" t="s">
        <v>9</v>
      </c>
      <c r="H45" s="170">
        <v>1</v>
      </c>
      <c r="I45" s="10">
        <v>1</v>
      </c>
      <c r="J45" s="10">
        <v>1</v>
      </c>
      <c r="K45" s="44">
        <v>1</v>
      </c>
      <c r="L45" s="38">
        <v>1</v>
      </c>
      <c r="M45" s="123"/>
      <c r="N45" s="174"/>
      <c r="O45" s="12"/>
      <c r="P45" s="5"/>
      <c r="Q45" s="28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8.600000000000001" customHeight="1" thickBot="1" x14ac:dyDescent="0.3">
      <c r="A46" s="720"/>
      <c r="B46" s="805"/>
      <c r="C46" s="432" t="s">
        <v>48</v>
      </c>
      <c r="D46" s="150" t="s">
        <v>759</v>
      </c>
      <c r="E46" s="154">
        <v>45653</v>
      </c>
      <c r="F46" s="135">
        <v>1</v>
      </c>
      <c r="G46" s="241" t="s">
        <v>9</v>
      </c>
      <c r="H46" s="178">
        <v>1</v>
      </c>
      <c r="I46" s="7">
        <v>1</v>
      </c>
      <c r="J46" s="7">
        <v>1</v>
      </c>
      <c r="K46" s="47">
        <v>1</v>
      </c>
      <c r="L46" s="33">
        <v>1</v>
      </c>
      <c r="M46" s="122"/>
      <c r="N46" s="193" t="s">
        <v>760</v>
      </c>
      <c r="O46" s="12"/>
      <c r="P46" s="5"/>
      <c r="Q46" s="28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8.600000000000001" customHeight="1" thickBot="1" x14ac:dyDescent="0.3">
      <c r="A47" s="720"/>
      <c r="B47" s="805"/>
      <c r="C47" s="314" t="s">
        <v>761</v>
      </c>
      <c r="D47" s="150" t="s">
        <v>762</v>
      </c>
      <c r="E47" s="201">
        <v>45660</v>
      </c>
      <c r="F47" s="135">
        <v>1</v>
      </c>
      <c r="G47" s="184" t="s">
        <v>9</v>
      </c>
      <c r="H47" s="167">
        <v>1</v>
      </c>
      <c r="I47" s="11">
        <v>1</v>
      </c>
      <c r="J47" s="11">
        <v>1</v>
      </c>
      <c r="K47" s="64">
        <v>1</v>
      </c>
      <c r="L47" s="35">
        <v>1</v>
      </c>
      <c r="M47" s="122"/>
      <c r="N47" s="193"/>
      <c r="O47" s="12"/>
      <c r="P47" s="5"/>
      <c r="Q47" s="28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.600000000000001" customHeight="1" thickBot="1" x14ac:dyDescent="0.3">
      <c r="A48" s="720"/>
      <c r="B48" s="805"/>
      <c r="C48" s="314" t="s">
        <v>48</v>
      </c>
      <c r="D48" s="150" t="s">
        <v>763</v>
      </c>
      <c r="E48" s="201">
        <v>45671</v>
      </c>
      <c r="F48" s="135">
        <v>1</v>
      </c>
      <c r="G48" s="184" t="s">
        <v>9</v>
      </c>
      <c r="H48" s="167">
        <v>1</v>
      </c>
      <c r="I48" s="11">
        <v>1</v>
      </c>
      <c r="J48" s="11">
        <v>1</v>
      </c>
      <c r="K48" s="64">
        <v>1</v>
      </c>
      <c r="L48" s="35">
        <v>1</v>
      </c>
      <c r="M48" s="122"/>
      <c r="N48" s="193"/>
      <c r="O48" s="12"/>
      <c r="P48" s="5"/>
      <c r="Q48" s="28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8.600000000000001" customHeight="1" thickBot="1" x14ac:dyDescent="0.3">
      <c r="A49" s="720"/>
      <c r="B49" s="805"/>
      <c r="C49" s="314" t="s">
        <v>48</v>
      </c>
      <c r="D49" s="150" t="s">
        <v>764</v>
      </c>
      <c r="E49" s="201">
        <v>45671</v>
      </c>
      <c r="F49" s="135">
        <v>1</v>
      </c>
      <c r="G49" s="184" t="s">
        <v>9</v>
      </c>
      <c r="H49" s="167">
        <v>1</v>
      </c>
      <c r="I49" s="11">
        <v>1</v>
      </c>
      <c r="J49" s="11">
        <v>1</v>
      </c>
      <c r="K49" s="64">
        <v>1</v>
      </c>
      <c r="L49" s="35">
        <v>1</v>
      </c>
      <c r="M49" s="122"/>
      <c r="N49" s="193"/>
      <c r="O49" s="12"/>
      <c r="P49" s="5"/>
      <c r="Q49" s="28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.600000000000001" customHeight="1" thickBot="1" x14ac:dyDescent="0.3">
      <c r="A50" s="720"/>
      <c r="B50" s="805"/>
      <c r="C50" s="314" t="s">
        <v>48</v>
      </c>
      <c r="D50" s="150" t="s">
        <v>765</v>
      </c>
      <c r="E50" s="201">
        <v>45699</v>
      </c>
      <c r="F50" s="135">
        <v>1</v>
      </c>
      <c r="G50" s="184" t="s">
        <v>9</v>
      </c>
      <c r="H50" s="167">
        <v>1</v>
      </c>
      <c r="I50" s="11">
        <v>1</v>
      </c>
      <c r="J50" s="11">
        <v>1</v>
      </c>
      <c r="K50" s="64">
        <v>1</v>
      </c>
      <c r="L50" s="35">
        <v>1</v>
      </c>
      <c r="M50" s="122"/>
      <c r="N50" s="193"/>
      <c r="O50" s="12"/>
      <c r="P50" s="5"/>
      <c r="Q50" s="28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8.600000000000001" customHeight="1" thickBot="1" x14ac:dyDescent="0.3">
      <c r="A51" s="720"/>
      <c r="B51" s="805"/>
      <c r="C51" s="314" t="s">
        <v>48</v>
      </c>
      <c r="D51" s="150" t="s">
        <v>734</v>
      </c>
      <c r="E51" s="201">
        <v>45671</v>
      </c>
      <c r="F51" s="135">
        <v>1</v>
      </c>
      <c r="G51" s="184" t="s">
        <v>9</v>
      </c>
      <c r="H51" s="167">
        <v>1</v>
      </c>
      <c r="I51" s="11">
        <v>1</v>
      </c>
      <c r="J51" s="11">
        <v>1</v>
      </c>
      <c r="K51" s="64">
        <v>1</v>
      </c>
      <c r="L51" s="35">
        <v>1</v>
      </c>
      <c r="M51" s="122"/>
      <c r="N51" s="193"/>
      <c r="O51" s="12"/>
      <c r="P51" s="5"/>
      <c r="Q51" s="28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.600000000000001" customHeight="1" thickBot="1" x14ac:dyDescent="0.3">
      <c r="A52" s="720"/>
      <c r="B52" s="805"/>
      <c r="C52" s="314" t="s">
        <v>48</v>
      </c>
      <c r="D52" s="150" t="s">
        <v>766</v>
      </c>
      <c r="E52" s="201">
        <v>45671</v>
      </c>
      <c r="F52" s="135">
        <v>1</v>
      </c>
      <c r="G52" s="184" t="s">
        <v>9</v>
      </c>
      <c r="H52" s="167">
        <v>1</v>
      </c>
      <c r="I52" s="11">
        <v>1</v>
      </c>
      <c r="J52" s="11">
        <v>1</v>
      </c>
      <c r="K52" s="64">
        <v>1</v>
      </c>
      <c r="L52" s="35">
        <v>1</v>
      </c>
      <c r="M52" s="122"/>
      <c r="N52" s="193"/>
      <c r="O52" s="12"/>
      <c r="P52" s="5"/>
      <c r="Q52" s="28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805"/>
      <c r="C53" s="314" t="s">
        <v>48</v>
      </c>
      <c r="D53" s="150" t="s">
        <v>735</v>
      </c>
      <c r="E53" s="201">
        <v>45663</v>
      </c>
      <c r="F53" s="135">
        <v>1</v>
      </c>
      <c r="G53" s="184" t="s">
        <v>9</v>
      </c>
      <c r="H53" s="167">
        <v>1</v>
      </c>
      <c r="I53" s="11">
        <v>1</v>
      </c>
      <c r="J53" s="11">
        <v>1</v>
      </c>
      <c r="K53" s="64">
        <v>1</v>
      </c>
      <c r="L53" s="35">
        <v>1</v>
      </c>
      <c r="M53" s="122"/>
      <c r="N53" s="193"/>
      <c r="O53" s="12"/>
      <c r="P53" s="5"/>
      <c r="Q53" s="28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18.600000000000001" customHeight="1" thickBot="1" x14ac:dyDescent="0.3">
      <c r="A54" s="720"/>
      <c r="B54" s="805"/>
      <c r="C54" s="314" t="s">
        <v>48</v>
      </c>
      <c r="D54" s="150" t="s">
        <v>59</v>
      </c>
      <c r="E54" s="201">
        <v>45649</v>
      </c>
      <c r="F54" s="135">
        <v>1</v>
      </c>
      <c r="G54" s="184" t="s">
        <v>9</v>
      </c>
      <c r="H54" s="167">
        <v>1</v>
      </c>
      <c r="I54" s="11">
        <v>1</v>
      </c>
      <c r="J54" s="11">
        <v>1</v>
      </c>
      <c r="K54" s="64">
        <v>1</v>
      </c>
      <c r="L54" s="35">
        <v>1</v>
      </c>
      <c r="M54" s="122"/>
      <c r="N54" s="193"/>
      <c r="O54" s="12"/>
      <c r="P54" s="5"/>
      <c r="Q54" s="28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17.45" hidden="1" customHeight="1" thickBot="1" x14ac:dyDescent="0.3">
      <c r="A55" s="720"/>
      <c r="B55" s="805"/>
      <c r="C55" s="314" t="s">
        <v>48</v>
      </c>
      <c r="D55" s="207" t="s">
        <v>736</v>
      </c>
      <c r="E55" s="201">
        <v>45646</v>
      </c>
      <c r="F55" s="178">
        <v>1</v>
      </c>
      <c r="G55" s="184" t="s">
        <v>9</v>
      </c>
      <c r="H55" s="167">
        <v>1</v>
      </c>
      <c r="I55" s="11">
        <v>1</v>
      </c>
      <c r="J55" s="167"/>
      <c r="K55" s="64"/>
      <c r="L55" s="35"/>
      <c r="M55" s="122"/>
      <c r="N55" s="193"/>
      <c r="O55" s="12"/>
      <c r="P55" s="5"/>
      <c r="Q55" s="28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17.45" hidden="1" customHeight="1" thickBot="1" x14ac:dyDescent="0.3">
      <c r="A56" s="720"/>
      <c r="B56" s="805"/>
      <c r="C56" s="432" t="s">
        <v>48</v>
      </c>
      <c r="D56" s="207" t="s">
        <v>752</v>
      </c>
      <c r="E56" s="201">
        <v>45646</v>
      </c>
      <c r="F56" s="297">
        <v>1</v>
      </c>
      <c r="G56" s="192" t="s">
        <v>9</v>
      </c>
      <c r="H56" s="167">
        <v>1</v>
      </c>
      <c r="I56" s="11">
        <v>1</v>
      </c>
      <c r="J56" s="167"/>
      <c r="K56" s="64"/>
      <c r="L56" s="35"/>
      <c r="M56" s="122"/>
      <c r="N56" s="193"/>
      <c r="O56" s="12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17.45" hidden="1" customHeight="1" thickBot="1" x14ac:dyDescent="0.3">
      <c r="A57" s="720"/>
      <c r="B57" s="805"/>
      <c r="C57" s="432" t="s">
        <v>48</v>
      </c>
      <c r="D57" s="207" t="s">
        <v>753</v>
      </c>
      <c r="E57" s="201">
        <v>45646</v>
      </c>
      <c r="F57" s="297">
        <v>1</v>
      </c>
      <c r="G57" s="192" t="s">
        <v>9</v>
      </c>
      <c r="H57" s="167">
        <v>1</v>
      </c>
      <c r="I57" s="11">
        <v>1</v>
      </c>
      <c r="J57" s="167"/>
      <c r="K57" s="64"/>
      <c r="L57" s="35"/>
      <c r="M57" s="122"/>
      <c r="N57" s="193"/>
      <c r="O57" s="12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7.45" hidden="1" customHeight="1" thickBot="1" x14ac:dyDescent="0.3">
      <c r="A58" s="720"/>
      <c r="B58" s="805"/>
      <c r="C58" s="432" t="s">
        <v>48</v>
      </c>
      <c r="D58" s="207" t="s">
        <v>754</v>
      </c>
      <c r="E58" s="201">
        <v>45646</v>
      </c>
      <c r="F58" s="297">
        <v>1</v>
      </c>
      <c r="G58" s="192" t="s">
        <v>9</v>
      </c>
      <c r="H58" s="167">
        <v>1</v>
      </c>
      <c r="I58" s="11">
        <v>1</v>
      </c>
      <c r="J58" s="167"/>
      <c r="K58" s="64"/>
      <c r="L58" s="35"/>
      <c r="M58" s="122"/>
      <c r="N58" s="193"/>
      <c r="O58" s="12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7.45" hidden="1" customHeight="1" thickBot="1" x14ac:dyDescent="0.3">
      <c r="A59" s="720"/>
      <c r="B59" s="805"/>
      <c r="C59" s="432" t="s">
        <v>48</v>
      </c>
      <c r="D59" s="207" t="s">
        <v>755</v>
      </c>
      <c r="E59" s="201">
        <v>45646</v>
      </c>
      <c r="F59" s="297">
        <v>1</v>
      </c>
      <c r="G59" s="192" t="s">
        <v>9</v>
      </c>
      <c r="H59" s="167">
        <v>1</v>
      </c>
      <c r="I59" s="11">
        <v>1</v>
      </c>
      <c r="J59" s="167"/>
      <c r="K59" s="64"/>
      <c r="L59" s="35"/>
      <c r="M59" s="122"/>
      <c r="N59" s="193"/>
      <c r="O59" s="12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7.45" hidden="1" customHeight="1" thickBot="1" x14ac:dyDescent="0.3">
      <c r="A60" s="720"/>
      <c r="B60" s="805"/>
      <c r="C60" s="432" t="s">
        <v>48</v>
      </c>
      <c r="D60" s="207" t="s">
        <v>756</v>
      </c>
      <c r="E60" s="201">
        <v>45653</v>
      </c>
      <c r="F60" s="297">
        <v>1</v>
      </c>
      <c r="G60" s="192" t="s">
        <v>9</v>
      </c>
      <c r="H60" s="167">
        <v>1</v>
      </c>
      <c r="I60" s="11">
        <v>1</v>
      </c>
      <c r="J60" s="167"/>
      <c r="K60" s="64"/>
      <c r="L60" s="35"/>
      <c r="M60" s="122"/>
      <c r="N60" s="193"/>
      <c r="O60" s="12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7.5" customHeight="1" thickBot="1" x14ac:dyDescent="0.3">
      <c r="A61" s="720"/>
      <c r="B61" s="806"/>
      <c r="C61" s="114"/>
      <c r="D61" s="150"/>
      <c r="E61" s="154"/>
      <c r="F61" s="135"/>
      <c r="G61" s="183"/>
      <c r="H61" s="170"/>
      <c r="I61" s="10"/>
      <c r="J61" s="170"/>
      <c r="K61" s="44"/>
      <c r="L61" s="38"/>
      <c r="M61" s="122"/>
      <c r="N61" s="176"/>
      <c r="O61" s="12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17.45" customHeight="1" thickBot="1" x14ac:dyDescent="0.3">
      <c r="A62" s="720"/>
      <c r="B62" s="802" t="s">
        <v>81</v>
      </c>
      <c r="C62" s="65" t="s">
        <v>41</v>
      </c>
      <c r="D62" s="203" t="s">
        <v>87</v>
      </c>
      <c r="E62" s="308"/>
      <c r="F62" s="155">
        <v>1</v>
      </c>
      <c r="G62" s="222" t="s">
        <v>9</v>
      </c>
      <c r="H62" s="209">
        <v>1</v>
      </c>
      <c r="I62" s="8">
        <v>1</v>
      </c>
      <c r="J62" s="8">
        <v>1</v>
      </c>
      <c r="K62" s="8">
        <v>1</v>
      </c>
      <c r="L62" s="32">
        <v>1</v>
      </c>
      <c r="M62" s="555"/>
      <c r="N62" s="330" t="s">
        <v>88</v>
      </c>
      <c r="O62" s="12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17.45" customHeight="1" thickBot="1" x14ac:dyDescent="0.3">
      <c r="A63" s="720"/>
      <c r="B63" s="802"/>
      <c r="C63" s="202" t="s">
        <v>41</v>
      </c>
      <c r="D63" s="235" t="s">
        <v>704</v>
      </c>
      <c r="E63" s="191"/>
      <c r="F63" s="420"/>
      <c r="G63" s="192" t="s">
        <v>9</v>
      </c>
      <c r="H63" s="167"/>
      <c r="I63" s="11"/>
      <c r="J63" s="11"/>
      <c r="K63" s="11">
        <v>1</v>
      </c>
      <c r="L63" s="35">
        <v>1</v>
      </c>
      <c r="M63" s="122"/>
      <c r="N63" s="193" t="s">
        <v>705</v>
      </c>
      <c r="O63" s="12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17.45" customHeight="1" thickBot="1" x14ac:dyDescent="0.3">
      <c r="A64" s="720"/>
      <c r="B64" s="802"/>
      <c r="C64" s="68" t="s">
        <v>82</v>
      </c>
      <c r="D64" s="235" t="s">
        <v>89</v>
      </c>
      <c r="E64" s="180"/>
      <c r="F64" s="156">
        <v>1</v>
      </c>
      <c r="G64" s="184" t="s">
        <v>9</v>
      </c>
      <c r="H64" s="101">
        <v>1</v>
      </c>
      <c r="I64" s="7">
        <v>1</v>
      </c>
      <c r="J64" s="7">
        <v>1</v>
      </c>
      <c r="K64" s="7">
        <v>1</v>
      </c>
      <c r="L64" s="33">
        <v>1</v>
      </c>
      <c r="M64" s="122"/>
      <c r="N64" s="193" t="s">
        <v>446</v>
      </c>
      <c r="O64" s="12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8.25" customHeight="1" thickBot="1" x14ac:dyDescent="0.3">
      <c r="A65" s="729"/>
      <c r="B65" s="803"/>
      <c r="C65" s="384"/>
      <c r="D65" s="389"/>
      <c r="E65" s="384"/>
      <c r="F65" s="384"/>
      <c r="G65" s="384"/>
      <c r="H65" s="389"/>
      <c r="I65" s="386"/>
      <c r="J65" s="388"/>
      <c r="K65" s="386"/>
      <c r="L65" s="387"/>
      <c r="N65" s="384"/>
      <c r="O65" s="12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7.5" customHeight="1" thickBot="1" x14ac:dyDescent="0.3">
      <c r="A66" s="130"/>
      <c r="B66" s="130"/>
      <c r="C66" s="128"/>
      <c r="D66" s="94"/>
      <c r="E66" s="49"/>
      <c r="F66" s="1"/>
      <c r="G66" s="54"/>
      <c r="H66" s="1"/>
      <c r="I66" s="31"/>
      <c r="J66" s="1"/>
      <c r="K66" s="1"/>
      <c r="L66" s="1"/>
      <c r="M66" s="1"/>
      <c r="N66" s="80"/>
      <c r="O66" s="27"/>
      <c r="P66" s="5"/>
      <c r="Q66" s="28"/>
      <c r="R66" s="15"/>
      <c r="S66" s="15"/>
      <c r="T66" s="15"/>
    </row>
    <row r="67" spans="1:39" ht="30" customHeight="1" x14ac:dyDescent="0.25">
      <c r="A67" s="695" t="s">
        <v>99</v>
      </c>
      <c r="B67" s="723" t="s">
        <v>100</v>
      </c>
      <c r="C67" s="437" t="s">
        <v>45</v>
      </c>
      <c r="D67" s="443" t="s">
        <v>46</v>
      </c>
      <c r="E67" s="439"/>
      <c r="F67" s="160"/>
      <c r="G67" s="245"/>
      <c r="H67" s="188"/>
      <c r="I67" s="39"/>
      <c r="J67" s="253"/>
      <c r="K67" s="39"/>
      <c r="L67" s="40"/>
      <c r="M67" s="169"/>
      <c r="N67" s="311" t="s">
        <v>813</v>
      </c>
      <c r="O67" s="27"/>
      <c r="P67" s="5"/>
      <c r="Q67" s="28"/>
      <c r="R67" s="61"/>
      <c r="S67" s="61"/>
      <c r="T67" s="61"/>
      <c r="U67" s="15"/>
    </row>
    <row r="68" spans="1:39" ht="17.45" customHeight="1" x14ac:dyDescent="0.25">
      <c r="A68" s="696"/>
      <c r="B68" s="724"/>
      <c r="C68" s="139" t="s">
        <v>102</v>
      </c>
      <c r="D68" s="444" t="s">
        <v>103</v>
      </c>
      <c r="E68" s="440"/>
      <c r="F68" s="156">
        <v>1</v>
      </c>
      <c r="G68" s="125" t="s">
        <v>9</v>
      </c>
      <c r="H68" s="178">
        <v>1</v>
      </c>
      <c r="I68" s="7">
        <v>1</v>
      </c>
      <c r="J68" s="7">
        <v>1</v>
      </c>
      <c r="K68" s="47">
        <v>1</v>
      </c>
      <c r="L68" s="33">
        <v>1</v>
      </c>
      <c r="M68" s="1"/>
      <c r="N68" s="149"/>
      <c r="O68" s="27"/>
      <c r="P68" s="5"/>
      <c r="Q68" s="28"/>
      <c r="R68" s="61"/>
      <c r="S68" s="61"/>
      <c r="T68" s="61"/>
      <c r="U68" s="15"/>
    </row>
    <row r="69" spans="1:39" ht="17.45" customHeight="1" x14ac:dyDescent="0.25">
      <c r="A69" s="696"/>
      <c r="B69" s="724"/>
      <c r="C69" s="268" t="s">
        <v>814</v>
      </c>
      <c r="D69" s="445" t="s">
        <v>815</v>
      </c>
      <c r="E69" s="440">
        <v>45657</v>
      </c>
      <c r="F69" s="420">
        <v>4</v>
      </c>
      <c r="G69" s="421" t="s">
        <v>9</v>
      </c>
      <c r="H69" s="297">
        <v>2</v>
      </c>
      <c r="I69" s="11">
        <v>4</v>
      </c>
      <c r="J69" s="11">
        <v>4</v>
      </c>
      <c r="K69" s="47">
        <v>4</v>
      </c>
      <c r="L69" s="35">
        <v>0</v>
      </c>
      <c r="M69" s="1"/>
      <c r="N69" s="149" t="s">
        <v>816</v>
      </c>
      <c r="O69" s="27"/>
      <c r="P69" s="5"/>
      <c r="Q69" s="28"/>
      <c r="R69" s="61"/>
      <c r="S69" s="61"/>
      <c r="T69" s="61"/>
      <c r="U69" s="15"/>
    </row>
    <row r="70" spans="1:39" ht="17.45" customHeight="1" x14ac:dyDescent="0.25">
      <c r="A70" s="696"/>
      <c r="B70" s="724"/>
      <c r="C70" s="139" t="s">
        <v>104</v>
      </c>
      <c r="D70" s="444" t="s">
        <v>619</v>
      </c>
      <c r="E70" s="440">
        <v>45671</v>
      </c>
      <c r="F70" s="420">
        <v>1</v>
      </c>
      <c r="G70" s="421" t="s">
        <v>9</v>
      </c>
      <c r="H70" s="178">
        <v>1</v>
      </c>
      <c r="I70" s="7">
        <v>1</v>
      </c>
      <c r="J70" s="7">
        <v>1</v>
      </c>
      <c r="K70" s="47">
        <v>1</v>
      </c>
      <c r="L70" s="35">
        <v>1</v>
      </c>
      <c r="M70" s="1"/>
      <c r="N70" s="149" t="s">
        <v>817</v>
      </c>
      <c r="O70" s="27"/>
      <c r="P70" s="5"/>
      <c r="Q70" s="28"/>
      <c r="R70" s="15"/>
      <c r="S70" s="15"/>
      <c r="T70" s="15"/>
    </row>
    <row r="71" spans="1:39" ht="17.45" customHeight="1" x14ac:dyDescent="0.25">
      <c r="A71" s="696"/>
      <c r="B71" s="724"/>
      <c r="C71" s="139" t="s">
        <v>104</v>
      </c>
      <c r="D71" s="444" t="s">
        <v>254</v>
      </c>
      <c r="E71" s="440">
        <v>45671</v>
      </c>
      <c r="F71" s="420">
        <v>1</v>
      </c>
      <c r="G71" s="421" t="s">
        <v>9</v>
      </c>
      <c r="H71" s="178">
        <v>1</v>
      </c>
      <c r="I71" s="7">
        <v>1</v>
      </c>
      <c r="J71" s="7">
        <v>1</v>
      </c>
      <c r="K71" s="47">
        <v>1</v>
      </c>
      <c r="L71" s="35">
        <v>1</v>
      </c>
      <c r="M71" s="1"/>
      <c r="N71" s="149" t="s">
        <v>817</v>
      </c>
      <c r="O71" s="27"/>
      <c r="P71" s="5"/>
      <c r="Q71" s="28"/>
      <c r="R71" s="15"/>
      <c r="S71" s="15"/>
      <c r="T71" s="15"/>
    </row>
    <row r="72" spans="1:39" ht="17.45" customHeight="1" x14ac:dyDescent="0.25">
      <c r="A72" s="696"/>
      <c r="B72" s="724"/>
      <c r="C72" s="139" t="s">
        <v>104</v>
      </c>
      <c r="D72" s="444" t="s">
        <v>450</v>
      </c>
      <c r="E72" s="440">
        <v>45671</v>
      </c>
      <c r="F72" s="420">
        <v>1</v>
      </c>
      <c r="G72" s="421" t="s">
        <v>9</v>
      </c>
      <c r="H72" s="178">
        <v>1</v>
      </c>
      <c r="I72" s="7">
        <v>1</v>
      </c>
      <c r="J72" s="7">
        <v>1</v>
      </c>
      <c r="K72" s="47">
        <v>1</v>
      </c>
      <c r="L72" s="35">
        <v>1</v>
      </c>
      <c r="M72" s="1"/>
      <c r="N72" s="149" t="s">
        <v>817</v>
      </c>
      <c r="O72" s="27"/>
      <c r="P72" s="5"/>
      <c r="Q72" s="28"/>
      <c r="R72" s="15"/>
      <c r="S72" s="15"/>
      <c r="T72" s="15"/>
    </row>
    <row r="73" spans="1:39" ht="17.45" customHeight="1" x14ac:dyDescent="0.25">
      <c r="A73" s="696"/>
      <c r="B73" s="724"/>
      <c r="C73" s="313" t="s">
        <v>104</v>
      </c>
      <c r="D73" s="465" t="s">
        <v>818</v>
      </c>
      <c r="E73" s="440">
        <v>45671</v>
      </c>
      <c r="F73" s="423">
        <v>4</v>
      </c>
      <c r="G73" s="419" t="s">
        <v>9</v>
      </c>
      <c r="H73" s="135">
        <v>1</v>
      </c>
      <c r="I73" s="10">
        <v>1</v>
      </c>
      <c r="J73" s="10">
        <v>1</v>
      </c>
      <c r="K73" s="44">
        <v>1</v>
      </c>
      <c r="L73" s="41">
        <v>1</v>
      </c>
      <c r="M73" s="1"/>
      <c r="N73" s="149" t="s">
        <v>707</v>
      </c>
      <c r="O73" s="27"/>
      <c r="P73" s="5"/>
      <c r="Q73" s="28"/>
      <c r="R73" s="15"/>
      <c r="S73" s="15"/>
      <c r="T73" s="15"/>
    </row>
    <row r="74" spans="1:39" ht="17.45" customHeight="1" x14ac:dyDescent="0.25">
      <c r="A74" s="696"/>
      <c r="B74" s="724"/>
      <c r="C74" s="313" t="s">
        <v>104</v>
      </c>
      <c r="D74" s="86" t="s">
        <v>623</v>
      </c>
      <c r="E74" s="440">
        <v>45671</v>
      </c>
      <c r="F74" s="156">
        <v>1</v>
      </c>
      <c r="G74" s="125" t="s">
        <v>9</v>
      </c>
      <c r="H74" s="178">
        <v>1</v>
      </c>
      <c r="I74" s="7">
        <v>1</v>
      </c>
      <c r="J74" s="7">
        <v>1</v>
      </c>
      <c r="K74" s="47">
        <v>1</v>
      </c>
      <c r="L74" s="33">
        <v>1</v>
      </c>
      <c r="M74" s="101"/>
      <c r="N74" s="149" t="s">
        <v>817</v>
      </c>
      <c r="O74" s="27"/>
      <c r="P74" s="5"/>
      <c r="Q74" s="28"/>
      <c r="R74" s="15"/>
      <c r="S74" s="15"/>
      <c r="T74" s="15"/>
    </row>
    <row r="75" spans="1:39" ht="17.45" customHeight="1" x14ac:dyDescent="0.25">
      <c r="A75" s="696"/>
      <c r="B75" s="724"/>
      <c r="C75" s="313" t="s">
        <v>104</v>
      </c>
      <c r="D75" s="466" t="s">
        <v>819</v>
      </c>
      <c r="E75" s="440">
        <v>45671</v>
      </c>
      <c r="F75" s="420">
        <v>4</v>
      </c>
      <c r="G75" s="421" t="s">
        <v>9</v>
      </c>
      <c r="H75" s="297">
        <v>1</v>
      </c>
      <c r="I75" s="11">
        <v>1</v>
      </c>
      <c r="J75" s="11">
        <v>1</v>
      </c>
      <c r="K75" s="64">
        <v>1</v>
      </c>
      <c r="L75" s="35">
        <v>1</v>
      </c>
      <c r="M75" s="167"/>
      <c r="N75" s="149" t="s">
        <v>820</v>
      </c>
      <c r="O75" s="27"/>
      <c r="P75" s="5"/>
      <c r="Q75" s="28"/>
      <c r="R75" s="15"/>
      <c r="S75" s="15"/>
      <c r="T75" s="15"/>
    </row>
    <row r="76" spans="1:39" ht="17.45" customHeight="1" x14ac:dyDescent="0.25">
      <c r="A76" s="696"/>
      <c r="B76" s="724"/>
      <c r="C76" s="313" t="s">
        <v>104</v>
      </c>
      <c r="D76" s="426" t="s">
        <v>551</v>
      </c>
      <c r="E76" s="441">
        <v>45671</v>
      </c>
      <c r="F76" s="423">
        <v>1</v>
      </c>
      <c r="G76" s="419" t="s">
        <v>9</v>
      </c>
      <c r="H76" s="161">
        <v>1</v>
      </c>
      <c r="I76" s="31">
        <v>1</v>
      </c>
      <c r="J76" s="31">
        <v>1</v>
      </c>
      <c r="K76" s="162">
        <v>1</v>
      </c>
      <c r="L76" s="41">
        <v>1</v>
      </c>
      <c r="M76" s="1"/>
      <c r="N76" s="149" t="s">
        <v>817</v>
      </c>
      <c r="O76" s="27"/>
      <c r="P76" s="5"/>
      <c r="Q76" s="28"/>
      <c r="R76" s="15"/>
      <c r="S76" s="15"/>
      <c r="T76" s="15"/>
    </row>
    <row r="77" spans="1:39" ht="17.45" customHeight="1" x14ac:dyDescent="0.25">
      <c r="A77" s="696"/>
      <c r="B77" s="724"/>
      <c r="C77" s="280" t="s">
        <v>104</v>
      </c>
      <c r="D77" s="275" t="s">
        <v>626</v>
      </c>
      <c r="E77" s="442">
        <v>45674</v>
      </c>
      <c r="F77" s="219">
        <v>1</v>
      </c>
      <c r="G77" s="422" t="s">
        <v>9</v>
      </c>
      <c r="H77" s="134">
        <v>1</v>
      </c>
      <c r="I77" s="199">
        <v>1</v>
      </c>
      <c r="J77" s="199">
        <v>1</v>
      </c>
      <c r="K77" s="194">
        <v>1</v>
      </c>
      <c r="L77" s="195">
        <v>1</v>
      </c>
      <c r="M77" s="140"/>
      <c r="N77" s="149" t="s">
        <v>821</v>
      </c>
      <c r="O77" s="27"/>
      <c r="P77" s="5"/>
      <c r="Q77" s="28"/>
      <c r="R77" s="15"/>
      <c r="S77" s="15"/>
      <c r="T77" s="15"/>
    </row>
    <row r="78" spans="1:39" ht="17.45" customHeight="1" x14ac:dyDescent="0.25">
      <c r="A78" s="696"/>
      <c r="B78" s="724"/>
      <c r="C78" s="280" t="s">
        <v>104</v>
      </c>
      <c r="D78" s="373" t="s">
        <v>822</v>
      </c>
      <c r="E78" s="442">
        <v>45674</v>
      </c>
      <c r="F78" s="424">
        <v>1</v>
      </c>
      <c r="G78" s="402" t="s">
        <v>9</v>
      </c>
      <c r="H78" s="163">
        <v>1</v>
      </c>
      <c r="I78" s="200">
        <v>1</v>
      </c>
      <c r="J78" s="200">
        <v>1</v>
      </c>
      <c r="K78" s="196">
        <v>1</v>
      </c>
      <c r="L78" s="197">
        <v>1</v>
      </c>
      <c r="M78" s="179"/>
      <c r="N78" s="149" t="s">
        <v>821</v>
      </c>
      <c r="O78" s="27"/>
      <c r="P78" s="5"/>
      <c r="Q78" s="28"/>
      <c r="R78" s="15"/>
      <c r="S78" s="15"/>
      <c r="T78" s="15"/>
    </row>
    <row r="79" spans="1:39" ht="17.45" customHeight="1" x14ac:dyDescent="0.25">
      <c r="A79" s="696"/>
      <c r="B79" s="724"/>
      <c r="C79" s="280" t="s">
        <v>104</v>
      </c>
      <c r="D79" s="373" t="s">
        <v>773</v>
      </c>
      <c r="E79" s="442">
        <v>45688</v>
      </c>
      <c r="F79" s="424">
        <v>1</v>
      </c>
      <c r="G79" s="402" t="s">
        <v>9</v>
      </c>
      <c r="H79" s="163">
        <v>1</v>
      </c>
      <c r="I79" s="200">
        <v>1</v>
      </c>
      <c r="J79" s="200">
        <v>1</v>
      </c>
      <c r="K79" s="196">
        <v>1</v>
      </c>
      <c r="L79" s="197">
        <v>1</v>
      </c>
      <c r="M79" s="179"/>
      <c r="N79" s="149" t="s">
        <v>823</v>
      </c>
      <c r="O79" s="27"/>
      <c r="P79" s="5"/>
      <c r="Q79" s="28"/>
      <c r="R79" s="15"/>
      <c r="S79" s="15"/>
      <c r="T79" s="15"/>
    </row>
    <row r="80" spans="1:39" ht="17.45" customHeight="1" x14ac:dyDescent="0.25">
      <c r="A80" s="696"/>
      <c r="B80" s="724"/>
      <c r="C80" s="280" t="s">
        <v>104</v>
      </c>
      <c r="D80" s="373" t="s">
        <v>824</v>
      </c>
      <c r="E80" s="442">
        <v>45674</v>
      </c>
      <c r="F80" s="424">
        <v>1</v>
      </c>
      <c r="G80" s="402" t="s">
        <v>9</v>
      </c>
      <c r="H80" s="163">
        <v>1</v>
      </c>
      <c r="I80" s="200">
        <v>1</v>
      </c>
      <c r="J80" s="200">
        <v>1</v>
      </c>
      <c r="K80" s="196">
        <v>1</v>
      </c>
      <c r="L80" s="197">
        <v>1</v>
      </c>
      <c r="M80" s="179"/>
      <c r="N80" s="149" t="s">
        <v>821</v>
      </c>
      <c r="O80" s="27"/>
      <c r="P80" s="5"/>
      <c r="Q80" s="28"/>
      <c r="R80" s="15"/>
      <c r="S80" s="15"/>
      <c r="T80" s="15"/>
    </row>
    <row r="81" spans="1:20" ht="17.45" customHeight="1" x14ac:dyDescent="0.25">
      <c r="A81" s="696"/>
      <c r="B81" s="724"/>
      <c r="C81" s="280" t="s">
        <v>825</v>
      </c>
      <c r="D81" s="373" t="s">
        <v>826</v>
      </c>
      <c r="E81" s="442">
        <v>45671</v>
      </c>
      <c r="F81" s="424"/>
      <c r="G81" s="402" t="s">
        <v>9</v>
      </c>
      <c r="H81" s="163">
        <v>1</v>
      </c>
      <c r="I81" s="200">
        <v>4</v>
      </c>
      <c r="J81" s="200">
        <v>0</v>
      </c>
      <c r="K81" s="196">
        <v>0</v>
      </c>
      <c r="L81" s="197">
        <v>0</v>
      </c>
      <c r="M81" s="12"/>
      <c r="N81" s="149"/>
      <c r="O81" s="27"/>
      <c r="P81" s="5"/>
      <c r="Q81" s="28"/>
      <c r="R81" s="15"/>
      <c r="S81" s="15"/>
      <c r="T81" s="15"/>
    </row>
    <row r="82" spans="1:20" ht="17.45" customHeight="1" x14ac:dyDescent="0.25">
      <c r="A82" s="696"/>
      <c r="B82" s="724"/>
      <c r="C82" s="281" t="s">
        <v>125</v>
      </c>
      <c r="D82" s="86" t="s">
        <v>827</v>
      </c>
      <c r="E82" s="440">
        <v>45671</v>
      </c>
      <c r="F82" s="156">
        <v>1</v>
      </c>
      <c r="G82" s="125" t="s">
        <v>9</v>
      </c>
      <c r="H82" s="178">
        <v>1</v>
      </c>
      <c r="I82" s="7">
        <v>1</v>
      </c>
      <c r="J82" s="7">
        <v>0</v>
      </c>
      <c r="K82" s="47">
        <v>0</v>
      </c>
      <c r="L82" s="33">
        <v>0</v>
      </c>
      <c r="M82" s="1"/>
      <c r="N82" s="88"/>
      <c r="O82" s="27"/>
      <c r="P82" s="5"/>
      <c r="Q82" s="28"/>
      <c r="R82" s="15"/>
      <c r="S82" s="15"/>
      <c r="T82" s="15"/>
    </row>
    <row r="83" spans="1:20" ht="17.45" customHeight="1" x14ac:dyDescent="0.25">
      <c r="A83" s="696"/>
      <c r="B83" s="724"/>
      <c r="C83" s="280" t="s">
        <v>125</v>
      </c>
      <c r="D83" s="86" t="s">
        <v>828</v>
      </c>
      <c r="E83" s="440">
        <v>45672</v>
      </c>
      <c r="F83" s="156">
        <v>1</v>
      </c>
      <c r="G83" s="125" t="s">
        <v>9</v>
      </c>
      <c r="H83" s="178">
        <v>1</v>
      </c>
      <c r="I83" s="7">
        <v>1</v>
      </c>
      <c r="J83" s="7">
        <v>1</v>
      </c>
      <c r="K83" s="47">
        <v>1</v>
      </c>
      <c r="L83" s="33">
        <v>4</v>
      </c>
      <c r="M83" s="1"/>
      <c r="N83" s="88" t="s">
        <v>829</v>
      </c>
      <c r="O83" s="27"/>
      <c r="P83" s="5"/>
      <c r="Q83" s="28"/>
      <c r="R83" s="15"/>
      <c r="S83" s="15"/>
      <c r="T83" s="15"/>
    </row>
    <row r="84" spans="1:20" ht="17.45" customHeight="1" x14ac:dyDescent="0.25">
      <c r="A84" s="696"/>
      <c r="B84" s="724"/>
      <c r="C84" s="347" t="s">
        <v>140</v>
      </c>
      <c r="D84" s="86" t="s">
        <v>830</v>
      </c>
      <c r="E84" s="440">
        <v>45667</v>
      </c>
      <c r="F84" s="156">
        <v>2</v>
      </c>
      <c r="G84" s="125" t="s">
        <v>9</v>
      </c>
      <c r="H84" s="178">
        <v>2</v>
      </c>
      <c r="I84" s="7">
        <v>4</v>
      </c>
      <c r="J84" s="7">
        <v>0</v>
      </c>
      <c r="K84" s="47">
        <v>0</v>
      </c>
      <c r="L84" s="33">
        <v>0</v>
      </c>
      <c r="M84" s="1"/>
      <c r="N84" s="88" t="s">
        <v>831</v>
      </c>
      <c r="O84" s="27"/>
      <c r="P84" s="5"/>
      <c r="Q84" s="28"/>
      <c r="R84" s="15"/>
      <c r="S84" s="15"/>
      <c r="T84" s="15"/>
    </row>
    <row r="85" spans="1:20" ht="17.45" customHeight="1" x14ac:dyDescent="0.25">
      <c r="A85" s="696"/>
      <c r="B85" s="724"/>
      <c r="C85" s="139" t="s">
        <v>553</v>
      </c>
      <c r="D85" s="86" t="s">
        <v>777</v>
      </c>
      <c r="E85" s="440">
        <v>45672</v>
      </c>
      <c r="F85" s="156"/>
      <c r="G85" s="125" t="s">
        <v>9</v>
      </c>
      <c r="H85" s="178">
        <v>1</v>
      </c>
      <c r="I85" s="7">
        <v>1</v>
      </c>
      <c r="J85" s="7">
        <v>1</v>
      </c>
      <c r="K85" s="47">
        <v>1</v>
      </c>
      <c r="L85" s="33">
        <v>1</v>
      </c>
      <c r="M85" s="1"/>
      <c r="N85" s="84"/>
      <c r="O85" s="27"/>
      <c r="P85" s="5"/>
      <c r="Q85" s="28"/>
      <c r="R85" s="15"/>
      <c r="S85" s="15"/>
      <c r="T85" s="15"/>
    </row>
    <row r="86" spans="1:20" ht="17.45" customHeight="1" x14ac:dyDescent="0.25">
      <c r="A86" s="696"/>
      <c r="B86" s="724"/>
      <c r="C86" s="139" t="s">
        <v>553</v>
      </c>
      <c r="D86" s="86" t="s">
        <v>778</v>
      </c>
      <c r="E86" s="440">
        <v>45672</v>
      </c>
      <c r="F86" s="156"/>
      <c r="G86" s="125" t="s">
        <v>9</v>
      </c>
      <c r="H86" s="178">
        <v>1</v>
      </c>
      <c r="I86" s="7">
        <v>1</v>
      </c>
      <c r="J86" s="7">
        <v>1</v>
      </c>
      <c r="K86" s="47">
        <v>1</v>
      </c>
      <c r="L86" s="33">
        <v>1</v>
      </c>
      <c r="M86" s="1"/>
      <c r="N86" s="84"/>
      <c r="O86" s="27"/>
      <c r="P86" s="5"/>
      <c r="Q86" s="28"/>
      <c r="R86" s="15"/>
      <c r="S86" s="15"/>
      <c r="T86" s="15"/>
    </row>
    <row r="87" spans="1:20" ht="17.45" customHeight="1" x14ac:dyDescent="0.25">
      <c r="A87" s="696"/>
      <c r="B87" s="724"/>
      <c r="C87" s="139" t="s">
        <v>41</v>
      </c>
      <c r="D87" s="86" t="s">
        <v>779</v>
      </c>
      <c r="E87" s="440">
        <v>45677</v>
      </c>
      <c r="F87" s="156"/>
      <c r="G87" s="125" t="s">
        <v>9</v>
      </c>
      <c r="H87" s="178">
        <v>1</v>
      </c>
      <c r="I87" s="7">
        <v>1</v>
      </c>
      <c r="J87" s="7">
        <v>1</v>
      </c>
      <c r="K87" s="47">
        <v>1</v>
      </c>
      <c r="L87" s="33">
        <v>1</v>
      </c>
      <c r="M87" s="1"/>
      <c r="N87" s="84"/>
      <c r="O87" s="27"/>
      <c r="P87" s="5"/>
      <c r="Q87" s="28"/>
      <c r="R87" s="15"/>
      <c r="S87" s="15"/>
      <c r="T87" s="15"/>
    </row>
    <row r="88" spans="1:20" ht="17.45" customHeight="1" x14ac:dyDescent="0.25">
      <c r="A88" s="696"/>
      <c r="B88" s="724"/>
      <c r="C88" s="139" t="s">
        <v>41</v>
      </c>
      <c r="D88" s="86" t="s">
        <v>781</v>
      </c>
      <c r="E88" s="440">
        <v>45679</v>
      </c>
      <c r="F88" s="156">
        <v>1</v>
      </c>
      <c r="G88" s="125" t="s">
        <v>9</v>
      </c>
      <c r="H88" s="178">
        <v>1</v>
      </c>
      <c r="I88" s="7">
        <v>1</v>
      </c>
      <c r="J88" s="7">
        <v>1</v>
      </c>
      <c r="K88" s="47">
        <v>1</v>
      </c>
      <c r="L88" s="33">
        <v>1</v>
      </c>
      <c r="M88" s="101"/>
      <c r="N88" s="84" t="s">
        <v>782</v>
      </c>
      <c r="O88" s="27"/>
      <c r="P88" s="5"/>
      <c r="Q88" s="28"/>
      <c r="R88" s="15"/>
      <c r="S88" s="15"/>
      <c r="T88" s="15"/>
    </row>
    <row r="89" spans="1:20" ht="8.25" customHeight="1" thickBot="1" x14ac:dyDescent="0.3">
      <c r="A89" s="696"/>
      <c r="B89" s="724"/>
      <c r="C89" s="438"/>
      <c r="D89" s="447"/>
      <c r="E89" s="49"/>
      <c r="F89" s="159"/>
      <c r="G89" s="419"/>
      <c r="H89" s="161"/>
      <c r="I89" s="31"/>
      <c r="J89" s="250"/>
      <c r="K89" s="162"/>
      <c r="L89" s="41"/>
      <c r="M89" s="1"/>
      <c r="N89" s="164"/>
      <c r="O89" s="27"/>
      <c r="P89" s="5"/>
      <c r="Q89" s="28"/>
      <c r="R89" s="15"/>
      <c r="S89" s="15"/>
      <c r="T89" s="15"/>
    </row>
    <row r="90" spans="1:20" ht="17.45" customHeight="1" x14ac:dyDescent="0.25">
      <c r="A90" s="696"/>
      <c r="B90" s="723" t="s">
        <v>120</v>
      </c>
      <c r="C90" s="400" t="s">
        <v>125</v>
      </c>
      <c r="D90" s="355" t="s">
        <v>832</v>
      </c>
      <c r="E90" s="308">
        <v>45674</v>
      </c>
      <c r="F90" s="98">
        <v>1</v>
      </c>
      <c r="G90" s="288" t="s">
        <v>9</v>
      </c>
      <c r="H90" s="285">
        <v>1</v>
      </c>
      <c r="I90" s="8">
        <v>1</v>
      </c>
      <c r="J90" s="8">
        <v>1</v>
      </c>
      <c r="K90" s="46">
        <v>1</v>
      </c>
      <c r="L90" s="32">
        <v>4</v>
      </c>
      <c r="M90" s="209"/>
      <c r="N90" s="82" t="s">
        <v>833</v>
      </c>
      <c r="O90" s="27"/>
      <c r="P90" s="5"/>
      <c r="Q90" s="28"/>
      <c r="R90" s="15"/>
      <c r="S90" s="15"/>
      <c r="T90" s="15"/>
    </row>
    <row r="91" spans="1:20" ht="17.45" customHeight="1" x14ac:dyDescent="0.25">
      <c r="A91" s="696"/>
      <c r="B91" s="724"/>
      <c r="C91" s="454" t="s">
        <v>104</v>
      </c>
      <c r="D91" s="455" t="s">
        <v>121</v>
      </c>
      <c r="E91" s="191">
        <v>45698</v>
      </c>
      <c r="F91" s="108"/>
      <c r="G91" s="421" t="s">
        <v>9</v>
      </c>
      <c r="H91" s="297">
        <v>1</v>
      </c>
      <c r="I91" s="11">
        <v>1</v>
      </c>
      <c r="J91" s="11">
        <v>1</v>
      </c>
      <c r="K91" s="64">
        <v>1</v>
      </c>
      <c r="L91" s="35">
        <v>1</v>
      </c>
      <c r="M91" s="167"/>
      <c r="N91" s="84"/>
      <c r="O91" s="27"/>
      <c r="P91" s="5"/>
      <c r="Q91" s="28"/>
      <c r="R91" s="15"/>
      <c r="S91" s="15"/>
      <c r="T91" s="15"/>
    </row>
    <row r="92" spans="1:20" ht="17.45" customHeight="1" x14ac:dyDescent="0.25">
      <c r="A92" s="696"/>
      <c r="B92" s="724"/>
      <c r="C92" s="454" t="s">
        <v>104</v>
      </c>
      <c r="D92" s="456" t="s">
        <v>122</v>
      </c>
      <c r="E92" s="191">
        <v>45688</v>
      </c>
      <c r="F92" s="108"/>
      <c r="G92" s="421" t="s">
        <v>9</v>
      </c>
      <c r="H92" s="297">
        <v>1</v>
      </c>
      <c r="I92" s="11">
        <v>1</v>
      </c>
      <c r="J92" s="11">
        <v>1</v>
      </c>
      <c r="K92" s="64">
        <v>1</v>
      </c>
      <c r="L92" s="35">
        <v>1</v>
      </c>
      <c r="M92" s="167"/>
      <c r="N92" s="84" t="s">
        <v>716</v>
      </c>
      <c r="O92" s="27"/>
      <c r="P92" s="5"/>
      <c r="Q92" s="28"/>
      <c r="R92" s="15"/>
      <c r="S92" s="15"/>
      <c r="T92" s="15"/>
    </row>
    <row r="93" spans="1:20" ht="17.45" customHeight="1" x14ac:dyDescent="0.25">
      <c r="A93" s="696"/>
      <c r="B93" s="724"/>
      <c r="C93" s="454" t="s">
        <v>104</v>
      </c>
      <c r="D93" s="455" t="s">
        <v>556</v>
      </c>
      <c r="E93" s="191">
        <v>45695</v>
      </c>
      <c r="F93" s="108"/>
      <c r="G93" s="421" t="s">
        <v>9</v>
      </c>
      <c r="H93" s="297">
        <v>1</v>
      </c>
      <c r="I93" s="11">
        <v>1</v>
      </c>
      <c r="J93" s="11">
        <v>1</v>
      </c>
      <c r="K93" s="64">
        <v>1</v>
      </c>
      <c r="L93" s="35">
        <v>1</v>
      </c>
      <c r="M93" s="167"/>
      <c r="N93" s="84"/>
      <c r="O93" s="27"/>
      <c r="P93" s="5"/>
      <c r="Q93" s="28"/>
      <c r="R93" s="15"/>
      <c r="S93" s="15"/>
      <c r="T93" s="15"/>
    </row>
    <row r="94" spans="1:20" ht="17.45" customHeight="1" x14ac:dyDescent="0.25">
      <c r="A94" s="696"/>
      <c r="B94" s="724"/>
      <c r="C94" s="454" t="s">
        <v>104</v>
      </c>
      <c r="D94" s="456" t="s">
        <v>389</v>
      </c>
      <c r="E94" s="191">
        <v>45695</v>
      </c>
      <c r="F94" s="108"/>
      <c r="G94" s="421" t="s">
        <v>9</v>
      </c>
      <c r="H94" s="297">
        <v>1</v>
      </c>
      <c r="I94" s="11">
        <v>1</v>
      </c>
      <c r="J94" s="11">
        <v>1</v>
      </c>
      <c r="K94" s="64">
        <v>1</v>
      </c>
      <c r="L94" s="35">
        <v>1</v>
      </c>
      <c r="M94" s="167"/>
      <c r="N94" s="84" t="s">
        <v>647</v>
      </c>
      <c r="O94" s="27"/>
      <c r="P94" s="5"/>
      <c r="Q94" s="28"/>
      <c r="R94" s="15"/>
      <c r="S94" s="15"/>
      <c r="T94" s="15"/>
    </row>
    <row r="95" spans="1:20" ht="17.45" customHeight="1" x14ac:dyDescent="0.25">
      <c r="A95" s="696"/>
      <c r="B95" s="724"/>
      <c r="C95" s="454" t="s">
        <v>104</v>
      </c>
      <c r="D95" s="456" t="s">
        <v>123</v>
      </c>
      <c r="E95" s="191">
        <v>45709</v>
      </c>
      <c r="F95" s="108"/>
      <c r="G95" s="421" t="s">
        <v>9</v>
      </c>
      <c r="H95" s="297">
        <v>1</v>
      </c>
      <c r="I95" s="11">
        <v>1</v>
      </c>
      <c r="J95" s="11">
        <v>1</v>
      </c>
      <c r="K95" s="64">
        <v>1</v>
      </c>
      <c r="L95" s="35">
        <v>1</v>
      </c>
      <c r="M95" s="167"/>
      <c r="N95" s="84" t="s">
        <v>647</v>
      </c>
      <c r="O95" s="27"/>
      <c r="P95" s="5"/>
      <c r="Q95" s="28"/>
      <c r="R95" s="15"/>
      <c r="S95" s="15"/>
      <c r="T95" s="15"/>
    </row>
    <row r="96" spans="1:20" ht="17.45" customHeight="1" x14ac:dyDescent="0.25">
      <c r="A96" s="696"/>
      <c r="B96" s="724"/>
      <c r="C96" s="454" t="s">
        <v>104</v>
      </c>
      <c r="D96" s="456" t="s">
        <v>390</v>
      </c>
      <c r="E96" s="191">
        <v>45709</v>
      </c>
      <c r="F96" s="108"/>
      <c r="G96" s="421" t="s">
        <v>9</v>
      </c>
      <c r="H96" s="297">
        <v>1</v>
      </c>
      <c r="I96" s="11">
        <v>1</v>
      </c>
      <c r="J96" s="11">
        <v>1</v>
      </c>
      <c r="K96" s="64">
        <v>1</v>
      </c>
      <c r="L96" s="35">
        <v>1</v>
      </c>
      <c r="M96" s="167"/>
      <c r="N96" s="84"/>
      <c r="O96" s="27"/>
      <c r="P96" s="5"/>
      <c r="Q96" s="28"/>
      <c r="R96" s="15"/>
      <c r="S96" s="15"/>
      <c r="T96" s="15"/>
    </row>
    <row r="97" spans="1:39" ht="17.45" customHeight="1" x14ac:dyDescent="0.25">
      <c r="A97" s="696"/>
      <c r="B97" s="724"/>
      <c r="C97" s="347" t="s">
        <v>140</v>
      </c>
      <c r="D97" s="269" t="s">
        <v>130</v>
      </c>
      <c r="E97" s="418">
        <v>45667</v>
      </c>
      <c r="F97" s="97">
        <v>1</v>
      </c>
      <c r="G97" s="125" t="s">
        <v>9</v>
      </c>
      <c r="H97" s="178">
        <v>1</v>
      </c>
      <c r="I97" s="7">
        <v>1</v>
      </c>
      <c r="J97" s="7">
        <v>1</v>
      </c>
      <c r="K97" s="47">
        <v>1</v>
      </c>
      <c r="L97" s="33">
        <v>1</v>
      </c>
      <c r="M97" s="101"/>
      <c r="N97" s="88" t="s">
        <v>648</v>
      </c>
      <c r="O97" s="27"/>
      <c r="P97" s="5"/>
      <c r="Q97" s="28"/>
      <c r="R97" s="15"/>
      <c r="S97" s="15"/>
      <c r="T97" s="15"/>
    </row>
    <row r="98" spans="1:39" ht="17.45" customHeight="1" x14ac:dyDescent="0.25">
      <c r="A98" s="696"/>
      <c r="B98" s="724"/>
      <c r="C98" s="347" t="s">
        <v>125</v>
      </c>
      <c r="D98" s="269" t="s">
        <v>834</v>
      </c>
      <c r="E98" s="418">
        <v>45671</v>
      </c>
      <c r="F98" s="97">
        <v>4</v>
      </c>
      <c r="G98" s="125" t="s">
        <v>9</v>
      </c>
      <c r="H98" s="178">
        <v>4</v>
      </c>
      <c r="I98" s="7">
        <v>4</v>
      </c>
      <c r="J98" s="7">
        <v>4</v>
      </c>
      <c r="K98" s="47">
        <v>4</v>
      </c>
      <c r="L98" s="33">
        <v>4</v>
      </c>
      <c r="M98" s="101"/>
      <c r="N98" s="88" t="s">
        <v>784</v>
      </c>
      <c r="O98" s="27"/>
      <c r="P98" s="5"/>
      <c r="Q98" s="28"/>
      <c r="R98" s="15"/>
      <c r="S98" s="15"/>
      <c r="T98" s="15"/>
    </row>
    <row r="99" spans="1:39" ht="17.45" customHeight="1" x14ac:dyDescent="0.25">
      <c r="A99" s="696"/>
      <c r="B99" s="724"/>
      <c r="C99" s="347" t="s">
        <v>125</v>
      </c>
      <c r="D99" s="269" t="s">
        <v>649</v>
      </c>
      <c r="E99" s="418">
        <v>45667</v>
      </c>
      <c r="F99" s="97">
        <v>1</v>
      </c>
      <c r="G99" s="125" t="s">
        <v>9</v>
      </c>
      <c r="H99" s="178">
        <v>1</v>
      </c>
      <c r="I99" s="7">
        <v>1</v>
      </c>
      <c r="J99" s="7">
        <v>1</v>
      </c>
      <c r="K99" s="47">
        <v>1</v>
      </c>
      <c r="L99" s="33">
        <v>1</v>
      </c>
      <c r="M99" s="101"/>
      <c r="N99" s="88"/>
      <c r="O99" s="27"/>
      <c r="P99" s="5"/>
      <c r="Q99" s="28"/>
      <c r="R99" s="15"/>
      <c r="S99" s="15"/>
      <c r="T99" s="15"/>
    </row>
    <row r="100" spans="1:39" ht="17.45" customHeight="1" x14ac:dyDescent="0.25">
      <c r="A100" s="696"/>
      <c r="B100" s="724"/>
      <c r="C100" s="347" t="s">
        <v>140</v>
      </c>
      <c r="D100" s="269" t="s">
        <v>318</v>
      </c>
      <c r="E100" s="418">
        <v>45667</v>
      </c>
      <c r="F100" s="97">
        <v>1</v>
      </c>
      <c r="G100" s="125" t="s">
        <v>9</v>
      </c>
      <c r="H100" s="178">
        <v>1</v>
      </c>
      <c r="I100" s="7">
        <v>1</v>
      </c>
      <c r="J100" s="7">
        <v>1</v>
      </c>
      <c r="K100" s="47">
        <v>1</v>
      </c>
      <c r="L100" s="33">
        <v>1</v>
      </c>
      <c r="M100" s="101"/>
      <c r="N100" s="88"/>
      <c r="O100" s="27"/>
      <c r="P100" s="5"/>
      <c r="Q100" s="28"/>
      <c r="R100" s="15"/>
      <c r="S100" s="15"/>
      <c r="T100" s="15"/>
    </row>
    <row r="101" spans="1:39" ht="17.45" customHeight="1" x14ac:dyDescent="0.25">
      <c r="A101" s="696"/>
      <c r="B101" s="724"/>
      <c r="C101" s="377" t="s">
        <v>125</v>
      </c>
      <c r="D101" s="351" t="s">
        <v>319</v>
      </c>
      <c r="E101" s="359">
        <v>45667</v>
      </c>
      <c r="F101" s="109">
        <v>1</v>
      </c>
      <c r="G101" s="246" t="s">
        <v>9</v>
      </c>
      <c r="H101" s="135">
        <v>1</v>
      </c>
      <c r="I101" s="10">
        <v>1</v>
      </c>
      <c r="J101" s="10">
        <v>1</v>
      </c>
      <c r="K101" s="47">
        <v>1</v>
      </c>
      <c r="L101" s="33">
        <v>1</v>
      </c>
      <c r="M101" s="101"/>
      <c r="N101" s="88"/>
      <c r="O101" s="27"/>
      <c r="P101" s="5"/>
      <c r="Q101" s="28"/>
      <c r="R101" s="15"/>
      <c r="S101" s="15"/>
      <c r="T101" s="15"/>
    </row>
    <row r="102" spans="1:39" ht="8.25" customHeight="1" thickBot="1" x14ac:dyDescent="0.3">
      <c r="A102" s="696"/>
      <c r="B102" s="724"/>
      <c r="C102" s="390"/>
      <c r="D102" s="376"/>
      <c r="E102" s="206"/>
      <c r="F102" s="99"/>
      <c r="G102" s="247"/>
      <c r="H102" s="60"/>
      <c r="I102" s="10"/>
      <c r="J102" s="244"/>
      <c r="K102" s="45"/>
      <c r="L102" s="34"/>
      <c r="M102" s="171"/>
      <c r="N102" s="89"/>
      <c r="O102" s="27"/>
      <c r="P102" s="5"/>
      <c r="Q102" s="28"/>
      <c r="R102" s="15"/>
      <c r="S102" s="15"/>
      <c r="T102" s="15"/>
    </row>
    <row r="103" spans="1:39" ht="17.45" customHeight="1" x14ac:dyDescent="0.25">
      <c r="A103" s="696"/>
      <c r="B103" s="799" t="s">
        <v>81</v>
      </c>
      <c r="C103" s="375" t="s">
        <v>140</v>
      </c>
      <c r="D103" s="118" t="s">
        <v>562</v>
      </c>
      <c r="E103" s="308">
        <v>45660</v>
      </c>
      <c r="F103" s="98">
        <v>1</v>
      </c>
      <c r="G103" s="288" t="s">
        <v>9</v>
      </c>
      <c r="H103" s="285">
        <v>2</v>
      </c>
      <c r="I103" s="8">
        <v>1</v>
      </c>
      <c r="J103" s="8">
        <v>1</v>
      </c>
      <c r="K103" s="8">
        <v>1</v>
      </c>
      <c r="L103" s="32">
        <v>1</v>
      </c>
      <c r="M103" s="169"/>
      <c r="N103" s="82" t="s">
        <v>445</v>
      </c>
      <c r="O103" s="27"/>
      <c r="P103" s="5"/>
      <c r="Q103" s="28"/>
      <c r="R103" s="15"/>
      <c r="S103" s="15"/>
      <c r="T103" s="15"/>
    </row>
    <row r="104" spans="1:39" ht="17.45" customHeight="1" x14ac:dyDescent="0.25">
      <c r="A104" s="696"/>
      <c r="B104" s="789"/>
      <c r="C104" s="342" t="s">
        <v>140</v>
      </c>
      <c r="D104" s="269" t="s">
        <v>396</v>
      </c>
      <c r="E104" s="180">
        <v>45663</v>
      </c>
      <c r="F104" s="97">
        <v>1</v>
      </c>
      <c r="G104" s="125" t="s">
        <v>9</v>
      </c>
      <c r="H104" s="178">
        <v>1</v>
      </c>
      <c r="I104" s="7">
        <v>1</v>
      </c>
      <c r="J104" s="7">
        <v>1</v>
      </c>
      <c r="K104" s="47">
        <v>1</v>
      </c>
      <c r="L104" s="35">
        <v>1</v>
      </c>
      <c r="M104" s="1"/>
      <c r="N104" s="88"/>
      <c r="O104" s="27"/>
      <c r="P104" s="5"/>
      <c r="Q104" s="28"/>
      <c r="R104" s="15"/>
      <c r="S104" s="15"/>
      <c r="T104" s="15"/>
    </row>
    <row r="105" spans="1:39" ht="17.45" customHeight="1" x14ac:dyDescent="0.25">
      <c r="A105" s="696"/>
      <c r="B105" s="789"/>
      <c r="C105" s="342" t="s">
        <v>113</v>
      </c>
      <c r="D105" s="269" t="s">
        <v>563</v>
      </c>
      <c r="E105" s="180">
        <v>45663</v>
      </c>
      <c r="F105" s="97">
        <v>1</v>
      </c>
      <c r="G105" s="125" t="s">
        <v>9</v>
      </c>
      <c r="H105" s="178">
        <v>1</v>
      </c>
      <c r="I105" s="7">
        <v>1</v>
      </c>
      <c r="J105" s="7">
        <v>1</v>
      </c>
      <c r="K105" s="7">
        <v>1</v>
      </c>
      <c r="L105" s="35">
        <v>1</v>
      </c>
      <c r="M105" s="97"/>
      <c r="N105" s="88"/>
      <c r="P105" s="5"/>
      <c r="Q105" s="28"/>
      <c r="R105" s="15"/>
      <c r="S105" s="15"/>
      <c r="T105" s="15"/>
    </row>
    <row r="106" spans="1:39" ht="17.45" customHeight="1" x14ac:dyDescent="0.25">
      <c r="A106" s="696"/>
      <c r="B106" s="789"/>
      <c r="C106" s="364" t="s">
        <v>41</v>
      </c>
      <c r="D106" s="351" t="s">
        <v>787</v>
      </c>
      <c r="E106" s="181">
        <v>45674</v>
      </c>
      <c r="F106" s="109">
        <v>1</v>
      </c>
      <c r="G106" s="246" t="s">
        <v>9</v>
      </c>
      <c r="H106" s="135">
        <v>1</v>
      </c>
      <c r="I106" s="10">
        <v>1</v>
      </c>
      <c r="J106" s="10">
        <v>1</v>
      </c>
      <c r="K106" s="44">
        <v>4</v>
      </c>
      <c r="L106" s="33">
        <v>4</v>
      </c>
      <c r="M106" s="170"/>
      <c r="N106" s="149" t="s">
        <v>835</v>
      </c>
      <c r="O106" s="27"/>
      <c r="P106" s="5"/>
      <c r="Q106" s="28"/>
      <c r="R106" s="15"/>
      <c r="S106" s="15"/>
      <c r="T106" s="15"/>
    </row>
    <row r="107" spans="1:39" ht="8.25" customHeight="1" thickBot="1" x14ac:dyDescent="0.3">
      <c r="A107" s="696"/>
      <c r="B107" s="789"/>
      <c r="C107" s="364"/>
      <c r="D107" s="351"/>
      <c r="E107" s="181"/>
      <c r="F107" s="109"/>
      <c r="G107" s="246"/>
      <c r="H107" s="135"/>
      <c r="I107" s="10"/>
      <c r="J107" s="243"/>
      <c r="K107" s="44"/>
      <c r="L107" s="41"/>
      <c r="M107" s="170"/>
      <c r="N107" s="149"/>
      <c r="O107" s="27"/>
      <c r="P107" s="5"/>
      <c r="Q107" s="28"/>
      <c r="R107" s="15"/>
      <c r="S107" s="15"/>
      <c r="T107" s="15"/>
    </row>
    <row r="108" spans="1:39" ht="17.45" customHeight="1" thickBot="1" x14ac:dyDescent="0.3">
      <c r="A108" s="696"/>
      <c r="B108" s="799" t="s">
        <v>157</v>
      </c>
      <c r="C108" s="374" t="s">
        <v>41</v>
      </c>
      <c r="D108" s="305" t="s">
        <v>836</v>
      </c>
      <c r="E108" s="121">
        <v>45666</v>
      </c>
      <c r="F108" s="188">
        <v>3</v>
      </c>
      <c r="G108" s="252" t="s">
        <v>9</v>
      </c>
      <c r="H108" s="188">
        <v>3</v>
      </c>
      <c r="I108" s="39">
        <v>3</v>
      </c>
      <c r="J108" s="39">
        <v>4</v>
      </c>
      <c r="K108" s="43">
        <v>4</v>
      </c>
      <c r="L108" s="40">
        <v>0</v>
      </c>
      <c r="M108" s="110"/>
      <c r="N108" s="261" t="s">
        <v>837</v>
      </c>
      <c r="O108" s="27"/>
      <c r="P108" s="5"/>
      <c r="Q108" s="28"/>
      <c r="R108" s="15"/>
      <c r="S108" s="15"/>
      <c r="T108" s="15"/>
    </row>
    <row r="109" spans="1:39" ht="17.45" customHeight="1" thickBot="1" x14ac:dyDescent="0.3">
      <c r="A109" s="696"/>
      <c r="B109" s="799"/>
      <c r="C109" s="342" t="s">
        <v>41</v>
      </c>
      <c r="D109" s="269" t="s">
        <v>572</v>
      </c>
      <c r="E109" s="201">
        <v>45677</v>
      </c>
      <c r="F109" s="178">
        <v>1</v>
      </c>
      <c r="G109" s="238" t="s">
        <v>9</v>
      </c>
      <c r="H109" s="178">
        <v>1</v>
      </c>
      <c r="I109" s="7">
        <v>1</v>
      </c>
      <c r="J109" s="7">
        <v>1</v>
      </c>
      <c r="K109" s="7">
        <v>1</v>
      </c>
      <c r="L109" s="33">
        <v>1</v>
      </c>
      <c r="M109" s="279"/>
      <c r="N109" s="321" t="s">
        <v>838</v>
      </c>
      <c r="O109" s="27"/>
      <c r="P109" s="5"/>
      <c r="Q109" s="28"/>
      <c r="R109" s="15"/>
      <c r="S109" s="15"/>
      <c r="T109" s="15"/>
    </row>
    <row r="110" spans="1:39" ht="17.45" customHeight="1" thickBot="1" x14ac:dyDescent="0.3">
      <c r="A110" s="696"/>
      <c r="B110" s="799"/>
      <c r="C110" s="350" t="s">
        <v>41</v>
      </c>
      <c r="D110" s="355" t="s">
        <v>403</v>
      </c>
      <c r="E110" s="345"/>
      <c r="F110" s="297">
        <v>1</v>
      </c>
      <c r="G110" s="302" t="s">
        <v>9</v>
      </c>
      <c r="H110" s="297">
        <v>1</v>
      </c>
      <c r="I110" s="11">
        <v>1</v>
      </c>
      <c r="J110" s="11">
        <v>4</v>
      </c>
      <c r="K110" s="11">
        <v>4</v>
      </c>
      <c r="L110" s="35">
        <v>4</v>
      </c>
      <c r="M110" s="298"/>
      <c r="N110" s="322"/>
      <c r="O110" s="27"/>
      <c r="P110" s="5"/>
      <c r="Q110" s="28"/>
      <c r="R110" s="15"/>
      <c r="S110" s="15"/>
      <c r="T110" s="15"/>
    </row>
    <row r="111" spans="1:39" ht="8.25" customHeight="1" thickBot="1" x14ac:dyDescent="0.3">
      <c r="A111" s="696"/>
      <c r="B111" s="799"/>
      <c r="C111" s="364"/>
      <c r="D111" s="351"/>
      <c r="E111" s="154"/>
      <c r="F111" s="135"/>
      <c r="G111" s="277"/>
      <c r="H111" s="135"/>
      <c r="I111" s="31"/>
      <c r="J111" s="243"/>
      <c r="K111" s="44"/>
      <c r="L111" s="38"/>
      <c r="M111" s="109"/>
      <c r="N111" s="149"/>
      <c r="O111" s="27"/>
      <c r="P111" s="5"/>
      <c r="Q111" s="28"/>
      <c r="R111" s="15"/>
      <c r="S111" s="15"/>
      <c r="T111" s="15"/>
    </row>
    <row r="112" spans="1:39" ht="18" customHeight="1" thickBot="1" x14ac:dyDescent="0.3">
      <c r="A112" s="715"/>
      <c r="B112" s="714" t="s">
        <v>146</v>
      </c>
      <c r="C112" s="290" t="s">
        <v>82</v>
      </c>
      <c r="D112" s="291" t="s">
        <v>651</v>
      </c>
      <c r="E112" s="286">
        <v>45666</v>
      </c>
      <c r="F112" s="285">
        <v>1</v>
      </c>
      <c r="G112" s="304" t="s">
        <v>9</v>
      </c>
      <c r="H112" s="285">
        <v>1</v>
      </c>
      <c r="I112" s="8">
        <v>1</v>
      </c>
      <c r="J112" s="8">
        <v>1</v>
      </c>
      <c r="K112" s="8">
        <v>1</v>
      </c>
      <c r="L112" s="32">
        <v>1</v>
      </c>
      <c r="M112" s="209"/>
      <c r="N112" s="357" t="s">
        <v>565</v>
      </c>
      <c r="O112" s="12"/>
      <c r="P112" s="5"/>
      <c r="Q112" s="28"/>
      <c r="R112" s="15"/>
      <c r="S112" s="15"/>
      <c r="T112" s="15"/>
      <c r="U112" s="26"/>
      <c r="V112" s="26"/>
      <c r="W112" s="26"/>
      <c r="X112" s="26"/>
      <c r="Y112" s="26"/>
      <c r="Z112" s="26"/>
      <c r="AA112" s="15"/>
      <c r="AB112" s="15"/>
      <c r="AK112" s="15"/>
      <c r="AL112" s="15"/>
      <c r="AM112" s="15"/>
    </row>
    <row r="113" spans="1:39" ht="18" customHeight="1" thickBot="1" x14ac:dyDescent="0.3">
      <c r="A113" s="715"/>
      <c r="B113" s="714"/>
      <c r="C113" s="347" t="s">
        <v>82</v>
      </c>
      <c r="D113" s="269" t="s">
        <v>839</v>
      </c>
      <c r="E113" s="201">
        <v>45672</v>
      </c>
      <c r="F113" s="178">
        <v>1</v>
      </c>
      <c r="G113" s="238" t="s">
        <v>9</v>
      </c>
      <c r="H113" s="178">
        <v>1</v>
      </c>
      <c r="I113" s="7">
        <v>1</v>
      </c>
      <c r="J113" s="7">
        <v>4</v>
      </c>
      <c r="K113" s="7">
        <v>4</v>
      </c>
      <c r="L113" s="33">
        <v>0</v>
      </c>
      <c r="M113" s="101"/>
      <c r="N113" s="260" t="s">
        <v>840</v>
      </c>
      <c r="O113" s="12"/>
      <c r="P113" s="5"/>
      <c r="Q113" s="28"/>
      <c r="R113" s="15"/>
      <c r="S113" s="15"/>
      <c r="T113" s="15"/>
      <c r="U113" s="26"/>
      <c r="V113" s="26"/>
      <c r="W113" s="26"/>
      <c r="X113" s="26"/>
      <c r="Y113" s="26"/>
      <c r="Z113" s="26"/>
      <c r="AA113" s="15"/>
      <c r="AB113" s="15"/>
      <c r="AK113" s="15"/>
      <c r="AL113" s="15"/>
      <c r="AM113" s="15"/>
    </row>
    <row r="114" spans="1:39" ht="18" customHeight="1" thickBot="1" x14ac:dyDescent="0.3">
      <c r="A114" s="715"/>
      <c r="B114" s="714"/>
      <c r="C114" s="347" t="s">
        <v>82</v>
      </c>
      <c r="D114" s="269" t="s">
        <v>841</v>
      </c>
      <c r="E114" s="201"/>
      <c r="F114" s="178"/>
      <c r="G114" s="238" t="s">
        <v>9</v>
      </c>
      <c r="H114" s="178"/>
      <c r="I114" s="7"/>
      <c r="J114" s="7">
        <v>1</v>
      </c>
      <c r="K114" s="7">
        <v>1</v>
      </c>
      <c r="L114" s="33">
        <v>1</v>
      </c>
      <c r="M114" s="101"/>
      <c r="N114" s="260"/>
      <c r="O114" s="12"/>
      <c r="P114" s="5"/>
      <c r="Q114" s="28"/>
      <c r="R114" s="15"/>
      <c r="S114" s="15"/>
      <c r="T114" s="15"/>
      <c r="U114" s="26"/>
      <c r="V114" s="26"/>
      <c r="W114" s="26"/>
      <c r="X114" s="26"/>
      <c r="Y114" s="26"/>
      <c r="Z114" s="26"/>
      <c r="AA114" s="15"/>
      <c r="AB114" s="15"/>
      <c r="AK114" s="15"/>
      <c r="AL114" s="15"/>
      <c r="AM114" s="15"/>
    </row>
    <row r="115" spans="1:39" ht="18" customHeight="1" thickBot="1" x14ac:dyDescent="0.3">
      <c r="A115" s="715"/>
      <c r="B115" s="714"/>
      <c r="C115" s="347" t="s">
        <v>82</v>
      </c>
      <c r="D115" s="269" t="s">
        <v>651</v>
      </c>
      <c r="E115" s="201">
        <v>45666</v>
      </c>
      <c r="F115" s="178">
        <v>1</v>
      </c>
      <c r="G115" s="238" t="s">
        <v>9</v>
      </c>
      <c r="H115" s="178">
        <v>1</v>
      </c>
      <c r="I115" s="7">
        <v>1</v>
      </c>
      <c r="J115" s="7">
        <v>1</v>
      </c>
      <c r="K115" s="7">
        <v>1</v>
      </c>
      <c r="L115" s="33">
        <v>1</v>
      </c>
      <c r="M115" s="101"/>
      <c r="N115" s="260" t="s">
        <v>565</v>
      </c>
      <c r="O115" s="12"/>
      <c r="P115" s="5"/>
      <c r="Q115" s="28"/>
      <c r="R115" s="15"/>
      <c r="S115" s="15"/>
      <c r="T115" s="15"/>
      <c r="U115" s="26"/>
      <c r="V115" s="26"/>
      <c r="W115" s="26"/>
      <c r="X115" s="26"/>
      <c r="Y115" s="26"/>
      <c r="Z115" s="26"/>
      <c r="AA115" s="15"/>
      <c r="AB115" s="15"/>
      <c r="AK115" s="15"/>
      <c r="AL115" s="15"/>
      <c r="AM115" s="15"/>
    </row>
    <row r="116" spans="1:39" ht="9.75" customHeight="1" thickBot="1" x14ac:dyDescent="0.3">
      <c r="A116" s="716"/>
      <c r="B116" s="727"/>
      <c r="C116" s="390"/>
      <c r="D116" s="376"/>
      <c r="E116" s="248"/>
      <c r="F116" s="60"/>
      <c r="G116" s="242"/>
      <c r="H116" s="60"/>
      <c r="I116" s="36"/>
      <c r="J116" s="244"/>
      <c r="K116" s="9"/>
      <c r="L116" s="34"/>
      <c r="M116" s="171"/>
      <c r="N116" s="358"/>
      <c r="O116" s="12"/>
      <c r="P116" s="5"/>
      <c r="Q116" s="28"/>
      <c r="R116" s="15"/>
      <c r="S116" s="15"/>
      <c r="T116" s="15"/>
      <c r="U116" s="26"/>
      <c r="V116" s="26"/>
      <c r="W116" s="26"/>
      <c r="X116" s="26"/>
      <c r="Y116" s="26"/>
      <c r="Z116" s="26"/>
      <c r="AA116" s="15"/>
      <c r="AB116" s="15"/>
      <c r="AK116" s="15"/>
      <c r="AL116" s="15"/>
      <c r="AM116" s="15"/>
    </row>
    <row r="117" spans="1:39" ht="8.25" customHeight="1" thickBot="1" x14ac:dyDescent="0.3">
      <c r="A117" s="127"/>
      <c r="B117" s="127"/>
      <c r="C117" s="338"/>
      <c r="D117" s="204"/>
      <c r="E117" s="49"/>
      <c r="F117" s="1"/>
      <c r="G117" s="54"/>
      <c r="H117" s="1"/>
      <c r="I117" s="31"/>
      <c r="J117" s="1"/>
      <c r="K117" s="1"/>
      <c r="L117" s="1"/>
      <c r="M117" s="1"/>
      <c r="N117" s="337"/>
      <c r="O117" s="27"/>
      <c r="P117" s="5"/>
      <c r="Q117" s="28"/>
      <c r="R117" s="15"/>
      <c r="S117" s="15"/>
      <c r="T117" s="15"/>
    </row>
    <row r="118" spans="1:39" ht="18" customHeight="1" thickBot="1" x14ac:dyDescent="0.3">
      <c r="A118" s="792" t="s">
        <v>162</v>
      </c>
      <c r="B118" s="797" t="s">
        <v>163</v>
      </c>
      <c r="C118" s="331" t="s">
        <v>41</v>
      </c>
      <c r="D118" s="141" t="s">
        <v>655</v>
      </c>
      <c r="E118" s="286">
        <v>45677</v>
      </c>
      <c r="F118" s="155">
        <v>1</v>
      </c>
      <c r="G118" s="222" t="s">
        <v>9</v>
      </c>
      <c r="H118" s="209">
        <v>1</v>
      </c>
      <c r="I118" s="8">
        <v>1</v>
      </c>
      <c r="J118" s="8">
        <v>1</v>
      </c>
      <c r="K118" s="8">
        <v>1</v>
      </c>
      <c r="L118" s="32">
        <v>1</v>
      </c>
      <c r="M118" s="344"/>
      <c r="N118" s="82" t="s">
        <v>656</v>
      </c>
    </row>
    <row r="119" spans="1:39" ht="18" customHeight="1" thickBot="1" x14ac:dyDescent="0.3">
      <c r="A119" s="796"/>
      <c r="B119" s="798"/>
      <c r="C119" s="462" t="s">
        <v>113</v>
      </c>
      <c r="D119" s="225" t="s">
        <v>577</v>
      </c>
      <c r="E119" s="463"/>
      <c r="F119" s="159">
        <v>1</v>
      </c>
      <c r="G119" s="221" t="s">
        <v>9</v>
      </c>
      <c r="H119" s="226">
        <v>2</v>
      </c>
      <c r="I119" s="36">
        <v>2</v>
      </c>
      <c r="J119" s="36">
        <v>2</v>
      </c>
      <c r="K119" s="36">
        <v>2</v>
      </c>
      <c r="L119" s="37">
        <v>2</v>
      </c>
      <c r="M119" s="464"/>
      <c r="N119" s="79"/>
    </row>
    <row r="120" spans="1:39" ht="9" customHeight="1" thickBot="1" x14ac:dyDescent="0.3">
      <c r="A120" s="127"/>
      <c r="B120" s="127"/>
      <c r="C120" s="128"/>
      <c r="D120" s="129"/>
      <c r="E120" s="50"/>
      <c r="F120" s="1"/>
      <c r="G120" s="54"/>
      <c r="H120" s="1"/>
      <c r="I120" s="31"/>
      <c r="J120" s="1"/>
      <c r="K120" s="1"/>
      <c r="L120" s="1"/>
      <c r="M120" s="1"/>
      <c r="N120" s="80"/>
      <c r="O120" s="3"/>
      <c r="P120" s="2"/>
      <c r="Q120" s="4"/>
      <c r="R120" s="48"/>
      <c r="S120" s="48"/>
      <c r="T120" s="48"/>
    </row>
    <row r="121" spans="1:39" ht="17.45" customHeight="1" thickBot="1" x14ac:dyDescent="0.3">
      <c r="A121" s="714" t="s">
        <v>842</v>
      </c>
      <c r="B121" s="725" t="s">
        <v>843</v>
      </c>
      <c r="C121" s="138" t="s">
        <v>41</v>
      </c>
      <c r="D121" s="291" t="s">
        <v>657</v>
      </c>
      <c r="E121" s="286">
        <v>45673</v>
      </c>
      <c r="F121" s="285">
        <v>1</v>
      </c>
      <c r="G121" s="304" t="s">
        <v>9</v>
      </c>
      <c r="H121" s="285">
        <v>1</v>
      </c>
      <c r="I121" s="8">
        <v>1</v>
      </c>
      <c r="J121" s="8">
        <v>1</v>
      </c>
      <c r="K121" s="8">
        <v>1</v>
      </c>
      <c r="L121" s="32">
        <v>1</v>
      </c>
      <c r="M121" s="209"/>
      <c r="N121" s="330" t="s">
        <v>658</v>
      </c>
      <c r="O121" s="27"/>
      <c r="P121" s="5"/>
      <c r="Q121" s="28"/>
      <c r="R121" s="15"/>
      <c r="S121" s="15"/>
      <c r="T121" s="15"/>
    </row>
    <row r="122" spans="1:39" ht="17.45" customHeight="1" thickBot="1" x14ac:dyDescent="0.3">
      <c r="A122" s="714"/>
      <c r="B122" s="725"/>
      <c r="C122" s="393"/>
      <c r="D122" s="325"/>
      <c r="E122" s="208"/>
      <c r="F122" s="161"/>
      <c r="G122" s="241"/>
      <c r="H122" s="161"/>
      <c r="I122" s="31"/>
      <c r="J122" s="250"/>
      <c r="K122" s="31"/>
      <c r="L122" s="41"/>
      <c r="M122" s="1"/>
      <c r="N122" s="190"/>
      <c r="O122" s="27"/>
      <c r="P122" s="5"/>
      <c r="Q122" s="28"/>
      <c r="R122" s="15"/>
      <c r="S122" s="15"/>
      <c r="T122" s="15"/>
    </row>
    <row r="123" spans="1:39" ht="8.25" customHeight="1" thickBot="1" x14ac:dyDescent="0.3">
      <c r="A123" s="727"/>
      <c r="B123" s="800"/>
      <c r="C123" s="312"/>
      <c r="D123" s="287"/>
      <c r="E123" s="248"/>
      <c r="F123" s="60"/>
      <c r="G123" s="242"/>
      <c r="H123" s="60"/>
      <c r="I123" s="9"/>
      <c r="J123" s="244"/>
      <c r="K123" s="9"/>
      <c r="L123" s="34"/>
      <c r="M123" s="171"/>
      <c r="N123" s="177"/>
      <c r="O123" s="27"/>
      <c r="P123" s="5"/>
      <c r="Q123" s="28"/>
      <c r="R123" s="15"/>
      <c r="S123" s="15"/>
      <c r="T123" s="15"/>
    </row>
    <row r="124" spans="1:39" ht="7.35" customHeight="1" thickBot="1" x14ac:dyDescent="0.3">
      <c r="A124" s="127"/>
      <c r="B124" s="127"/>
      <c r="C124" s="128"/>
      <c r="D124" s="129"/>
      <c r="E124" s="50"/>
      <c r="F124" s="1"/>
      <c r="G124" s="54"/>
      <c r="H124" s="1"/>
      <c r="I124" s="31"/>
      <c r="J124" s="1"/>
      <c r="K124" s="1"/>
      <c r="L124" s="1"/>
      <c r="M124" s="1"/>
      <c r="N124" s="80"/>
      <c r="O124" s="27"/>
      <c r="P124" s="5"/>
      <c r="Q124" s="28"/>
      <c r="R124" s="15"/>
      <c r="S124" s="15"/>
      <c r="T124" s="15"/>
    </row>
    <row r="125" spans="1:39" ht="33" customHeight="1" thickBot="1" x14ac:dyDescent="0.3">
      <c r="A125" s="451" t="s">
        <v>173</v>
      </c>
      <c r="B125" s="695" t="s">
        <v>174</v>
      </c>
      <c r="C125" s="368" t="s">
        <v>45</v>
      </c>
      <c r="D125" s="141" t="s">
        <v>46</v>
      </c>
      <c r="E125" s="369"/>
      <c r="F125" s="155"/>
      <c r="G125" s="51"/>
      <c r="H125" s="285"/>
      <c r="I125" s="39"/>
      <c r="J125" s="306"/>
      <c r="K125" s="8"/>
      <c r="L125" s="32"/>
      <c r="M125" s="209"/>
      <c r="N125" s="172" t="s">
        <v>813</v>
      </c>
    </row>
    <row r="126" spans="1:39" ht="17.45" customHeight="1" x14ac:dyDescent="0.25">
      <c r="A126" s="452"/>
      <c r="B126" s="696"/>
      <c r="C126" s="366" t="s">
        <v>102</v>
      </c>
      <c r="D126" s="372" t="s">
        <v>176</v>
      </c>
      <c r="E126" s="310"/>
      <c r="F126" s="158">
        <v>1</v>
      </c>
      <c r="G126" s="55" t="s">
        <v>9</v>
      </c>
      <c r="H126" s="135">
        <v>1</v>
      </c>
      <c r="I126" s="10">
        <v>1</v>
      </c>
      <c r="J126" s="10">
        <v>1</v>
      </c>
      <c r="K126" s="243">
        <v>1</v>
      </c>
      <c r="L126" s="197">
        <v>1</v>
      </c>
      <c r="M126" s="169"/>
      <c r="N126" s="210" t="s">
        <v>844</v>
      </c>
    </row>
    <row r="127" spans="1:39" ht="17.45" customHeight="1" x14ac:dyDescent="0.25">
      <c r="A127" s="452"/>
      <c r="B127" s="696"/>
      <c r="C127" s="295" t="s">
        <v>177</v>
      </c>
      <c r="D127" s="275" t="s">
        <v>845</v>
      </c>
      <c r="E127" s="428">
        <v>45673</v>
      </c>
      <c r="F127" s="156">
        <v>1</v>
      </c>
      <c r="G127" s="52" t="s">
        <v>9</v>
      </c>
      <c r="H127" s="178">
        <v>1</v>
      </c>
      <c r="I127" s="7">
        <v>1</v>
      </c>
      <c r="J127" s="7">
        <v>1</v>
      </c>
      <c r="K127" s="279">
        <v>1</v>
      </c>
      <c r="L127" s="195">
        <v>1</v>
      </c>
      <c r="M127" s="101"/>
      <c r="N127" s="175" t="s">
        <v>846</v>
      </c>
    </row>
    <row r="128" spans="1:39" ht="17.45" customHeight="1" x14ac:dyDescent="0.25">
      <c r="A128" s="452"/>
      <c r="B128" s="696"/>
      <c r="C128" s="295" t="s">
        <v>177</v>
      </c>
      <c r="D128" s="275" t="s">
        <v>847</v>
      </c>
      <c r="E128" s="428">
        <v>45674</v>
      </c>
      <c r="F128" s="156">
        <v>3</v>
      </c>
      <c r="G128" s="52" t="s">
        <v>9</v>
      </c>
      <c r="H128" s="178">
        <v>3</v>
      </c>
      <c r="I128" s="7">
        <v>3</v>
      </c>
      <c r="J128" s="7">
        <v>3</v>
      </c>
      <c r="K128" s="279">
        <v>3</v>
      </c>
      <c r="L128" s="195">
        <v>1</v>
      </c>
      <c r="M128" s="101"/>
      <c r="N128" s="210"/>
    </row>
    <row r="129" spans="1:39" ht="17.45" customHeight="1" x14ac:dyDescent="0.25">
      <c r="A129" s="452"/>
      <c r="B129" s="696"/>
      <c r="C129" s="139" t="s">
        <v>41</v>
      </c>
      <c r="D129" s="275" t="s">
        <v>579</v>
      </c>
      <c r="E129" s="428">
        <v>45674</v>
      </c>
      <c r="F129" s="156">
        <v>1</v>
      </c>
      <c r="G129" s="52" t="s">
        <v>9</v>
      </c>
      <c r="H129" s="178">
        <v>1</v>
      </c>
      <c r="I129" s="7">
        <v>1</v>
      </c>
      <c r="J129" s="7">
        <v>1</v>
      </c>
      <c r="K129" s="279">
        <v>1</v>
      </c>
      <c r="L129" s="195">
        <v>1</v>
      </c>
      <c r="M129" s="101"/>
      <c r="N129" s="175" t="s">
        <v>661</v>
      </c>
    </row>
    <row r="130" spans="1:39" ht="17.45" customHeight="1" x14ac:dyDescent="0.25">
      <c r="A130" s="452"/>
      <c r="B130" s="696"/>
      <c r="C130" s="349" t="s">
        <v>177</v>
      </c>
      <c r="D130" s="373" t="s">
        <v>794</v>
      </c>
      <c r="E130" s="310"/>
      <c r="F130" s="156"/>
      <c r="G130" s="55" t="s">
        <v>9</v>
      </c>
      <c r="H130" s="135"/>
      <c r="I130" s="10"/>
      <c r="J130" s="10"/>
      <c r="K130" s="279">
        <v>1</v>
      </c>
      <c r="L130" s="195">
        <v>1</v>
      </c>
      <c r="M130" s="1"/>
      <c r="N130" s="210"/>
    </row>
    <row r="131" spans="1:39" ht="17.45" customHeight="1" x14ac:dyDescent="0.25">
      <c r="A131" s="452"/>
      <c r="B131" s="696"/>
      <c r="C131" s="349" t="s">
        <v>177</v>
      </c>
      <c r="D131" s="373" t="s">
        <v>848</v>
      </c>
      <c r="E131" s="310"/>
      <c r="F131" s="156"/>
      <c r="G131" s="55" t="s">
        <v>9</v>
      </c>
      <c r="H131" s="135">
        <v>1</v>
      </c>
      <c r="I131" s="10">
        <v>1</v>
      </c>
      <c r="J131" s="10">
        <v>1</v>
      </c>
      <c r="K131" s="279">
        <v>1</v>
      </c>
      <c r="L131" s="195">
        <v>0</v>
      </c>
      <c r="M131" s="1"/>
      <c r="N131" s="210"/>
    </row>
    <row r="132" spans="1:39" ht="17.45" customHeight="1" x14ac:dyDescent="0.25">
      <c r="A132" s="452"/>
      <c r="B132" s="696"/>
      <c r="C132" s="349" t="s">
        <v>177</v>
      </c>
      <c r="D132" s="373" t="s">
        <v>849</v>
      </c>
      <c r="E132" s="326">
        <v>45663</v>
      </c>
      <c r="F132" s="156">
        <v>1</v>
      </c>
      <c r="G132" s="55" t="s">
        <v>9</v>
      </c>
      <c r="H132" s="135">
        <v>2</v>
      </c>
      <c r="I132" s="10">
        <v>2</v>
      </c>
      <c r="J132" s="10">
        <v>4</v>
      </c>
      <c r="K132" s="7">
        <v>0</v>
      </c>
      <c r="L132" s="195">
        <v>0</v>
      </c>
      <c r="M132" s="1"/>
      <c r="N132" s="174" t="s">
        <v>182</v>
      </c>
    </row>
    <row r="133" spans="1:39" ht="17.45" customHeight="1" x14ac:dyDescent="0.25">
      <c r="A133" s="452"/>
      <c r="B133" s="696"/>
      <c r="C133" s="349" t="s">
        <v>177</v>
      </c>
      <c r="D133" s="373" t="s">
        <v>850</v>
      </c>
      <c r="E133" s="450">
        <v>45672</v>
      </c>
      <c r="F133" s="156">
        <v>1</v>
      </c>
      <c r="G133" s="55" t="s">
        <v>9</v>
      </c>
      <c r="H133" s="135">
        <v>1</v>
      </c>
      <c r="I133" s="10">
        <v>1</v>
      </c>
      <c r="J133" s="10">
        <v>1</v>
      </c>
      <c r="K133" s="7">
        <v>1</v>
      </c>
      <c r="L133" s="195">
        <v>0</v>
      </c>
      <c r="M133" s="1"/>
      <c r="N133" s="174"/>
    </row>
    <row r="134" spans="1:39" s="16" customFormat="1" ht="17.45" customHeight="1" x14ac:dyDescent="0.25">
      <c r="A134" s="452"/>
      <c r="B134" s="696"/>
      <c r="C134" s="366" t="s">
        <v>177</v>
      </c>
      <c r="D134" s="373" t="s">
        <v>725</v>
      </c>
      <c r="E134" s="326"/>
      <c r="F134" s="158">
        <v>1</v>
      </c>
      <c r="G134" s="55" t="s">
        <v>9</v>
      </c>
      <c r="H134" s="135">
        <v>1</v>
      </c>
      <c r="I134" s="10">
        <v>1</v>
      </c>
      <c r="J134" s="10">
        <v>1</v>
      </c>
      <c r="K134" s="10">
        <v>1</v>
      </c>
      <c r="L134" s="197">
        <v>1</v>
      </c>
      <c r="M134" s="170"/>
      <c r="N134" s="176" t="s">
        <v>726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s="16" customFormat="1" ht="17.45" customHeight="1" x14ac:dyDescent="0.25">
      <c r="A135" s="452"/>
      <c r="B135" s="696"/>
      <c r="C135" s="366" t="s">
        <v>177</v>
      </c>
      <c r="D135" s="373" t="s">
        <v>665</v>
      </c>
      <c r="E135" s="326">
        <v>45688</v>
      </c>
      <c r="F135" s="158"/>
      <c r="G135" s="55" t="s">
        <v>9</v>
      </c>
      <c r="H135" s="135"/>
      <c r="I135" s="10"/>
      <c r="J135" s="10"/>
      <c r="K135" s="10"/>
      <c r="L135" s="197">
        <v>1</v>
      </c>
      <c r="M135" s="1"/>
      <c r="N135" s="17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s="16" customFormat="1" ht="17.45" customHeight="1" x14ac:dyDescent="0.25">
      <c r="A136" s="452"/>
      <c r="B136" s="696"/>
      <c r="C136" s="349" t="s">
        <v>177</v>
      </c>
      <c r="D136" s="373" t="s">
        <v>213</v>
      </c>
      <c r="E136" s="326">
        <v>45672</v>
      </c>
      <c r="F136" s="156">
        <v>1</v>
      </c>
      <c r="G136" s="55" t="s">
        <v>9</v>
      </c>
      <c r="H136" s="135">
        <v>1</v>
      </c>
      <c r="I136" s="10">
        <v>1</v>
      </c>
      <c r="J136" s="10">
        <v>1</v>
      </c>
      <c r="K136" s="7">
        <v>1</v>
      </c>
      <c r="L136" s="195">
        <v>1</v>
      </c>
      <c r="M136" s="1"/>
      <c r="N136" s="174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s="16" customFormat="1" ht="17.45" customHeight="1" x14ac:dyDescent="0.25">
      <c r="A137" s="452"/>
      <c r="B137" s="696"/>
      <c r="C137" s="349" t="s">
        <v>177</v>
      </c>
      <c r="D137" s="373" t="s">
        <v>194</v>
      </c>
      <c r="E137" s="326">
        <v>45688</v>
      </c>
      <c r="F137" s="156">
        <v>1</v>
      </c>
      <c r="G137" s="55" t="s">
        <v>9</v>
      </c>
      <c r="H137" s="135">
        <v>1</v>
      </c>
      <c r="I137" s="10">
        <v>1</v>
      </c>
      <c r="J137" s="10">
        <v>1</v>
      </c>
      <c r="K137" s="7">
        <v>1</v>
      </c>
      <c r="L137" s="195">
        <v>1</v>
      </c>
      <c r="M137" s="1"/>
      <c r="N137" s="88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s="16" customFormat="1" ht="17.45" customHeight="1" x14ac:dyDescent="0.25">
      <c r="A138" s="452"/>
      <c r="B138" s="696"/>
      <c r="C138" s="349" t="s">
        <v>177</v>
      </c>
      <c r="D138" s="373" t="s">
        <v>196</v>
      </c>
      <c r="E138" s="326">
        <v>45680</v>
      </c>
      <c r="F138" s="156">
        <v>1</v>
      </c>
      <c r="G138" s="55" t="s">
        <v>9</v>
      </c>
      <c r="H138" s="135">
        <v>1</v>
      </c>
      <c r="I138" s="10">
        <v>1</v>
      </c>
      <c r="J138" s="10">
        <v>1</v>
      </c>
      <c r="K138" s="7">
        <v>1</v>
      </c>
      <c r="L138" s="195">
        <v>1</v>
      </c>
      <c r="M138" s="1"/>
      <c r="N138" s="88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s="16" customFormat="1" ht="17.45" customHeight="1" x14ac:dyDescent="0.25">
      <c r="A139" s="452"/>
      <c r="B139" s="696"/>
      <c r="C139" s="349" t="s">
        <v>177</v>
      </c>
      <c r="D139" s="373" t="s">
        <v>666</v>
      </c>
      <c r="E139" s="326">
        <v>45667</v>
      </c>
      <c r="F139" s="156">
        <v>1</v>
      </c>
      <c r="G139" s="55" t="s">
        <v>9</v>
      </c>
      <c r="H139" s="135">
        <v>1</v>
      </c>
      <c r="I139" s="10">
        <v>1</v>
      </c>
      <c r="J139" s="10">
        <v>1</v>
      </c>
      <c r="K139" s="7">
        <v>1</v>
      </c>
      <c r="L139" s="195">
        <v>1</v>
      </c>
      <c r="M139" s="1"/>
      <c r="N139" s="88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s="16" customFormat="1" ht="17.45" customHeight="1" x14ac:dyDescent="0.25">
      <c r="A140" s="452"/>
      <c r="B140" s="696"/>
      <c r="C140" s="349" t="s">
        <v>177</v>
      </c>
      <c r="D140" s="373" t="s">
        <v>667</v>
      </c>
      <c r="E140" s="326">
        <v>45667</v>
      </c>
      <c r="F140" s="156">
        <v>1</v>
      </c>
      <c r="G140" s="55" t="s">
        <v>9</v>
      </c>
      <c r="H140" s="135">
        <v>1</v>
      </c>
      <c r="I140" s="10">
        <v>1</v>
      </c>
      <c r="J140" s="10">
        <v>1</v>
      </c>
      <c r="K140" s="7">
        <v>1</v>
      </c>
      <c r="L140" s="195">
        <v>1</v>
      </c>
      <c r="M140" s="1"/>
      <c r="N140" s="88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s="16" customFormat="1" ht="17.45" customHeight="1" x14ac:dyDescent="0.25">
      <c r="A141" s="452"/>
      <c r="B141" s="696"/>
      <c r="C141" s="349" t="s">
        <v>177</v>
      </c>
      <c r="D141" s="373" t="s">
        <v>851</v>
      </c>
      <c r="E141" s="326">
        <v>45667</v>
      </c>
      <c r="F141" s="156">
        <v>1</v>
      </c>
      <c r="G141" s="55" t="s">
        <v>9</v>
      </c>
      <c r="H141" s="135">
        <v>1</v>
      </c>
      <c r="I141" s="10">
        <v>1</v>
      </c>
      <c r="J141" s="10">
        <v>1</v>
      </c>
      <c r="K141" s="7">
        <v>1</v>
      </c>
      <c r="L141" s="195">
        <v>1</v>
      </c>
      <c r="M141" s="1"/>
      <c r="N141" s="88" t="s">
        <v>852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s="16" customFormat="1" ht="17.45" customHeight="1" x14ac:dyDescent="0.25">
      <c r="A142" s="452"/>
      <c r="B142" s="696"/>
      <c r="C142" s="349" t="s">
        <v>177</v>
      </c>
      <c r="D142" s="373" t="s">
        <v>669</v>
      </c>
      <c r="E142" s="326">
        <v>45680</v>
      </c>
      <c r="F142" s="156">
        <v>1</v>
      </c>
      <c r="G142" s="55" t="s">
        <v>9</v>
      </c>
      <c r="H142" s="135">
        <v>1</v>
      </c>
      <c r="I142" s="10">
        <v>1</v>
      </c>
      <c r="J142" s="10">
        <v>1</v>
      </c>
      <c r="K142" s="7">
        <v>1</v>
      </c>
      <c r="L142" s="195">
        <v>1</v>
      </c>
      <c r="M142" s="1"/>
      <c r="N142" s="88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s="16" customFormat="1" ht="17.45" customHeight="1" x14ac:dyDescent="0.25">
      <c r="A143" s="452"/>
      <c r="B143" s="696"/>
      <c r="C143" s="349" t="s">
        <v>177</v>
      </c>
      <c r="D143" s="373" t="s">
        <v>670</v>
      </c>
      <c r="E143" s="326">
        <v>45688</v>
      </c>
      <c r="F143" s="156">
        <v>1</v>
      </c>
      <c r="G143" s="55" t="s">
        <v>9</v>
      </c>
      <c r="H143" s="135">
        <v>1</v>
      </c>
      <c r="I143" s="10">
        <v>1</v>
      </c>
      <c r="J143" s="10">
        <v>1</v>
      </c>
      <c r="K143" s="7">
        <v>1</v>
      </c>
      <c r="L143" s="195">
        <v>1</v>
      </c>
      <c r="M143" s="1"/>
      <c r="N143" s="88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s="16" customFormat="1" ht="17.45" customHeight="1" x14ac:dyDescent="0.25">
      <c r="A144" s="452"/>
      <c r="B144" s="696"/>
      <c r="C144" s="349" t="s">
        <v>177</v>
      </c>
      <c r="D144" s="373" t="s">
        <v>338</v>
      </c>
      <c r="E144" s="326">
        <v>45680</v>
      </c>
      <c r="F144" s="156">
        <v>1</v>
      </c>
      <c r="G144" s="55" t="s">
        <v>9</v>
      </c>
      <c r="H144" s="135">
        <v>1</v>
      </c>
      <c r="I144" s="10">
        <v>1</v>
      </c>
      <c r="J144" s="10">
        <v>1</v>
      </c>
      <c r="K144" s="7">
        <v>1</v>
      </c>
      <c r="L144" s="195">
        <v>1</v>
      </c>
      <c r="M144" s="1"/>
      <c r="N144" s="88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s="16" customFormat="1" ht="17.45" customHeight="1" x14ac:dyDescent="0.25">
      <c r="A145" s="452"/>
      <c r="B145" s="696"/>
      <c r="C145" s="349" t="s">
        <v>177</v>
      </c>
      <c r="D145" s="373" t="s">
        <v>339</v>
      </c>
      <c r="E145" s="326">
        <v>45680</v>
      </c>
      <c r="F145" s="156">
        <v>1</v>
      </c>
      <c r="G145" s="55" t="s">
        <v>9</v>
      </c>
      <c r="H145" s="135">
        <v>1</v>
      </c>
      <c r="I145" s="10">
        <v>1</v>
      </c>
      <c r="J145" s="10">
        <v>1</v>
      </c>
      <c r="K145" s="7">
        <v>1</v>
      </c>
      <c r="L145" s="195">
        <v>1</v>
      </c>
      <c r="M145" s="1"/>
      <c r="N145" s="88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s="16" customFormat="1" ht="17.45" customHeight="1" x14ac:dyDescent="0.25">
      <c r="A146" s="452"/>
      <c r="B146" s="696"/>
      <c r="C146" s="349" t="s">
        <v>177</v>
      </c>
      <c r="D146" s="373" t="s">
        <v>216</v>
      </c>
      <c r="E146" s="326">
        <v>45688</v>
      </c>
      <c r="F146" s="156">
        <v>1</v>
      </c>
      <c r="G146" s="55" t="s">
        <v>9</v>
      </c>
      <c r="H146" s="135">
        <v>1</v>
      </c>
      <c r="I146" s="10">
        <v>1</v>
      </c>
      <c r="J146" s="10">
        <v>1</v>
      </c>
      <c r="K146" s="7">
        <v>1</v>
      </c>
      <c r="L146" s="195">
        <v>1</v>
      </c>
      <c r="M146" s="1"/>
      <c r="N146" s="88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16" customFormat="1" ht="17.45" customHeight="1" x14ac:dyDescent="0.25">
      <c r="A147" s="452"/>
      <c r="B147" s="696"/>
      <c r="C147" s="349" t="s">
        <v>177</v>
      </c>
      <c r="D147" s="373" t="s">
        <v>671</v>
      </c>
      <c r="E147" s="326">
        <v>45688</v>
      </c>
      <c r="F147" s="156">
        <v>1</v>
      </c>
      <c r="G147" s="55" t="s">
        <v>9</v>
      </c>
      <c r="H147" s="135">
        <v>1</v>
      </c>
      <c r="I147" s="10">
        <v>1</v>
      </c>
      <c r="J147" s="10">
        <v>1</v>
      </c>
      <c r="K147" s="7">
        <v>1</v>
      </c>
      <c r="L147" s="195">
        <v>1</v>
      </c>
      <c r="M147" s="1"/>
      <c r="N147" s="88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16" customFormat="1" ht="17.45" hidden="1" customHeight="1" thickBot="1" x14ac:dyDescent="0.3">
      <c r="A148" s="452"/>
      <c r="B148" s="696"/>
      <c r="C148" s="349" t="s">
        <v>177</v>
      </c>
      <c r="D148" s="348" t="s">
        <v>138</v>
      </c>
      <c r="E148" s="326">
        <v>45688</v>
      </c>
      <c r="F148" s="156">
        <v>1</v>
      </c>
      <c r="G148" s="55" t="s">
        <v>9</v>
      </c>
      <c r="H148" s="135">
        <v>1</v>
      </c>
      <c r="I148" s="10">
        <v>1</v>
      </c>
      <c r="J148" s="10">
        <v>1</v>
      </c>
      <c r="K148" s="7">
        <v>1</v>
      </c>
      <c r="L148" s="195">
        <v>1</v>
      </c>
      <c r="M148" s="1"/>
      <c r="N148" s="88" t="s">
        <v>427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16" customFormat="1" ht="17.45" customHeight="1" x14ac:dyDescent="0.25">
      <c r="A149" s="452"/>
      <c r="B149" s="696"/>
      <c r="C149" s="349" t="s">
        <v>177</v>
      </c>
      <c r="D149" s="373" t="s">
        <v>208</v>
      </c>
      <c r="E149" s="326">
        <v>45702</v>
      </c>
      <c r="F149" s="156">
        <v>1</v>
      </c>
      <c r="G149" s="55" t="s">
        <v>9</v>
      </c>
      <c r="H149" s="135">
        <v>1</v>
      </c>
      <c r="I149" s="10">
        <v>1</v>
      </c>
      <c r="J149" s="10">
        <v>1</v>
      </c>
      <c r="K149" s="7">
        <v>1</v>
      </c>
      <c r="L149" s="195">
        <v>1</v>
      </c>
      <c r="M149" s="1"/>
      <c r="N149" s="174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16" customFormat="1" ht="17.45" customHeight="1" x14ac:dyDescent="0.25">
      <c r="A150" s="452"/>
      <c r="B150" s="696"/>
      <c r="C150" s="339" t="s">
        <v>210</v>
      </c>
      <c r="D150" s="275" t="s">
        <v>211</v>
      </c>
      <c r="E150" s="370"/>
      <c r="F150" s="156">
        <v>1</v>
      </c>
      <c r="G150" s="52" t="s">
        <v>9</v>
      </c>
      <c r="H150" s="178">
        <v>1</v>
      </c>
      <c r="I150" s="7">
        <v>1</v>
      </c>
      <c r="J150" s="7">
        <v>1</v>
      </c>
      <c r="K150" s="7">
        <v>1</v>
      </c>
      <c r="L150" s="195">
        <v>1</v>
      </c>
      <c r="M150" s="167"/>
      <c r="N150" s="174" t="s">
        <v>428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16" customFormat="1" ht="6" customHeight="1" thickBot="1" x14ac:dyDescent="0.3">
      <c r="A151" s="453"/>
      <c r="B151" s="697"/>
      <c r="C151" s="296"/>
      <c r="D151" s="225"/>
      <c r="E151" s="371"/>
      <c r="F151" s="159"/>
      <c r="G151" s="126"/>
      <c r="H151" s="265"/>
      <c r="I151" s="36"/>
      <c r="J151" s="266"/>
      <c r="K151" s="36"/>
      <c r="L151" s="37"/>
      <c r="M151" s="226"/>
      <c r="N151" s="328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16" customFormat="1" ht="7.5" customHeight="1" thickBot="1" x14ac:dyDescent="0.3">
      <c r="A152" s="6"/>
      <c r="B152" s="113"/>
      <c r="C152" s="6"/>
      <c r="D152" s="6"/>
      <c r="E152" s="12"/>
      <c r="F152" s="1"/>
      <c r="G152" s="13"/>
      <c r="H152" s="1"/>
      <c r="I152" s="31"/>
      <c r="J152" s="1"/>
      <c r="K152" s="1"/>
      <c r="L152" s="1"/>
      <c r="M152" s="6"/>
      <c r="N152" s="14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ht="16.7" customHeight="1" thickBot="1" x14ac:dyDescent="0.3">
      <c r="A153" s="695" t="s">
        <v>222</v>
      </c>
      <c r="B153" s="698" t="s">
        <v>223</v>
      </c>
      <c r="C153" s="353" t="s">
        <v>82</v>
      </c>
      <c r="D153" s="90" t="s">
        <v>224</v>
      </c>
      <c r="E153" s="308"/>
      <c r="F153" s="98">
        <v>1</v>
      </c>
      <c r="G153" s="51" t="s">
        <v>9</v>
      </c>
      <c r="H153" s="285">
        <v>1</v>
      </c>
      <c r="I153" s="8">
        <v>1</v>
      </c>
      <c r="J153" s="8">
        <v>1</v>
      </c>
      <c r="K153" s="8">
        <v>1</v>
      </c>
      <c r="L153" s="32">
        <v>1</v>
      </c>
      <c r="M153" s="209"/>
      <c r="N153" s="330" t="s">
        <v>225</v>
      </c>
    </row>
    <row r="154" spans="1:39" ht="16.7" customHeight="1" thickBot="1" x14ac:dyDescent="0.3">
      <c r="A154" s="696"/>
      <c r="B154" s="698"/>
      <c r="C154" s="360" t="s">
        <v>41</v>
      </c>
      <c r="D154" s="91" t="s">
        <v>226</v>
      </c>
      <c r="E154" s="191"/>
      <c r="F154" s="158">
        <v>1</v>
      </c>
      <c r="G154" s="55" t="s">
        <v>9</v>
      </c>
      <c r="H154" s="135">
        <v>1</v>
      </c>
      <c r="I154" s="10">
        <v>1</v>
      </c>
      <c r="J154" s="10">
        <v>1</v>
      </c>
      <c r="K154" s="10">
        <v>1</v>
      </c>
      <c r="L154" s="38">
        <v>1</v>
      </c>
      <c r="M154" s="170"/>
      <c r="N154" s="176" t="s">
        <v>225</v>
      </c>
    </row>
    <row r="155" spans="1:39" ht="16.7" customHeight="1" thickBot="1" x14ac:dyDescent="0.3">
      <c r="A155" s="696"/>
      <c r="B155" s="698"/>
      <c r="C155" s="354" t="s">
        <v>82</v>
      </c>
      <c r="D155" s="95" t="s">
        <v>227</v>
      </c>
      <c r="E155" s="180"/>
      <c r="F155" s="156">
        <v>1</v>
      </c>
      <c r="G155" s="52" t="s">
        <v>9</v>
      </c>
      <c r="H155" s="178">
        <v>1</v>
      </c>
      <c r="I155" s="7">
        <v>1</v>
      </c>
      <c r="J155" s="7">
        <v>1</v>
      </c>
      <c r="K155" s="7">
        <v>1</v>
      </c>
      <c r="L155" s="33">
        <v>1</v>
      </c>
      <c r="M155" s="279"/>
      <c r="N155" s="385" t="s">
        <v>225</v>
      </c>
    </row>
    <row r="156" spans="1:39" ht="9" customHeight="1" thickBot="1" x14ac:dyDescent="0.3">
      <c r="A156" s="696"/>
      <c r="B156" s="699"/>
      <c r="C156" s="323"/>
      <c r="D156" s="324"/>
      <c r="E156" s="292"/>
      <c r="F156" s="159"/>
      <c r="G156" s="126"/>
      <c r="H156" s="265"/>
      <c r="I156" s="36"/>
      <c r="J156" s="266"/>
      <c r="K156" s="36"/>
      <c r="L156" s="37"/>
      <c r="M156" s="226"/>
      <c r="N156" s="328"/>
    </row>
    <row r="157" spans="1:39" ht="16.7" customHeight="1" x14ac:dyDescent="0.25">
      <c r="A157" s="696"/>
      <c r="B157" s="712" t="s">
        <v>228</v>
      </c>
      <c r="C157" s="457" t="s">
        <v>82</v>
      </c>
      <c r="D157" s="355" t="s">
        <v>229</v>
      </c>
      <c r="E157" s="308">
        <v>45646</v>
      </c>
      <c r="F157" s="156">
        <v>1</v>
      </c>
      <c r="G157" s="277" t="s">
        <v>9</v>
      </c>
      <c r="H157" s="285">
        <v>1</v>
      </c>
      <c r="I157" s="8">
        <v>1</v>
      </c>
      <c r="J157" s="8">
        <v>1</v>
      </c>
      <c r="K157" s="8">
        <v>1</v>
      </c>
      <c r="L157" s="32">
        <v>1</v>
      </c>
      <c r="M157" s="170"/>
      <c r="N157" s="176" t="s">
        <v>230</v>
      </c>
      <c r="O157" s="6"/>
    </row>
    <row r="158" spans="1:39" ht="16.7" customHeight="1" x14ac:dyDescent="0.25">
      <c r="A158" s="696"/>
      <c r="B158" s="712"/>
      <c r="C158" s="458" t="s">
        <v>82</v>
      </c>
      <c r="D158" s="269" t="s">
        <v>795</v>
      </c>
      <c r="E158" s="201"/>
      <c r="F158" s="156"/>
      <c r="G158" s="52" t="s">
        <v>9</v>
      </c>
      <c r="H158" s="178">
        <v>1</v>
      </c>
      <c r="I158" s="7">
        <v>1</v>
      </c>
      <c r="J158" s="7">
        <v>1</v>
      </c>
      <c r="K158" s="7">
        <v>1</v>
      </c>
      <c r="L158" s="33">
        <v>1</v>
      </c>
      <c r="M158" s="170"/>
      <c r="N158" s="176" t="s">
        <v>853</v>
      </c>
      <c r="O158" s="6"/>
    </row>
    <row r="159" spans="1:39" ht="7.5" customHeight="1" thickBot="1" x14ac:dyDescent="0.3">
      <c r="A159" s="697"/>
      <c r="B159" s="713"/>
      <c r="C159" s="459"/>
      <c r="D159" s="329"/>
      <c r="E159" s="263"/>
      <c r="F159" s="159"/>
      <c r="G159" s="126"/>
      <c r="H159" s="265"/>
      <c r="I159" s="36"/>
      <c r="J159" s="266"/>
      <c r="K159" s="36"/>
      <c r="L159" s="37"/>
      <c r="M159" s="171"/>
      <c r="N159" s="177"/>
    </row>
    <row r="160" spans="1:39" s="16" customFormat="1" ht="7.5" customHeight="1" thickBot="1" x14ac:dyDescent="0.3">
      <c r="A160" s="6"/>
      <c r="B160" s="113"/>
      <c r="C160" s="6"/>
      <c r="D160" s="6"/>
      <c r="E160" s="12"/>
      <c r="F160" s="1"/>
      <c r="G160" s="13"/>
      <c r="H160" s="1"/>
      <c r="I160" s="31"/>
      <c r="J160" s="1"/>
      <c r="K160" s="1"/>
      <c r="L160" s="1"/>
      <c r="M160" s="6"/>
      <c r="N160" s="14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ht="18.600000000000001" customHeight="1" x14ac:dyDescent="0.25">
      <c r="A161" s="698" t="s">
        <v>162</v>
      </c>
      <c r="B161" s="792" t="s">
        <v>586</v>
      </c>
      <c r="C161" s="81" t="s">
        <v>587</v>
      </c>
      <c r="D161" s="90" t="s">
        <v>588</v>
      </c>
      <c r="E161" s="308">
        <v>45679</v>
      </c>
      <c r="F161" s="98">
        <v>3</v>
      </c>
      <c r="G161" s="304" t="s">
        <v>9</v>
      </c>
      <c r="H161" s="285">
        <v>3</v>
      </c>
      <c r="I161" s="8">
        <v>3</v>
      </c>
      <c r="J161" s="8">
        <v>3</v>
      </c>
      <c r="K161" s="8">
        <v>3</v>
      </c>
      <c r="L161" s="32">
        <v>3</v>
      </c>
      <c r="M161" s="209"/>
      <c r="N161" s="82" t="s">
        <v>854</v>
      </c>
    </row>
    <row r="162" spans="1:39" ht="18.600000000000001" customHeight="1" x14ac:dyDescent="0.25">
      <c r="A162" s="712"/>
      <c r="B162" s="801"/>
      <c r="C162" s="83" t="s">
        <v>82</v>
      </c>
      <c r="D162" s="166" t="s">
        <v>855</v>
      </c>
      <c r="E162" s="191"/>
      <c r="F162" s="108">
        <v>2</v>
      </c>
      <c r="G162" s="302" t="s">
        <v>9</v>
      </c>
      <c r="H162" s="297">
        <v>2</v>
      </c>
      <c r="I162" s="11">
        <v>2</v>
      </c>
      <c r="J162" s="11">
        <v>2</v>
      </c>
      <c r="K162" s="11">
        <v>2</v>
      </c>
      <c r="L162" s="35">
        <v>0</v>
      </c>
      <c r="M162" s="167"/>
      <c r="N162" s="84" t="s">
        <v>856</v>
      </c>
    </row>
    <row r="163" spans="1:39" ht="7.5" customHeight="1" thickBot="1" x14ac:dyDescent="0.3">
      <c r="A163" s="713"/>
      <c r="B163" s="793"/>
      <c r="C163" s="115"/>
      <c r="D163" s="120"/>
      <c r="E163" s="206"/>
      <c r="F163" s="99"/>
      <c r="G163" s="242"/>
      <c r="H163" s="60"/>
      <c r="I163" s="9"/>
      <c r="J163" s="244"/>
      <c r="K163" s="9"/>
      <c r="L163" s="34"/>
      <c r="M163" s="341"/>
      <c r="N163" s="89"/>
    </row>
    <row r="164" spans="1:39" ht="10.5" customHeight="1" thickBot="1" x14ac:dyDescent="0.3">
      <c r="A164"/>
      <c r="B164"/>
      <c r="C164" s="317"/>
      <c r="D164" s="204"/>
      <c r="E164" s="318"/>
      <c r="F164" s="319"/>
      <c r="G164" s="320"/>
      <c r="H164" s="319"/>
      <c r="I164" s="460"/>
      <c r="J164" s="319"/>
      <c r="K164" s="319"/>
      <c r="L164" s="319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</row>
    <row r="165" spans="1:39" ht="18.600000000000001" customHeight="1" x14ac:dyDescent="0.25">
      <c r="A165" s="700" t="s">
        <v>231</v>
      </c>
      <c r="B165" s="701"/>
      <c r="C165" s="365" t="s">
        <v>41</v>
      </c>
      <c r="D165" s="118" t="s">
        <v>232</v>
      </c>
      <c r="E165" s="121">
        <v>45642</v>
      </c>
      <c r="F165" s="160">
        <v>1</v>
      </c>
      <c r="G165" s="56" t="s">
        <v>9</v>
      </c>
      <c r="H165" s="188">
        <v>1</v>
      </c>
      <c r="I165" s="39">
        <v>1</v>
      </c>
      <c r="J165" s="39">
        <v>1</v>
      </c>
      <c r="K165" s="39">
        <v>1</v>
      </c>
      <c r="L165" s="40">
        <v>1</v>
      </c>
      <c r="M165" s="169">
        <v>1</v>
      </c>
      <c r="N165" s="461" t="s">
        <v>857</v>
      </c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</row>
    <row r="166" spans="1:39" ht="18.600000000000001" customHeight="1" x14ac:dyDescent="0.25">
      <c r="A166" s="702"/>
      <c r="B166" s="703"/>
      <c r="C166" s="75" t="s">
        <v>504</v>
      </c>
      <c r="D166" s="92" t="s">
        <v>234</v>
      </c>
      <c r="E166" s="201"/>
      <c r="F166" s="156">
        <v>4</v>
      </c>
      <c r="G166" s="52" t="s">
        <v>9</v>
      </c>
      <c r="H166" s="178">
        <v>4</v>
      </c>
      <c r="I166" s="7">
        <v>4</v>
      </c>
      <c r="J166" s="7">
        <v>1</v>
      </c>
      <c r="K166" s="7">
        <v>1</v>
      </c>
      <c r="L166" s="33">
        <v>1</v>
      </c>
      <c r="M166" s="101"/>
      <c r="N166" s="174" t="s">
        <v>235</v>
      </c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</row>
    <row r="167" spans="1:39" ht="18.600000000000001" customHeight="1" x14ac:dyDescent="0.25">
      <c r="A167" s="702"/>
      <c r="B167" s="703"/>
      <c r="C167" s="75" t="s">
        <v>113</v>
      </c>
      <c r="D167" s="92" t="s">
        <v>858</v>
      </c>
      <c r="E167" s="201"/>
      <c r="F167" s="156">
        <v>1</v>
      </c>
      <c r="G167" s="52" t="s">
        <v>9</v>
      </c>
      <c r="H167" s="178">
        <v>1</v>
      </c>
      <c r="I167" s="7">
        <v>1</v>
      </c>
      <c r="J167" s="7">
        <v>0</v>
      </c>
      <c r="K167" s="7">
        <v>0</v>
      </c>
      <c r="L167" s="33">
        <v>0</v>
      </c>
      <c r="M167" s="101"/>
      <c r="N167" s="174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</row>
    <row r="168" spans="1:39" ht="18.600000000000001" customHeight="1" x14ac:dyDescent="0.25">
      <c r="A168" s="702"/>
      <c r="B168" s="703"/>
      <c r="C168" s="75" t="s">
        <v>859</v>
      </c>
      <c r="D168" s="92" t="s">
        <v>860</v>
      </c>
      <c r="E168" s="201">
        <v>45646</v>
      </c>
      <c r="F168" s="156">
        <v>2</v>
      </c>
      <c r="G168" s="52" t="s">
        <v>9</v>
      </c>
      <c r="H168" s="178">
        <v>2</v>
      </c>
      <c r="I168" s="7">
        <v>2</v>
      </c>
      <c r="J168" s="7">
        <v>0</v>
      </c>
      <c r="K168" s="7">
        <v>0</v>
      </c>
      <c r="L168" s="33">
        <v>0</v>
      </c>
      <c r="M168" s="101"/>
      <c r="N168" s="174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</row>
    <row r="169" spans="1:39" ht="18.600000000000001" customHeight="1" thickBot="1" x14ac:dyDescent="0.3">
      <c r="A169" s="704"/>
      <c r="B169" s="705"/>
      <c r="C169" s="301" t="s">
        <v>82</v>
      </c>
      <c r="D169" s="329" t="s">
        <v>590</v>
      </c>
      <c r="E169" s="263">
        <v>45681</v>
      </c>
      <c r="F169" s="159">
        <v>1</v>
      </c>
      <c r="G169" s="126" t="s">
        <v>9</v>
      </c>
      <c r="H169" s="265">
        <v>1</v>
      </c>
      <c r="I169" s="36">
        <v>1</v>
      </c>
      <c r="J169" s="36">
        <v>1</v>
      </c>
      <c r="K169" s="36">
        <v>1</v>
      </c>
      <c r="L169" s="37">
        <v>1</v>
      </c>
      <c r="M169" s="226"/>
      <c r="N169" s="429" t="s">
        <v>861</v>
      </c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4" spans="1:39" x14ac:dyDescent="0.25">
      <c r="B174" s="332"/>
      <c r="E174" s="6"/>
      <c r="F174" s="6"/>
      <c r="G174" s="6"/>
      <c r="N174" s="6"/>
      <c r="O174" s="6"/>
    </row>
    <row r="175" spans="1:39" x14ac:dyDescent="0.25">
      <c r="B175" s="332"/>
      <c r="E175" s="6"/>
      <c r="F175" s="6"/>
      <c r="G175" s="6"/>
      <c r="N175" s="6"/>
      <c r="O175" s="6"/>
    </row>
    <row r="176" spans="1:39" x14ac:dyDescent="0.25">
      <c r="B176" s="332"/>
      <c r="C176" s="333"/>
      <c r="E176" s="6"/>
      <c r="F176" s="6"/>
      <c r="G176" s="6"/>
      <c r="N176" s="6"/>
      <c r="O176" s="6"/>
    </row>
    <row r="177" spans="2:15" x14ac:dyDescent="0.25">
      <c r="B177" s="332"/>
      <c r="C177" s="333"/>
      <c r="E177" s="6"/>
      <c r="F177" s="6"/>
      <c r="G177" s="6"/>
      <c r="N177" s="6"/>
      <c r="O177" s="6"/>
    </row>
    <row r="178" spans="2:15" x14ac:dyDescent="0.25">
      <c r="B178" s="332"/>
      <c r="C178" s="333"/>
      <c r="E178" s="6"/>
      <c r="F178" s="6"/>
      <c r="G178" s="6"/>
      <c r="N178" s="6"/>
      <c r="O178" s="6"/>
    </row>
    <row r="179" spans="2:15" x14ac:dyDescent="0.25">
      <c r="B179" s="332"/>
      <c r="C179" s="333"/>
      <c r="E179" s="6"/>
      <c r="F179" s="6"/>
      <c r="G179" s="6"/>
      <c r="N179" s="6"/>
      <c r="O179" s="6"/>
    </row>
    <row r="180" spans="2:15" x14ac:dyDescent="0.25">
      <c r="B180" s="332"/>
      <c r="C180" s="334"/>
      <c r="E180" s="6"/>
      <c r="F180" s="6"/>
      <c r="G180" s="6"/>
      <c r="N180" s="6"/>
      <c r="O180" s="6"/>
    </row>
  </sheetData>
  <mergeCells count="48">
    <mergeCell ref="A2:A4"/>
    <mergeCell ref="B2:M2"/>
    <mergeCell ref="N2:N4"/>
    <mergeCell ref="R2:S2"/>
    <mergeCell ref="B3:M3"/>
    <mergeCell ref="B4:M4"/>
    <mergeCell ref="H6:L6"/>
    <mergeCell ref="G7:G8"/>
    <mergeCell ref="H7:H8"/>
    <mergeCell ref="I7:I8"/>
    <mergeCell ref="J7:J8"/>
    <mergeCell ref="K7:K8"/>
    <mergeCell ref="L7:L8"/>
    <mergeCell ref="B9:B10"/>
    <mergeCell ref="C9:C10"/>
    <mergeCell ref="A11:A12"/>
    <mergeCell ref="B11:B12"/>
    <mergeCell ref="C11:C12"/>
    <mergeCell ref="O11:O12"/>
    <mergeCell ref="A13:A65"/>
    <mergeCell ref="B13:B18"/>
    <mergeCell ref="B19:B44"/>
    <mergeCell ref="B45:B61"/>
    <mergeCell ref="B62:B65"/>
    <mergeCell ref="E11:E12"/>
    <mergeCell ref="F11:F12"/>
    <mergeCell ref="G11:G12"/>
    <mergeCell ref="H11:L11"/>
    <mergeCell ref="M11:M12"/>
    <mergeCell ref="N11:N12"/>
    <mergeCell ref="D11:D12"/>
    <mergeCell ref="A67:A116"/>
    <mergeCell ref="B67:B89"/>
    <mergeCell ref="B90:B102"/>
    <mergeCell ref="B103:B107"/>
    <mergeCell ref="B108:B111"/>
    <mergeCell ref="B112:B116"/>
    <mergeCell ref="A165:B169"/>
    <mergeCell ref="A118:A119"/>
    <mergeCell ref="B118:B119"/>
    <mergeCell ref="A121:A123"/>
    <mergeCell ref="B121:B123"/>
    <mergeCell ref="A153:A159"/>
    <mergeCell ref="B153:B156"/>
    <mergeCell ref="B157:B159"/>
    <mergeCell ref="A161:A163"/>
    <mergeCell ref="B161:B163"/>
    <mergeCell ref="B125:B151"/>
  </mergeCells>
  <conditionalFormatting sqref="F66:F163 H66:L163 F13:F64 H13:L64">
    <cfRule type="cellIs" dxfId="76" priority="412" operator="equal">
      <formula>1</formula>
    </cfRule>
    <cfRule type="cellIs" dxfId="75" priority="409" operator="equal">
      <formula>4</formula>
    </cfRule>
    <cfRule type="cellIs" dxfId="74" priority="410" operator="equal">
      <formula>3</formula>
    </cfRule>
    <cfRule type="cellIs" dxfId="73" priority="411" operator="equal">
      <formula>2</formula>
    </cfRule>
  </conditionalFormatting>
  <conditionalFormatting sqref="F165:F169">
    <cfRule type="cellIs" dxfId="71" priority="381" operator="equal">
      <formula>4</formula>
    </cfRule>
    <cfRule type="cellIs" dxfId="70" priority="382" operator="equal">
      <formula>3</formula>
    </cfRule>
    <cfRule type="cellIs" dxfId="69" priority="383" operator="equal">
      <formula>2</formula>
    </cfRule>
    <cfRule type="cellIs" dxfId="68" priority="384" operator="equal">
      <formula>1</formula>
    </cfRule>
  </conditionalFormatting>
  <conditionalFormatting sqref="H165:M169">
    <cfRule type="cellIs" dxfId="66" priority="296" operator="equal">
      <formula>2</formula>
    </cfRule>
    <cfRule type="cellIs" dxfId="65" priority="294" operator="equal">
      <formula>4</formula>
    </cfRule>
    <cfRule type="cellIs" dxfId="64" priority="297" operator="equal">
      <formula>1</formula>
    </cfRule>
    <cfRule type="cellIs" dxfId="63" priority="295" operator="equal">
      <formula>3</formula>
    </cfRule>
  </conditionalFormatting>
  <conditionalFormatting sqref="M66:M151 M153:M159">
    <cfRule type="containsText" dxfId="61" priority="125" operator="containsText" text="1">
      <formula>NOT(ISERROR(SEARCH("1",M66)))</formula>
    </cfRule>
  </conditionalFormatting>
  <conditionalFormatting sqref="M161:M162">
    <cfRule type="containsText" dxfId="60" priority="117" operator="containsText" text="1">
      <formula>NOT(ISERROR(SEARCH("1",M161)))</formula>
    </cfRule>
  </conditionalFormatting>
  <dataValidations count="2">
    <dataValidation type="list" allowBlank="1" showInputMessage="1" showErrorMessage="1" sqref="L112 K120:M123 H153:H159 F159:F163 H13:L64 H68:H116 M66:M116 F13:F64 H118:H119 I66:L111 H161:L163 J151:L160 H121:J123 H150:H151 K113:L119 I150:I159 H165:M169 I112:J120 H132:I149 I129:I131 J129:M150 F66:F156 H125:H131 I124:M128" xr:uid="{DF33BDF7-2F62-499B-A30C-B5DE4C0E3076}">
      <formula1>$S$4:$S$9</formula1>
    </dataValidation>
    <dataValidation type="list" allowBlank="1" showInputMessage="1" showErrorMessage="1" sqref="G13:G64 G152:G163 G66:G116 G118:G150" xr:uid="{099B8888-BA35-4B79-8A8D-59C4A3D1CE5A}">
      <formula1>$P$5:$P$8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32" stopIfTrue="1" operator="containsText" id="{8E956053-8D13-43B1-A1DB-C623527BFDFD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F13:F64 H13:L64 F70:F163 H70:L163</xm:sqref>
        </x14:conditionalFormatting>
        <x14:conditionalFormatting xmlns:xm="http://schemas.microsoft.com/office/excel/2006/main">
          <x14:cfRule type="iconSet" priority="96706" id="{6C2338F7-1071-487E-ACF3-AC0D19F7C3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705" id="{72C5F014-A662-460D-9EA5-179E212204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707" id="{794A3776-07F3-4645-9A8E-796211CD97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F21:F31</xm:sqref>
        </x14:conditionalFormatting>
        <x14:conditionalFormatting xmlns:xm="http://schemas.microsoft.com/office/excel/2006/main">
          <x14:cfRule type="iconSet" priority="426" id="{5F9FD515-E8A5-4593-B63E-B3DD147E30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7" id="{218F7374-5CA9-40C9-8236-D034AAB127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8" id="{AC0032DB-4EF2-4CD6-B73E-D563EE2F7B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F32:F36 F13:F20</xm:sqref>
        </x14:conditionalFormatting>
        <x14:conditionalFormatting xmlns:xm="http://schemas.microsoft.com/office/excel/2006/main">
          <x14:cfRule type="iconSet" priority="423" id="{F0F9E1F8-E85C-48EF-A7AD-768DF15F30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4" id="{DC4F4EDA-6E48-438A-904C-489A1F50D1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5" id="{C02FA9D3-C213-40B5-B118-22C29ADC28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F32:F36</xm:sqref>
        </x14:conditionalFormatting>
        <x14:conditionalFormatting xmlns:xm="http://schemas.microsoft.com/office/excel/2006/main">
          <x14:cfRule type="iconSet" priority="420" id="{386A896C-0C45-48EA-A3FE-04D4099743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1" id="{9F3387B3-EFB4-424D-8C06-A0146DF3D7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2" id="{6B900DDF-F94C-4307-84A2-BF4404B02D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F45:F54</xm:sqref>
        </x14:conditionalFormatting>
        <x14:conditionalFormatting xmlns:xm="http://schemas.microsoft.com/office/excel/2006/main">
          <x14:cfRule type="iconSet" priority="96262" id="{BBFC2204-B7A4-40EA-A9E4-457E1CAB36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61" id="{EFF697DF-FE14-4074-8CB9-F33125E368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63" id="{1D35AB09-55E1-455F-9E61-80871BC895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F55:F64 F37:F44</xm:sqref>
        </x14:conditionalFormatting>
        <x14:conditionalFormatting xmlns:xm="http://schemas.microsoft.com/office/excel/2006/main">
          <x14:cfRule type="containsText" priority="413" stopIfTrue="1" operator="containsText" id="{60AC14EF-744E-4A04-A40E-50734E31C1B5}">
            <xm:f>NOT(ISERROR(SEARCH(0,F66)))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F66:F68</xm:sqref>
        </x14:conditionalFormatting>
        <x14:conditionalFormatting xmlns:xm="http://schemas.microsoft.com/office/excel/2006/main">
          <x14:cfRule type="iconSet" priority="96240" id="{025FC95D-24B1-4AE4-B5A4-976884EF04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39" id="{1C9CCEC3-461F-439D-80AE-886E5A15FA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38" id="{E4124923-5CBE-4553-B9ED-966C06A5D9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41" id="{2FFDA730-D1A7-4007-96BB-149E3F5F86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404" id="{C5679178-D1AF-4360-A204-09EEC1B78B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3" id="{68747D27-0369-471C-A204-03D0A42095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F103 F68 F70:F88</xm:sqref>
        </x14:conditionalFormatting>
        <x14:conditionalFormatting xmlns:xm="http://schemas.microsoft.com/office/excel/2006/main">
          <x14:cfRule type="iconSet" priority="96211" id="{733CE7D8-3B3C-48EA-86BC-270331D753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F112:F116 I112:L116</xm:sqref>
        </x14:conditionalFormatting>
        <x14:conditionalFormatting xmlns:xm="http://schemas.microsoft.com/office/excel/2006/main">
          <x14:cfRule type="iconSet" priority="402" id="{1E9D2F1E-A19D-43A1-ABF6-38BB245B0A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F118:F119 H118:L119</xm:sqref>
        </x14:conditionalFormatting>
        <x14:conditionalFormatting xmlns:xm="http://schemas.microsoft.com/office/excel/2006/main">
          <x14:cfRule type="iconSet" priority="401" id="{9807392E-D872-4BC2-8254-F001FEEF20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F118:F119</xm:sqref>
        </x14:conditionalFormatting>
        <x14:conditionalFormatting xmlns:xm="http://schemas.microsoft.com/office/excel/2006/main">
          <x14:cfRule type="iconSet" priority="97754" id="{94119954-976A-4CAB-BA88-7927C48BD0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F125:F131</xm:sqref>
        </x14:conditionalFormatting>
        <x14:conditionalFormatting xmlns:xm="http://schemas.microsoft.com/office/excel/2006/main">
          <x14:cfRule type="iconSet" priority="97556" id="{429FA23A-2A88-408E-BFF3-C937640F7C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F132:F133 H132:L133</xm:sqref>
        </x14:conditionalFormatting>
        <x14:conditionalFormatting xmlns:xm="http://schemas.microsoft.com/office/excel/2006/main">
          <x14:cfRule type="iconSet" priority="97558" id="{0A8C5475-739F-4916-AB16-EE9E196A59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F132:F133</xm:sqref>
        </x14:conditionalFormatting>
        <x14:conditionalFormatting xmlns:xm="http://schemas.microsoft.com/office/excel/2006/main">
          <x14:cfRule type="iconSet" priority="397" id="{170B15ED-392E-4BF1-B4D4-8D1A2FDF7A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6" id="{09FA6DF2-E66F-4BC5-9B46-7F0FEB87B3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F134:F135</xm:sqref>
        </x14:conditionalFormatting>
        <x14:conditionalFormatting xmlns:xm="http://schemas.microsoft.com/office/excel/2006/main">
          <x14:cfRule type="iconSet" priority="96945" id="{AAE5424A-F9EF-48FF-8C98-AE52A797F8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F134:F150 H134:L150</xm:sqref>
        </x14:conditionalFormatting>
        <x14:conditionalFormatting xmlns:xm="http://schemas.microsoft.com/office/excel/2006/main">
          <x14:cfRule type="iconSet" priority="96949" id="{450EC0E5-3473-48B8-91FC-53B1D8C350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F134:F150</xm:sqref>
        </x14:conditionalFormatting>
        <x14:conditionalFormatting xmlns:xm="http://schemas.microsoft.com/office/excel/2006/main">
          <x14:cfRule type="iconSet" priority="324" id="{F9D3AD38-F971-4536-BE8A-1E15CBD4DF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F157:F158 H157:I159 J157:L158</xm:sqref>
        </x14:conditionalFormatting>
        <x14:conditionalFormatting xmlns:xm="http://schemas.microsoft.com/office/excel/2006/main">
          <x14:cfRule type="iconSet" priority="95954" id="{64F2341B-C034-49A9-9397-D8BFEABAAC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F157:F158</xm:sqref>
        </x14:conditionalFormatting>
        <x14:conditionalFormatting xmlns:xm="http://schemas.microsoft.com/office/excel/2006/main">
          <x14:cfRule type="iconSet" priority="391" id="{05C2D546-9B54-415F-9E81-AF969BDE48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F159 F153:F156</xm:sqref>
        </x14:conditionalFormatting>
        <x14:conditionalFormatting xmlns:xm="http://schemas.microsoft.com/office/excel/2006/main">
          <x14:cfRule type="iconSet" priority="301" id="{E620BB99-9944-412C-9C56-6702C7783C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F159:F163 H125 F117 I117:L117 H123 F151:F156 I151:L152 F66:F68 F13:F64 F70:F111 H161:I163 H153:I159 I13:L64 I66:L111 J153:L163 H165:M169 H170:L179 F165:F179 F120:F131 I120:L131</xm:sqref>
        </x14:conditionalFormatting>
        <x14:conditionalFormatting xmlns:xm="http://schemas.microsoft.com/office/excel/2006/main">
          <x14:cfRule type="iconSet" priority="390" id="{1F4ACF91-3562-491A-B0F2-44831E32B2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9" id="{63A79583-B55C-4CFC-A211-5FB5EE1A25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8" id="{D12396FD-2716-4191-BF15-95A5058DEA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F161:F162</xm:sqref>
        </x14:conditionalFormatting>
        <x14:conditionalFormatting xmlns:xm="http://schemas.microsoft.com/office/excel/2006/main">
          <x14:cfRule type="iconSet" priority="387" id="{AB102221-F3B6-4B96-9197-8663046F30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F161:F163</xm:sqref>
        </x14:conditionalFormatting>
        <x14:conditionalFormatting xmlns:xm="http://schemas.microsoft.com/office/excel/2006/main">
          <x14:cfRule type="containsText" priority="385" stopIfTrue="1" operator="containsText" id="{BB3E6714-473D-4DBB-8F5B-873DB5C98F35}">
            <xm:f>NOT(ISERROR(SEARCH(0,F165)))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86" id="{625D622E-35B5-4BA8-AE19-8FAD7E6BD4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F165:F169</xm:sqref>
        </x14:conditionalFormatting>
        <x14:conditionalFormatting xmlns:xm="http://schemas.microsoft.com/office/excel/2006/main">
          <x14:cfRule type="iconSet" priority="96733" id="{8792B9C4-610E-4B4C-9477-28F02C2F06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734" id="{D9914824-AD58-4568-9955-3AF0712C1A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731" id="{85662D2C-A403-4ECA-9361-13146AB7FE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732" id="{CC7D43FF-C866-4E0E-8574-2FA94ED731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H13:H64</xm:sqref>
        </x14:conditionalFormatting>
        <x14:conditionalFormatting xmlns:xm="http://schemas.microsoft.com/office/excel/2006/main">
          <x14:cfRule type="iconSet" priority="96711" id="{3D0B9C24-F95C-4C6B-A57D-B4EC8DAA11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712" id="{6C032C1B-7CF9-468E-965E-EF024B2916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H21:H31</xm:sqref>
        </x14:conditionalFormatting>
        <x14:conditionalFormatting xmlns:xm="http://schemas.microsoft.com/office/excel/2006/main">
          <x14:cfRule type="iconSet" priority="373" id="{2AE48A5D-C00E-461D-8456-07658129A7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4" id="{2133418F-6781-48A1-A82F-636A85C4FF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H32:H36 H13:H20</xm:sqref>
        </x14:conditionalFormatting>
        <x14:conditionalFormatting xmlns:xm="http://schemas.microsoft.com/office/excel/2006/main">
          <x14:cfRule type="iconSet" priority="372" id="{F3CE7639-52EE-40DB-AAFE-AD21731E2A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H32:H36 H15:H20</xm:sqref>
        </x14:conditionalFormatting>
        <x14:conditionalFormatting xmlns:xm="http://schemas.microsoft.com/office/excel/2006/main">
          <x14:cfRule type="iconSet" priority="371" id="{0A3AF1DF-16FE-4F91-957C-5441066025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0" id="{716EF48F-FE5B-45DE-BA6A-02B0612BC2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H32:H36</xm:sqref>
        </x14:conditionalFormatting>
        <x14:conditionalFormatting xmlns:xm="http://schemas.microsoft.com/office/excel/2006/main">
          <x14:cfRule type="iconSet" priority="369" id="{BA37CDEA-37A1-4E99-B8B9-7DDBDD1074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8" id="{11D0D191-B399-422F-B979-74A1A9E292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7" id="{0F7235F8-E48A-44F3-929D-C8E5FE9E0E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H45:H54</xm:sqref>
        </x14:conditionalFormatting>
        <x14:conditionalFormatting xmlns:xm="http://schemas.microsoft.com/office/excel/2006/main">
          <x14:cfRule type="iconSet" priority="96302" id="{C23E8497-09E5-428F-A153-49C58B8970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301" id="{EE6982F1-02AF-4806-81A6-4FB4BF54A0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H55:H64 H37:H44</xm:sqref>
        </x14:conditionalFormatting>
        <x14:conditionalFormatting xmlns:xm="http://schemas.microsoft.com/office/excel/2006/main">
          <x14:cfRule type="iconSet" priority="96307" id="{8550055F-9BD7-427D-A55D-CC2B4F6AF4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H61 H38:K44 H55:K60 I55:I64 H62:K64</xm:sqref>
        </x14:conditionalFormatting>
        <x14:conditionalFormatting xmlns:xm="http://schemas.microsoft.com/office/excel/2006/main">
          <x14:cfRule type="iconSet" priority="96057" id="{8A9A81AC-A70D-4010-AC38-034A3EE936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58" id="{81793E74-C72F-4EE9-958C-B692890929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56" id="{5D4D8228-1707-4C16-BE4A-BA766E8DFA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H70:H111 I70:J88 H68:J68</xm:sqref>
        </x14:conditionalFormatting>
        <x14:conditionalFormatting xmlns:xm="http://schemas.microsoft.com/office/excel/2006/main">
          <x14:cfRule type="iconSet" priority="96145" id="{58F4ED79-D368-4CBF-8E5E-F0DC18DB53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149" id="{D1B6FF4C-FDD8-45FF-A57A-75B362F461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148" id="{AE22CAF5-3151-4C50-B837-365F172128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147" id="{453D33D5-4B7D-4A97-81E3-E923113FF4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146" id="{9D3C4D16-67D8-47F2-A655-38AF60C169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H112:H116</xm:sqref>
        </x14:conditionalFormatting>
        <x14:conditionalFormatting xmlns:xm="http://schemas.microsoft.com/office/excel/2006/main">
          <x14:cfRule type="iconSet" priority="339" id="{03C6077C-2FF4-4185-8B67-14D3EC39A3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H118:H119</xm:sqref>
        </x14:conditionalFormatting>
        <x14:conditionalFormatting xmlns:xm="http://schemas.microsoft.com/office/excel/2006/main">
          <x14:cfRule type="iconSet" priority="95788" id="{4E1EAED8-6F51-440A-8769-FF49FA7120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787" id="{92D6365B-76CF-40BF-BB0D-172771E704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786" id="{EBB84C41-1977-48CD-BDD3-3191EC275B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H121:H123</xm:sqref>
        </x14:conditionalFormatting>
        <x14:conditionalFormatting xmlns:xm="http://schemas.microsoft.com/office/excel/2006/main">
          <x14:cfRule type="iconSet" priority="334" id="{E9AA8FF0-1C69-4D62-8631-970019C678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1" id="{53D5BB38-2976-4A73-8377-ABB2B656CE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2" id="{89ED0A92-78B9-46BC-8994-FC8A39D86E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3" id="{A81C97BE-5D98-415F-96B5-558D96365F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H123 I121:J123</xm:sqref>
        </x14:conditionalFormatting>
        <x14:conditionalFormatting xmlns:xm="http://schemas.microsoft.com/office/excel/2006/main">
          <x14:cfRule type="iconSet" priority="363" id="{9EB302D1-596C-4BF9-A104-8D3D8853E4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H61:I61</xm:sqref>
        </x14:conditionalFormatting>
        <x14:conditionalFormatting xmlns:xm="http://schemas.microsoft.com/office/excel/2006/main">
          <x14:cfRule type="iconSet" priority="326" id="{72B781EF-A140-4883-AB24-D924A22A3B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7" id="{0F6B6A6C-234A-47FA-8996-6EE06AF4F8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8" id="{D78F43D9-3B40-4A3D-AFD2-CA24E026AB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H157:I159 J157:J158</xm:sqref>
        </x14:conditionalFormatting>
        <x14:conditionalFormatting xmlns:xm="http://schemas.microsoft.com/office/excel/2006/main">
          <x14:cfRule type="iconSet" priority="325" id="{423DF33E-6815-4190-B913-0ED9D8ADCC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H157:I159 J157:K158</xm:sqref>
        </x14:conditionalFormatting>
        <x14:conditionalFormatting xmlns:xm="http://schemas.microsoft.com/office/excel/2006/main">
          <x14:cfRule type="iconSet" priority="323" id="{3D0DB255-AB06-4665-92BF-397EDD77F6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H161:I163</xm:sqref>
        </x14:conditionalFormatting>
        <x14:conditionalFormatting xmlns:xm="http://schemas.microsoft.com/office/excel/2006/main">
          <x14:cfRule type="iconSet" priority="321" id="{49A79EDE-7862-4B52-A68D-D340EF42E3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0" id="{C0B720AD-82DB-4790-AD9C-7C4D61BA06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H165:I169</xm:sqref>
        </x14:conditionalFormatting>
        <x14:conditionalFormatting xmlns:xm="http://schemas.microsoft.com/office/excel/2006/main">
          <x14:cfRule type="iconSet" priority="96252" id="{D6DCD5C7-4F15-4E08-94ED-EADADDE7B3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53" id="{22063612-03F0-4CDE-9BE6-F4826B81F0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54" id="{7BFB33E7-8F72-4009-9A25-081359DAE1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55" id="{214206D7-7125-4CB9-B3B1-E47A3D6718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56" id="{B56B7E13-CAD4-4E53-94CE-4E49F108E2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49" id="{93329513-0EC0-4FA6-8CAC-902C19D3B9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50" id="{A6278E01-6AF0-4063-A288-EF62A10133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51" id="{425D3823-6FBE-4C38-A64E-6C4A07C3F3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H69:J69</xm:sqref>
        </x14:conditionalFormatting>
        <x14:conditionalFormatting xmlns:xm="http://schemas.microsoft.com/office/excel/2006/main">
          <x14:cfRule type="iconSet" priority="319" id="{8D12E750-108E-4436-BC9C-03E91BC864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H118:J119</xm:sqref>
        </x14:conditionalFormatting>
        <x14:conditionalFormatting xmlns:xm="http://schemas.microsoft.com/office/excel/2006/main">
          <x14:cfRule type="iconSet" priority="97559" id="{B0524343-8C72-435E-8224-E398C910F4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H132:J133</xm:sqref>
        </x14:conditionalFormatting>
        <x14:conditionalFormatting xmlns:xm="http://schemas.microsoft.com/office/excel/2006/main">
          <x14:cfRule type="iconSet" priority="96967" id="{188F1670-AC1A-4CAF-ABC9-C0FF0558ED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H134:J135 H125:I125 H136:K147 I134:I149 H148:J150 J134:J150</xm:sqref>
        </x14:conditionalFormatting>
        <x14:conditionalFormatting xmlns:xm="http://schemas.microsoft.com/office/excel/2006/main">
          <x14:cfRule type="iconSet" priority="96973" id="{EE784F89-EF35-4839-A987-CCB9310C5A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H134:J135 H136:K147 I134:I149 H148:J150 J134:J150</xm:sqref>
        </x14:conditionalFormatting>
        <x14:conditionalFormatting xmlns:xm="http://schemas.microsoft.com/office/excel/2006/main">
          <x14:cfRule type="iconSet" priority="96978" id="{1F235FAC-191E-4466-8334-CF723A36E6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H150:J150 I136:J149 H134:I149 J134:J150</xm:sqref>
        </x14:conditionalFormatting>
        <x14:conditionalFormatting xmlns:xm="http://schemas.microsoft.com/office/excel/2006/main">
          <x14:cfRule type="iconSet" priority="314" id="{DBB888D6-00F9-4DCA-BF84-B42A73A949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H13:K13</xm:sqref>
        </x14:conditionalFormatting>
        <x14:conditionalFormatting xmlns:xm="http://schemas.microsoft.com/office/excel/2006/main">
          <x14:cfRule type="iconSet" priority="313" id="{85A9E127-26C1-47F9-957B-B1F0F1824D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H14:K14</xm:sqref>
        </x14:conditionalFormatting>
        <x14:conditionalFormatting xmlns:xm="http://schemas.microsoft.com/office/excel/2006/main">
          <x14:cfRule type="iconSet" priority="96715" id="{DADC3D9F-0233-467E-8498-B615ABB75D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H21:K31</xm:sqref>
        </x14:conditionalFormatting>
        <x14:conditionalFormatting xmlns:xm="http://schemas.microsoft.com/office/excel/2006/main">
          <x14:cfRule type="iconSet" priority="311" id="{097655E7-7D22-460C-BE6D-5F5FA45907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H32:K36</xm:sqref>
        </x14:conditionalFormatting>
        <x14:conditionalFormatting xmlns:xm="http://schemas.microsoft.com/office/excel/2006/main">
          <x14:cfRule type="iconSet" priority="310" id="{BA0EFF02-0492-472E-9047-7A80D80432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H37:K37</xm:sqref>
        </x14:conditionalFormatting>
        <x14:conditionalFormatting xmlns:xm="http://schemas.microsoft.com/office/excel/2006/main">
          <x14:cfRule type="iconSet" priority="309" id="{795329F4-6C09-466B-B6A2-42D14A8D48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H45:K54</xm:sqref>
        </x14:conditionalFormatting>
        <x14:conditionalFormatting xmlns:xm="http://schemas.microsoft.com/office/excel/2006/main">
          <x14:cfRule type="iconSet" priority="307" id="{8CC45B91-DE65-48B1-B708-E43C6393B9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H161:K163</xm:sqref>
        </x14:conditionalFormatting>
        <x14:conditionalFormatting xmlns:xm="http://schemas.microsoft.com/office/excel/2006/main">
          <x14:cfRule type="containsText" priority="306" stopIfTrue="1" operator="containsText" id="{88BF4697-77BB-4C6A-B6DB-F85AB71951A9}">
            <xm:f>NOT(ISERROR(SEARCH(0,F66)))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H66:L69 F69</xm:sqref>
        </x14:conditionalFormatting>
        <x14:conditionalFormatting xmlns:xm="http://schemas.microsoft.com/office/excel/2006/main">
          <x14:cfRule type="iconSet" priority="302" id="{254075FF-D2DF-4437-9AAA-F941D5351A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3" id="{A03EE2CA-E094-4D04-AD82-15EB1FDB4C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4" id="{DAC3F678-ED75-4E38-99ED-0325EBB5B2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H161:L162</xm:sqref>
        </x14:conditionalFormatting>
        <x14:conditionalFormatting xmlns:xm="http://schemas.microsoft.com/office/excel/2006/main">
          <x14:cfRule type="iconSet" priority="300" id="{B851E1BF-F114-4230-A497-8CD11CC0BB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9" id="{F5B84342-9912-4430-A532-CE5CB91A84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298" stopIfTrue="1" operator="containsText" id="{446C482C-2B89-430B-80D7-2A2474B22476}">
            <xm:f>NOT(ISERROR(SEARCH(0,H165)))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H165:M169</xm:sqref>
        </x14:conditionalFormatting>
        <x14:conditionalFormatting xmlns:xm="http://schemas.microsoft.com/office/excel/2006/main">
          <x14:cfRule type="iconSet" priority="115" id="{4D04608A-573B-4506-9A01-C16DD664C6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" id="{584A058A-EA2D-434E-8B33-3B99428BDB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" id="{5B477F6B-1B65-45A6-BCF1-CF704663E5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" id="{25CEEA66-5D39-4CF8-9B92-D711D318AD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" id="{3E7B2DDA-028B-4A85-B23B-2203600DFF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" id="{EECD17D9-CBBE-4FFA-9FA3-E7839397EB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" id="{93E64016-C7D7-4D4B-82DE-45BA7176D2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I13:I17</xm:sqref>
        </x14:conditionalFormatting>
        <x14:conditionalFormatting xmlns:xm="http://schemas.microsoft.com/office/excel/2006/main">
          <x14:cfRule type="iconSet" priority="114" id="{ECD63FB7-D58E-4434-AF1B-CFFB1F2E67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I15:I17</xm:sqref>
        </x14:conditionalFormatting>
        <x14:conditionalFormatting xmlns:xm="http://schemas.microsoft.com/office/excel/2006/main">
          <x14:cfRule type="iconSet" priority="108" id="{F03DB868-9C2F-4BAC-B7EA-E4E6FC5EDF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" id="{CCD36C79-C8BE-4C0C-8150-A18CE4F1F3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" id="{616FE93A-B6A5-425B-A6F4-C3A9C0D07F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I19:I20</xm:sqref>
        </x14:conditionalFormatting>
        <x14:conditionalFormatting xmlns:xm="http://schemas.microsoft.com/office/excel/2006/main">
          <x14:cfRule type="iconSet" priority="105" id="{5DAABA29-A63D-43F7-A2D3-B5ED317277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" id="{CA36FBA9-8111-4FE7-AD47-FE38ED5E57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" id="{5353B4E9-FBB8-46E9-8419-12B680A4CF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" id="{69B2F9DB-5D1E-4BB1-8354-91C71D665B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" id="{F69D1D74-A990-492F-85F6-F35FEC8562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I19:I30</xm:sqref>
        </x14:conditionalFormatting>
        <x14:conditionalFormatting xmlns:xm="http://schemas.microsoft.com/office/excel/2006/main">
          <x14:cfRule type="iconSet" priority="104" id="{278959CE-301F-4780-8164-84553705A6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" id="{A9F5B245-EC2B-4E68-A36D-DDBF51ED2C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I21:I30</xm:sqref>
        </x14:conditionalFormatting>
        <x14:conditionalFormatting xmlns:xm="http://schemas.microsoft.com/office/excel/2006/main">
          <x14:cfRule type="iconSet" priority="98" id="{177B0CE3-9820-4BE0-BF78-D33776FA97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7" id="{2F44F531-297F-43A4-B2F6-6072782637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" id="{7922229C-9726-467D-B085-A1C46DA64B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I45:I54</xm:sqref>
        </x14:conditionalFormatting>
        <x14:conditionalFormatting xmlns:xm="http://schemas.microsoft.com/office/excel/2006/main">
          <x14:cfRule type="iconSet" priority="89" id="{45967DF1-2CF6-4193-BE7D-94188EB8C2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" id="{1FA6C612-D944-43A7-A723-8B8CB25B33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0" id="{FF3A62D3-6E1B-4C97-B336-3F02633606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1" id="{D4538FDA-F12E-4B98-BD9D-20FB99E5D9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" id="{42C97E75-DC7B-4982-A5ED-1F809DD89C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I45:I64</xm:sqref>
        </x14:conditionalFormatting>
        <x14:conditionalFormatting xmlns:xm="http://schemas.microsoft.com/office/excel/2006/main">
          <x14:cfRule type="iconSet" priority="93" id="{8779FF74-02F5-4428-B5CA-043C0AB964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4" id="{5767A29A-892C-4ED9-AFEF-7A2F792BD9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I55:I64</xm:sqref>
        </x14:conditionalFormatting>
        <x14:conditionalFormatting xmlns:xm="http://schemas.microsoft.com/office/excel/2006/main">
          <x14:cfRule type="iconSet" priority="87" id="{D51B6ED4-AADC-45CA-8BAD-884D70926D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6" id="{1D82B9C8-F54C-4130-B008-5E0BF9AD93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5" id="{41A4323A-1A24-472D-8C72-DC2D876D99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4" id="{5FADF477-6E87-4D9F-AD6C-BD85BF32545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I90:I101</xm:sqref>
        </x14:conditionalFormatting>
        <x14:conditionalFormatting xmlns:xm="http://schemas.microsoft.com/office/excel/2006/main">
          <x14:cfRule type="iconSet" priority="83" id="{78061893-3AFC-45DF-98C5-5715AE520D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2" id="{0366FE62-363A-4802-808D-A8E4C489CB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0" id="{080AA895-DCD8-4641-BB2D-0EAEEB919B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1" id="{2D93F020-E475-452D-96D0-E93A9F3118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I103:I106</xm:sqref>
        </x14:conditionalFormatting>
        <x14:conditionalFormatting xmlns:xm="http://schemas.microsoft.com/office/excel/2006/main">
          <x14:cfRule type="iconSet" priority="79" id="{0D91372C-8156-453C-99A8-7587A55B2D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8" id="{80B6BC47-DE9F-4454-A0A8-F7EAA99E87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7" id="{527875B7-2E03-4DEF-9B8A-68F9E0F56E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6" id="{29C309FE-3CF3-4C06-8ABF-43671800D1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I108:I110</xm:sqref>
        </x14:conditionalFormatting>
        <x14:conditionalFormatting xmlns:xm="http://schemas.microsoft.com/office/excel/2006/main">
          <x14:cfRule type="iconSet" priority="75" id="{884B0FC9-1717-45FC-9DFA-39B1195DEE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4" id="{E03B0D50-46F9-4F2C-AF0D-CF0D03D05A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1" id="{FA374587-E04D-4B6D-B4B9-A8358498C5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2" id="{F87D09F6-9D83-49BE-9BAE-A9D293EA1F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3" id="{F99080B0-9151-4B33-8B4A-63DABF2F61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I112:I115</xm:sqref>
        </x14:conditionalFormatting>
        <x14:conditionalFormatting xmlns:xm="http://schemas.microsoft.com/office/excel/2006/main">
          <x14:cfRule type="iconSet" priority="70" id="{B72F43E3-30F5-45FF-8C10-8CA94A2DAF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I118:I119</xm:sqref>
        </x14:conditionalFormatting>
        <x14:conditionalFormatting xmlns:xm="http://schemas.microsoft.com/office/excel/2006/main">
          <x14:cfRule type="iconSet" priority="288" id="{091007EA-EF4D-4A08-B633-176B65690E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9" id="{5D5042B2-6EB8-4295-B99A-684F41D13C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I13:J13</xm:sqref>
        </x14:conditionalFormatting>
        <x14:conditionalFormatting xmlns:xm="http://schemas.microsoft.com/office/excel/2006/main">
          <x14:cfRule type="iconSet" priority="96365" id="{BFED7A5F-DE2B-4F97-8DE2-26627BCFC4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363" id="{6FB17B3C-0026-4FFA-8E93-A5BBD60CAC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364" id="{6A3185D2-49FB-45B6-9D33-261182E166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366" id="{F2548E86-ABBC-410C-9C53-9813633F44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369" id="{DF72F44F-6A65-4A2E-A432-B0CC2C9E49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367" id="{056C8481-AB7F-4C32-A3B4-84ECDCDDB6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368" id="{3B49D4A6-5772-4DB0-9D40-D9635118D8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I13:J44 I55:J64</xm:sqref>
        </x14:conditionalFormatting>
        <x14:conditionalFormatting xmlns:xm="http://schemas.microsoft.com/office/excel/2006/main">
          <x14:cfRule type="iconSet" priority="287" id="{2B680CE3-FAA5-40AE-8A08-2B63FCD20F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I15:J20</xm:sqref>
        </x14:conditionalFormatting>
        <x14:conditionalFormatting xmlns:xm="http://schemas.microsoft.com/office/excel/2006/main">
          <x14:cfRule type="iconSet" priority="96717" id="{53B5CC0B-9892-4B45-8701-9AC87CD248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718" id="{24563992-3467-4F50-8E26-8541A1A529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I21:J31</xm:sqref>
        </x14:conditionalFormatting>
        <x14:conditionalFormatting xmlns:xm="http://schemas.microsoft.com/office/excel/2006/main">
          <x14:cfRule type="iconSet" priority="282" id="{C38DFFA3-EEA5-4610-954D-E202C3B374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4" id="{D7BE168B-C435-4763-8B5F-7AAE5F5AC7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3" id="{8E7C8E35-7D3B-4990-8899-2066A02447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I32:J36</xm:sqref>
        </x14:conditionalFormatting>
        <x14:conditionalFormatting xmlns:xm="http://schemas.microsoft.com/office/excel/2006/main">
          <x14:cfRule type="iconSet" priority="281" id="{12E2705E-4C74-4F1C-BA72-0BBBA6DC9F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0" id="{591A9F8A-52AF-44DC-BA5F-BA76BB00EB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I37:J37</xm:sqref>
        </x14:conditionalFormatting>
        <x14:conditionalFormatting xmlns:xm="http://schemas.microsoft.com/office/excel/2006/main">
          <x14:cfRule type="iconSet" priority="275" id="{DD27EF26-9BD3-4C56-B48A-031312E0B5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0" id="{CB27D1CD-66E1-4C65-A1A2-2E528C330D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1" id="{DD2066AF-6CE7-4B63-84BE-89B9A20618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2" id="{4B3B6D4F-CD65-4945-8032-93616CB04C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6" id="{721DEF15-9CC5-4641-96CD-FAEC4CB034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4" id="{E6F7ADA5-BD2F-4F5F-A789-9F62B58A71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9" id="{07AF048D-7D1B-4D68-95C6-1DB295CFB8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8" id="{05DFA9E4-6A2A-448F-AF1E-C5DBF2CFF1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7" id="{07BFA851-E883-436C-BA93-9880DB17F6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3" id="{0D77BEEA-2191-4B3C-AA25-ACB416ED87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I45:J54</xm:sqref>
        </x14:conditionalFormatting>
        <x14:conditionalFormatting xmlns:xm="http://schemas.microsoft.com/office/excel/2006/main">
          <x14:cfRule type="iconSet" priority="268" id="{8F83F0B3-6806-4AC5-B6BF-E2231E72F8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9" id="{84AD555C-FC6A-48E9-A1DC-006A46A30B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I55:J60 I38:J44</xm:sqref>
        </x14:conditionalFormatting>
        <x14:conditionalFormatting xmlns:xm="http://schemas.microsoft.com/office/excel/2006/main">
          <x14:cfRule type="iconSet" priority="96384" id="{714833A6-1E0A-4EC6-A3D5-072C855EBE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385" id="{8FE22429-15A3-4B41-BC53-042C83CD72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I62:J64</xm:sqref>
        </x14:conditionalFormatting>
        <x14:conditionalFormatting xmlns:xm="http://schemas.microsoft.com/office/excel/2006/main">
          <x14:cfRule type="iconSet" priority="88" id="{A0774D1A-1994-4936-B9ED-E11CBB1F1A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I68:J68 I70:J88</xm:sqref>
        </x14:conditionalFormatting>
        <x14:conditionalFormatting xmlns:xm="http://schemas.microsoft.com/office/excel/2006/main">
          <x14:cfRule type="iconSet" priority="249" id="{A081E216-461D-43F7-82B8-B23317B520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3" id="{5E441A99-A709-4656-9218-A8BBC81CB0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6" id="{F0D589B5-783C-4C8D-827B-9DB80C4E92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5" id="{F79A23BE-7E61-42E4-8EB9-686F5E26CE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7" id="{45B6EB55-B0FF-414E-BA52-57615BA785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8" id="{F3D8D462-D344-4E51-BD41-C984DD44E9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I112:J112</xm:sqref>
        </x14:conditionalFormatting>
        <x14:conditionalFormatting xmlns:xm="http://schemas.microsoft.com/office/excel/2006/main">
          <x14:cfRule type="iconSet" priority="96206" id="{4B5C3E33-E181-4076-AF1F-B9AE8587A5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07" id="{A10E3864-1462-440C-94DB-2E4AB05569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03" id="{C84A21A5-4751-40ED-B885-90345C8984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04" id="{8F603427-FD09-487E-9FAE-54E04E19ED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205" id="{45C56C87-6CEB-40D7-8995-49D7CFDD00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I113:J115</xm:sqref>
        </x14:conditionalFormatting>
        <x14:conditionalFormatting xmlns:xm="http://schemas.microsoft.com/office/excel/2006/main">
          <x14:cfRule type="iconSet" priority="239" id="{6EB34893-D5A9-452F-8CD1-ACCCCC23BF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8" id="{03C990AD-5E38-438E-A3B2-EA191E61FB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7" id="{1AB92B05-8A52-46F3-B962-99E1714717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6" id="{C0D9DF5E-4BED-42E8-A7C9-0FDA1F6BBB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5" id="{EC63E50D-854D-4F90-968C-C3A0C7A325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I116:J116</xm:sqref>
        </x14:conditionalFormatting>
        <x14:conditionalFormatting xmlns:xm="http://schemas.microsoft.com/office/excel/2006/main">
          <x14:cfRule type="iconSet" priority="69" id="{61AC9BB0-B423-45DB-BC23-3DD856F999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8" id="{A600A7A0-380C-417E-A0C9-88B0D0E4C9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7" id="{FA62FB11-3B0D-45AF-8943-0269D5993C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6" id="{74838CF0-1CB5-483A-943C-EA69D9A2F1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I121:J122</xm:sqref>
        </x14:conditionalFormatting>
        <x14:conditionalFormatting xmlns:xm="http://schemas.microsoft.com/office/excel/2006/main">
          <x14:cfRule type="iconSet" priority="97116" id="{A6173924-5827-4709-A4C3-31570D6CA4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I136:J150 H117 H120:H128 H66:H68 H13:H64 H70:H111 H150:H152 H165:I169 H157:I163 H134:I149 I126:J128 J132:J150 J157:J158 H129:J133</xm:sqref>
        </x14:conditionalFormatting>
        <x14:conditionalFormatting xmlns:xm="http://schemas.microsoft.com/office/excel/2006/main">
          <x14:cfRule type="iconSet" priority="97179" id="{5CABDC6B-BA10-40FD-92A9-7D93E3A75A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I136:J150 H125:H128 H150:H151 H134:I149 I126:J128 J132:J150 H129:J133</xm:sqref>
        </x14:conditionalFormatting>
        <x14:conditionalFormatting xmlns:xm="http://schemas.microsoft.com/office/excel/2006/main">
          <x14:cfRule type="iconSet" priority="227" id="{AB719F89-145D-43FB-8D83-9776EE8C91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I15:K20</xm:sqref>
        </x14:conditionalFormatting>
        <x14:conditionalFormatting xmlns:xm="http://schemas.microsoft.com/office/excel/2006/main">
          <x14:cfRule type="iconSet" priority="226" id="{1615F611-786B-46DB-AEA9-F8F2C3BAAA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5" id="{6D7478A5-4F68-4F93-9575-A99B3A3029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4" id="{930891A7-2828-4AB8-A6BA-CB79EB115D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I32:K36</xm:sqref>
        </x14:conditionalFormatting>
        <x14:conditionalFormatting xmlns:xm="http://schemas.microsoft.com/office/excel/2006/main">
          <x14:cfRule type="iconSet" priority="221" id="{5A80002F-0B15-4163-BE14-B91C0FD72D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2" id="{E3FB20DB-1A79-4690-A4F5-A947C1B5E7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3" id="{85414AA3-215F-430F-8E68-21BD931ED6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I45:K54</xm:sqref>
        </x14:conditionalFormatting>
        <x14:conditionalFormatting xmlns:xm="http://schemas.microsoft.com/office/excel/2006/main">
          <x14:cfRule type="iconSet" priority="219" id="{EEFE5B9F-0B60-417C-A34E-6E46DAE639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0" id="{98BEFE26-F4CB-4040-BA96-6B6A873E72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I61:K61 I14:K20</xm:sqref>
        </x14:conditionalFormatting>
        <x14:conditionalFormatting xmlns:xm="http://schemas.microsoft.com/office/excel/2006/main">
          <x14:cfRule type="iconSet" priority="218" id="{09E0145F-A9D7-4516-B6FB-98EFCB7417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I61:K61</xm:sqref>
        </x14:conditionalFormatting>
        <x14:conditionalFormatting xmlns:xm="http://schemas.microsoft.com/office/excel/2006/main">
          <x14:cfRule type="iconSet" priority="215" id="{BD9F6932-AEC0-4594-8937-65C79A8784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4" id="{911BDD0C-EDC0-4C70-B4A0-3718E0CF58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 J14:K20</xm:sqref>
        </x14:conditionalFormatting>
        <x14:conditionalFormatting xmlns:xm="http://schemas.microsoft.com/office/excel/2006/main">
          <x14:cfRule type="iconSet" priority="55" id="{DF3F7A08-BD3C-449B-AD21-A2B57CCB29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6" id="{74EEF4BE-E4E9-43DC-A160-E26FD0EFFA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" id="{8D679C96-161F-4548-952D-C680B97FB2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" id="{C693A640-2BCD-48DC-B4BB-DE165D9425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" id="{2F444869-0CB8-49E4-9B9F-F6F57353A2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" id="{911A8314-667C-48B5-8410-EEAF9E5EB3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3" id="{19414EB8-C6E6-486C-A1AD-E4C20292ED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J13:J17</xm:sqref>
        </x14:conditionalFormatting>
        <x14:conditionalFormatting xmlns:xm="http://schemas.microsoft.com/office/excel/2006/main">
          <x14:cfRule type="iconSet" priority="54" id="{B681EC83-AE48-4406-8D8A-609B8A8C50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J15:J17</xm:sqref>
        </x14:conditionalFormatting>
        <x14:conditionalFormatting xmlns:xm="http://schemas.microsoft.com/office/excel/2006/main">
          <x14:cfRule type="iconSet" priority="48" id="{21437B7C-B3A5-47D2-9C97-72593B19F1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" id="{46022219-4CB1-4FD0-B9E1-38758243D1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" id="{70BF3586-62A3-4119-B5E5-A6657FE9E9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J19:J20</xm:sqref>
        </x14:conditionalFormatting>
        <x14:conditionalFormatting xmlns:xm="http://schemas.microsoft.com/office/excel/2006/main">
          <x14:cfRule type="iconSet" priority="45" id="{FE2AC1AD-3AC6-4829-B170-ABF50E5AAD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" id="{16AB7751-AD18-4DBF-80DD-7CCF81C99D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" id="{3D815B5C-E0E8-4638-9163-3F110604CD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" id="{0F1425D6-357C-4D13-83D1-BEC300921B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" id="{97BEC580-7773-4C92-B370-E5E6764D12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J19:J30</xm:sqref>
        </x14:conditionalFormatting>
        <x14:conditionalFormatting xmlns:xm="http://schemas.microsoft.com/office/excel/2006/main">
          <x14:cfRule type="iconSet" priority="44" id="{2595ED88-0C6D-4FBF-96F7-091844A6EE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" id="{1E029DC9-0705-4905-B2ED-8DCD73FDF8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J21:J30</xm:sqref>
        </x14:conditionalFormatting>
        <x14:conditionalFormatting xmlns:xm="http://schemas.microsoft.com/office/excel/2006/main">
          <x14:cfRule type="iconSet" priority="96721" id="{7319F7DB-67E4-4399-B118-9BE5496A84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722" id="{B041574D-DAD2-4C8B-94BF-F9DA0908D7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J21:J31</xm:sqref>
        </x14:conditionalFormatting>
        <x14:conditionalFormatting xmlns:xm="http://schemas.microsoft.com/office/excel/2006/main">
          <x14:cfRule type="iconSet" priority="210" id="{33EE2836-C304-4197-9D61-A883343B84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1" id="{BC587986-151D-491C-A6BC-86F32009A0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J32:J36</xm:sqref>
        </x14:conditionalFormatting>
        <x14:conditionalFormatting xmlns:xm="http://schemas.microsoft.com/office/excel/2006/main">
          <x14:cfRule type="iconSet" priority="208" id="{91A67E89-5710-4A16-B4DB-DDE004E0F2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" id="{0EDFF897-B945-4185-9239-08A4DDEA65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" id="{0C829D21-AC66-4AB2-83C0-1C96F24F5B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" id="{B4F77832-0C0E-413F-A0DC-5DDD0D37CB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" id="{61C379F5-4768-4FDC-924E-1C2C72D9FF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" id="{098B46A5-0F8D-4291-B2AC-0FB516CF42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" id="{ADE3CC6D-4F9E-467D-BCF5-4AF450E5D9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" id="{FDDCC6C7-B31A-4B98-962D-08A0311503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" id="{6DD342F5-C730-4656-A97E-A8308E4FE0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9" id="{BC2B7CD9-2104-4476-8DAA-72FF09D6BB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J45:J54</xm:sqref>
        </x14:conditionalFormatting>
        <x14:conditionalFormatting xmlns:xm="http://schemas.microsoft.com/office/excel/2006/main">
          <x14:cfRule type="iconSet" priority="30" id="{A3414118-C0E8-42D5-B90F-E5E8A9F310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" id="{6E212AF8-6186-4DEF-B08E-885489F303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" id="{83CD93D6-E615-497C-87F8-12514908ED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" id="{EF720649-9E30-4368-9E9E-1BD92556E0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" id="{2F00A683-CA55-4181-B740-D782C60B9B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" id="{0F0D1D61-C4C1-4EE4-9F12-73BC986469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" id="{783EF001-BD3F-49F9-B598-BACAFBD929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J62:J64</xm:sqref>
        </x14:conditionalFormatting>
        <x14:conditionalFormatting xmlns:xm="http://schemas.microsoft.com/office/excel/2006/main">
          <x14:cfRule type="iconSet" priority="20" id="{83FBEBEE-58BD-4AE5-B244-FDAD9544D4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" id="{CD9FAFFD-BC0E-477E-9EB6-8011AB90BC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" id="{4AD7FA77-646F-4BF5-927E-2D422CF8E3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" id="{66C81DA8-7F77-4551-A429-0BA4BDC215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J90:J101</xm:sqref>
        </x14:conditionalFormatting>
        <x14:conditionalFormatting xmlns:xm="http://schemas.microsoft.com/office/excel/2006/main">
          <x14:cfRule type="iconSet" priority="18" id="{D0C5EEC1-F815-4457-A735-88E70DF719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" id="{F0AAB826-9DD8-4680-A070-5F72EEF263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" id="{82BCBD8A-A105-4FD0-9E9D-61A394D8EB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" id="{71C62357-287C-4D23-AC55-411101A7C3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J103:J106</xm:sqref>
        </x14:conditionalFormatting>
        <x14:conditionalFormatting xmlns:xm="http://schemas.microsoft.com/office/excel/2006/main">
          <x14:cfRule type="iconSet" priority="15" id="{5F312DFA-AD6D-418C-8E1C-58656850BF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" id="{1D802D52-82F9-4C8E-96DC-6940725BFB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" id="{0AE79003-C9A3-4CF1-BD64-1F9BA91E54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" id="{A32AFB88-9C34-48E7-900C-D126C4F4E7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J108:J110</xm:sqref>
        </x14:conditionalFormatting>
        <x14:conditionalFormatting xmlns:xm="http://schemas.microsoft.com/office/excel/2006/main">
          <x14:cfRule type="iconSet" priority="7" id="{DF3E3D43-1BC2-428F-B0B9-C0DCC05490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" id="{9B632C59-3EC9-4407-8235-F4F2D0BA1C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" id="{54AC06BF-E7C0-4BC0-B6BA-3961E0B8D1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" id="{9BFBC50E-DBF1-4D15-AC28-A25BD07A7E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" id="{98A57BA5-806B-4ED6-93DF-7372AF9B39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J112:J115</xm:sqref>
        </x14:conditionalFormatting>
        <x14:conditionalFormatting xmlns:xm="http://schemas.microsoft.com/office/excel/2006/main">
          <x14:cfRule type="iconSet" priority="205" id="{0EF23512-38E4-4703-BFDB-37D2985A13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" id="{99708D55-54F8-423C-A0FB-40AE87A498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J118:J119</xm:sqref>
        </x14:conditionalFormatting>
        <x14:conditionalFormatting xmlns:xm="http://schemas.microsoft.com/office/excel/2006/main">
          <x14:cfRule type="iconSet" priority="203" id="{6DA1F701-7FA0-444F-A47E-EFAA111B3B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J125</xm:sqref>
        </x14:conditionalFormatting>
        <x14:conditionalFormatting xmlns:xm="http://schemas.microsoft.com/office/excel/2006/main">
          <x14:cfRule type="iconSet" priority="95999" id="{B8ACE8F4-D130-451F-A51B-74935127AF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998" id="{F187EB6D-550B-469F-B801-F1847A1638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996" id="{4E9EEB20-B0B9-408B-948B-F5D1AF3DA5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997" id="{DCDCE507-B5FD-4C2E-9F1E-393331DDA5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J157:J158</xm:sqref>
        </x14:conditionalFormatting>
        <x14:conditionalFormatting xmlns:xm="http://schemas.microsoft.com/office/excel/2006/main">
          <x14:cfRule type="iconSet" priority="202" id="{5259FF25-4563-48BD-8C7A-73AEB09E0F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J159 J153:J156</xm:sqref>
        </x14:conditionalFormatting>
        <x14:conditionalFormatting xmlns:xm="http://schemas.microsoft.com/office/excel/2006/main">
          <x14:cfRule type="iconSet" priority="5" id="{B16F019C-761D-4112-918C-79CFFA0F6E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" id="{62D2E7DD-1187-4E8E-BB9A-3571EB3C51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J161:J162</xm:sqref>
        </x14:conditionalFormatting>
        <x14:conditionalFormatting xmlns:xm="http://schemas.microsoft.com/office/excel/2006/main">
          <x14:cfRule type="iconSet" priority="200" id="{4541E19C-C90A-44CD-B6A1-E0D90343BA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1" id="{F570B8D0-5E4A-4CAB-A9F6-662DEEBDFA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J161:J163</xm:sqref>
        </x14:conditionalFormatting>
        <x14:conditionalFormatting xmlns:xm="http://schemas.microsoft.com/office/excel/2006/main">
          <x14:cfRule type="iconSet" priority="1" id="{B8287DCB-111D-44EE-82E8-1A160A6D3B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8" id="{DC839DC8-4209-4651-90C3-AD9BBD91A6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6" id="{9EBC6AF9-56CF-4004-AF5D-C0A3A6FAE7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5" id="{77BF805C-A5B7-4646-B6D8-B79FAE38DB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4" id="{4B7BAF5F-ED2D-4E22-8CC4-05483E8F7A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7" id="{989A8F6B-D65F-4E1B-8080-D1D93DD587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" id="{9A9B3010-F6CE-4417-B6CD-75A7A12956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" id="{AFE7A76D-8467-43D6-9142-391A03F7A4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9" id="{E6CE4A22-B688-48DC-B083-1A98F73C78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J165:J169</xm:sqref>
        </x14:conditionalFormatting>
        <x14:conditionalFormatting xmlns:xm="http://schemas.microsoft.com/office/excel/2006/main">
          <x14:cfRule type="iconSet" priority="192" id="{82A4CF6A-05C1-473C-88E5-0C422A6F6A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3" id="{689DEF73-5FAF-4D01-A4E8-7526D8863C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J32:K36</xm:sqref>
        </x14:conditionalFormatting>
        <x14:conditionalFormatting xmlns:xm="http://schemas.microsoft.com/office/excel/2006/main">
          <x14:cfRule type="iconSet" priority="191" id="{3EA93A9D-C350-4CC5-90E1-47F1FCAF3A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0" id="{7D72DAA0-5050-418C-AE9C-5C88604B5A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J45:K54</xm:sqref>
        </x14:conditionalFormatting>
        <x14:conditionalFormatting xmlns:xm="http://schemas.microsoft.com/office/excel/2006/main">
          <x14:cfRule type="iconSet" priority="96392" id="{A1BC8731-E5E6-4B47-BB0D-CBFAE07623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393" id="{79AD41CE-E326-4E3B-B078-8C00F1FDD5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J61:K61 J62:J64 J37:J44 J55:J60</xm:sqref>
        </x14:conditionalFormatting>
        <x14:conditionalFormatting xmlns:xm="http://schemas.microsoft.com/office/excel/2006/main">
          <x14:cfRule type="iconSet" priority="96121" id="{07FC0EDB-44B4-4580-9DBC-12DFD218A4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J89:K107 J68:J88</xm:sqref>
        </x14:conditionalFormatting>
        <x14:conditionalFormatting xmlns:xm="http://schemas.microsoft.com/office/excel/2006/main">
          <x14:cfRule type="iconSet" priority="186" id="{8082016B-5C63-4242-BC98-9A070F3738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J104:K107 J89:K102 I68:J88 I103:K103</xm:sqref>
        </x14:conditionalFormatting>
        <x14:conditionalFormatting xmlns:xm="http://schemas.microsoft.com/office/excel/2006/main">
          <x14:cfRule type="iconSet" priority="97561" id="{E824754F-4899-4510-9DB4-03930D8234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J132:K133</xm:sqref>
        </x14:conditionalFormatting>
        <x14:conditionalFormatting xmlns:xm="http://schemas.microsoft.com/office/excel/2006/main">
          <x14:cfRule type="iconSet" priority="97019" id="{9B5E4D13-EA37-4AF0-83F0-1A9F3C560E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J150:K150 K136:K149 J134:J149 I136:J147</xm:sqref>
        </x14:conditionalFormatting>
        <x14:conditionalFormatting xmlns:xm="http://schemas.microsoft.com/office/excel/2006/main">
          <x14:cfRule type="iconSet" priority="315" id="{D4E85337-380C-4276-A7A7-6A3135DEAB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J157:K158 H153:J159</xm:sqref>
        </x14:conditionalFormatting>
        <x14:conditionalFormatting xmlns:xm="http://schemas.microsoft.com/office/excel/2006/main">
          <x14:cfRule type="iconSet" priority="96005" id="{451646D1-1512-4F66-92C9-626ED7513D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01" id="{D029926D-62C4-484D-B227-0CE1800E9A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02" id="{814C108D-D30F-4538-982A-184AE39DF9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03" id="{75DF4BFA-52FE-4A2E-A6BE-CCE4C7FCC8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04" id="{43C6C411-D2DE-49B2-A933-AE11ED6C19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J157:K158</xm:sqref>
        </x14:conditionalFormatting>
        <x14:conditionalFormatting xmlns:xm="http://schemas.microsoft.com/office/excel/2006/main">
          <x14:cfRule type="iconSet" priority="180" id="{7FD7928C-0E36-4C82-9F26-9D235A5364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J161:K163</xm:sqref>
        </x14:conditionalFormatting>
        <x14:conditionalFormatting xmlns:xm="http://schemas.microsoft.com/office/excel/2006/main">
          <x14:cfRule type="iconSet" priority="179" id="{9D1C6496-1851-4293-9B8C-8EC636D28B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J161:L162</xm:sqref>
        </x14:conditionalFormatting>
        <x14:conditionalFormatting xmlns:xm="http://schemas.microsoft.com/office/excel/2006/main">
          <x14:cfRule type="iconSet" priority="178" id="{0A7F99D5-75AE-4E6C-81C6-E2B0DFF084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J165:M169</xm:sqref>
        </x14:conditionalFormatting>
        <x14:conditionalFormatting xmlns:xm="http://schemas.microsoft.com/office/excel/2006/main">
          <x14:cfRule type="iconSet" priority="96725" id="{1006E284-EC37-4E92-AB65-B143D44F99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726" id="{E65C8B77-2CA7-42FE-880C-8BADA93443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K21:K31</xm:sqref>
        </x14:conditionalFormatting>
        <x14:conditionalFormatting xmlns:xm="http://schemas.microsoft.com/office/excel/2006/main">
          <x14:cfRule type="iconSet" priority="175" id="{2E5DF114-DC90-4630-A58A-C2AB28716D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4" id="{2F759D7F-3E62-4AE5-B5B6-56DA2A8709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K32:K36 K13:K20</xm:sqref>
        </x14:conditionalFormatting>
        <x14:conditionalFormatting xmlns:xm="http://schemas.microsoft.com/office/excel/2006/main">
          <x14:cfRule type="iconSet" priority="173" id="{B2EAFFCD-C4EE-4F25-923C-7D0510E7A1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2" id="{5B27BD8C-4D2A-45F9-AD6A-78A1A32FD6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K32:K36</xm:sqref>
        </x14:conditionalFormatting>
        <x14:conditionalFormatting xmlns:xm="http://schemas.microsoft.com/office/excel/2006/main">
          <x14:cfRule type="iconSet" priority="171" id="{20879960-8D29-4F5E-870B-D6B59367A8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0" id="{59AEA2F7-A609-4D08-9F80-E57EF992A8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K45:K54</xm:sqref>
        </x14:conditionalFormatting>
        <x14:conditionalFormatting xmlns:xm="http://schemas.microsoft.com/office/excel/2006/main">
          <x14:cfRule type="iconSet" priority="96405" id="{26BA51B8-F4AA-4781-BC79-BB835C10AF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406" id="{BA5F4952-8217-42FD-8575-6820A7201E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K55:K64 K37:K44</xm:sqref>
        </x14:conditionalFormatting>
        <x14:conditionalFormatting xmlns:xm="http://schemas.microsoft.com/office/excel/2006/main">
          <x14:cfRule type="iconSet" priority="165" id="{45ACA85E-F720-44B2-BDDA-25F1466264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4" id="{6F396026-1837-4666-A419-469E1277D6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K103 K68:K88</xm:sqref>
        </x14:conditionalFormatting>
        <x14:conditionalFormatting xmlns:xm="http://schemas.microsoft.com/office/excel/2006/main">
          <x14:cfRule type="iconSet" priority="163" id="{A32CE85A-CB56-48E4-9016-8E0DFA5145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K118:K119</xm:sqref>
        </x14:conditionalFormatting>
        <x14:conditionalFormatting xmlns:xm="http://schemas.microsoft.com/office/excel/2006/main">
          <x14:cfRule type="iconSet" priority="97756" id="{61239663-10E4-4905-B5A9-3648AFB1FF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K125:K131</xm:sqref>
        </x14:conditionalFormatting>
        <x14:conditionalFormatting xmlns:xm="http://schemas.microsoft.com/office/excel/2006/main">
          <x14:cfRule type="iconSet" priority="97560" id="{3082D043-EE94-494D-915A-4C94E62D1D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K132:K133</xm:sqref>
        </x14:conditionalFormatting>
        <x14:conditionalFormatting xmlns:xm="http://schemas.microsoft.com/office/excel/2006/main">
          <x14:cfRule type="iconSet" priority="97002" id="{D3E4853D-3F25-4C8A-9B9C-353D22C54C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K134:K150 I136:J147</xm:sqref>
        </x14:conditionalFormatting>
        <x14:conditionalFormatting xmlns:xm="http://schemas.microsoft.com/office/excel/2006/main">
          <x14:cfRule type="iconSet" priority="97024" id="{E3713308-8F2A-4F76-82BF-E0E8DFADE8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K148:K150</xm:sqref>
        </x14:conditionalFormatting>
        <x14:conditionalFormatting xmlns:xm="http://schemas.microsoft.com/office/excel/2006/main">
          <x14:cfRule type="iconSet" priority="96009" id="{700C9D48-8CBF-4392-B856-67A4C4A150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10" id="{A8D8E86D-E725-4848-A62F-37AEA4B692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08" id="{D87F1408-939B-4786-B1FA-16DA1C6605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12" id="{AE85EA12-D1A8-4128-98A4-D0B8A7A0C7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11" id="{38AD2D4F-10D7-4DE4-8C21-12A39B1C6A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06" id="{3D0F935D-DD5E-410D-984E-D8BE6102BA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07" id="{037F569B-E7E9-4A82-96B8-66BA90353C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K157:K158</xm:sqref>
        </x14:conditionalFormatting>
        <x14:conditionalFormatting xmlns:xm="http://schemas.microsoft.com/office/excel/2006/main">
          <x14:cfRule type="iconSet" priority="151" id="{6F120A40-5E47-4829-83FA-8E81296E50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K161:K163</xm:sqref>
        </x14:conditionalFormatting>
        <x14:conditionalFormatting xmlns:xm="http://schemas.microsoft.com/office/excel/2006/main">
          <x14:cfRule type="iconSet" priority="150" id="{75030CCB-19BA-4CA6-91A1-C3E4A5ADE0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K159:L159 K153:K156</xm:sqref>
        </x14:conditionalFormatting>
        <x14:conditionalFormatting xmlns:xm="http://schemas.microsoft.com/office/excel/2006/main">
          <x14:cfRule type="iconSet" priority="149" id="{0C214A5E-654E-44AB-8C59-BDCD321C3E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K165:M169</xm:sqref>
        </x14:conditionalFormatting>
        <x14:conditionalFormatting xmlns:xm="http://schemas.microsoft.com/office/excel/2006/main">
          <x14:cfRule type="iconSet" priority="96729" id="{4181B1D8-D7D4-43D9-94E2-AEF2BD997A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L21:L31</xm:sqref>
        </x14:conditionalFormatting>
        <x14:conditionalFormatting xmlns:xm="http://schemas.microsoft.com/office/excel/2006/main">
          <x14:cfRule type="iconSet" priority="147" id="{C656D9A4-6E31-4F96-880A-19B871C401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L32:L36 L13:L20</xm:sqref>
        </x14:conditionalFormatting>
        <x14:conditionalFormatting xmlns:xm="http://schemas.microsoft.com/office/excel/2006/main">
          <x14:cfRule type="iconSet" priority="146" id="{D3FCA232-F928-42C0-8A27-6330A8F9F9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L32:L36</xm:sqref>
        </x14:conditionalFormatting>
        <x14:conditionalFormatting xmlns:xm="http://schemas.microsoft.com/office/excel/2006/main">
          <x14:cfRule type="iconSet" priority="145" id="{66E1350F-B2B3-4892-9959-17578542C6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L45:L54</xm:sqref>
        </x14:conditionalFormatting>
        <x14:conditionalFormatting xmlns:xm="http://schemas.microsoft.com/office/excel/2006/main">
          <x14:cfRule type="iconSet" priority="96416" id="{6AF67682-C566-4CF6-9731-28F1DD0C26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L55:L64 L37:L44</xm:sqref>
        </x14:conditionalFormatting>
        <x14:conditionalFormatting xmlns:xm="http://schemas.microsoft.com/office/excel/2006/main">
          <x14:cfRule type="iconSet" priority="97758" id="{3181C8F9-13E4-4135-9426-0A6FA57707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L126:L131</xm:sqref>
        </x14:conditionalFormatting>
        <x14:conditionalFormatting xmlns:xm="http://schemas.microsoft.com/office/excel/2006/main">
          <x14:cfRule type="iconSet" priority="141" id="{30B0638D-A693-4D0F-9BC3-AF0D98D9F5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L153:L156</xm:sqref>
        </x14:conditionalFormatting>
        <x14:conditionalFormatting xmlns:xm="http://schemas.microsoft.com/office/excel/2006/main">
          <x14:cfRule type="iconSet" priority="96021" id="{D9EE50F6-6664-479F-AD00-28A46344AF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19" id="{139D82F8-9637-4DE1-976D-4CDC18F019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18" id="{292D70A2-A4A1-4510-A919-5A6392B6D9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17" id="{B77ED4F1-469E-4B67-8164-F148ABD232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14" id="{9877C3C0-3442-41A3-B1F1-A8885ABF4E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25" id="{207EADB1-240D-4DF2-8E98-AC4014F3B9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20" id="{5950F7F7-40AC-49D8-BB4E-CBDE81CBB6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24" id="{BA769BF0-4C0B-44D4-8553-EF4EC665F7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15" id="{AFD4C3FC-DE01-4DF5-893F-B12243267A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16" id="{043FD8D7-2B6A-48D2-9EAA-3A01B613BF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23" id="{6BD4CF54-8519-429C-BF72-A542B89A5C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022" id="{EDAC752F-69C2-489C-AEE0-55E8E6E29F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L157:L158</xm:sqref>
        </x14:conditionalFormatting>
        <x14:conditionalFormatting xmlns:xm="http://schemas.microsoft.com/office/excel/2006/main">
          <x14:cfRule type="iconSet" priority="127" id="{C25588E1-69A3-477B-9939-0B8F462BE8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8" id="{C7258C40-849D-4CF6-B416-79BFA49A4E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6" id="{96B8F07C-7BAA-4BA4-B084-ED6CCDC7C6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L161:L163</xm:sqref>
        </x14:conditionalFormatting>
        <x14:conditionalFormatting xmlns:xm="http://schemas.microsoft.com/office/excel/2006/main">
          <x14:cfRule type="iconSet" priority="96221" id="{30402452-857C-4547-90B0-BBCF449471B2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M112:M116</xm:sqref>
        </x14:conditionalFormatting>
        <x14:conditionalFormatting xmlns:xm="http://schemas.microsoft.com/office/excel/2006/main">
          <x14:cfRule type="iconSet" priority="95856" id="{BF6F1321-EC35-4B2F-9EDE-AF45361D2310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M120:M124 M117 M66:M111</xm:sqref>
        </x14:conditionalFormatting>
        <x14:conditionalFormatting xmlns:xm="http://schemas.microsoft.com/office/excel/2006/main">
          <x14:cfRule type="iconSet" priority="97562" id="{66193894-3C6E-4265-9661-AFF66F9249E9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M132:M133</xm:sqref>
        </x14:conditionalFormatting>
        <x14:conditionalFormatting xmlns:xm="http://schemas.microsoft.com/office/excel/2006/main">
          <x14:cfRule type="iconSet" priority="97029" id="{6BEA0E6A-DFD7-4B90-9190-BA4626BEC318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M134:M150</xm:sqref>
        </x14:conditionalFormatting>
        <x14:conditionalFormatting xmlns:xm="http://schemas.microsoft.com/office/excel/2006/main">
          <x14:cfRule type="iconSet" priority="121" id="{CE9EC370-220E-4D95-9D42-4DD853AC7920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M151 M125:M131</xm:sqref>
        </x14:conditionalFormatting>
        <x14:conditionalFormatting xmlns:xm="http://schemas.microsoft.com/office/excel/2006/main">
          <x14:cfRule type="iconSet" priority="96028" id="{FC1933C1-BD14-4E1B-898E-C82CE06955C5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M157:M158</xm:sqref>
        </x14:conditionalFormatting>
        <x14:conditionalFormatting xmlns:xm="http://schemas.microsoft.com/office/excel/2006/main">
          <x14:cfRule type="iconSet" priority="119" id="{1C5E8E1C-6DAA-482A-9D56-D245C79BA506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M159 M153:M156</xm:sqref>
        </x14:conditionalFormatting>
        <x14:conditionalFormatting xmlns:xm="http://schemas.microsoft.com/office/excel/2006/main">
          <x14:cfRule type="iconSet" priority="118" id="{93F15ED9-60F8-4BE7-8DE9-A4C31F5B133F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M161:M162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07D9-EB6F-4A5E-AD0E-40B756490854}">
  <sheetPr codeName="Hoja3">
    <pageSetUpPr autoPageBreaks="0"/>
  </sheetPr>
  <dimension ref="A1:AM185"/>
  <sheetViews>
    <sheetView showGridLines="0" topLeftCell="A56" zoomScale="75" zoomScaleNormal="75" workbookViewId="0">
      <selection activeCell="C133" sqref="C133:D133"/>
    </sheetView>
  </sheetViews>
  <sheetFormatPr baseColWidth="10" defaultColWidth="8.5703125" defaultRowHeight="15" x14ac:dyDescent="0.25"/>
  <cols>
    <col min="1" max="1" width="24.5703125" style="6" customWidth="1"/>
    <col min="2" max="2" width="19.42578125" style="42" customWidth="1"/>
    <col min="3" max="3" width="30.5703125" style="6" customWidth="1"/>
    <col min="4" max="4" width="100.5703125" style="6" bestFit="1" customWidth="1"/>
    <col min="5" max="5" width="10.570312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100.140625" style="14" customWidth="1"/>
    <col min="15" max="15" width="8.140625" style="16" customWidth="1"/>
    <col min="16" max="16" width="15.4257812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592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C8" s="316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06 Enero - 10 Enero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343" t="s">
        <v>506</v>
      </c>
      <c r="D13" s="203" t="s">
        <v>507</v>
      </c>
      <c r="E13" s="286"/>
      <c r="F13" s="285">
        <v>3</v>
      </c>
      <c r="G13" s="304" t="s">
        <v>9</v>
      </c>
      <c r="H13" s="218">
        <v>3</v>
      </c>
      <c r="I13" s="8">
        <v>3</v>
      </c>
      <c r="J13" s="8">
        <v>3</v>
      </c>
      <c r="K13" s="8">
        <v>3</v>
      </c>
      <c r="L13" s="32">
        <v>3</v>
      </c>
      <c r="M13" s="122"/>
      <c r="N13" s="330" t="s">
        <v>508</v>
      </c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335" t="s">
        <v>486</v>
      </c>
      <c r="D14" s="207" t="s">
        <v>509</v>
      </c>
      <c r="E14" s="201"/>
      <c r="F14" s="178">
        <v>3</v>
      </c>
      <c r="G14" s="238" t="s">
        <v>9</v>
      </c>
      <c r="H14" s="220">
        <v>3</v>
      </c>
      <c r="I14" s="7">
        <v>3</v>
      </c>
      <c r="J14" s="7">
        <v>3</v>
      </c>
      <c r="K14" s="7">
        <v>3</v>
      </c>
      <c r="L14" s="33">
        <v>3</v>
      </c>
      <c r="M14" s="122"/>
      <c r="N14" s="174" t="s">
        <v>510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18.600000000000001" customHeight="1" thickBot="1" x14ac:dyDescent="0.3">
      <c r="A15" s="720"/>
      <c r="B15" s="730"/>
      <c r="C15" s="68" t="s">
        <v>41</v>
      </c>
      <c r="D15" s="207" t="s">
        <v>42</v>
      </c>
      <c r="E15" s="201"/>
      <c r="F15" s="178">
        <v>3</v>
      </c>
      <c r="G15" s="238" t="s">
        <v>9</v>
      </c>
      <c r="H15" s="220">
        <v>3</v>
      </c>
      <c r="I15" s="7">
        <v>3</v>
      </c>
      <c r="J15" s="7">
        <v>3</v>
      </c>
      <c r="K15" s="7">
        <v>3</v>
      </c>
      <c r="L15" s="33">
        <v>3</v>
      </c>
      <c r="M15" s="122"/>
      <c r="N15" s="174"/>
      <c r="O15" s="12"/>
      <c r="P15" s="5"/>
      <c r="Q15" s="28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18.600000000000001" customHeight="1" thickBot="1" x14ac:dyDescent="0.3">
      <c r="A16" s="720"/>
      <c r="B16" s="730"/>
      <c r="C16" s="68" t="s">
        <v>41</v>
      </c>
      <c r="D16" s="207" t="s">
        <v>862</v>
      </c>
      <c r="E16" s="201">
        <v>45667</v>
      </c>
      <c r="F16" s="178">
        <v>1</v>
      </c>
      <c r="G16" s="238" t="s">
        <v>9</v>
      </c>
      <c r="H16" s="220">
        <v>1</v>
      </c>
      <c r="I16" s="7">
        <v>1</v>
      </c>
      <c r="J16" s="7">
        <v>1</v>
      </c>
      <c r="K16" s="7">
        <v>1</v>
      </c>
      <c r="L16" s="33">
        <v>1</v>
      </c>
      <c r="M16" s="122"/>
      <c r="N16" s="174" t="s">
        <v>237</v>
      </c>
      <c r="O16" s="12"/>
      <c r="P16" s="5"/>
      <c r="Q16" s="28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18.600000000000001" customHeight="1" thickBot="1" x14ac:dyDescent="0.3">
      <c r="A17" s="720"/>
      <c r="B17" s="730"/>
      <c r="C17" s="68" t="s">
        <v>82</v>
      </c>
      <c r="D17" s="207" t="s">
        <v>796</v>
      </c>
      <c r="E17" s="201">
        <v>45666</v>
      </c>
      <c r="F17" s="178">
        <v>1</v>
      </c>
      <c r="G17" s="238" t="s">
        <v>9</v>
      </c>
      <c r="H17" s="220">
        <v>1</v>
      </c>
      <c r="I17" s="7">
        <v>1</v>
      </c>
      <c r="J17" s="7">
        <v>1</v>
      </c>
      <c r="K17" s="7">
        <v>1</v>
      </c>
      <c r="L17" s="33">
        <v>1</v>
      </c>
      <c r="M17" s="122"/>
      <c r="N17" s="174" t="s">
        <v>863</v>
      </c>
      <c r="O17" s="12"/>
      <c r="P17" s="5"/>
      <c r="Q17" s="28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9" customHeight="1" thickBot="1" x14ac:dyDescent="0.3">
      <c r="A18" s="720"/>
      <c r="B18" s="730"/>
      <c r="C18" s="72"/>
      <c r="D18" s="205"/>
      <c r="E18" s="248"/>
      <c r="F18" s="135"/>
      <c r="G18" s="277"/>
      <c r="H18" s="215"/>
      <c r="I18" s="10"/>
      <c r="J18" s="10"/>
      <c r="K18" s="10"/>
      <c r="L18" s="38"/>
      <c r="M18" s="122"/>
      <c r="N18" s="177"/>
      <c r="O18" s="12"/>
      <c r="P18" s="5"/>
      <c r="Q18" s="28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33" customHeight="1" thickBot="1" x14ac:dyDescent="0.3">
      <c r="A19" s="720"/>
      <c r="B19" s="804" t="s">
        <v>44</v>
      </c>
      <c r="C19" s="249" t="s">
        <v>45</v>
      </c>
      <c r="D19" s="235" t="s">
        <v>46</v>
      </c>
      <c r="E19" s="345"/>
      <c r="F19" s="155">
        <v>1</v>
      </c>
      <c r="G19" s="288" t="s">
        <v>9</v>
      </c>
      <c r="H19" s="209">
        <v>1</v>
      </c>
      <c r="I19" s="46">
        <v>1</v>
      </c>
      <c r="J19" s="46">
        <v>1</v>
      </c>
      <c r="K19" s="46">
        <v>1</v>
      </c>
      <c r="L19" s="32">
        <v>1</v>
      </c>
      <c r="M19" s="486"/>
      <c r="N19" s="311" t="s">
        <v>864</v>
      </c>
      <c r="O19" s="12"/>
      <c r="P19" s="5"/>
      <c r="Q19" s="28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805"/>
      <c r="C20" s="314" t="s">
        <v>675</v>
      </c>
      <c r="D20" s="207" t="s">
        <v>676</v>
      </c>
      <c r="E20" s="201">
        <v>45660</v>
      </c>
      <c r="F20" s="156">
        <v>3</v>
      </c>
      <c r="G20" s="125" t="s">
        <v>9</v>
      </c>
      <c r="H20" s="101">
        <v>3</v>
      </c>
      <c r="I20" s="47">
        <v>4</v>
      </c>
      <c r="J20" s="47">
        <v>4</v>
      </c>
      <c r="K20" s="47">
        <v>4</v>
      </c>
      <c r="L20" s="33">
        <v>4</v>
      </c>
      <c r="M20" s="123"/>
      <c r="N20" s="174" t="s">
        <v>799</v>
      </c>
      <c r="O20" s="12"/>
      <c r="P20" s="5"/>
      <c r="Q20" s="28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805"/>
      <c r="C21" s="314" t="s">
        <v>800</v>
      </c>
      <c r="D21" s="207" t="s">
        <v>801</v>
      </c>
      <c r="E21" s="201">
        <v>45663</v>
      </c>
      <c r="F21" s="158">
        <v>3</v>
      </c>
      <c r="G21" s="246" t="s">
        <v>9</v>
      </c>
      <c r="H21" s="44">
        <v>3</v>
      </c>
      <c r="I21" s="44">
        <v>3</v>
      </c>
      <c r="J21" s="44">
        <v>4</v>
      </c>
      <c r="K21" s="44">
        <v>4</v>
      </c>
      <c r="L21" s="38">
        <v>4</v>
      </c>
      <c r="M21" s="132"/>
      <c r="N21" s="176" t="s">
        <v>802</v>
      </c>
      <c r="O21" s="12"/>
      <c r="P21" s="5"/>
      <c r="Q21" s="28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805"/>
      <c r="C22" s="314" t="s">
        <v>504</v>
      </c>
      <c r="D22" s="207" t="s">
        <v>865</v>
      </c>
      <c r="E22" s="201">
        <v>45663</v>
      </c>
      <c r="F22" s="158">
        <v>3</v>
      </c>
      <c r="G22" s="246" t="s">
        <v>9</v>
      </c>
      <c r="H22" s="170">
        <v>4</v>
      </c>
      <c r="I22" s="44">
        <v>0</v>
      </c>
      <c r="J22" s="44">
        <v>0</v>
      </c>
      <c r="K22" s="44">
        <v>0</v>
      </c>
      <c r="L22" s="38">
        <v>0</v>
      </c>
      <c r="M22" s="132"/>
      <c r="N22" s="176" t="s">
        <v>866</v>
      </c>
      <c r="O22" s="12"/>
      <c r="P22" s="5"/>
      <c r="Q22" s="28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805"/>
      <c r="C23" s="314" t="s">
        <v>82</v>
      </c>
      <c r="D23" s="207" t="s">
        <v>803</v>
      </c>
      <c r="E23" s="201"/>
      <c r="F23" s="158"/>
      <c r="G23" s="246" t="s">
        <v>9</v>
      </c>
      <c r="H23" s="170"/>
      <c r="I23" s="44">
        <v>1</v>
      </c>
      <c r="J23" s="44">
        <v>1</v>
      </c>
      <c r="K23" s="44">
        <v>1</v>
      </c>
      <c r="L23" s="38">
        <v>1</v>
      </c>
      <c r="M23" s="132"/>
      <c r="N23" s="176"/>
      <c r="O23" s="12"/>
      <c r="P23" s="5"/>
      <c r="Q23" s="28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805"/>
      <c r="C24" s="314" t="s">
        <v>82</v>
      </c>
      <c r="D24" s="207" t="s">
        <v>678</v>
      </c>
      <c r="E24" s="201">
        <v>45665</v>
      </c>
      <c r="F24" s="158"/>
      <c r="G24" s="246" t="s">
        <v>9</v>
      </c>
      <c r="H24" s="170"/>
      <c r="I24" s="44"/>
      <c r="J24" s="44">
        <v>1</v>
      </c>
      <c r="K24" s="44">
        <v>1</v>
      </c>
      <c r="L24" s="38">
        <v>1</v>
      </c>
      <c r="M24" s="132"/>
      <c r="N24" s="176" t="s">
        <v>867</v>
      </c>
      <c r="O24" s="12"/>
      <c r="P24" s="5"/>
      <c r="Q24" s="28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805"/>
      <c r="C25" s="314" t="s">
        <v>761</v>
      </c>
      <c r="D25" s="207" t="s">
        <v>868</v>
      </c>
      <c r="E25" s="201">
        <v>45663</v>
      </c>
      <c r="F25" s="158">
        <v>1</v>
      </c>
      <c r="G25" s="246" t="s">
        <v>9</v>
      </c>
      <c r="H25" s="170">
        <v>4</v>
      </c>
      <c r="I25" s="44">
        <v>0</v>
      </c>
      <c r="J25" s="44">
        <v>0</v>
      </c>
      <c r="K25" s="44">
        <v>0</v>
      </c>
      <c r="L25" s="38">
        <v>0</v>
      </c>
      <c r="M25" s="132"/>
      <c r="N25" s="176" t="s">
        <v>869</v>
      </c>
      <c r="O25" s="12"/>
      <c r="P25" s="5"/>
      <c r="Q25" s="28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805"/>
      <c r="C26" s="314" t="s">
        <v>48</v>
      </c>
      <c r="D26" s="207" t="s">
        <v>763</v>
      </c>
      <c r="E26" s="201">
        <v>45671</v>
      </c>
      <c r="F26" s="158"/>
      <c r="G26" s="246" t="s">
        <v>9</v>
      </c>
      <c r="H26" s="170">
        <v>1</v>
      </c>
      <c r="I26" s="44">
        <v>1</v>
      </c>
      <c r="J26" s="44">
        <v>1</v>
      </c>
      <c r="K26" s="44">
        <v>1</v>
      </c>
      <c r="L26" s="38">
        <v>1</v>
      </c>
      <c r="M26" s="132"/>
      <c r="N26" s="176" t="s">
        <v>806</v>
      </c>
      <c r="O26" s="12"/>
      <c r="P26" s="5"/>
      <c r="Q26" s="28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805"/>
      <c r="C27" s="314" t="s">
        <v>48</v>
      </c>
      <c r="D27" s="207" t="s">
        <v>764</v>
      </c>
      <c r="E27" s="201">
        <v>45671</v>
      </c>
      <c r="F27" s="158"/>
      <c r="G27" s="246" t="s">
        <v>9</v>
      </c>
      <c r="H27" s="170">
        <v>1</v>
      </c>
      <c r="I27" s="44">
        <v>1</v>
      </c>
      <c r="J27" s="44">
        <v>1</v>
      </c>
      <c r="K27" s="44">
        <v>1</v>
      </c>
      <c r="L27" s="38">
        <v>1</v>
      </c>
      <c r="M27" s="132"/>
      <c r="N27" s="176" t="s">
        <v>870</v>
      </c>
      <c r="O27" s="12"/>
      <c r="P27" s="5"/>
      <c r="Q27" s="28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805"/>
      <c r="C28" s="314" t="s">
        <v>48</v>
      </c>
      <c r="D28" s="207" t="s">
        <v>765</v>
      </c>
      <c r="E28" s="201">
        <v>45699</v>
      </c>
      <c r="F28" s="158"/>
      <c r="G28" s="246" t="s">
        <v>9</v>
      </c>
      <c r="H28" s="170">
        <v>1</v>
      </c>
      <c r="I28" s="44">
        <v>1</v>
      </c>
      <c r="J28" s="44">
        <v>1</v>
      </c>
      <c r="K28" s="44">
        <v>1</v>
      </c>
      <c r="L28" s="38">
        <v>1</v>
      </c>
      <c r="M28" s="132"/>
      <c r="N28" s="176"/>
      <c r="O28" s="12"/>
      <c r="P28" s="5"/>
      <c r="Q28" s="28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805"/>
      <c r="C29" s="314" t="s">
        <v>48</v>
      </c>
      <c r="D29" s="207" t="s">
        <v>734</v>
      </c>
      <c r="E29" s="201">
        <v>45671</v>
      </c>
      <c r="F29" s="158"/>
      <c r="G29" s="246" t="s">
        <v>9</v>
      </c>
      <c r="H29" s="170">
        <v>1</v>
      </c>
      <c r="I29" s="44">
        <v>1</v>
      </c>
      <c r="J29" s="44">
        <v>1</v>
      </c>
      <c r="K29" s="44">
        <v>1</v>
      </c>
      <c r="L29" s="38">
        <v>1</v>
      </c>
      <c r="M29" s="132"/>
      <c r="N29" s="176"/>
      <c r="O29" s="12"/>
      <c r="P29" s="5"/>
      <c r="Q29" s="28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805"/>
      <c r="C30" s="314" t="s">
        <v>48</v>
      </c>
      <c r="D30" s="207" t="s">
        <v>766</v>
      </c>
      <c r="E30" s="201">
        <v>45671</v>
      </c>
      <c r="F30" s="158"/>
      <c r="G30" s="246" t="s">
        <v>9</v>
      </c>
      <c r="H30" s="170">
        <v>1</v>
      </c>
      <c r="I30" s="44">
        <v>1</v>
      </c>
      <c r="J30" s="44">
        <v>1</v>
      </c>
      <c r="K30" s="44">
        <v>1</v>
      </c>
      <c r="L30" s="38">
        <v>1</v>
      </c>
      <c r="M30" s="132"/>
      <c r="N30" s="176" t="s">
        <v>806</v>
      </c>
      <c r="O30" s="12"/>
      <c r="P30" s="5"/>
      <c r="Q30" s="28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8.600000000000001" customHeight="1" thickBot="1" x14ac:dyDescent="0.3">
      <c r="A31" s="720"/>
      <c r="B31" s="805"/>
      <c r="C31" s="314" t="s">
        <v>48</v>
      </c>
      <c r="D31" s="207" t="s">
        <v>735</v>
      </c>
      <c r="E31" s="201">
        <v>45663</v>
      </c>
      <c r="F31" s="158"/>
      <c r="G31" s="246" t="s">
        <v>9</v>
      </c>
      <c r="H31" s="170">
        <v>1</v>
      </c>
      <c r="I31" s="44">
        <v>1</v>
      </c>
      <c r="J31" s="44">
        <v>1</v>
      </c>
      <c r="K31" s="44">
        <v>1</v>
      </c>
      <c r="L31" s="38">
        <v>1</v>
      </c>
      <c r="M31" s="132"/>
      <c r="N31" s="448"/>
      <c r="O31" s="12"/>
      <c r="P31" s="5"/>
      <c r="Q31" s="28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8.600000000000001" customHeight="1" thickBot="1" x14ac:dyDescent="0.3">
      <c r="A32" s="720"/>
      <c r="B32" s="805"/>
      <c r="C32" s="314" t="s">
        <v>48</v>
      </c>
      <c r="D32" s="207" t="s">
        <v>59</v>
      </c>
      <c r="E32" s="201">
        <v>45649</v>
      </c>
      <c r="F32" s="158"/>
      <c r="G32" s="246" t="s">
        <v>9</v>
      </c>
      <c r="H32" s="170">
        <v>1</v>
      </c>
      <c r="I32" s="44">
        <v>1</v>
      </c>
      <c r="J32" s="44">
        <v>1</v>
      </c>
      <c r="K32" s="44">
        <v>1</v>
      </c>
      <c r="L32" s="38">
        <v>1</v>
      </c>
      <c r="M32" s="132"/>
      <c r="N32" s="176"/>
      <c r="O32" s="12"/>
      <c r="P32" s="5"/>
      <c r="Q32" s="28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8.600000000000001" hidden="1" customHeight="1" thickBot="1" x14ac:dyDescent="0.3">
      <c r="A33" s="720"/>
      <c r="B33" s="805"/>
      <c r="C33" s="406" t="s">
        <v>48</v>
      </c>
      <c r="D33" s="435" t="s">
        <v>807</v>
      </c>
      <c r="E33" s="201"/>
      <c r="F33" s="158">
        <v>3</v>
      </c>
      <c r="G33" s="246" t="s">
        <v>9</v>
      </c>
      <c r="H33" s="170">
        <v>1</v>
      </c>
      <c r="I33" s="44">
        <v>1</v>
      </c>
      <c r="J33" s="44">
        <v>1</v>
      </c>
      <c r="K33" s="44">
        <v>1</v>
      </c>
      <c r="L33" s="38"/>
      <c r="M33" s="132"/>
      <c r="N33" s="176"/>
      <c r="O33" s="12"/>
      <c r="P33" s="5"/>
      <c r="Q33" s="28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8.600000000000001" hidden="1" customHeight="1" thickBot="1" x14ac:dyDescent="0.3">
      <c r="A34" s="720"/>
      <c r="B34" s="805"/>
      <c r="C34" s="314" t="s">
        <v>48</v>
      </c>
      <c r="D34" s="435" t="s">
        <v>758</v>
      </c>
      <c r="E34" s="201">
        <v>45653</v>
      </c>
      <c r="F34" s="156">
        <v>1</v>
      </c>
      <c r="G34" s="125" t="s">
        <v>9</v>
      </c>
      <c r="H34" s="101">
        <v>1</v>
      </c>
      <c r="I34" s="47">
        <v>1</v>
      </c>
      <c r="J34" s="47">
        <v>1</v>
      </c>
      <c r="K34" s="47">
        <v>1</v>
      </c>
      <c r="L34" s="33"/>
      <c r="M34" s="123"/>
      <c r="N34" s="174" t="s">
        <v>808</v>
      </c>
      <c r="O34" s="12"/>
      <c r="P34" s="5"/>
      <c r="Q34" s="28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600000000000001" hidden="1" customHeight="1" thickBot="1" x14ac:dyDescent="0.3">
      <c r="A35" s="720"/>
      <c r="B35" s="805"/>
      <c r="C35" s="314" t="s">
        <v>48</v>
      </c>
      <c r="D35" s="435" t="s">
        <v>809</v>
      </c>
      <c r="E35" s="201">
        <v>45672</v>
      </c>
      <c r="F35" s="156">
        <v>1</v>
      </c>
      <c r="G35" s="125" t="s">
        <v>9</v>
      </c>
      <c r="H35" s="101">
        <v>1</v>
      </c>
      <c r="I35" s="47">
        <v>1</v>
      </c>
      <c r="J35" s="47">
        <v>1</v>
      </c>
      <c r="K35" s="47">
        <v>1</v>
      </c>
      <c r="L35" s="33"/>
      <c r="M35" s="123"/>
      <c r="N35" s="174" t="s">
        <v>520</v>
      </c>
      <c r="O35" s="12"/>
      <c r="P35" s="5"/>
      <c r="Q35" s="28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.600000000000001" hidden="1" customHeight="1" thickBot="1" x14ac:dyDescent="0.3">
      <c r="A36" s="720"/>
      <c r="B36" s="805"/>
      <c r="C36" s="314" t="s">
        <v>48</v>
      </c>
      <c r="D36" s="435" t="s">
        <v>810</v>
      </c>
      <c r="E36" s="201">
        <v>45672</v>
      </c>
      <c r="F36" s="156">
        <v>1</v>
      </c>
      <c r="G36" s="125" t="s">
        <v>9</v>
      </c>
      <c r="H36" s="101">
        <v>1</v>
      </c>
      <c r="I36" s="47">
        <v>1</v>
      </c>
      <c r="J36" s="47">
        <v>1</v>
      </c>
      <c r="K36" s="47">
        <v>1</v>
      </c>
      <c r="L36" s="33"/>
      <c r="M36" s="123"/>
      <c r="N36" s="174" t="s">
        <v>132</v>
      </c>
      <c r="O36" s="12"/>
      <c r="P36" s="5"/>
      <c r="Q36" s="28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hidden="1" customHeight="1" thickBot="1" x14ac:dyDescent="0.3">
      <c r="A37" s="720"/>
      <c r="B37" s="805"/>
      <c r="C37" s="314" t="s">
        <v>48</v>
      </c>
      <c r="D37" s="435" t="s">
        <v>811</v>
      </c>
      <c r="E37" s="201">
        <v>45671</v>
      </c>
      <c r="F37" s="156">
        <v>1</v>
      </c>
      <c r="G37" s="125" t="s">
        <v>9</v>
      </c>
      <c r="H37" s="101">
        <v>1</v>
      </c>
      <c r="I37" s="47">
        <v>1</v>
      </c>
      <c r="J37" s="47">
        <v>1</v>
      </c>
      <c r="K37" s="47">
        <v>1</v>
      </c>
      <c r="L37" s="33"/>
      <c r="M37" s="123"/>
      <c r="N37" s="174" t="s">
        <v>132</v>
      </c>
      <c r="O37" s="12"/>
      <c r="P37" s="5"/>
      <c r="Q37" s="28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hidden="1" customHeight="1" thickBot="1" x14ac:dyDescent="0.3">
      <c r="A38" s="720"/>
      <c r="B38" s="805"/>
      <c r="C38" s="406" t="s">
        <v>48</v>
      </c>
      <c r="D38" s="436" t="s">
        <v>812</v>
      </c>
      <c r="E38" s="284"/>
      <c r="F38" s="219">
        <v>1</v>
      </c>
      <c r="G38" s="402" t="s">
        <v>9</v>
      </c>
      <c r="H38" s="179">
        <v>1</v>
      </c>
      <c r="I38" s="196">
        <v>1</v>
      </c>
      <c r="J38" s="196">
        <v>1</v>
      </c>
      <c r="K38" s="196">
        <v>1</v>
      </c>
      <c r="L38" s="197"/>
      <c r="M38" s="122"/>
      <c r="N38" s="260"/>
      <c r="O38" s="12"/>
      <c r="P38" s="5"/>
      <c r="Q38" s="28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805"/>
      <c r="C39" s="314"/>
      <c r="D39" s="235"/>
      <c r="E39" s="154"/>
      <c r="F39" s="156"/>
      <c r="G39" s="246"/>
      <c r="H39" s="44"/>
      <c r="I39" s="44"/>
      <c r="J39" s="44"/>
      <c r="K39" s="44"/>
      <c r="L39" s="38"/>
      <c r="M39" s="122"/>
      <c r="N39" s="174"/>
      <c r="O39" s="12"/>
      <c r="P39" s="5"/>
      <c r="Q39" s="28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7.45" hidden="1" customHeight="1" thickBot="1" x14ac:dyDescent="0.3">
      <c r="A40" s="720"/>
      <c r="B40" s="805"/>
      <c r="C40" s="314" t="s">
        <v>48</v>
      </c>
      <c r="D40" s="435" t="s">
        <v>736</v>
      </c>
      <c r="E40" s="201">
        <v>45646</v>
      </c>
      <c r="F40" s="156">
        <v>1</v>
      </c>
      <c r="G40" s="125" t="s">
        <v>9</v>
      </c>
      <c r="H40" s="279">
        <v>1</v>
      </c>
      <c r="I40" s="7">
        <v>1</v>
      </c>
      <c r="J40" s="7">
        <v>1</v>
      </c>
      <c r="K40" s="7">
        <v>1</v>
      </c>
      <c r="L40" s="33"/>
      <c r="M40" s="123"/>
      <c r="N40" s="174"/>
      <c r="O40" s="12"/>
      <c r="P40" s="5"/>
      <c r="Q40" s="28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7.45" hidden="1" customHeight="1" thickBot="1" x14ac:dyDescent="0.3">
      <c r="A41" s="720"/>
      <c r="B41" s="805"/>
      <c r="C41" s="432" t="s">
        <v>48</v>
      </c>
      <c r="D41" s="435" t="s">
        <v>752</v>
      </c>
      <c r="E41" s="201">
        <v>45646</v>
      </c>
      <c r="F41" s="156">
        <v>1</v>
      </c>
      <c r="G41" s="125" t="s">
        <v>9</v>
      </c>
      <c r="H41" s="279">
        <v>1</v>
      </c>
      <c r="I41" s="7">
        <v>1</v>
      </c>
      <c r="J41" s="7">
        <v>1</v>
      </c>
      <c r="K41" s="7">
        <v>1</v>
      </c>
      <c r="L41" s="33"/>
      <c r="M41" s="123"/>
      <c r="N41" s="174"/>
      <c r="O41" s="12"/>
      <c r="P41" s="5"/>
      <c r="Q41" s="28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7.45" hidden="1" customHeight="1" thickBot="1" x14ac:dyDescent="0.3">
      <c r="A42" s="720"/>
      <c r="B42" s="805"/>
      <c r="C42" s="432" t="s">
        <v>48</v>
      </c>
      <c r="D42" s="435" t="s">
        <v>753</v>
      </c>
      <c r="E42" s="201">
        <v>45646</v>
      </c>
      <c r="F42" s="156">
        <v>1</v>
      </c>
      <c r="G42" s="125" t="s">
        <v>9</v>
      </c>
      <c r="H42" s="279">
        <v>1</v>
      </c>
      <c r="I42" s="7">
        <v>1</v>
      </c>
      <c r="J42" s="7">
        <v>1</v>
      </c>
      <c r="K42" s="7">
        <v>1</v>
      </c>
      <c r="L42" s="33"/>
      <c r="M42" s="123"/>
      <c r="N42" s="174"/>
      <c r="O42" s="12"/>
      <c r="P42" s="5"/>
      <c r="Q42" s="28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7.45" hidden="1" customHeight="1" thickBot="1" x14ac:dyDescent="0.3">
      <c r="A43" s="720"/>
      <c r="B43" s="805"/>
      <c r="C43" s="432" t="s">
        <v>48</v>
      </c>
      <c r="D43" s="435" t="s">
        <v>754</v>
      </c>
      <c r="E43" s="201">
        <v>45646</v>
      </c>
      <c r="F43" s="156">
        <v>1</v>
      </c>
      <c r="G43" s="125" t="s">
        <v>9</v>
      </c>
      <c r="H43" s="279">
        <v>1</v>
      </c>
      <c r="I43" s="7">
        <v>1</v>
      </c>
      <c r="J43" s="7">
        <v>1</v>
      </c>
      <c r="K43" s="7">
        <v>1</v>
      </c>
      <c r="L43" s="33"/>
      <c r="M43" s="123"/>
      <c r="N43" s="174"/>
      <c r="O43" s="12"/>
      <c r="P43" s="5"/>
      <c r="Q43" s="28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7.45" hidden="1" customHeight="1" thickBot="1" x14ac:dyDescent="0.3">
      <c r="A44" s="720"/>
      <c r="B44" s="805"/>
      <c r="C44" s="432" t="s">
        <v>48</v>
      </c>
      <c r="D44" s="435" t="s">
        <v>755</v>
      </c>
      <c r="E44" s="201">
        <v>45646</v>
      </c>
      <c r="F44" s="156">
        <v>1</v>
      </c>
      <c r="G44" s="125" t="s">
        <v>9</v>
      </c>
      <c r="H44" s="279">
        <v>1</v>
      </c>
      <c r="I44" s="7">
        <v>1</v>
      </c>
      <c r="J44" s="7">
        <v>1</v>
      </c>
      <c r="K44" s="7">
        <v>1</v>
      </c>
      <c r="L44" s="33"/>
      <c r="M44" s="123"/>
      <c r="N44" s="174"/>
      <c r="O44" s="12"/>
      <c r="P44" s="5"/>
      <c r="Q44" s="28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7.45" hidden="1" customHeight="1" thickBot="1" x14ac:dyDescent="0.3">
      <c r="A45" s="720"/>
      <c r="B45" s="805"/>
      <c r="C45" s="432" t="s">
        <v>48</v>
      </c>
      <c r="D45" s="435" t="s">
        <v>756</v>
      </c>
      <c r="E45" s="201">
        <v>45653</v>
      </c>
      <c r="F45" s="156">
        <v>1</v>
      </c>
      <c r="G45" s="125" t="s">
        <v>9</v>
      </c>
      <c r="H45" s="279">
        <v>1</v>
      </c>
      <c r="I45" s="7">
        <v>1</v>
      </c>
      <c r="J45" s="7">
        <v>1</v>
      </c>
      <c r="K45" s="7">
        <v>1</v>
      </c>
      <c r="L45" s="33"/>
      <c r="M45" s="123"/>
      <c r="N45" s="174"/>
      <c r="O45" s="12"/>
      <c r="P45" s="5"/>
      <c r="Q45" s="28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8.25" customHeight="1" thickBot="1" x14ac:dyDescent="0.3">
      <c r="A46" s="720"/>
      <c r="B46" s="806"/>
      <c r="C46" s="433"/>
      <c r="D46" s="205"/>
      <c r="E46" s="248"/>
      <c r="F46" s="157"/>
      <c r="G46" s="247"/>
      <c r="H46" s="244"/>
      <c r="I46" s="9"/>
      <c r="J46" s="9"/>
      <c r="K46" s="9"/>
      <c r="L46" s="34"/>
      <c r="M46" s="487"/>
      <c r="N46" s="177"/>
      <c r="O46" s="12"/>
      <c r="P46" s="5"/>
      <c r="Q46" s="28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8.600000000000001" customHeight="1" thickBot="1" x14ac:dyDescent="0.3">
      <c r="A47" s="720"/>
      <c r="B47" s="805" t="s">
        <v>871</v>
      </c>
      <c r="C47" s="434" t="s">
        <v>48</v>
      </c>
      <c r="D47" s="150" t="s">
        <v>758</v>
      </c>
      <c r="E47" s="154">
        <v>45653</v>
      </c>
      <c r="F47" s="135">
        <v>1</v>
      </c>
      <c r="G47" s="222" t="s">
        <v>9</v>
      </c>
      <c r="H47" s="170">
        <v>1</v>
      </c>
      <c r="I47" s="44">
        <v>1</v>
      </c>
      <c r="J47" s="44">
        <v>1</v>
      </c>
      <c r="K47" s="44">
        <v>1</v>
      </c>
      <c r="L47" s="38">
        <v>1</v>
      </c>
      <c r="M47" s="123"/>
      <c r="N47" s="174"/>
      <c r="O47" s="12"/>
      <c r="P47" s="5"/>
      <c r="Q47" s="28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.600000000000001" customHeight="1" thickBot="1" x14ac:dyDescent="0.3">
      <c r="A48" s="720"/>
      <c r="B48" s="805"/>
      <c r="C48" s="432" t="s">
        <v>48</v>
      </c>
      <c r="D48" s="150" t="s">
        <v>759</v>
      </c>
      <c r="E48" s="154">
        <v>45653</v>
      </c>
      <c r="F48" s="135">
        <v>1</v>
      </c>
      <c r="G48" s="241" t="s">
        <v>9</v>
      </c>
      <c r="H48" s="178">
        <v>1</v>
      </c>
      <c r="I48" s="47">
        <v>1</v>
      </c>
      <c r="J48" s="47">
        <v>1</v>
      </c>
      <c r="K48" s="47">
        <v>1</v>
      </c>
      <c r="L48" s="33">
        <v>1</v>
      </c>
      <c r="M48" s="122"/>
      <c r="N48" s="193" t="s">
        <v>760</v>
      </c>
      <c r="O48" s="12"/>
      <c r="P48" s="5"/>
      <c r="Q48" s="28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8.600000000000001" customHeight="1" thickBot="1" x14ac:dyDescent="0.3">
      <c r="A49" s="720"/>
      <c r="B49" s="805"/>
      <c r="C49" s="314" t="s">
        <v>761</v>
      </c>
      <c r="D49" s="150" t="s">
        <v>762</v>
      </c>
      <c r="E49" s="201">
        <v>45660</v>
      </c>
      <c r="F49" s="135">
        <v>1</v>
      </c>
      <c r="G49" s="184" t="s">
        <v>9</v>
      </c>
      <c r="H49" s="167">
        <v>1</v>
      </c>
      <c r="I49" s="64">
        <v>1</v>
      </c>
      <c r="J49" s="64">
        <v>1</v>
      </c>
      <c r="K49" s="64">
        <v>1</v>
      </c>
      <c r="L49" s="35">
        <v>1</v>
      </c>
      <c r="M49" s="122"/>
      <c r="N49" s="193"/>
      <c r="O49" s="12"/>
      <c r="P49" s="5"/>
      <c r="Q49" s="28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.600000000000001" customHeight="1" thickBot="1" x14ac:dyDescent="0.3">
      <c r="A50" s="720"/>
      <c r="B50" s="805"/>
      <c r="C50" s="314" t="s">
        <v>48</v>
      </c>
      <c r="D50" s="150" t="s">
        <v>763</v>
      </c>
      <c r="E50" s="201">
        <v>45671</v>
      </c>
      <c r="F50" s="135"/>
      <c r="G50" s="184" t="s">
        <v>9</v>
      </c>
      <c r="H50" s="167">
        <v>1</v>
      </c>
      <c r="I50" s="64">
        <v>1</v>
      </c>
      <c r="J50" s="64">
        <v>1</v>
      </c>
      <c r="K50" s="64">
        <v>1</v>
      </c>
      <c r="L50" s="35">
        <v>1</v>
      </c>
      <c r="M50" s="122"/>
      <c r="N50" s="193"/>
      <c r="O50" s="12"/>
      <c r="P50" s="5"/>
      <c r="Q50" s="28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8.600000000000001" customHeight="1" thickBot="1" x14ac:dyDescent="0.3">
      <c r="A51" s="720"/>
      <c r="B51" s="805"/>
      <c r="C51" s="314" t="s">
        <v>48</v>
      </c>
      <c r="D51" s="150" t="s">
        <v>764</v>
      </c>
      <c r="E51" s="201">
        <v>45671</v>
      </c>
      <c r="F51" s="135"/>
      <c r="G51" s="184" t="s">
        <v>9</v>
      </c>
      <c r="H51" s="167">
        <v>1</v>
      </c>
      <c r="I51" s="64">
        <v>1</v>
      </c>
      <c r="J51" s="64">
        <v>1</v>
      </c>
      <c r="K51" s="64">
        <v>1</v>
      </c>
      <c r="L51" s="35">
        <v>1</v>
      </c>
      <c r="M51" s="122"/>
      <c r="N51" s="193"/>
      <c r="O51" s="12"/>
      <c r="P51" s="5"/>
      <c r="Q51" s="28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.600000000000001" customHeight="1" thickBot="1" x14ac:dyDescent="0.3">
      <c r="A52" s="720"/>
      <c r="B52" s="805"/>
      <c r="C52" s="314" t="s">
        <v>48</v>
      </c>
      <c r="D52" s="150" t="s">
        <v>765</v>
      </c>
      <c r="E52" s="201">
        <v>45699</v>
      </c>
      <c r="F52" s="135"/>
      <c r="G52" s="184" t="s">
        <v>9</v>
      </c>
      <c r="H52" s="167">
        <v>1</v>
      </c>
      <c r="I52" s="64">
        <v>1</v>
      </c>
      <c r="J52" s="64">
        <v>1</v>
      </c>
      <c r="K52" s="64">
        <v>1</v>
      </c>
      <c r="L52" s="35">
        <v>1</v>
      </c>
      <c r="M52" s="122"/>
      <c r="N52" s="193"/>
      <c r="O52" s="12"/>
      <c r="P52" s="5"/>
      <c r="Q52" s="28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805"/>
      <c r="C53" s="314" t="s">
        <v>48</v>
      </c>
      <c r="D53" s="150" t="s">
        <v>734</v>
      </c>
      <c r="E53" s="201">
        <v>45671</v>
      </c>
      <c r="F53" s="135"/>
      <c r="G53" s="184" t="s">
        <v>9</v>
      </c>
      <c r="H53" s="167">
        <v>1</v>
      </c>
      <c r="I53" s="64">
        <v>1</v>
      </c>
      <c r="J53" s="64">
        <v>1</v>
      </c>
      <c r="K53" s="64">
        <v>1</v>
      </c>
      <c r="L53" s="35">
        <v>1</v>
      </c>
      <c r="M53" s="122"/>
      <c r="N53" s="193"/>
      <c r="O53" s="12"/>
      <c r="P53" s="5"/>
      <c r="Q53" s="28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18.600000000000001" customHeight="1" thickBot="1" x14ac:dyDescent="0.3">
      <c r="A54" s="720"/>
      <c r="B54" s="805"/>
      <c r="C54" s="314" t="s">
        <v>48</v>
      </c>
      <c r="D54" s="150" t="s">
        <v>766</v>
      </c>
      <c r="E54" s="201">
        <v>45671</v>
      </c>
      <c r="F54" s="135"/>
      <c r="G54" s="184" t="s">
        <v>9</v>
      </c>
      <c r="H54" s="167">
        <v>1</v>
      </c>
      <c r="I54" s="64">
        <v>1</v>
      </c>
      <c r="J54" s="64">
        <v>1</v>
      </c>
      <c r="K54" s="64">
        <v>1</v>
      </c>
      <c r="L54" s="35">
        <v>1</v>
      </c>
      <c r="M54" s="122"/>
      <c r="N54" s="193"/>
      <c r="O54" s="12"/>
      <c r="P54" s="5"/>
      <c r="Q54" s="28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18.600000000000001" customHeight="1" thickBot="1" x14ac:dyDescent="0.3">
      <c r="A55" s="720"/>
      <c r="B55" s="805"/>
      <c r="C55" s="314" t="s">
        <v>48</v>
      </c>
      <c r="D55" s="150" t="s">
        <v>735</v>
      </c>
      <c r="E55" s="201">
        <v>45663</v>
      </c>
      <c r="F55" s="135"/>
      <c r="G55" s="184" t="s">
        <v>9</v>
      </c>
      <c r="H55" s="167">
        <v>1</v>
      </c>
      <c r="I55" s="64">
        <v>1</v>
      </c>
      <c r="J55" s="64">
        <v>1</v>
      </c>
      <c r="K55" s="64">
        <v>1</v>
      </c>
      <c r="L55" s="35">
        <v>1</v>
      </c>
      <c r="M55" s="122"/>
      <c r="N55" s="193"/>
      <c r="O55" s="12"/>
      <c r="P55" s="5"/>
      <c r="Q55" s="28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18.600000000000001" customHeight="1" thickBot="1" x14ac:dyDescent="0.3">
      <c r="A56" s="720"/>
      <c r="B56" s="805"/>
      <c r="C56" s="314" t="s">
        <v>48</v>
      </c>
      <c r="D56" s="150" t="s">
        <v>59</v>
      </c>
      <c r="E56" s="201">
        <v>45649</v>
      </c>
      <c r="F56" s="135"/>
      <c r="G56" s="184" t="s">
        <v>9</v>
      </c>
      <c r="H56" s="167">
        <v>1</v>
      </c>
      <c r="I56" s="64">
        <v>1</v>
      </c>
      <c r="J56" s="64">
        <v>1</v>
      </c>
      <c r="K56" s="64">
        <v>1</v>
      </c>
      <c r="L56" s="35">
        <v>1</v>
      </c>
      <c r="M56" s="122"/>
      <c r="N56" s="193"/>
      <c r="O56" s="12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17.45" hidden="1" customHeight="1" thickBot="1" x14ac:dyDescent="0.3">
      <c r="A57" s="720"/>
      <c r="B57" s="805"/>
      <c r="C57" s="314" t="s">
        <v>48</v>
      </c>
      <c r="D57" s="207" t="s">
        <v>736</v>
      </c>
      <c r="E57" s="201">
        <v>45646</v>
      </c>
      <c r="F57" s="178">
        <v>1</v>
      </c>
      <c r="G57" s="184" t="s">
        <v>9</v>
      </c>
      <c r="H57" s="167">
        <v>1</v>
      </c>
      <c r="I57" s="64">
        <v>1</v>
      </c>
      <c r="J57" s="64">
        <v>1</v>
      </c>
      <c r="K57" s="64">
        <v>1</v>
      </c>
      <c r="L57" s="35">
        <v>1</v>
      </c>
      <c r="M57" s="122"/>
      <c r="N57" s="193"/>
      <c r="O57" s="12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7.45" hidden="1" customHeight="1" thickBot="1" x14ac:dyDescent="0.3">
      <c r="A58" s="720"/>
      <c r="B58" s="805"/>
      <c r="C58" s="432" t="s">
        <v>48</v>
      </c>
      <c r="D58" s="207" t="s">
        <v>752</v>
      </c>
      <c r="E58" s="201">
        <v>45646</v>
      </c>
      <c r="F58" s="297">
        <v>1</v>
      </c>
      <c r="G58" s="192" t="s">
        <v>9</v>
      </c>
      <c r="H58" s="167">
        <v>1</v>
      </c>
      <c r="I58" s="64">
        <v>1</v>
      </c>
      <c r="J58" s="64">
        <v>1</v>
      </c>
      <c r="K58" s="64">
        <v>1</v>
      </c>
      <c r="L58" s="35">
        <v>1</v>
      </c>
      <c r="M58" s="122"/>
      <c r="N58" s="193"/>
      <c r="O58" s="12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7.45" hidden="1" customHeight="1" thickBot="1" x14ac:dyDescent="0.3">
      <c r="A59" s="720"/>
      <c r="B59" s="805"/>
      <c r="C59" s="432" t="s">
        <v>48</v>
      </c>
      <c r="D59" s="207" t="s">
        <v>753</v>
      </c>
      <c r="E59" s="201">
        <v>45646</v>
      </c>
      <c r="F59" s="297">
        <v>1</v>
      </c>
      <c r="G59" s="192" t="s">
        <v>9</v>
      </c>
      <c r="H59" s="167">
        <v>1</v>
      </c>
      <c r="I59" s="64">
        <v>1</v>
      </c>
      <c r="J59" s="64">
        <v>1</v>
      </c>
      <c r="K59" s="64">
        <v>1</v>
      </c>
      <c r="L59" s="35">
        <v>1</v>
      </c>
      <c r="M59" s="122"/>
      <c r="N59" s="193"/>
      <c r="O59" s="12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7.45" hidden="1" customHeight="1" thickBot="1" x14ac:dyDescent="0.3">
      <c r="A60" s="720"/>
      <c r="B60" s="805"/>
      <c r="C60" s="432" t="s">
        <v>48</v>
      </c>
      <c r="D60" s="207" t="s">
        <v>754</v>
      </c>
      <c r="E60" s="201">
        <v>45646</v>
      </c>
      <c r="F60" s="297">
        <v>1</v>
      </c>
      <c r="G60" s="192" t="s">
        <v>9</v>
      </c>
      <c r="H60" s="167">
        <v>1</v>
      </c>
      <c r="I60" s="64">
        <v>1</v>
      </c>
      <c r="J60" s="64">
        <v>1</v>
      </c>
      <c r="K60" s="64">
        <v>1</v>
      </c>
      <c r="L60" s="35">
        <v>1</v>
      </c>
      <c r="M60" s="122"/>
      <c r="N60" s="193"/>
      <c r="O60" s="12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17.45" hidden="1" customHeight="1" thickBot="1" x14ac:dyDescent="0.3">
      <c r="A61" s="720"/>
      <c r="B61" s="805"/>
      <c r="C61" s="432" t="s">
        <v>48</v>
      </c>
      <c r="D61" s="207" t="s">
        <v>755</v>
      </c>
      <c r="E61" s="201">
        <v>45646</v>
      </c>
      <c r="F61" s="297">
        <v>1</v>
      </c>
      <c r="G61" s="192" t="s">
        <v>9</v>
      </c>
      <c r="H61" s="167">
        <v>1</v>
      </c>
      <c r="I61" s="64">
        <v>1</v>
      </c>
      <c r="J61" s="64">
        <v>1</v>
      </c>
      <c r="K61" s="64">
        <v>1</v>
      </c>
      <c r="L61" s="35">
        <v>1</v>
      </c>
      <c r="M61" s="122"/>
      <c r="N61" s="193"/>
      <c r="O61" s="12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17.45" hidden="1" customHeight="1" thickBot="1" x14ac:dyDescent="0.3">
      <c r="A62" s="720"/>
      <c r="B62" s="805"/>
      <c r="C62" s="432" t="s">
        <v>48</v>
      </c>
      <c r="D62" s="207" t="s">
        <v>756</v>
      </c>
      <c r="E62" s="201">
        <v>45653</v>
      </c>
      <c r="F62" s="297">
        <v>1</v>
      </c>
      <c r="G62" s="192" t="s">
        <v>9</v>
      </c>
      <c r="H62" s="167">
        <v>1</v>
      </c>
      <c r="I62" s="64">
        <v>1</v>
      </c>
      <c r="J62" s="64">
        <v>1</v>
      </c>
      <c r="K62" s="64">
        <v>1</v>
      </c>
      <c r="L62" s="35">
        <v>1</v>
      </c>
      <c r="M62" s="122"/>
      <c r="N62" s="193"/>
      <c r="O62" s="12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7.5" customHeight="1" thickBot="1" x14ac:dyDescent="0.3">
      <c r="A63" s="720"/>
      <c r="B63" s="806"/>
      <c r="C63" s="114"/>
      <c r="D63" s="150"/>
      <c r="E63" s="154"/>
      <c r="F63" s="135"/>
      <c r="G63" s="183"/>
      <c r="H63" s="170"/>
      <c r="I63" s="44"/>
      <c r="J63" s="44"/>
      <c r="K63" s="44"/>
      <c r="L63" s="38"/>
      <c r="M63" s="122"/>
      <c r="N63" s="176"/>
      <c r="O63" s="12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17.45" customHeight="1" thickBot="1" x14ac:dyDescent="0.3">
      <c r="A64" s="720"/>
      <c r="B64" s="802" t="s">
        <v>81</v>
      </c>
      <c r="C64" s="65" t="s">
        <v>41</v>
      </c>
      <c r="D64" s="203" t="s">
        <v>87</v>
      </c>
      <c r="E64" s="308"/>
      <c r="F64" s="155">
        <v>1</v>
      </c>
      <c r="G64" s="222" t="s">
        <v>9</v>
      </c>
      <c r="H64" s="306">
        <v>1</v>
      </c>
      <c r="I64" s="8">
        <v>1</v>
      </c>
      <c r="J64" s="8">
        <v>1</v>
      </c>
      <c r="K64" s="8">
        <v>1</v>
      </c>
      <c r="L64" s="32">
        <v>1</v>
      </c>
      <c r="M64" s="555"/>
      <c r="N64" s="330" t="s">
        <v>88</v>
      </c>
      <c r="O64" s="12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17.45" customHeight="1" thickBot="1" x14ac:dyDescent="0.3">
      <c r="A65" s="720"/>
      <c r="B65" s="802"/>
      <c r="C65" s="68" t="s">
        <v>41</v>
      </c>
      <c r="D65" s="207" t="s">
        <v>872</v>
      </c>
      <c r="E65" s="180">
        <v>45652</v>
      </c>
      <c r="F65" s="156">
        <v>1</v>
      </c>
      <c r="G65" s="184" t="s">
        <v>9</v>
      </c>
      <c r="H65" s="279">
        <v>1</v>
      </c>
      <c r="I65" s="7">
        <v>1</v>
      </c>
      <c r="J65" s="7">
        <v>0</v>
      </c>
      <c r="K65" s="7">
        <v>0</v>
      </c>
      <c r="L65" s="33">
        <v>0</v>
      </c>
      <c r="M65" s="122"/>
      <c r="N65" s="174" t="s">
        <v>873</v>
      </c>
      <c r="O65" s="12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17.45" customHeight="1" thickBot="1" x14ac:dyDescent="0.3">
      <c r="A66" s="720"/>
      <c r="B66" s="802"/>
      <c r="C66" s="68" t="s">
        <v>82</v>
      </c>
      <c r="D66" s="235" t="s">
        <v>89</v>
      </c>
      <c r="E66" s="181"/>
      <c r="F66" s="156">
        <v>1</v>
      </c>
      <c r="G66" s="184" t="s">
        <v>9</v>
      </c>
      <c r="H66" s="279">
        <v>1</v>
      </c>
      <c r="I66" s="7">
        <v>1</v>
      </c>
      <c r="J66" s="7">
        <v>1</v>
      </c>
      <c r="K66" s="7">
        <v>1</v>
      </c>
      <c r="L66" s="33">
        <v>1</v>
      </c>
      <c r="M66" s="122"/>
      <c r="N66" s="193" t="s">
        <v>874</v>
      </c>
      <c r="O66" s="12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17.45" customHeight="1" thickBot="1" x14ac:dyDescent="0.3">
      <c r="A67" s="720"/>
      <c r="B67" s="802"/>
      <c r="C67" s="68" t="s">
        <v>82</v>
      </c>
      <c r="D67" s="207" t="s">
        <v>875</v>
      </c>
      <c r="E67" s="180">
        <v>45663</v>
      </c>
      <c r="F67" s="156">
        <v>1</v>
      </c>
      <c r="G67" s="184" t="s">
        <v>9</v>
      </c>
      <c r="H67" s="279">
        <v>4</v>
      </c>
      <c r="I67" s="7">
        <v>0</v>
      </c>
      <c r="J67" s="7">
        <v>0</v>
      </c>
      <c r="K67" s="7">
        <v>0</v>
      </c>
      <c r="L67" s="7">
        <v>0</v>
      </c>
      <c r="M67" s="556"/>
      <c r="N67" s="174" t="s">
        <v>876</v>
      </c>
      <c r="O67" s="12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8.25" customHeight="1" thickBot="1" x14ac:dyDescent="0.3">
      <c r="A68" s="729"/>
      <c r="B68" s="803"/>
      <c r="C68" s="384"/>
      <c r="D68" s="389"/>
      <c r="E68" s="384"/>
      <c r="F68" s="384"/>
      <c r="G68" s="384"/>
      <c r="H68" s="388"/>
      <c r="I68" s="386"/>
      <c r="J68" s="386"/>
      <c r="K68" s="386"/>
      <c r="L68" s="387"/>
      <c r="N68" s="384"/>
      <c r="O68" s="12"/>
      <c r="P68" s="5"/>
      <c r="Q68" s="28"/>
      <c r="R68" s="15"/>
      <c r="S68" s="15"/>
      <c r="T68" s="15"/>
      <c r="U68" s="26"/>
      <c r="V68" s="26"/>
      <c r="W68" s="26"/>
      <c r="X68" s="26"/>
      <c r="Y68" s="26"/>
      <c r="Z68" s="26"/>
      <c r="AA68" s="15"/>
      <c r="AB68" s="15"/>
      <c r="AK68" s="15"/>
      <c r="AL68" s="15"/>
      <c r="AM68" s="15"/>
    </row>
    <row r="69" spans="1:39" ht="7.5" customHeight="1" thickBot="1" x14ac:dyDescent="0.3">
      <c r="A69" s="130"/>
      <c r="B69" s="130"/>
      <c r="C69" s="128"/>
      <c r="D69" s="94"/>
      <c r="E69" s="49"/>
      <c r="F69" s="1"/>
      <c r="G69" s="54"/>
      <c r="H69" s="1"/>
      <c r="I69" s="1"/>
      <c r="J69" s="1"/>
      <c r="K69" s="1"/>
      <c r="L69" s="1"/>
      <c r="M69" s="1"/>
      <c r="N69" s="80"/>
      <c r="O69" s="27"/>
      <c r="P69" s="5"/>
      <c r="Q69" s="28"/>
      <c r="R69" s="15"/>
      <c r="S69" s="15"/>
      <c r="T69" s="15"/>
    </row>
    <row r="70" spans="1:39" ht="30" customHeight="1" x14ac:dyDescent="0.25">
      <c r="A70" s="695" t="s">
        <v>99</v>
      </c>
      <c r="B70" s="723" t="s">
        <v>100</v>
      </c>
      <c r="C70" s="437" t="s">
        <v>45</v>
      </c>
      <c r="D70" s="443" t="s">
        <v>46</v>
      </c>
      <c r="E70" s="439"/>
      <c r="F70" s="160"/>
      <c r="G70" s="245"/>
      <c r="H70" s="188"/>
      <c r="I70" s="43"/>
      <c r="J70" s="39"/>
      <c r="K70" s="39"/>
      <c r="L70" s="40"/>
      <c r="M70" s="169"/>
      <c r="N70" s="311" t="s">
        <v>877</v>
      </c>
      <c r="O70" s="27"/>
      <c r="P70" s="5"/>
      <c r="Q70" s="28"/>
      <c r="R70" s="61"/>
      <c r="S70" s="61"/>
      <c r="T70" s="61"/>
      <c r="U70" s="15"/>
    </row>
    <row r="71" spans="1:39" ht="17.45" customHeight="1" x14ac:dyDescent="0.25">
      <c r="A71" s="696"/>
      <c r="B71" s="724"/>
      <c r="C71" s="139" t="s">
        <v>102</v>
      </c>
      <c r="D71" s="444" t="s">
        <v>103</v>
      </c>
      <c r="E71" s="440"/>
      <c r="F71" s="156">
        <v>1</v>
      </c>
      <c r="G71" s="125" t="s">
        <v>9</v>
      </c>
      <c r="H71" s="178">
        <v>1</v>
      </c>
      <c r="I71" s="7">
        <v>1</v>
      </c>
      <c r="J71" s="7">
        <v>1</v>
      </c>
      <c r="K71" s="47">
        <v>1</v>
      </c>
      <c r="L71" s="33">
        <v>1</v>
      </c>
      <c r="M71" s="1"/>
      <c r="N71" s="149"/>
      <c r="O71" s="27"/>
      <c r="P71" s="5"/>
      <c r="Q71" s="28"/>
      <c r="R71" s="61"/>
      <c r="S71" s="61"/>
      <c r="T71" s="61"/>
      <c r="U71" s="15"/>
    </row>
    <row r="72" spans="1:39" ht="17.45" customHeight="1" x14ac:dyDescent="0.25">
      <c r="A72" s="696"/>
      <c r="B72" s="724"/>
      <c r="C72" s="268" t="s">
        <v>814</v>
      </c>
      <c r="D72" s="445" t="s">
        <v>815</v>
      </c>
      <c r="E72" s="440">
        <v>45657</v>
      </c>
      <c r="F72" s="420">
        <v>1</v>
      </c>
      <c r="G72" s="421" t="s">
        <v>9</v>
      </c>
      <c r="H72" s="297">
        <v>3</v>
      </c>
      <c r="I72" s="7">
        <v>4</v>
      </c>
      <c r="J72" s="7">
        <v>4</v>
      </c>
      <c r="K72" s="47">
        <v>4</v>
      </c>
      <c r="L72" s="35">
        <v>4</v>
      </c>
      <c r="M72" s="1"/>
      <c r="N72" s="149" t="s">
        <v>132</v>
      </c>
      <c r="O72" s="27"/>
      <c r="P72" s="5"/>
      <c r="Q72" s="28"/>
      <c r="R72" s="61"/>
      <c r="S72" s="61"/>
      <c r="T72" s="61"/>
      <c r="U72" s="15"/>
    </row>
    <row r="73" spans="1:39" ht="17.45" customHeight="1" x14ac:dyDescent="0.25">
      <c r="A73" s="696"/>
      <c r="B73" s="724"/>
      <c r="C73" s="268" t="s">
        <v>814</v>
      </c>
      <c r="D73" s="348" t="s">
        <v>878</v>
      </c>
      <c r="E73" s="440">
        <v>45664</v>
      </c>
      <c r="F73" s="420"/>
      <c r="G73" s="421" t="s">
        <v>9</v>
      </c>
      <c r="H73" s="297"/>
      <c r="I73" s="7">
        <v>1</v>
      </c>
      <c r="J73" s="7">
        <v>4</v>
      </c>
      <c r="K73" s="47">
        <v>4</v>
      </c>
      <c r="L73" s="35">
        <v>0</v>
      </c>
      <c r="M73" s="1"/>
      <c r="N73" s="149" t="s">
        <v>182</v>
      </c>
      <c r="O73" s="27"/>
      <c r="P73" s="5"/>
      <c r="Q73" s="28"/>
      <c r="R73" s="61"/>
      <c r="S73" s="61"/>
      <c r="T73" s="61"/>
      <c r="U73" s="15"/>
    </row>
    <row r="74" spans="1:39" ht="17.45" customHeight="1" x14ac:dyDescent="0.25">
      <c r="A74" s="696"/>
      <c r="B74" s="724"/>
      <c r="C74" s="139" t="s">
        <v>104</v>
      </c>
      <c r="D74" s="444" t="s">
        <v>619</v>
      </c>
      <c r="E74" s="440">
        <v>45671</v>
      </c>
      <c r="F74" s="420">
        <v>1</v>
      </c>
      <c r="G74" s="421" t="s">
        <v>9</v>
      </c>
      <c r="H74" s="178">
        <v>1</v>
      </c>
      <c r="I74" s="7">
        <v>1</v>
      </c>
      <c r="J74" s="7">
        <v>1</v>
      </c>
      <c r="K74" s="47">
        <v>1</v>
      </c>
      <c r="L74" s="35">
        <v>1</v>
      </c>
      <c r="M74" s="1"/>
      <c r="N74" s="149" t="s">
        <v>879</v>
      </c>
      <c r="O74" s="27"/>
      <c r="P74" s="5"/>
      <c r="Q74" s="28"/>
      <c r="R74" s="15"/>
      <c r="S74" s="15"/>
      <c r="T74" s="15"/>
    </row>
    <row r="75" spans="1:39" ht="17.45" customHeight="1" x14ac:dyDescent="0.25">
      <c r="A75" s="696"/>
      <c r="B75" s="724"/>
      <c r="C75" s="139" t="s">
        <v>104</v>
      </c>
      <c r="D75" s="444" t="s">
        <v>254</v>
      </c>
      <c r="E75" s="440">
        <v>45671</v>
      </c>
      <c r="F75" s="420">
        <v>1</v>
      </c>
      <c r="G75" s="421" t="s">
        <v>9</v>
      </c>
      <c r="H75" s="178">
        <v>1</v>
      </c>
      <c r="I75" s="7">
        <v>1</v>
      </c>
      <c r="J75" s="7">
        <v>1</v>
      </c>
      <c r="K75" s="47">
        <v>1</v>
      </c>
      <c r="L75" s="35">
        <v>1</v>
      </c>
      <c r="M75" s="1"/>
      <c r="N75" s="149" t="s">
        <v>879</v>
      </c>
      <c r="O75" s="27"/>
      <c r="P75" s="5"/>
      <c r="Q75" s="28"/>
      <c r="R75" s="15"/>
      <c r="S75" s="15"/>
      <c r="T75" s="15"/>
    </row>
    <row r="76" spans="1:39" ht="17.45" customHeight="1" x14ac:dyDescent="0.25">
      <c r="A76" s="696"/>
      <c r="B76" s="724"/>
      <c r="C76" s="139" t="s">
        <v>104</v>
      </c>
      <c r="D76" s="444" t="s">
        <v>450</v>
      </c>
      <c r="E76" s="440">
        <v>45671</v>
      </c>
      <c r="F76" s="420">
        <v>1</v>
      </c>
      <c r="G76" s="421" t="s">
        <v>9</v>
      </c>
      <c r="H76" s="178">
        <v>1</v>
      </c>
      <c r="I76" s="7">
        <v>1</v>
      </c>
      <c r="J76" s="7">
        <v>1</v>
      </c>
      <c r="K76" s="47">
        <v>1</v>
      </c>
      <c r="L76" s="35">
        <v>1</v>
      </c>
      <c r="M76" s="1"/>
      <c r="N76" s="149" t="s">
        <v>879</v>
      </c>
      <c r="O76" s="27"/>
      <c r="P76" s="5"/>
      <c r="Q76" s="28"/>
      <c r="R76" s="15"/>
      <c r="S76" s="15"/>
      <c r="T76" s="15"/>
    </row>
    <row r="77" spans="1:39" ht="17.45" customHeight="1" x14ac:dyDescent="0.25">
      <c r="A77" s="696"/>
      <c r="B77" s="724"/>
      <c r="C77" s="313" t="s">
        <v>104</v>
      </c>
      <c r="D77" s="444" t="s">
        <v>880</v>
      </c>
      <c r="E77" s="440">
        <v>45671</v>
      </c>
      <c r="F77" s="423">
        <v>1</v>
      </c>
      <c r="G77" s="419" t="s">
        <v>9</v>
      </c>
      <c r="H77" s="135">
        <v>1</v>
      </c>
      <c r="I77" s="10">
        <v>1</v>
      </c>
      <c r="J77" s="10">
        <v>4</v>
      </c>
      <c r="K77" s="44">
        <v>4</v>
      </c>
      <c r="L77" s="41">
        <v>4</v>
      </c>
      <c r="M77" s="1"/>
      <c r="N77" s="149" t="s">
        <v>881</v>
      </c>
      <c r="O77" s="27"/>
      <c r="P77" s="5"/>
      <c r="Q77" s="28"/>
      <c r="R77" s="15"/>
      <c r="S77" s="15"/>
      <c r="T77" s="15"/>
    </row>
    <row r="78" spans="1:39" ht="17.45" customHeight="1" x14ac:dyDescent="0.25">
      <c r="A78" s="696"/>
      <c r="B78" s="724"/>
      <c r="C78" s="313" t="s">
        <v>104</v>
      </c>
      <c r="D78" s="86" t="s">
        <v>623</v>
      </c>
      <c r="E78" s="440">
        <v>45671</v>
      </c>
      <c r="F78" s="156">
        <v>1</v>
      </c>
      <c r="G78" s="125" t="s">
        <v>9</v>
      </c>
      <c r="H78" s="178">
        <v>1</v>
      </c>
      <c r="I78" s="7">
        <v>1</v>
      </c>
      <c r="J78" s="7">
        <v>1</v>
      </c>
      <c r="K78" s="47">
        <v>1</v>
      </c>
      <c r="L78" s="33">
        <v>1</v>
      </c>
      <c r="M78" s="101"/>
      <c r="N78" s="149" t="s">
        <v>879</v>
      </c>
      <c r="O78" s="27"/>
      <c r="P78" s="5"/>
      <c r="Q78" s="28"/>
      <c r="R78" s="15"/>
      <c r="S78" s="15"/>
      <c r="T78" s="15"/>
    </row>
    <row r="79" spans="1:39" ht="17.45" customHeight="1" x14ac:dyDescent="0.25">
      <c r="A79" s="696"/>
      <c r="B79" s="724"/>
      <c r="C79" s="313" t="s">
        <v>104</v>
      </c>
      <c r="D79" s="446" t="s">
        <v>882</v>
      </c>
      <c r="E79" s="441">
        <v>45664</v>
      </c>
      <c r="F79" s="420">
        <v>1</v>
      </c>
      <c r="G79" s="421" t="s">
        <v>9</v>
      </c>
      <c r="H79" s="297">
        <v>1</v>
      </c>
      <c r="I79" s="11">
        <v>1</v>
      </c>
      <c r="J79" s="11">
        <v>1</v>
      </c>
      <c r="K79" s="64">
        <v>1</v>
      </c>
      <c r="L79" s="35">
        <v>4</v>
      </c>
      <c r="M79" s="167"/>
      <c r="N79" s="149" t="s">
        <v>883</v>
      </c>
      <c r="O79" s="27"/>
      <c r="P79" s="5"/>
      <c r="Q79" s="28"/>
      <c r="R79" s="15"/>
      <c r="S79" s="15"/>
      <c r="T79" s="15"/>
    </row>
    <row r="80" spans="1:39" ht="17.45" customHeight="1" x14ac:dyDescent="0.25">
      <c r="A80" s="696"/>
      <c r="B80" s="724"/>
      <c r="C80" s="313" t="s">
        <v>104</v>
      </c>
      <c r="D80" s="426" t="s">
        <v>551</v>
      </c>
      <c r="E80" s="441">
        <v>45671</v>
      </c>
      <c r="F80" s="423">
        <v>4</v>
      </c>
      <c r="G80" s="419" t="s">
        <v>9</v>
      </c>
      <c r="H80" s="161">
        <v>4</v>
      </c>
      <c r="I80" s="31">
        <v>0</v>
      </c>
      <c r="J80" s="31">
        <v>0</v>
      </c>
      <c r="K80" s="162">
        <v>0</v>
      </c>
      <c r="L80" s="41">
        <v>1</v>
      </c>
      <c r="M80" s="1"/>
      <c r="N80" s="149" t="s">
        <v>879</v>
      </c>
      <c r="O80" s="27"/>
      <c r="P80" s="5"/>
      <c r="Q80" s="28"/>
      <c r="R80" s="15"/>
      <c r="S80" s="15"/>
      <c r="T80" s="15"/>
    </row>
    <row r="81" spans="1:20" ht="17.45" customHeight="1" x14ac:dyDescent="0.25">
      <c r="A81" s="696"/>
      <c r="B81" s="724"/>
      <c r="C81" s="313" t="s">
        <v>104</v>
      </c>
      <c r="D81" s="86" t="s">
        <v>626</v>
      </c>
      <c r="E81" s="442">
        <v>45674</v>
      </c>
      <c r="F81" s="219">
        <v>1</v>
      </c>
      <c r="G81" s="422" t="s">
        <v>9</v>
      </c>
      <c r="H81" s="134">
        <v>1</v>
      </c>
      <c r="I81" s="199">
        <v>1</v>
      </c>
      <c r="J81" s="199">
        <v>1</v>
      </c>
      <c r="K81" s="194">
        <v>1</v>
      </c>
      <c r="L81" s="195">
        <v>1</v>
      </c>
      <c r="M81" s="140"/>
      <c r="N81" s="149" t="s">
        <v>821</v>
      </c>
      <c r="O81" s="27"/>
      <c r="P81" s="5"/>
      <c r="Q81" s="28"/>
      <c r="R81" s="15"/>
      <c r="S81" s="15"/>
      <c r="T81" s="15"/>
    </row>
    <row r="82" spans="1:20" ht="17.45" customHeight="1" x14ac:dyDescent="0.25">
      <c r="A82" s="696"/>
      <c r="B82" s="724"/>
      <c r="C82" s="313" t="s">
        <v>104</v>
      </c>
      <c r="D82" s="444" t="s">
        <v>822</v>
      </c>
      <c r="E82" s="442">
        <v>45674</v>
      </c>
      <c r="F82" s="424">
        <v>1</v>
      </c>
      <c r="G82" s="402" t="s">
        <v>9</v>
      </c>
      <c r="H82" s="163">
        <v>1</v>
      </c>
      <c r="I82" s="200">
        <v>1</v>
      </c>
      <c r="J82" s="200">
        <v>1</v>
      </c>
      <c r="K82" s="196">
        <v>1</v>
      </c>
      <c r="L82" s="197">
        <v>1</v>
      </c>
      <c r="M82" s="179"/>
      <c r="N82" s="149" t="s">
        <v>821</v>
      </c>
      <c r="O82" s="27"/>
      <c r="P82" s="5"/>
      <c r="Q82" s="28"/>
      <c r="R82" s="15"/>
      <c r="S82" s="15"/>
      <c r="T82" s="15"/>
    </row>
    <row r="83" spans="1:20" ht="17.45" customHeight="1" x14ac:dyDescent="0.25">
      <c r="A83" s="696"/>
      <c r="B83" s="724"/>
      <c r="C83" s="280" t="s">
        <v>104</v>
      </c>
      <c r="D83" s="373" t="s">
        <v>773</v>
      </c>
      <c r="E83" s="442">
        <v>45688</v>
      </c>
      <c r="F83" s="424"/>
      <c r="G83" s="402" t="s">
        <v>9</v>
      </c>
      <c r="H83" s="163"/>
      <c r="I83" s="196">
        <v>1</v>
      </c>
      <c r="J83" s="200">
        <v>1</v>
      </c>
      <c r="K83" s="196">
        <v>1</v>
      </c>
      <c r="L83" s="197">
        <v>1</v>
      </c>
      <c r="M83" s="179"/>
      <c r="N83" s="149" t="s">
        <v>823</v>
      </c>
      <c r="O83" s="27"/>
      <c r="P83" s="5"/>
      <c r="Q83" s="28"/>
      <c r="R83" s="15"/>
      <c r="S83" s="15"/>
      <c r="T83" s="15"/>
    </row>
    <row r="84" spans="1:20" ht="17.45" customHeight="1" x14ac:dyDescent="0.25">
      <c r="A84" s="696"/>
      <c r="B84" s="724"/>
      <c r="C84" s="280" t="s">
        <v>104</v>
      </c>
      <c r="D84" s="373" t="s">
        <v>824</v>
      </c>
      <c r="E84" s="442">
        <v>45674</v>
      </c>
      <c r="F84" s="424"/>
      <c r="G84" s="402" t="s">
        <v>9</v>
      </c>
      <c r="H84" s="163"/>
      <c r="I84" s="196">
        <v>1</v>
      </c>
      <c r="J84" s="200">
        <v>1</v>
      </c>
      <c r="K84" s="196">
        <v>1</v>
      </c>
      <c r="L84" s="197">
        <v>1</v>
      </c>
      <c r="M84" s="179"/>
      <c r="N84" s="149" t="s">
        <v>821</v>
      </c>
      <c r="O84" s="27"/>
      <c r="P84" s="5"/>
      <c r="Q84" s="28"/>
      <c r="R84" s="15"/>
      <c r="S84" s="15"/>
      <c r="T84" s="15"/>
    </row>
    <row r="85" spans="1:20" ht="17.45" customHeight="1" x14ac:dyDescent="0.25">
      <c r="A85" s="696"/>
      <c r="B85" s="724"/>
      <c r="C85" s="280" t="s">
        <v>125</v>
      </c>
      <c r="D85" s="373" t="s">
        <v>884</v>
      </c>
      <c r="E85" s="442"/>
      <c r="F85" s="424"/>
      <c r="G85" s="402"/>
      <c r="H85" s="163"/>
      <c r="I85" s="196"/>
      <c r="J85" s="200">
        <v>1</v>
      </c>
      <c r="K85" s="196">
        <v>1</v>
      </c>
      <c r="L85" s="197">
        <v>0</v>
      </c>
      <c r="M85" s="179"/>
      <c r="N85" s="149"/>
      <c r="O85" s="27"/>
      <c r="P85" s="5"/>
      <c r="Q85" s="28"/>
      <c r="R85" s="15"/>
      <c r="S85" s="15"/>
      <c r="T85" s="15"/>
    </row>
    <row r="86" spans="1:20" ht="17.45" customHeight="1" x14ac:dyDescent="0.25">
      <c r="A86" s="696"/>
      <c r="B86" s="724"/>
      <c r="C86" s="139" t="s">
        <v>125</v>
      </c>
      <c r="D86" s="86" t="s">
        <v>885</v>
      </c>
      <c r="E86" s="440">
        <v>45664</v>
      </c>
      <c r="F86" s="156">
        <v>1</v>
      </c>
      <c r="G86" s="125" t="s">
        <v>9</v>
      </c>
      <c r="H86" s="178">
        <v>1</v>
      </c>
      <c r="I86" s="47">
        <v>4</v>
      </c>
      <c r="J86" s="7">
        <v>4</v>
      </c>
      <c r="K86" s="47">
        <v>4</v>
      </c>
      <c r="L86" s="33">
        <v>0</v>
      </c>
      <c r="M86" s="101"/>
      <c r="N86" s="149"/>
      <c r="O86" s="27"/>
      <c r="P86" s="5"/>
      <c r="Q86" s="28"/>
      <c r="R86" s="15"/>
      <c r="S86" s="15"/>
      <c r="T86" s="15"/>
    </row>
    <row r="87" spans="1:20" ht="17.45" customHeight="1" x14ac:dyDescent="0.25">
      <c r="A87" s="696"/>
      <c r="B87" s="724"/>
      <c r="C87" s="313" t="s">
        <v>113</v>
      </c>
      <c r="D87" s="86" t="s">
        <v>886</v>
      </c>
      <c r="E87" s="440">
        <v>45665</v>
      </c>
      <c r="F87" s="156"/>
      <c r="G87" s="125" t="s">
        <v>9</v>
      </c>
      <c r="H87" s="178"/>
      <c r="I87" s="47">
        <v>1</v>
      </c>
      <c r="J87" s="7">
        <v>4</v>
      </c>
      <c r="K87" s="47">
        <v>4</v>
      </c>
      <c r="L87" s="33">
        <v>0</v>
      </c>
      <c r="M87" s="101"/>
      <c r="N87" s="88" t="s">
        <v>887</v>
      </c>
      <c r="O87" s="27"/>
      <c r="P87" s="5"/>
      <c r="Q87" s="28"/>
      <c r="R87" s="15"/>
      <c r="S87" s="15"/>
      <c r="T87" s="15"/>
    </row>
    <row r="88" spans="1:20" ht="17.45" customHeight="1" x14ac:dyDescent="0.25">
      <c r="A88" s="696"/>
      <c r="B88" s="724"/>
      <c r="C88" s="313" t="s">
        <v>41</v>
      </c>
      <c r="D88" s="86" t="s">
        <v>888</v>
      </c>
      <c r="E88" s="440">
        <v>45666</v>
      </c>
      <c r="F88" s="156">
        <v>1</v>
      </c>
      <c r="G88" s="125" t="s">
        <v>9</v>
      </c>
      <c r="H88" s="178">
        <v>1</v>
      </c>
      <c r="I88" s="47">
        <v>1</v>
      </c>
      <c r="J88" s="7">
        <v>1</v>
      </c>
      <c r="K88" s="47">
        <v>1</v>
      </c>
      <c r="L88" s="33">
        <v>0</v>
      </c>
      <c r="M88" s="101"/>
      <c r="N88" s="88" t="s">
        <v>889</v>
      </c>
      <c r="O88" s="27"/>
      <c r="P88" s="5"/>
      <c r="Q88" s="28"/>
      <c r="R88" s="15"/>
      <c r="S88" s="15"/>
      <c r="T88" s="15"/>
    </row>
    <row r="89" spans="1:20" ht="17.45" customHeight="1" x14ac:dyDescent="0.25">
      <c r="A89" s="696"/>
      <c r="B89" s="724"/>
      <c r="C89" s="281" t="s">
        <v>125</v>
      </c>
      <c r="D89" s="86" t="s">
        <v>827</v>
      </c>
      <c r="E89" s="440">
        <v>45671</v>
      </c>
      <c r="F89" s="156"/>
      <c r="G89" s="125" t="s">
        <v>9</v>
      </c>
      <c r="H89" s="178"/>
      <c r="I89" s="47"/>
      <c r="J89" s="7"/>
      <c r="K89" s="47"/>
      <c r="L89" s="33">
        <v>1</v>
      </c>
      <c r="M89" s="1"/>
      <c r="N89" s="88"/>
      <c r="O89" s="27"/>
      <c r="P89" s="5"/>
      <c r="Q89" s="28"/>
      <c r="R89" s="15"/>
      <c r="S89" s="15"/>
      <c r="T89" s="15"/>
    </row>
    <row r="90" spans="1:20" ht="17.45" customHeight="1" x14ac:dyDescent="0.25">
      <c r="A90" s="696"/>
      <c r="B90" s="724"/>
      <c r="C90" s="280" t="s">
        <v>125</v>
      </c>
      <c r="D90" s="86" t="s">
        <v>828</v>
      </c>
      <c r="E90" s="440">
        <v>45672</v>
      </c>
      <c r="F90" s="156"/>
      <c r="G90" s="125" t="s">
        <v>9</v>
      </c>
      <c r="H90" s="178"/>
      <c r="I90" s="47"/>
      <c r="J90" s="7"/>
      <c r="K90" s="47"/>
      <c r="L90" s="33">
        <v>1</v>
      </c>
      <c r="M90" s="1"/>
      <c r="N90" s="88"/>
      <c r="O90" s="27"/>
      <c r="P90" s="5"/>
      <c r="Q90" s="28"/>
      <c r="R90" s="15"/>
      <c r="S90" s="15"/>
      <c r="T90" s="15"/>
    </row>
    <row r="91" spans="1:20" ht="17.45" customHeight="1" x14ac:dyDescent="0.25">
      <c r="A91" s="696"/>
      <c r="B91" s="724"/>
      <c r="C91" s="347" t="s">
        <v>140</v>
      </c>
      <c r="D91" s="86" t="s">
        <v>830</v>
      </c>
      <c r="E91" s="440">
        <v>45667</v>
      </c>
      <c r="F91" s="156"/>
      <c r="G91" s="125" t="s">
        <v>9</v>
      </c>
      <c r="H91" s="178"/>
      <c r="I91" s="47"/>
      <c r="J91" s="7"/>
      <c r="K91" s="47"/>
      <c r="L91" s="33">
        <v>2</v>
      </c>
      <c r="M91" s="1"/>
      <c r="N91" s="88"/>
      <c r="O91" s="27"/>
      <c r="P91" s="5"/>
      <c r="Q91" s="28"/>
      <c r="R91" s="15"/>
      <c r="S91" s="15"/>
      <c r="T91" s="15"/>
    </row>
    <row r="92" spans="1:20" ht="17.45" customHeight="1" x14ac:dyDescent="0.25">
      <c r="A92" s="696"/>
      <c r="B92" s="724"/>
      <c r="C92" s="139" t="s">
        <v>41</v>
      </c>
      <c r="D92" s="86" t="s">
        <v>890</v>
      </c>
      <c r="E92" s="440">
        <v>45665</v>
      </c>
      <c r="F92" s="156">
        <v>1</v>
      </c>
      <c r="G92" s="125" t="s">
        <v>9</v>
      </c>
      <c r="H92" s="178">
        <v>1</v>
      </c>
      <c r="I92" s="47">
        <v>1</v>
      </c>
      <c r="J92" s="7">
        <v>4</v>
      </c>
      <c r="K92" s="47">
        <v>4</v>
      </c>
      <c r="L92" s="33">
        <v>0</v>
      </c>
      <c r="M92" s="1"/>
      <c r="N92" s="88" t="s">
        <v>891</v>
      </c>
      <c r="O92" s="27"/>
      <c r="P92" s="5"/>
      <c r="Q92" s="28"/>
      <c r="R92" s="15"/>
      <c r="S92" s="15"/>
      <c r="T92" s="15"/>
    </row>
    <row r="93" spans="1:20" ht="17.45" customHeight="1" x14ac:dyDescent="0.25">
      <c r="A93" s="696"/>
      <c r="B93" s="724"/>
      <c r="C93" s="139" t="s">
        <v>41</v>
      </c>
      <c r="D93" s="86" t="s">
        <v>781</v>
      </c>
      <c r="E93" s="440">
        <v>45679</v>
      </c>
      <c r="F93" s="156">
        <v>1</v>
      </c>
      <c r="G93" s="125" t="s">
        <v>9</v>
      </c>
      <c r="H93" s="178">
        <v>1</v>
      </c>
      <c r="I93" s="47">
        <v>1</v>
      </c>
      <c r="J93" s="7">
        <v>1</v>
      </c>
      <c r="K93" s="47">
        <v>1</v>
      </c>
      <c r="L93" s="33">
        <v>1</v>
      </c>
      <c r="M93" s="101"/>
      <c r="N93" s="84" t="s">
        <v>782</v>
      </c>
      <c r="O93" s="27"/>
      <c r="P93" s="5"/>
      <c r="Q93" s="28"/>
      <c r="R93" s="15"/>
      <c r="S93" s="15"/>
      <c r="T93" s="15"/>
    </row>
    <row r="94" spans="1:20" ht="8.25" customHeight="1" thickBot="1" x14ac:dyDescent="0.3">
      <c r="A94" s="696"/>
      <c r="B94" s="724"/>
      <c r="C94" s="438"/>
      <c r="D94" s="447"/>
      <c r="E94" s="49"/>
      <c r="F94" s="159"/>
      <c r="G94" s="419"/>
      <c r="H94" s="161"/>
      <c r="I94" s="162"/>
      <c r="J94" s="31"/>
      <c r="K94" s="162"/>
      <c r="L94" s="41"/>
      <c r="M94" s="1"/>
      <c r="N94" s="164"/>
      <c r="O94" s="27"/>
      <c r="P94" s="5"/>
      <c r="Q94" s="28"/>
      <c r="R94" s="15"/>
      <c r="S94" s="15"/>
      <c r="T94" s="15"/>
    </row>
    <row r="95" spans="1:20" ht="17.45" customHeight="1" x14ac:dyDescent="0.25">
      <c r="A95" s="696"/>
      <c r="B95" s="723" t="s">
        <v>120</v>
      </c>
      <c r="C95" s="400" t="s">
        <v>125</v>
      </c>
      <c r="D95" s="355" t="s">
        <v>892</v>
      </c>
      <c r="E95" s="308">
        <v>45663</v>
      </c>
      <c r="F95" s="98">
        <v>1</v>
      </c>
      <c r="G95" s="288" t="s">
        <v>9</v>
      </c>
      <c r="H95" s="285">
        <v>1</v>
      </c>
      <c r="I95" s="46">
        <v>1</v>
      </c>
      <c r="J95" s="8">
        <v>1</v>
      </c>
      <c r="K95" s="46">
        <v>1</v>
      </c>
      <c r="L95" s="32">
        <v>1</v>
      </c>
      <c r="M95" s="209"/>
      <c r="N95" s="82" t="s">
        <v>893</v>
      </c>
      <c r="O95" s="27"/>
      <c r="P95" s="5"/>
      <c r="Q95" s="28"/>
      <c r="R95" s="15"/>
      <c r="S95" s="15"/>
      <c r="T95" s="15"/>
    </row>
    <row r="96" spans="1:20" ht="17.45" customHeight="1" x14ac:dyDescent="0.25">
      <c r="A96" s="696"/>
      <c r="B96" s="724"/>
      <c r="C96" s="347" t="s">
        <v>140</v>
      </c>
      <c r="D96" s="269" t="s">
        <v>130</v>
      </c>
      <c r="E96" s="418">
        <v>45667</v>
      </c>
      <c r="F96" s="97">
        <v>1</v>
      </c>
      <c r="G96" s="125" t="s">
        <v>9</v>
      </c>
      <c r="H96" s="178">
        <v>1</v>
      </c>
      <c r="I96" s="47">
        <v>1</v>
      </c>
      <c r="J96" s="7">
        <v>1</v>
      </c>
      <c r="K96" s="47">
        <v>1</v>
      </c>
      <c r="L96" s="33">
        <v>1</v>
      </c>
      <c r="M96" s="101"/>
      <c r="N96" s="88"/>
      <c r="O96" s="27"/>
      <c r="P96" s="5"/>
      <c r="Q96" s="28"/>
      <c r="R96" s="15"/>
      <c r="S96" s="15"/>
      <c r="T96" s="15"/>
    </row>
    <row r="97" spans="1:39" ht="17.45" customHeight="1" x14ac:dyDescent="0.25">
      <c r="A97" s="696"/>
      <c r="B97" s="724"/>
      <c r="C97" s="347" t="s">
        <v>125</v>
      </c>
      <c r="D97" s="269" t="s">
        <v>834</v>
      </c>
      <c r="E97" s="418">
        <v>45671</v>
      </c>
      <c r="F97" s="97">
        <v>1</v>
      </c>
      <c r="G97" s="125" t="s">
        <v>9</v>
      </c>
      <c r="H97" s="178">
        <v>1</v>
      </c>
      <c r="I97" s="47">
        <v>1</v>
      </c>
      <c r="J97" s="7">
        <v>1</v>
      </c>
      <c r="K97" s="47">
        <v>1</v>
      </c>
      <c r="L97" s="33">
        <v>4</v>
      </c>
      <c r="M97" s="101"/>
      <c r="N97" s="88" t="s">
        <v>784</v>
      </c>
      <c r="O97" s="27"/>
      <c r="P97" s="5"/>
      <c r="Q97" s="28"/>
      <c r="R97" s="15"/>
      <c r="S97" s="15"/>
      <c r="T97" s="15"/>
    </row>
    <row r="98" spans="1:39" ht="17.45" customHeight="1" x14ac:dyDescent="0.25">
      <c r="A98" s="696"/>
      <c r="B98" s="724"/>
      <c r="C98" s="347" t="s">
        <v>125</v>
      </c>
      <c r="D98" s="269" t="s">
        <v>649</v>
      </c>
      <c r="E98" s="418">
        <v>45667</v>
      </c>
      <c r="F98" s="97">
        <v>1</v>
      </c>
      <c r="G98" s="125" t="s">
        <v>9</v>
      </c>
      <c r="H98" s="178">
        <v>1</v>
      </c>
      <c r="I98" s="47">
        <v>1</v>
      </c>
      <c r="J98" s="7">
        <v>1</v>
      </c>
      <c r="K98" s="47">
        <v>1</v>
      </c>
      <c r="L98" s="33">
        <v>1</v>
      </c>
      <c r="M98" s="101"/>
      <c r="N98" s="88"/>
      <c r="O98" s="27"/>
      <c r="P98" s="5"/>
      <c r="Q98" s="28"/>
      <c r="R98" s="15"/>
      <c r="S98" s="15"/>
      <c r="T98" s="15"/>
    </row>
    <row r="99" spans="1:39" ht="17.45" customHeight="1" x14ac:dyDescent="0.25">
      <c r="A99" s="696"/>
      <c r="B99" s="724"/>
      <c r="C99" s="347" t="s">
        <v>140</v>
      </c>
      <c r="D99" s="269" t="s">
        <v>318</v>
      </c>
      <c r="E99" s="418">
        <v>45667</v>
      </c>
      <c r="F99" s="97">
        <v>1</v>
      </c>
      <c r="G99" s="125" t="s">
        <v>9</v>
      </c>
      <c r="H99" s="178">
        <v>1</v>
      </c>
      <c r="I99" s="47">
        <v>1</v>
      </c>
      <c r="J99" s="7">
        <v>1</v>
      </c>
      <c r="K99" s="47">
        <v>1</v>
      </c>
      <c r="L99" s="33">
        <v>1</v>
      </c>
      <c r="M99" s="101"/>
      <c r="N99" s="88"/>
      <c r="O99" s="27"/>
      <c r="P99" s="5"/>
      <c r="Q99" s="28"/>
      <c r="R99" s="15"/>
      <c r="S99" s="15"/>
      <c r="T99" s="15"/>
    </row>
    <row r="100" spans="1:39" ht="17.45" customHeight="1" x14ac:dyDescent="0.25">
      <c r="A100" s="696"/>
      <c r="B100" s="724"/>
      <c r="C100" s="377" t="s">
        <v>125</v>
      </c>
      <c r="D100" s="351" t="s">
        <v>319</v>
      </c>
      <c r="E100" s="359">
        <v>45667</v>
      </c>
      <c r="F100" s="109">
        <v>1</v>
      </c>
      <c r="G100" s="246" t="s">
        <v>9</v>
      </c>
      <c r="H100" s="135">
        <v>1</v>
      </c>
      <c r="I100" s="47">
        <v>1</v>
      </c>
      <c r="J100" s="7">
        <v>1</v>
      </c>
      <c r="K100" s="47">
        <v>1</v>
      </c>
      <c r="L100" s="33">
        <v>1</v>
      </c>
      <c r="M100" s="101"/>
      <c r="N100" s="88"/>
      <c r="O100" s="27"/>
      <c r="P100" s="5"/>
      <c r="Q100" s="28"/>
      <c r="R100" s="15"/>
      <c r="S100" s="15"/>
      <c r="T100" s="15"/>
    </row>
    <row r="101" spans="1:39" ht="17.45" customHeight="1" x14ac:dyDescent="0.25">
      <c r="A101" s="696"/>
      <c r="B101" s="724"/>
      <c r="C101" s="377" t="s">
        <v>125</v>
      </c>
      <c r="D101" s="351" t="s">
        <v>894</v>
      </c>
      <c r="E101" s="181">
        <v>45664</v>
      </c>
      <c r="F101" s="109">
        <v>1</v>
      </c>
      <c r="G101" s="246" t="s">
        <v>9</v>
      </c>
      <c r="H101" s="135">
        <v>1</v>
      </c>
      <c r="I101" s="44">
        <v>4</v>
      </c>
      <c r="J101" s="10">
        <v>0</v>
      </c>
      <c r="K101" s="44">
        <v>0</v>
      </c>
      <c r="L101" s="38">
        <v>0</v>
      </c>
      <c r="M101" s="170"/>
      <c r="N101" s="148" t="s">
        <v>895</v>
      </c>
      <c r="O101" s="27"/>
      <c r="P101" s="5"/>
      <c r="Q101" s="28"/>
      <c r="R101" s="15"/>
      <c r="S101" s="15"/>
      <c r="T101" s="15"/>
    </row>
    <row r="102" spans="1:39" ht="8.25" customHeight="1" thickBot="1" x14ac:dyDescent="0.3">
      <c r="A102" s="696"/>
      <c r="B102" s="724"/>
      <c r="C102" s="390"/>
      <c r="D102" s="376"/>
      <c r="E102" s="206"/>
      <c r="F102" s="99"/>
      <c r="G102" s="247"/>
      <c r="H102" s="60"/>
      <c r="I102" s="45"/>
      <c r="J102" s="9"/>
      <c r="K102" s="45"/>
      <c r="L102" s="34"/>
      <c r="M102" s="171"/>
      <c r="N102" s="89"/>
      <c r="O102" s="27"/>
      <c r="P102" s="5"/>
      <c r="Q102" s="28"/>
      <c r="R102" s="15"/>
      <c r="S102" s="15"/>
      <c r="T102" s="15"/>
    </row>
    <row r="103" spans="1:39" ht="17.45" customHeight="1" x14ac:dyDescent="0.25">
      <c r="A103" s="696"/>
      <c r="B103" s="799" t="s">
        <v>81</v>
      </c>
      <c r="C103" s="375" t="s">
        <v>140</v>
      </c>
      <c r="D103" s="118" t="s">
        <v>562</v>
      </c>
      <c r="E103" s="308">
        <v>45660</v>
      </c>
      <c r="F103" s="98">
        <v>1</v>
      </c>
      <c r="G103" s="288" t="s">
        <v>9</v>
      </c>
      <c r="H103" s="285">
        <v>4</v>
      </c>
      <c r="I103" s="8">
        <v>1</v>
      </c>
      <c r="J103" s="8">
        <v>1</v>
      </c>
      <c r="K103" s="8">
        <v>1</v>
      </c>
      <c r="L103" s="32">
        <v>1</v>
      </c>
      <c r="M103" s="169"/>
      <c r="N103" s="82" t="s">
        <v>445</v>
      </c>
      <c r="O103" s="27"/>
      <c r="P103" s="5"/>
      <c r="Q103" s="28"/>
      <c r="R103" s="15"/>
      <c r="S103" s="15"/>
      <c r="T103" s="15"/>
    </row>
    <row r="104" spans="1:39" ht="17.45" customHeight="1" x14ac:dyDescent="0.25">
      <c r="A104" s="696"/>
      <c r="B104" s="789"/>
      <c r="C104" s="342" t="s">
        <v>140</v>
      </c>
      <c r="D104" s="269" t="s">
        <v>396</v>
      </c>
      <c r="E104" s="180">
        <v>45663</v>
      </c>
      <c r="F104" s="97">
        <v>1</v>
      </c>
      <c r="G104" s="125" t="s">
        <v>9</v>
      </c>
      <c r="H104" s="178">
        <v>1</v>
      </c>
      <c r="I104" s="7">
        <v>1</v>
      </c>
      <c r="J104" s="7">
        <v>1</v>
      </c>
      <c r="K104" s="47">
        <v>1</v>
      </c>
      <c r="L104" s="35">
        <v>1</v>
      </c>
      <c r="M104" s="1"/>
      <c r="N104" s="88"/>
      <c r="O104" s="27"/>
      <c r="P104" s="5"/>
      <c r="Q104" s="28"/>
      <c r="R104" s="15"/>
      <c r="S104" s="15"/>
      <c r="T104" s="15"/>
    </row>
    <row r="105" spans="1:39" ht="17.45" customHeight="1" x14ac:dyDescent="0.25">
      <c r="A105" s="696"/>
      <c r="B105" s="789"/>
      <c r="C105" s="342" t="s">
        <v>113</v>
      </c>
      <c r="D105" s="269" t="s">
        <v>563</v>
      </c>
      <c r="E105" s="180">
        <v>45663</v>
      </c>
      <c r="F105" s="97">
        <v>1</v>
      </c>
      <c r="G105" s="125" t="s">
        <v>9</v>
      </c>
      <c r="H105" s="178">
        <v>4</v>
      </c>
      <c r="I105" s="7">
        <v>1</v>
      </c>
      <c r="J105" s="7">
        <v>1</v>
      </c>
      <c r="K105" s="7">
        <v>1</v>
      </c>
      <c r="L105" s="35">
        <v>1</v>
      </c>
      <c r="M105" s="97"/>
      <c r="N105" s="88"/>
      <c r="P105" s="5"/>
      <c r="Q105" s="28"/>
      <c r="R105" s="15"/>
      <c r="S105" s="15"/>
      <c r="T105" s="15"/>
    </row>
    <row r="106" spans="1:39" ht="17.45" customHeight="1" x14ac:dyDescent="0.25">
      <c r="A106" s="696"/>
      <c r="B106" s="789"/>
      <c r="C106" s="364" t="s">
        <v>41</v>
      </c>
      <c r="D106" s="351" t="s">
        <v>787</v>
      </c>
      <c r="E106" s="181"/>
      <c r="F106" s="109">
        <v>1</v>
      </c>
      <c r="G106" s="246" t="s">
        <v>9</v>
      </c>
      <c r="H106" s="135">
        <v>1</v>
      </c>
      <c r="I106" s="44">
        <v>1</v>
      </c>
      <c r="J106" s="10">
        <v>1</v>
      </c>
      <c r="K106" s="44">
        <v>1</v>
      </c>
      <c r="L106" s="33">
        <v>1</v>
      </c>
      <c r="M106" s="170"/>
      <c r="N106" s="149" t="s">
        <v>661</v>
      </c>
      <c r="O106" s="27"/>
      <c r="P106" s="5"/>
      <c r="Q106" s="28"/>
      <c r="R106" s="15"/>
      <c r="S106" s="15"/>
      <c r="T106" s="15"/>
    </row>
    <row r="107" spans="1:39" ht="8.25" customHeight="1" thickBot="1" x14ac:dyDescent="0.3">
      <c r="A107" s="696"/>
      <c r="B107" s="789"/>
      <c r="C107" s="364"/>
      <c r="D107" s="351"/>
      <c r="E107" s="181"/>
      <c r="F107" s="109"/>
      <c r="G107" s="246"/>
      <c r="H107" s="135"/>
      <c r="I107" s="44"/>
      <c r="J107" s="10"/>
      <c r="K107" s="44"/>
      <c r="L107" s="41"/>
      <c r="M107" s="170"/>
      <c r="N107" s="149"/>
      <c r="O107" s="27"/>
      <c r="P107" s="5"/>
      <c r="Q107" s="28"/>
      <c r="R107" s="15"/>
      <c r="S107" s="15"/>
      <c r="T107" s="15"/>
    </row>
    <row r="108" spans="1:39" ht="17.45" customHeight="1" thickBot="1" x14ac:dyDescent="0.3">
      <c r="A108" s="696"/>
      <c r="B108" s="799" t="s">
        <v>157</v>
      </c>
      <c r="C108" s="374" t="s">
        <v>41</v>
      </c>
      <c r="D108" s="305" t="s">
        <v>836</v>
      </c>
      <c r="E108" s="121">
        <v>45666</v>
      </c>
      <c r="F108" s="188">
        <v>3</v>
      </c>
      <c r="G108" s="252" t="s">
        <v>9</v>
      </c>
      <c r="H108" s="188">
        <v>3</v>
      </c>
      <c r="I108" s="43">
        <v>3</v>
      </c>
      <c r="J108" s="39">
        <v>3</v>
      </c>
      <c r="K108" s="43">
        <v>3</v>
      </c>
      <c r="L108" s="40">
        <v>3</v>
      </c>
      <c r="M108" s="110"/>
      <c r="N108" s="261" t="s">
        <v>837</v>
      </c>
      <c r="O108" s="27"/>
      <c r="P108" s="5"/>
      <c r="Q108" s="28"/>
      <c r="R108" s="15"/>
      <c r="S108" s="15"/>
      <c r="T108" s="15"/>
    </row>
    <row r="109" spans="1:39" ht="17.45" customHeight="1" thickBot="1" x14ac:dyDescent="0.3">
      <c r="A109" s="696"/>
      <c r="B109" s="799"/>
      <c r="C109" s="342" t="s">
        <v>41</v>
      </c>
      <c r="D109" s="269" t="s">
        <v>572</v>
      </c>
      <c r="E109" s="201">
        <v>45670</v>
      </c>
      <c r="F109" s="178">
        <v>1</v>
      </c>
      <c r="G109" s="238" t="s">
        <v>9</v>
      </c>
      <c r="H109" s="220">
        <v>1</v>
      </c>
      <c r="I109" s="7">
        <v>1</v>
      </c>
      <c r="J109" s="7">
        <v>1</v>
      </c>
      <c r="K109" s="7">
        <v>1</v>
      </c>
      <c r="L109" s="33">
        <v>1</v>
      </c>
      <c r="M109" s="279"/>
      <c r="N109" s="321"/>
      <c r="O109" s="27"/>
      <c r="P109" s="5"/>
      <c r="Q109" s="28"/>
      <c r="R109" s="15"/>
      <c r="S109" s="15"/>
      <c r="T109" s="15"/>
    </row>
    <row r="110" spans="1:39" ht="17.45" customHeight="1" thickBot="1" x14ac:dyDescent="0.3">
      <c r="A110" s="696"/>
      <c r="B110" s="799"/>
      <c r="C110" s="350" t="s">
        <v>41</v>
      </c>
      <c r="D110" s="355" t="s">
        <v>403</v>
      </c>
      <c r="E110" s="345"/>
      <c r="F110" s="297">
        <v>1</v>
      </c>
      <c r="G110" s="302" t="s">
        <v>9</v>
      </c>
      <c r="H110" s="303">
        <v>1</v>
      </c>
      <c r="I110" s="11">
        <v>1</v>
      </c>
      <c r="J110" s="11">
        <v>1</v>
      </c>
      <c r="K110" s="11">
        <v>1</v>
      </c>
      <c r="L110" s="35">
        <v>1</v>
      </c>
      <c r="M110" s="298"/>
      <c r="N110" s="322"/>
      <c r="O110" s="27"/>
      <c r="P110" s="5"/>
      <c r="Q110" s="28"/>
      <c r="R110" s="15"/>
      <c r="S110" s="15"/>
      <c r="T110" s="15"/>
    </row>
    <row r="111" spans="1:39" ht="8.25" customHeight="1" thickBot="1" x14ac:dyDescent="0.3">
      <c r="A111" s="696"/>
      <c r="B111" s="799"/>
      <c r="C111" s="364"/>
      <c r="D111" s="351"/>
      <c r="E111" s="154"/>
      <c r="F111" s="135"/>
      <c r="G111" s="277"/>
      <c r="H111" s="135"/>
      <c r="I111" s="44"/>
      <c r="J111" s="10"/>
      <c r="K111" s="44"/>
      <c r="L111" s="38"/>
      <c r="M111" s="109"/>
      <c r="N111" s="149"/>
      <c r="O111" s="27"/>
      <c r="P111" s="5"/>
      <c r="Q111" s="28"/>
      <c r="R111" s="15"/>
      <c r="S111" s="15"/>
      <c r="T111" s="15"/>
    </row>
    <row r="112" spans="1:39" ht="18" customHeight="1" thickBot="1" x14ac:dyDescent="0.3">
      <c r="A112" s="715"/>
      <c r="B112" s="714" t="s">
        <v>146</v>
      </c>
      <c r="C112" s="290" t="s">
        <v>82</v>
      </c>
      <c r="D112" s="291" t="s">
        <v>896</v>
      </c>
      <c r="E112" s="286">
        <v>45665</v>
      </c>
      <c r="F112" s="285">
        <v>1</v>
      </c>
      <c r="G112" s="304" t="s">
        <v>9</v>
      </c>
      <c r="H112" s="218">
        <v>1</v>
      </c>
      <c r="I112" s="8">
        <v>1</v>
      </c>
      <c r="J112" s="8">
        <v>4</v>
      </c>
      <c r="K112" s="8">
        <v>0</v>
      </c>
      <c r="L112" s="32">
        <v>0</v>
      </c>
      <c r="M112" s="209"/>
      <c r="N112" s="357" t="s">
        <v>897</v>
      </c>
      <c r="O112" s="12"/>
      <c r="P112" s="5"/>
      <c r="Q112" s="28"/>
      <c r="R112" s="15"/>
      <c r="S112" s="15"/>
      <c r="T112" s="15"/>
      <c r="U112" s="26"/>
      <c r="V112" s="26"/>
      <c r="W112" s="26"/>
      <c r="X112" s="26"/>
      <c r="Y112" s="26"/>
      <c r="Z112" s="26"/>
      <c r="AA112" s="15"/>
      <c r="AB112" s="15"/>
      <c r="AK112" s="15"/>
      <c r="AL112" s="15"/>
      <c r="AM112" s="15"/>
    </row>
    <row r="113" spans="1:39" ht="18" customHeight="1" thickBot="1" x14ac:dyDescent="0.3">
      <c r="A113" s="715"/>
      <c r="B113" s="714"/>
      <c r="C113" s="347" t="s">
        <v>82</v>
      </c>
      <c r="D113" s="269" t="s">
        <v>898</v>
      </c>
      <c r="E113" s="201">
        <v>45665</v>
      </c>
      <c r="F113" s="178">
        <v>1</v>
      </c>
      <c r="G113" s="238" t="s">
        <v>9</v>
      </c>
      <c r="H113" s="220">
        <v>1</v>
      </c>
      <c r="I113" s="7">
        <v>1</v>
      </c>
      <c r="J113" s="7">
        <v>1</v>
      </c>
      <c r="K113" s="7">
        <v>1</v>
      </c>
      <c r="L113" s="33">
        <v>0</v>
      </c>
      <c r="M113" s="101"/>
      <c r="N113" s="260"/>
      <c r="O113" s="12"/>
      <c r="P113" s="5"/>
      <c r="Q113" s="28"/>
      <c r="R113" s="15"/>
      <c r="S113" s="15"/>
      <c r="T113" s="15"/>
      <c r="U113" s="26"/>
      <c r="V113" s="26"/>
      <c r="W113" s="26"/>
      <c r="X113" s="26"/>
      <c r="Y113" s="26"/>
      <c r="Z113" s="26"/>
      <c r="AA113" s="15"/>
      <c r="AB113" s="15"/>
      <c r="AK113" s="15"/>
      <c r="AL113" s="15"/>
      <c r="AM113" s="15"/>
    </row>
    <row r="114" spans="1:39" ht="18" customHeight="1" thickBot="1" x14ac:dyDescent="0.3">
      <c r="A114" s="715"/>
      <c r="B114" s="714"/>
      <c r="C114" s="347" t="s">
        <v>82</v>
      </c>
      <c r="D114" s="269" t="s">
        <v>899</v>
      </c>
      <c r="E114" s="201">
        <v>45664</v>
      </c>
      <c r="F114" s="178">
        <v>1</v>
      </c>
      <c r="G114" s="238" t="s">
        <v>9</v>
      </c>
      <c r="H114" s="220">
        <v>1</v>
      </c>
      <c r="I114" s="7">
        <v>1</v>
      </c>
      <c r="J114" s="7">
        <v>0</v>
      </c>
      <c r="K114" s="7">
        <v>0</v>
      </c>
      <c r="L114" s="33">
        <v>0</v>
      </c>
      <c r="M114" s="101"/>
      <c r="N114" s="430"/>
      <c r="O114" s="12"/>
      <c r="P114" s="5"/>
      <c r="Q114" s="28"/>
      <c r="R114" s="15"/>
      <c r="S114" s="15"/>
      <c r="T114" s="15"/>
      <c r="U114" s="26"/>
      <c r="V114" s="26"/>
      <c r="W114" s="26"/>
      <c r="X114" s="26"/>
      <c r="Y114" s="26"/>
      <c r="Z114" s="26"/>
      <c r="AA114" s="15"/>
      <c r="AB114" s="15"/>
      <c r="AK114" s="15"/>
      <c r="AL114" s="15"/>
      <c r="AM114" s="15"/>
    </row>
    <row r="115" spans="1:39" ht="18" customHeight="1" thickBot="1" x14ac:dyDescent="0.3">
      <c r="A115" s="715"/>
      <c r="B115" s="714"/>
      <c r="C115" s="347" t="s">
        <v>82</v>
      </c>
      <c r="D115" s="269" t="s">
        <v>651</v>
      </c>
      <c r="E115" s="201">
        <v>45666</v>
      </c>
      <c r="F115" s="178">
        <v>1</v>
      </c>
      <c r="G115" s="238" t="s">
        <v>9</v>
      </c>
      <c r="H115" s="220">
        <v>1</v>
      </c>
      <c r="I115" s="7">
        <v>1</v>
      </c>
      <c r="J115" s="7">
        <v>1</v>
      </c>
      <c r="K115" s="7">
        <v>1</v>
      </c>
      <c r="L115" s="33">
        <v>1</v>
      </c>
      <c r="M115" s="101"/>
      <c r="N115" s="260" t="s">
        <v>565</v>
      </c>
      <c r="O115" s="12"/>
      <c r="P115" s="5"/>
      <c r="Q115" s="28"/>
      <c r="R115" s="15"/>
      <c r="S115" s="15"/>
      <c r="T115" s="15"/>
      <c r="U115" s="26"/>
      <c r="V115" s="26"/>
      <c r="W115" s="26"/>
      <c r="X115" s="26"/>
      <c r="Y115" s="26"/>
      <c r="Z115" s="26"/>
      <c r="AA115" s="15"/>
      <c r="AB115" s="15"/>
      <c r="AK115" s="15"/>
      <c r="AL115" s="15"/>
      <c r="AM115" s="15"/>
    </row>
    <row r="116" spans="1:39" ht="18" customHeight="1" thickBot="1" x14ac:dyDescent="0.3">
      <c r="A116" s="715"/>
      <c r="B116" s="714"/>
      <c r="C116" s="347" t="s">
        <v>82</v>
      </c>
      <c r="D116" s="351" t="s">
        <v>839</v>
      </c>
      <c r="E116" s="154"/>
      <c r="F116" s="135"/>
      <c r="G116" s="277" t="s">
        <v>9</v>
      </c>
      <c r="H116" s="215"/>
      <c r="I116" s="10">
        <v>1</v>
      </c>
      <c r="J116" s="10">
        <v>1</v>
      </c>
      <c r="K116" s="10">
        <v>1</v>
      </c>
      <c r="L116" s="38">
        <v>1</v>
      </c>
      <c r="M116" s="170"/>
      <c r="N116" s="431" t="s">
        <v>661</v>
      </c>
      <c r="O116" s="12"/>
      <c r="P116" s="5"/>
      <c r="Q116" s="28"/>
      <c r="R116" s="15"/>
      <c r="S116" s="15"/>
      <c r="T116" s="15"/>
      <c r="U116" s="26"/>
      <c r="V116" s="26"/>
      <c r="W116" s="26"/>
      <c r="X116" s="26"/>
      <c r="Y116" s="26"/>
      <c r="Z116" s="26"/>
      <c r="AA116" s="15"/>
      <c r="AB116" s="15"/>
      <c r="AK116" s="15"/>
      <c r="AL116" s="15"/>
      <c r="AM116" s="15"/>
    </row>
    <row r="117" spans="1:39" ht="9.75" customHeight="1" thickBot="1" x14ac:dyDescent="0.3">
      <c r="A117" s="716"/>
      <c r="B117" s="727"/>
      <c r="C117" s="390"/>
      <c r="D117" s="376"/>
      <c r="E117" s="248"/>
      <c r="F117" s="60"/>
      <c r="G117" s="242"/>
      <c r="H117" s="216"/>
      <c r="I117" s="9"/>
      <c r="J117" s="9"/>
      <c r="K117" s="9"/>
      <c r="L117" s="34"/>
      <c r="M117" s="171"/>
      <c r="N117" s="358"/>
      <c r="O117" s="12"/>
      <c r="P117" s="5"/>
      <c r="Q117" s="28"/>
      <c r="R117" s="15"/>
      <c r="S117" s="15"/>
      <c r="T117" s="15"/>
      <c r="U117" s="26"/>
      <c r="V117" s="26"/>
      <c r="W117" s="26"/>
      <c r="X117" s="26"/>
      <c r="Y117" s="26"/>
      <c r="Z117" s="26"/>
      <c r="AA117" s="15"/>
      <c r="AB117" s="15"/>
      <c r="AK117" s="15"/>
      <c r="AL117" s="15"/>
      <c r="AM117" s="15"/>
    </row>
    <row r="118" spans="1:39" ht="8.25" customHeight="1" thickBot="1" x14ac:dyDescent="0.3">
      <c r="A118" s="127"/>
      <c r="B118" s="127"/>
      <c r="C118" s="338"/>
      <c r="D118" s="204"/>
      <c r="E118" s="49"/>
      <c r="F118" s="1"/>
      <c r="G118" s="54"/>
      <c r="H118" s="1"/>
      <c r="I118" s="1"/>
      <c r="J118" s="1"/>
      <c r="K118" s="1"/>
      <c r="L118" s="1"/>
      <c r="M118" s="1"/>
      <c r="N118" s="337"/>
      <c r="O118" s="27"/>
      <c r="P118" s="5"/>
      <c r="Q118" s="28"/>
      <c r="R118" s="15"/>
      <c r="S118" s="15"/>
      <c r="T118" s="15"/>
    </row>
    <row r="119" spans="1:39" ht="16.7" customHeight="1" thickBot="1" x14ac:dyDescent="0.3">
      <c r="A119" s="792" t="s">
        <v>162</v>
      </c>
      <c r="B119" s="797" t="s">
        <v>163</v>
      </c>
      <c r="C119" s="331" t="s">
        <v>41</v>
      </c>
      <c r="D119" s="141" t="s">
        <v>655</v>
      </c>
      <c r="E119" s="286">
        <v>45677</v>
      </c>
      <c r="F119" s="155">
        <v>1</v>
      </c>
      <c r="G119" s="222" t="s">
        <v>9</v>
      </c>
      <c r="H119" s="209">
        <v>1</v>
      </c>
      <c r="I119" s="8">
        <v>1</v>
      </c>
      <c r="J119" s="8">
        <v>1</v>
      </c>
      <c r="K119" s="8">
        <v>1</v>
      </c>
      <c r="L119" s="32">
        <v>1</v>
      </c>
      <c r="M119" s="344"/>
      <c r="N119" s="82" t="s">
        <v>656</v>
      </c>
    </row>
    <row r="120" spans="1:39" ht="16.7" customHeight="1" thickBot="1" x14ac:dyDescent="0.3">
      <c r="A120" s="792"/>
      <c r="B120" s="797"/>
      <c r="C120" s="425" t="s">
        <v>113</v>
      </c>
      <c r="D120" s="426" t="s">
        <v>577</v>
      </c>
      <c r="E120" s="49">
        <v>45664</v>
      </c>
      <c r="F120" s="423"/>
      <c r="G120" s="189" t="s">
        <v>9</v>
      </c>
      <c r="H120" s="1">
        <v>1</v>
      </c>
      <c r="I120" s="31">
        <v>1</v>
      </c>
      <c r="J120" s="31">
        <v>1</v>
      </c>
      <c r="K120" s="31">
        <v>1</v>
      </c>
      <c r="L120" s="41">
        <v>1</v>
      </c>
      <c r="M120" s="294"/>
      <c r="N120" s="164"/>
    </row>
    <row r="121" spans="1:39" ht="8.4499999999999993" customHeight="1" thickBot="1" x14ac:dyDescent="0.3">
      <c r="A121" s="796"/>
      <c r="B121" s="798"/>
      <c r="C121" s="352"/>
      <c r="D121" s="307"/>
      <c r="E121" s="427"/>
      <c r="F121" s="157"/>
      <c r="G121" s="185"/>
      <c r="H121" s="60"/>
      <c r="I121" s="9"/>
      <c r="J121" s="9"/>
      <c r="K121" s="9"/>
      <c r="L121" s="34"/>
      <c r="M121" s="341"/>
      <c r="N121" s="89"/>
    </row>
    <row r="122" spans="1:39" ht="9" customHeight="1" thickBot="1" x14ac:dyDescent="0.3">
      <c r="A122" s="127"/>
      <c r="B122" s="127"/>
      <c r="C122" s="128"/>
      <c r="D122" s="129"/>
      <c r="E122" s="50"/>
      <c r="F122" s="1"/>
      <c r="G122" s="54"/>
      <c r="H122" s="1"/>
      <c r="I122" s="1"/>
      <c r="J122" s="1"/>
      <c r="K122" s="1"/>
      <c r="L122" s="1"/>
      <c r="M122" s="1"/>
      <c r="N122" s="80"/>
      <c r="O122" s="3"/>
      <c r="P122" s="2"/>
      <c r="Q122" s="4"/>
      <c r="R122" s="48"/>
      <c r="S122" s="48"/>
      <c r="T122" s="48"/>
    </row>
    <row r="123" spans="1:39" ht="17.45" customHeight="1" thickBot="1" x14ac:dyDescent="0.3">
      <c r="A123" s="714" t="s">
        <v>842</v>
      </c>
      <c r="B123" s="725" t="s">
        <v>843</v>
      </c>
      <c r="C123" s="138" t="s">
        <v>41</v>
      </c>
      <c r="D123" s="291" t="s">
        <v>657</v>
      </c>
      <c r="E123" s="286">
        <v>45673</v>
      </c>
      <c r="F123" s="285">
        <v>1</v>
      </c>
      <c r="G123" s="304" t="s">
        <v>9</v>
      </c>
      <c r="H123" s="285">
        <v>1</v>
      </c>
      <c r="I123" s="8">
        <v>1</v>
      </c>
      <c r="J123" s="8">
        <v>1</v>
      </c>
      <c r="K123" s="8">
        <v>1</v>
      </c>
      <c r="L123" s="32">
        <v>1</v>
      </c>
      <c r="M123" s="209"/>
      <c r="N123" s="330" t="s">
        <v>900</v>
      </c>
      <c r="O123" s="27"/>
      <c r="P123" s="5"/>
      <c r="Q123" s="28"/>
      <c r="R123" s="15"/>
      <c r="S123" s="15"/>
      <c r="T123" s="15"/>
    </row>
    <row r="124" spans="1:39" ht="17.45" customHeight="1" thickBot="1" x14ac:dyDescent="0.3">
      <c r="A124" s="714"/>
      <c r="B124" s="725"/>
      <c r="C124" s="187" t="s">
        <v>140</v>
      </c>
      <c r="D124" s="355" t="s">
        <v>901</v>
      </c>
      <c r="E124" s="345">
        <v>45663</v>
      </c>
      <c r="F124" s="297">
        <v>1</v>
      </c>
      <c r="G124" s="302" t="s">
        <v>9</v>
      </c>
      <c r="H124" s="297">
        <v>4</v>
      </c>
      <c r="I124" s="11">
        <v>0</v>
      </c>
      <c r="J124" s="11">
        <v>0</v>
      </c>
      <c r="K124" s="11">
        <v>0</v>
      </c>
      <c r="L124" s="35">
        <v>0</v>
      </c>
      <c r="M124" s="101"/>
      <c r="N124" s="193"/>
      <c r="O124" s="27"/>
      <c r="P124" s="5"/>
      <c r="Q124" s="28"/>
      <c r="R124" s="15"/>
      <c r="S124" s="15"/>
      <c r="T124" s="15"/>
    </row>
    <row r="125" spans="1:39" ht="17.45" customHeight="1" thickBot="1" x14ac:dyDescent="0.3">
      <c r="A125" s="714"/>
      <c r="B125" s="725"/>
      <c r="C125" s="393" t="s">
        <v>41</v>
      </c>
      <c r="D125" s="325" t="s">
        <v>902</v>
      </c>
      <c r="E125" s="180">
        <v>45664</v>
      </c>
      <c r="F125" s="161">
        <v>1</v>
      </c>
      <c r="G125" s="241" t="s">
        <v>9</v>
      </c>
      <c r="H125" s="161">
        <v>1</v>
      </c>
      <c r="I125" s="31">
        <v>1</v>
      </c>
      <c r="J125" s="31">
        <v>0</v>
      </c>
      <c r="K125" s="31">
        <v>0</v>
      </c>
      <c r="L125" s="41">
        <v>0</v>
      </c>
      <c r="M125" s="1"/>
      <c r="N125" s="190" t="s">
        <v>903</v>
      </c>
      <c r="O125" s="27"/>
      <c r="P125" s="5"/>
      <c r="Q125" s="28"/>
      <c r="R125" s="15"/>
      <c r="S125" s="15"/>
      <c r="T125" s="15"/>
    </row>
    <row r="126" spans="1:39" ht="17.45" customHeight="1" thickBot="1" x14ac:dyDescent="0.3">
      <c r="A126" s="714"/>
      <c r="B126" s="725"/>
      <c r="C126" s="139"/>
      <c r="D126" s="269"/>
      <c r="E126" s="201"/>
      <c r="F126" s="178"/>
      <c r="G126" s="238"/>
      <c r="H126" s="178"/>
      <c r="I126" s="7"/>
      <c r="J126" s="7"/>
      <c r="K126" s="7"/>
      <c r="L126" s="33"/>
      <c r="M126" s="101"/>
      <c r="N126" s="174"/>
      <c r="O126" s="27"/>
      <c r="P126" s="5"/>
      <c r="Q126" s="28"/>
      <c r="R126" s="15"/>
      <c r="S126" s="15"/>
      <c r="T126" s="15"/>
    </row>
    <row r="127" spans="1:39" ht="8.25" customHeight="1" thickBot="1" x14ac:dyDescent="0.3">
      <c r="A127" s="727"/>
      <c r="B127" s="800"/>
      <c r="C127" s="312"/>
      <c r="D127" s="287"/>
      <c r="E127" s="248"/>
      <c r="F127" s="60"/>
      <c r="G127" s="242"/>
      <c r="H127" s="216"/>
      <c r="I127" s="9"/>
      <c r="J127" s="9"/>
      <c r="K127" s="9"/>
      <c r="L127" s="34"/>
      <c r="M127" s="171"/>
      <c r="N127" s="177"/>
      <c r="O127" s="27"/>
      <c r="P127" s="5"/>
      <c r="Q127" s="28"/>
      <c r="R127" s="15"/>
      <c r="S127" s="15"/>
      <c r="T127" s="15"/>
    </row>
    <row r="128" spans="1:39" ht="7.35" customHeight="1" thickBot="1" x14ac:dyDescent="0.3">
      <c r="A128" s="127"/>
      <c r="B128" s="127"/>
      <c r="C128" s="128"/>
      <c r="D128" s="129"/>
      <c r="E128" s="50"/>
      <c r="F128" s="1"/>
      <c r="G128" s="54"/>
      <c r="H128" s="1"/>
      <c r="I128" s="1"/>
      <c r="J128" s="1"/>
      <c r="K128" s="1"/>
      <c r="L128" s="1"/>
      <c r="M128" s="1"/>
      <c r="N128" s="80"/>
      <c r="O128" s="27"/>
      <c r="P128" s="5"/>
      <c r="Q128" s="28"/>
      <c r="R128" s="15"/>
      <c r="S128" s="15"/>
      <c r="T128" s="15"/>
    </row>
    <row r="129" spans="1:39" ht="32.25" thickBot="1" x14ac:dyDescent="0.3">
      <c r="A129" s="695" t="s">
        <v>173</v>
      </c>
      <c r="B129" s="808" t="s">
        <v>174</v>
      </c>
      <c r="C129" s="368" t="s">
        <v>45</v>
      </c>
      <c r="D129" s="141" t="s">
        <v>46</v>
      </c>
      <c r="E129" s="369"/>
      <c r="F129" s="155"/>
      <c r="G129" s="51"/>
      <c r="H129" s="218"/>
      <c r="I129" s="306"/>
      <c r="J129" s="8"/>
      <c r="K129" s="8"/>
      <c r="L129" s="32"/>
      <c r="M129" s="209"/>
      <c r="N129" s="172" t="s">
        <v>904</v>
      </c>
    </row>
    <row r="130" spans="1:39" ht="17.45" customHeight="1" thickBot="1" x14ac:dyDescent="0.3">
      <c r="A130" s="695"/>
      <c r="B130" s="808"/>
      <c r="C130" s="366" t="s">
        <v>102</v>
      </c>
      <c r="D130" s="372" t="s">
        <v>176</v>
      </c>
      <c r="E130" s="310"/>
      <c r="F130" s="158">
        <v>1</v>
      </c>
      <c r="G130" s="55" t="s">
        <v>9</v>
      </c>
      <c r="H130" s="215">
        <v>1</v>
      </c>
      <c r="I130" s="170">
        <v>1</v>
      </c>
      <c r="J130" s="10">
        <v>1</v>
      </c>
      <c r="K130" s="243">
        <v>1</v>
      </c>
      <c r="L130" s="197">
        <v>1</v>
      </c>
      <c r="M130" s="169"/>
      <c r="N130" s="210" t="s">
        <v>844</v>
      </c>
    </row>
    <row r="131" spans="1:39" ht="17.45" customHeight="1" thickBot="1" x14ac:dyDescent="0.3">
      <c r="A131" s="695"/>
      <c r="B131" s="808"/>
      <c r="C131" s="295" t="s">
        <v>177</v>
      </c>
      <c r="D131" s="275" t="s">
        <v>845</v>
      </c>
      <c r="E131" s="428"/>
      <c r="F131" s="156"/>
      <c r="G131" s="52" t="s">
        <v>9</v>
      </c>
      <c r="H131" s="220"/>
      <c r="I131" s="101"/>
      <c r="J131" s="7"/>
      <c r="K131" s="279">
        <v>1</v>
      </c>
      <c r="L131" s="195">
        <v>1</v>
      </c>
      <c r="M131" s="101"/>
      <c r="N131" s="175" t="s">
        <v>905</v>
      </c>
    </row>
    <row r="132" spans="1:39" ht="17.45" customHeight="1" thickBot="1" x14ac:dyDescent="0.3">
      <c r="A132" s="695"/>
      <c r="B132" s="808"/>
      <c r="C132" s="139" t="s">
        <v>41</v>
      </c>
      <c r="D132" s="275" t="s">
        <v>906</v>
      </c>
      <c r="E132" s="428">
        <v>45665</v>
      </c>
      <c r="F132" s="156"/>
      <c r="G132" s="52" t="s">
        <v>9</v>
      </c>
      <c r="H132" s="220"/>
      <c r="I132" s="101">
        <v>1</v>
      </c>
      <c r="J132" s="7">
        <v>1</v>
      </c>
      <c r="K132" s="279">
        <v>1</v>
      </c>
      <c r="L132" s="195">
        <v>1</v>
      </c>
      <c r="M132" s="101"/>
      <c r="N132" s="175" t="s">
        <v>661</v>
      </c>
    </row>
    <row r="133" spans="1:39" ht="17.45" customHeight="1" thickBot="1" x14ac:dyDescent="0.3">
      <c r="A133" s="695"/>
      <c r="B133" s="808"/>
      <c r="C133" s="295" t="s">
        <v>177</v>
      </c>
      <c r="D133" s="275" t="s">
        <v>847</v>
      </c>
      <c r="E133" s="370">
        <v>45663</v>
      </c>
      <c r="F133" s="156">
        <v>1</v>
      </c>
      <c r="G133" s="52" t="s">
        <v>9</v>
      </c>
      <c r="H133" s="220">
        <v>1</v>
      </c>
      <c r="I133" s="101">
        <v>3</v>
      </c>
      <c r="J133" s="7">
        <v>3</v>
      </c>
      <c r="K133" s="279">
        <v>3</v>
      </c>
      <c r="L133" s="195">
        <v>3</v>
      </c>
      <c r="M133" s="101"/>
      <c r="N133" s="210"/>
    </row>
    <row r="134" spans="1:39" ht="17.45" customHeight="1" thickBot="1" x14ac:dyDescent="0.3">
      <c r="A134" s="695"/>
      <c r="B134" s="808"/>
      <c r="C134" s="295" t="s">
        <v>177</v>
      </c>
      <c r="D134" s="373" t="s">
        <v>907</v>
      </c>
      <c r="E134" s="326">
        <v>45665</v>
      </c>
      <c r="F134" s="158">
        <v>1</v>
      </c>
      <c r="G134" s="55" t="s">
        <v>9</v>
      </c>
      <c r="H134" s="215">
        <v>1</v>
      </c>
      <c r="I134" s="170">
        <v>1</v>
      </c>
      <c r="J134" s="10">
        <v>4</v>
      </c>
      <c r="K134" s="243">
        <v>4</v>
      </c>
      <c r="L134" s="197">
        <v>0</v>
      </c>
      <c r="M134" s="170"/>
      <c r="N134" s="210" t="s">
        <v>908</v>
      </c>
    </row>
    <row r="135" spans="1:39" s="16" customFormat="1" ht="17.45" customHeight="1" thickBot="1" x14ac:dyDescent="0.3">
      <c r="A135" s="695"/>
      <c r="B135" s="808"/>
      <c r="C135" s="366" t="s">
        <v>177</v>
      </c>
      <c r="D135" s="373" t="s">
        <v>909</v>
      </c>
      <c r="E135" s="326"/>
      <c r="F135" s="158">
        <v>1</v>
      </c>
      <c r="G135" s="55" t="s">
        <v>9</v>
      </c>
      <c r="H135" s="215">
        <v>1</v>
      </c>
      <c r="I135" s="170">
        <v>1</v>
      </c>
      <c r="J135" s="10">
        <v>1</v>
      </c>
      <c r="K135" s="10">
        <v>1</v>
      </c>
      <c r="L135" s="197">
        <v>1</v>
      </c>
      <c r="M135" s="170"/>
      <c r="N135" s="176" t="s">
        <v>726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s="16" customFormat="1" ht="17.45" customHeight="1" thickBot="1" x14ac:dyDescent="0.3">
      <c r="A136" s="695"/>
      <c r="B136" s="808"/>
      <c r="C136" s="349" t="s">
        <v>177</v>
      </c>
      <c r="D136" s="373" t="s">
        <v>213</v>
      </c>
      <c r="E136" s="326">
        <v>45672</v>
      </c>
      <c r="F136" s="156">
        <v>1</v>
      </c>
      <c r="G136" s="55" t="s">
        <v>9</v>
      </c>
      <c r="H136" s="135">
        <v>1</v>
      </c>
      <c r="I136" s="47">
        <v>1</v>
      </c>
      <c r="J136" s="7">
        <v>1</v>
      </c>
      <c r="K136" s="7">
        <v>1</v>
      </c>
      <c r="L136" s="195">
        <v>1</v>
      </c>
      <c r="M136" s="1"/>
      <c r="N136" s="174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s="16" customFormat="1" ht="17.45" customHeight="1" thickBot="1" x14ac:dyDescent="0.3">
      <c r="A137" s="695"/>
      <c r="B137" s="808"/>
      <c r="C137" s="349" t="s">
        <v>177</v>
      </c>
      <c r="D137" s="373" t="s">
        <v>194</v>
      </c>
      <c r="E137" s="326">
        <v>45688</v>
      </c>
      <c r="F137" s="156"/>
      <c r="G137" s="55" t="s">
        <v>9</v>
      </c>
      <c r="H137" s="135">
        <v>1</v>
      </c>
      <c r="I137" s="44">
        <v>1</v>
      </c>
      <c r="J137" s="10">
        <v>1</v>
      </c>
      <c r="K137" s="7">
        <v>1</v>
      </c>
      <c r="L137" s="195">
        <v>1</v>
      </c>
      <c r="M137" s="1"/>
      <c r="N137" s="88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s="16" customFormat="1" ht="17.45" customHeight="1" thickBot="1" x14ac:dyDescent="0.3">
      <c r="A138" s="695"/>
      <c r="B138" s="808"/>
      <c r="C138" s="349" t="s">
        <v>177</v>
      </c>
      <c r="D138" s="373" t="s">
        <v>196</v>
      </c>
      <c r="E138" s="326">
        <v>45667</v>
      </c>
      <c r="F138" s="156"/>
      <c r="G138" s="55" t="s">
        <v>9</v>
      </c>
      <c r="H138" s="135">
        <v>1</v>
      </c>
      <c r="I138" s="44">
        <v>1</v>
      </c>
      <c r="J138" s="10">
        <v>1</v>
      </c>
      <c r="K138" s="7">
        <v>1</v>
      </c>
      <c r="L138" s="195">
        <v>1</v>
      </c>
      <c r="M138" s="1"/>
      <c r="N138" s="88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s="16" customFormat="1" ht="17.45" customHeight="1" thickBot="1" x14ac:dyDescent="0.3">
      <c r="A139" s="695"/>
      <c r="B139" s="808"/>
      <c r="C139" s="349" t="s">
        <v>177</v>
      </c>
      <c r="D139" s="373" t="s">
        <v>666</v>
      </c>
      <c r="E139" s="326">
        <v>45667</v>
      </c>
      <c r="F139" s="156"/>
      <c r="G139" s="55" t="s">
        <v>9</v>
      </c>
      <c r="H139" s="135">
        <v>1</v>
      </c>
      <c r="I139" s="44">
        <v>1</v>
      </c>
      <c r="J139" s="10">
        <v>1</v>
      </c>
      <c r="K139" s="7">
        <v>1</v>
      </c>
      <c r="L139" s="195">
        <v>1</v>
      </c>
      <c r="M139" s="1"/>
      <c r="N139" s="88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s="16" customFormat="1" ht="17.45" customHeight="1" thickBot="1" x14ac:dyDescent="0.3">
      <c r="A140" s="695"/>
      <c r="B140" s="808"/>
      <c r="C140" s="349" t="s">
        <v>177</v>
      </c>
      <c r="D140" s="373" t="s">
        <v>667</v>
      </c>
      <c r="E140" s="326">
        <v>45667</v>
      </c>
      <c r="F140" s="156"/>
      <c r="G140" s="55" t="s">
        <v>9</v>
      </c>
      <c r="H140" s="135">
        <v>1</v>
      </c>
      <c r="I140" s="44">
        <v>1</v>
      </c>
      <c r="J140" s="10">
        <v>1</v>
      </c>
      <c r="K140" s="7">
        <v>1</v>
      </c>
      <c r="L140" s="195">
        <v>1</v>
      </c>
      <c r="M140" s="1"/>
      <c r="N140" s="88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s="16" customFormat="1" ht="17.45" customHeight="1" thickBot="1" x14ac:dyDescent="0.3">
      <c r="A141" s="695"/>
      <c r="B141" s="808"/>
      <c r="C141" s="349" t="s">
        <v>177</v>
      </c>
      <c r="D141" s="373" t="s">
        <v>851</v>
      </c>
      <c r="E141" s="326">
        <v>45667</v>
      </c>
      <c r="F141" s="156"/>
      <c r="G141" s="55" t="s">
        <v>9</v>
      </c>
      <c r="H141" s="135">
        <v>1</v>
      </c>
      <c r="I141" s="44">
        <v>1</v>
      </c>
      <c r="J141" s="10">
        <v>1</v>
      </c>
      <c r="K141" s="7">
        <v>1</v>
      </c>
      <c r="L141" s="195">
        <v>1</v>
      </c>
      <c r="M141" s="1"/>
      <c r="N141" s="88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s="16" customFormat="1" ht="17.45" customHeight="1" thickBot="1" x14ac:dyDescent="0.3">
      <c r="A142" s="695"/>
      <c r="B142" s="808"/>
      <c r="C142" s="349" t="s">
        <v>177</v>
      </c>
      <c r="D142" s="373" t="s">
        <v>669</v>
      </c>
      <c r="E142" s="326">
        <v>45688</v>
      </c>
      <c r="F142" s="156"/>
      <c r="G142" s="55" t="s">
        <v>9</v>
      </c>
      <c r="H142" s="135">
        <v>1</v>
      </c>
      <c r="I142" s="44">
        <v>1</v>
      </c>
      <c r="J142" s="10">
        <v>1</v>
      </c>
      <c r="K142" s="7">
        <v>1</v>
      </c>
      <c r="L142" s="195">
        <v>1</v>
      </c>
      <c r="M142" s="1"/>
      <c r="N142" s="88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s="16" customFormat="1" ht="17.45" customHeight="1" thickBot="1" x14ac:dyDescent="0.3">
      <c r="A143" s="695"/>
      <c r="B143" s="808"/>
      <c r="C143" s="349" t="s">
        <v>177</v>
      </c>
      <c r="D143" s="373" t="s">
        <v>670</v>
      </c>
      <c r="E143" s="326">
        <v>45688</v>
      </c>
      <c r="F143" s="156"/>
      <c r="G143" s="55" t="s">
        <v>9</v>
      </c>
      <c r="H143" s="135">
        <v>1</v>
      </c>
      <c r="I143" s="44">
        <v>1</v>
      </c>
      <c r="J143" s="10">
        <v>1</v>
      </c>
      <c r="K143" s="7">
        <v>1</v>
      </c>
      <c r="L143" s="195">
        <v>1</v>
      </c>
      <c r="M143" s="1"/>
      <c r="N143" s="88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s="16" customFormat="1" ht="17.45" customHeight="1" thickBot="1" x14ac:dyDescent="0.3">
      <c r="A144" s="695"/>
      <c r="B144" s="808"/>
      <c r="C144" s="349" t="s">
        <v>177</v>
      </c>
      <c r="D144" s="373" t="s">
        <v>338</v>
      </c>
      <c r="E144" s="326">
        <v>45688</v>
      </c>
      <c r="F144" s="156"/>
      <c r="G144" s="55" t="s">
        <v>9</v>
      </c>
      <c r="H144" s="135">
        <v>1</v>
      </c>
      <c r="I144" s="44">
        <v>1</v>
      </c>
      <c r="J144" s="10">
        <v>1</v>
      </c>
      <c r="K144" s="7">
        <v>1</v>
      </c>
      <c r="L144" s="195">
        <v>1</v>
      </c>
      <c r="M144" s="1"/>
      <c r="N144" s="88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s="16" customFormat="1" ht="17.45" customHeight="1" thickBot="1" x14ac:dyDescent="0.3">
      <c r="A145" s="695"/>
      <c r="B145" s="808"/>
      <c r="C145" s="349" t="s">
        <v>177</v>
      </c>
      <c r="D145" s="373" t="s">
        <v>339</v>
      </c>
      <c r="E145" s="326">
        <v>45688</v>
      </c>
      <c r="F145" s="156"/>
      <c r="G145" s="55" t="s">
        <v>9</v>
      </c>
      <c r="H145" s="135">
        <v>1</v>
      </c>
      <c r="I145" s="44">
        <v>1</v>
      </c>
      <c r="J145" s="10">
        <v>1</v>
      </c>
      <c r="K145" s="7">
        <v>1</v>
      </c>
      <c r="L145" s="195">
        <v>1</v>
      </c>
      <c r="M145" s="1"/>
      <c r="N145" s="88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s="16" customFormat="1" ht="17.45" customHeight="1" thickBot="1" x14ac:dyDescent="0.3">
      <c r="A146" s="695"/>
      <c r="B146" s="808"/>
      <c r="C146" s="349" t="s">
        <v>177</v>
      </c>
      <c r="D146" s="373" t="s">
        <v>216</v>
      </c>
      <c r="E146" s="326">
        <v>45695</v>
      </c>
      <c r="F146" s="156"/>
      <c r="G146" s="55" t="s">
        <v>9</v>
      </c>
      <c r="H146" s="135">
        <v>1</v>
      </c>
      <c r="I146" s="44">
        <v>1</v>
      </c>
      <c r="J146" s="10">
        <v>1</v>
      </c>
      <c r="K146" s="7">
        <v>1</v>
      </c>
      <c r="L146" s="195">
        <v>1</v>
      </c>
      <c r="M146" s="1"/>
      <c r="N146" s="88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16" customFormat="1" ht="17.45" customHeight="1" thickBot="1" x14ac:dyDescent="0.3">
      <c r="A147" s="695"/>
      <c r="B147" s="808"/>
      <c r="C147" s="349" t="s">
        <v>177</v>
      </c>
      <c r="D147" s="373" t="s">
        <v>671</v>
      </c>
      <c r="E147" s="326">
        <v>45688</v>
      </c>
      <c r="F147" s="156"/>
      <c r="G147" s="55" t="s">
        <v>9</v>
      </c>
      <c r="H147" s="135">
        <v>1</v>
      </c>
      <c r="I147" s="44">
        <v>1</v>
      </c>
      <c r="J147" s="10">
        <v>1</v>
      </c>
      <c r="K147" s="7">
        <v>1</v>
      </c>
      <c r="L147" s="195">
        <v>1</v>
      </c>
      <c r="M147" s="1"/>
      <c r="N147" s="88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16" customFormat="1" ht="17.45" hidden="1" customHeight="1" thickBot="1" x14ac:dyDescent="0.3">
      <c r="A148" s="695"/>
      <c r="B148" s="808"/>
      <c r="C148" s="349" t="s">
        <v>177</v>
      </c>
      <c r="D148" s="348" t="s">
        <v>138</v>
      </c>
      <c r="E148" s="326">
        <v>45688</v>
      </c>
      <c r="F148" s="156">
        <v>1</v>
      </c>
      <c r="G148" s="55" t="s">
        <v>9</v>
      </c>
      <c r="H148" s="135">
        <v>1</v>
      </c>
      <c r="I148" s="44">
        <v>1</v>
      </c>
      <c r="J148" s="10">
        <v>1</v>
      </c>
      <c r="K148" s="7">
        <v>1</v>
      </c>
      <c r="L148" s="195">
        <v>1</v>
      </c>
      <c r="M148" s="1"/>
      <c r="N148" s="88" t="s">
        <v>427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16" customFormat="1" ht="17.45" customHeight="1" thickBot="1" x14ac:dyDescent="0.3">
      <c r="A149" s="695"/>
      <c r="B149" s="808"/>
      <c r="C149" s="349" t="s">
        <v>177</v>
      </c>
      <c r="D149" s="373" t="s">
        <v>208</v>
      </c>
      <c r="E149" s="326">
        <v>45702</v>
      </c>
      <c r="F149" s="156">
        <v>1</v>
      </c>
      <c r="G149" s="55" t="s">
        <v>9</v>
      </c>
      <c r="H149" s="135">
        <v>1</v>
      </c>
      <c r="I149" s="44">
        <v>1</v>
      </c>
      <c r="J149" s="10">
        <v>1</v>
      </c>
      <c r="K149" s="7">
        <v>1</v>
      </c>
      <c r="L149" s="195">
        <v>1</v>
      </c>
      <c r="M149" s="1"/>
      <c r="N149" s="174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16" customFormat="1" ht="17.45" customHeight="1" thickBot="1" x14ac:dyDescent="0.3">
      <c r="A150" s="695"/>
      <c r="B150" s="808"/>
      <c r="C150" s="349" t="s">
        <v>177</v>
      </c>
      <c r="D150" s="373" t="s">
        <v>848</v>
      </c>
      <c r="E150" s="449">
        <v>45665</v>
      </c>
      <c r="F150" s="156">
        <v>1</v>
      </c>
      <c r="G150" s="55" t="s">
        <v>9</v>
      </c>
      <c r="H150" s="135">
        <v>1</v>
      </c>
      <c r="I150" s="44">
        <v>1</v>
      </c>
      <c r="J150" s="10">
        <v>1</v>
      </c>
      <c r="K150" s="7">
        <v>1</v>
      </c>
      <c r="L150" s="195">
        <v>1</v>
      </c>
      <c r="M150" s="1"/>
      <c r="N150" s="174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16" customFormat="1" ht="17.45" customHeight="1" thickBot="1" x14ac:dyDescent="0.3">
      <c r="A151" s="695"/>
      <c r="B151" s="808"/>
      <c r="C151" s="349" t="s">
        <v>177</v>
      </c>
      <c r="D151" s="373" t="s">
        <v>849</v>
      </c>
      <c r="E151" s="326">
        <v>45663</v>
      </c>
      <c r="F151" s="156"/>
      <c r="G151" s="55" t="s">
        <v>9</v>
      </c>
      <c r="H151" s="135">
        <v>1</v>
      </c>
      <c r="I151" s="44">
        <v>1</v>
      </c>
      <c r="J151" s="10">
        <v>1</v>
      </c>
      <c r="K151" s="7">
        <v>1</v>
      </c>
      <c r="L151" s="195">
        <v>1</v>
      </c>
      <c r="M151" s="1"/>
      <c r="N151" s="174" t="s">
        <v>870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16" customFormat="1" ht="17.45" customHeight="1" thickBot="1" x14ac:dyDescent="0.3">
      <c r="A152" s="695"/>
      <c r="B152" s="808"/>
      <c r="C152" s="349" t="s">
        <v>177</v>
      </c>
      <c r="D152" s="373" t="s">
        <v>850</v>
      </c>
      <c r="E152" s="449">
        <v>45670</v>
      </c>
      <c r="F152" s="156"/>
      <c r="G152" s="55" t="s">
        <v>9</v>
      </c>
      <c r="H152" s="135">
        <v>1</v>
      </c>
      <c r="I152" s="44">
        <v>1</v>
      </c>
      <c r="J152" s="10">
        <v>1</v>
      </c>
      <c r="K152" s="7">
        <v>1</v>
      </c>
      <c r="L152" s="195">
        <v>1</v>
      </c>
      <c r="M152" s="1"/>
      <c r="N152" s="174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16" customFormat="1" ht="17.45" customHeight="1" thickBot="1" x14ac:dyDescent="0.3">
      <c r="A153" s="695"/>
      <c r="B153" s="808"/>
      <c r="C153" s="349" t="s">
        <v>177</v>
      </c>
      <c r="D153" s="373" t="s">
        <v>910</v>
      </c>
      <c r="E153" s="326">
        <v>45663</v>
      </c>
      <c r="F153" s="156">
        <v>1</v>
      </c>
      <c r="G153" s="55" t="s">
        <v>9</v>
      </c>
      <c r="H153" s="135">
        <v>1</v>
      </c>
      <c r="I153" s="44">
        <v>1</v>
      </c>
      <c r="J153" s="10">
        <v>1</v>
      </c>
      <c r="K153" s="7">
        <v>1</v>
      </c>
      <c r="L153" s="195">
        <v>1</v>
      </c>
      <c r="M153" s="1"/>
      <c r="N153" s="174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16" customFormat="1" ht="17.45" customHeight="1" thickBot="1" x14ac:dyDescent="0.3">
      <c r="A154" s="695"/>
      <c r="B154" s="808"/>
      <c r="C154" s="349" t="s">
        <v>177</v>
      </c>
      <c r="D154" s="373" t="s">
        <v>911</v>
      </c>
      <c r="E154" s="326"/>
      <c r="F154" s="156">
        <v>1</v>
      </c>
      <c r="G154" s="55" t="s">
        <v>9</v>
      </c>
      <c r="H154" s="135">
        <v>1</v>
      </c>
      <c r="I154" s="44">
        <v>1</v>
      </c>
      <c r="J154" s="10">
        <v>1</v>
      </c>
      <c r="K154" s="7">
        <v>1</v>
      </c>
      <c r="L154" s="195">
        <v>1</v>
      </c>
      <c r="M154" s="1"/>
      <c r="N154" s="174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16" customFormat="1" ht="17.45" customHeight="1" thickBot="1" x14ac:dyDescent="0.3">
      <c r="A155" s="695"/>
      <c r="B155" s="808"/>
      <c r="C155" s="339" t="s">
        <v>210</v>
      </c>
      <c r="D155" s="275" t="s">
        <v>211</v>
      </c>
      <c r="E155" s="370"/>
      <c r="F155" s="156">
        <v>1</v>
      </c>
      <c r="G155" s="52" t="s">
        <v>9</v>
      </c>
      <c r="H155" s="178">
        <v>1</v>
      </c>
      <c r="I155" s="7">
        <v>1</v>
      </c>
      <c r="J155" s="7">
        <v>1</v>
      </c>
      <c r="K155" s="7">
        <v>1</v>
      </c>
      <c r="L155" s="195">
        <v>1</v>
      </c>
      <c r="M155" s="167"/>
      <c r="N155" s="174" t="s">
        <v>428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16" customFormat="1" ht="6" customHeight="1" thickBot="1" x14ac:dyDescent="0.3">
      <c r="A156" s="807"/>
      <c r="B156" s="809"/>
      <c r="C156" s="296"/>
      <c r="D156" s="225"/>
      <c r="E156" s="371"/>
      <c r="F156" s="159"/>
      <c r="G156" s="126"/>
      <c r="H156" s="309"/>
      <c r="I156" s="266"/>
      <c r="J156" s="36"/>
      <c r="K156" s="36"/>
      <c r="L156" s="37"/>
      <c r="M156" s="226"/>
      <c r="N156" s="328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16" customFormat="1" ht="7.5" customHeight="1" thickBot="1" x14ac:dyDescent="0.3">
      <c r="A157" s="6"/>
      <c r="B157" s="113"/>
      <c r="C157" s="6"/>
      <c r="D157" s="6"/>
      <c r="E157" s="12"/>
      <c r="F157" s="1"/>
      <c r="G157" s="13"/>
      <c r="H157" s="1"/>
      <c r="I157" s="1"/>
      <c r="J157" s="1"/>
      <c r="K157" s="1"/>
      <c r="L157" s="1"/>
      <c r="M157" s="6"/>
      <c r="N157" s="14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ht="16.7" customHeight="1" thickBot="1" x14ac:dyDescent="0.3">
      <c r="A158" s="695" t="s">
        <v>222</v>
      </c>
      <c r="B158" s="698" t="s">
        <v>223</v>
      </c>
      <c r="C158" s="353" t="s">
        <v>82</v>
      </c>
      <c r="D158" s="90" t="s">
        <v>224</v>
      </c>
      <c r="E158" s="308">
        <v>45660</v>
      </c>
      <c r="F158" s="98">
        <v>1</v>
      </c>
      <c r="G158" s="51" t="s">
        <v>9</v>
      </c>
      <c r="H158" s="285">
        <v>1</v>
      </c>
      <c r="I158" s="46">
        <v>1</v>
      </c>
      <c r="J158" s="8">
        <v>1</v>
      </c>
      <c r="K158" s="8">
        <v>1</v>
      </c>
      <c r="L158" s="32">
        <v>1</v>
      </c>
      <c r="M158" s="209"/>
      <c r="N158" s="330"/>
    </row>
    <row r="159" spans="1:39" ht="16.7" customHeight="1" thickBot="1" x14ac:dyDescent="0.3">
      <c r="A159" s="696"/>
      <c r="B159" s="698"/>
      <c r="C159" s="360" t="s">
        <v>41</v>
      </c>
      <c r="D159" s="91" t="s">
        <v>226</v>
      </c>
      <c r="E159" s="191">
        <v>45660</v>
      </c>
      <c r="F159" s="158">
        <v>1</v>
      </c>
      <c r="G159" s="55" t="s">
        <v>9</v>
      </c>
      <c r="H159" s="135">
        <v>1</v>
      </c>
      <c r="I159" s="44">
        <v>1</v>
      </c>
      <c r="J159" s="10">
        <v>1</v>
      </c>
      <c r="K159" s="10">
        <v>1</v>
      </c>
      <c r="L159" s="38">
        <v>1</v>
      </c>
      <c r="M159" s="170"/>
      <c r="N159" s="176"/>
    </row>
    <row r="160" spans="1:39" ht="16.7" customHeight="1" thickBot="1" x14ac:dyDescent="0.3">
      <c r="A160" s="696"/>
      <c r="B160" s="698"/>
      <c r="C160" s="354" t="s">
        <v>82</v>
      </c>
      <c r="D160" s="95" t="s">
        <v>227</v>
      </c>
      <c r="E160" s="180">
        <v>45667</v>
      </c>
      <c r="F160" s="156">
        <v>1</v>
      </c>
      <c r="G160" s="52" t="s">
        <v>9</v>
      </c>
      <c r="H160" s="220">
        <v>1</v>
      </c>
      <c r="I160" s="7">
        <v>1</v>
      </c>
      <c r="J160" s="7">
        <v>1</v>
      </c>
      <c r="K160" s="7">
        <v>1</v>
      </c>
      <c r="L160" s="33">
        <v>1</v>
      </c>
      <c r="M160" s="279"/>
      <c r="N160" s="385"/>
    </row>
    <row r="161" spans="1:39" ht="9" customHeight="1" thickBot="1" x14ac:dyDescent="0.3">
      <c r="A161" s="696"/>
      <c r="B161" s="699"/>
      <c r="C161" s="323"/>
      <c r="D161" s="324"/>
      <c r="E161" s="292"/>
      <c r="F161" s="159"/>
      <c r="G161" s="126"/>
      <c r="H161" s="265"/>
      <c r="I161" s="36"/>
      <c r="J161" s="36"/>
      <c r="K161" s="36"/>
      <c r="L161" s="37"/>
      <c r="M161" s="226"/>
      <c r="N161" s="328"/>
    </row>
    <row r="162" spans="1:39" ht="16.7" customHeight="1" x14ac:dyDescent="0.25">
      <c r="A162" s="696"/>
      <c r="B162" s="712" t="s">
        <v>228</v>
      </c>
      <c r="C162" s="367" t="s">
        <v>82</v>
      </c>
      <c r="D162" s="355" t="s">
        <v>912</v>
      </c>
      <c r="E162" s="308">
        <v>45656</v>
      </c>
      <c r="F162" s="156">
        <v>3</v>
      </c>
      <c r="G162" s="277" t="s">
        <v>9</v>
      </c>
      <c r="H162" s="218">
        <v>3</v>
      </c>
      <c r="I162" s="169">
        <v>3</v>
      </c>
      <c r="J162" s="8">
        <v>4</v>
      </c>
      <c r="K162" s="8">
        <v>4</v>
      </c>
      <c r="L162" s="32">
        <v>0</v>
      </c>
      <c r="M162" s="170"/>
      <c r="N162" s="176" t="s">
        <v>182</v>
      </c>
      <c r="O162" s="6"/>
    </row>
    <row r="163" spans="1:39" ht="16.7" customHeight="1" x14ac:dyDescent="0.25">
      <c r="A163" s="696"/>
      <c r="B163" s="801"/>
      <c r="C163" s="346" t="s">
        <v>82</v>
      </c>
      <c r="D163" s="93" t="s">
        <v>229</v>
      </c>
      <c r="E163" s="154">
        <v>45646</v>
      </c>
      <c r="F163" s="156">
        <v>1</v>
      </c>
      <c r="G163" s="277" t="s">
        <v>9</v>
      </c>
      <c r="H163" s="220">
        <v>1</v>
      </c>
      <c r="I163" s="243">
        <v>1</v>
      </c>
      <c r="J163" s="11">
        <v>1</v>
      </c>
      <c r="K163" s="7">
        <v>1</v>
      </c>
      <c r="L163" s="33">
        <v>1</v>
      </c>
      <c r="M163" s="170"/>
      <c r="N163" s="176" t="s">
        <v>230</v>
      </c>
      <c r="O163" s="6"/>
    </row>
    <row r="164" spans="1:39" ht="7.5" customHeight="1" thickBot="1" x14ac:dyDescent="0.3">
      <c r="A164" s="697"/>
      <c r="B164" s="793"/>
      <c r="C164" s="340"/>
      <c r="D164" s="329"/>
      <c r="E164" s="248"/>
      <c r="F164" s="157"/>
      <c r="G164" s="53"/>
      <c r="H164" s="309"/>
      <c r="I164" s="244"/>
      <c r="J164" s="9"/>
      <c r="K164" s="9"/>
      <c r="L164" s="34"/>
      <c r="M164" s="171"/>
      <c r="N164" s="177"/>
    </row>
    <row r="165" spans="1:39" s="16" customFormat="1" ht="7.5" customHeight="1" thickBot="1" x14ac:dyDescent="0.3">
      <c r="A165" s="6"/>
      <c r="B165" s="113"/>
      <c r="C165" s="6"/>
      <c r="D165" s="6"/>
      <c r="E165" s="12"/>
      <c r="F165" s="1"/>
      <c r="G165" s="13"/>
      <c r="H165" s="1"/>
      <c r="I165" s="162"/>
      <c r="J165" s="1"/>
      <c r="K165" s="1"/>
      <c r="L165" s="1"/>
      <c r="M165" s="6"/>
      <c r="N165" s="14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ht="18.600000000000001" customHeight="1" x14ac:dyDescent="0.25">
      <c r="A166" s="698" t="s">
        <v>162</v>
      </c>
      <c r="B166" s="792" t="s">
        <v>586</v>
      </c>
      <c r="C166" s="81" t="s">
        <v>587</v>
      </c>
      <c r="D166" s="90" t="s">
        <v>588</v>
      </c>
      <c r="E166" s="308">
        <v>45663</v>
      </c>
      <c r="F166" s="98">
        <v>3</v>
      </c>
      <c r="G166" s="304" t="s">
        <v>9</v>
      </c>
      <c r="H166" s="285">
        <v>3</v>
      </c>
      <c r="I166" s="8">
        <v>3</v>
      </c>
      <c r="J166" s="8">
        <v>3</v>
      </c>
      <c r="K166" s="8">
        <v>3</v>
      </c>
      <c r="L166" s="32">
        <v>3</v>
      </c>
      <c r="M166" s="209"/>
      <c r="N166" s="82" t="s">
        <v>913</v>
      </c>
    </row>
    <row r="167" spans="1:39" ht="18.600000000000001" customHeight="1" x14ac:dyDescent="0.25">
      <c r="A167" s="712"/>
      <c r="B167" s="801"/>
      <c r="C167" s="83" t="s">
        <v>82</v>
      </c>
      <c r="D167" s="166" t="s">
        <v>855</v>
      </c>
      <c r="E167" s="191"/>
      <c r="F167" s="108">
        <v>4</v>
      </c>
      <c r="G167" s="302" t="s">
        <v>9</v>
      </c>
      <c r="H167" s="297">
        <v>4</v>
      </c>
      <c r="I167" s="11">
        <v>4</v>
      </c>
      <c r="J167" s="11">
        <v>4</v>
      </c>
      <c r="K167" s="11">
        <v>4</v>
      </c>
      <c r="L167" s="35">
        <v>4</v>
      </c>
      <c r="M167" s="167"/>
      <c r="N167" s="84" t="s">
        <v>914</v>
      </c>
    </row>
    <row r="168" spans="1:39" ht="7.5" customHeight="1" thickBot="1" x14ac:dyDescent="0.3">
      <c r="A168" s="713"/>
      <c r="B168" s="793"/>
      <c r="C168" s="115"/>
      <c r="D168" s="120"/>
      <c r="E168" s="206"/>
      <c r="F168" s="99"/>
      <c r="G168" s="242"/>
      <c r="H168" s="60"/>
      <c r="I168" s="9"/>
      <c r="J168" s="9"/>
      <c r="K168" s="9"/>
      <c r="L168" s="34"/>
      <c r="M168" s="341"/>
      <c r="N168" s="89"/>
    </row>
    <row r="169" spans="1:39" ht="18.600000000000001" customHeight="1" thickBot="1" x14ac:dyDescent="0.3">
      <c r="A169"/>
      <c r="B169"/>
      <c r="C169" s="317"/>
      <c r="D169" s="204"/>
      <c r="E169" s="318"/>
      <c r="F169" s="319"/>
      <c r="G169" s="320"/>
      <c r="H169" s="319"/>
      <c r="I169" s="319"/>
      <c r="J169" s="319"/>
      <c r="K169" s="319"/>
      <c r="L169" s="31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</row>
    <row r="170" spans="1:39" ht="18.600000000000001" customHeight="1" thickBot="1" x14ac:dyDescent="0.3">
      <c r="A170" s="700" t="s">
        <v>231</v>
      </c>
      <c r="B170" s="701"/>
      <c r="C170" s="365" t="s">
        <v>41</v>
      </c>
      <c r="D170" s="118" t="s">
        <v>232</v>
      </c>
      <c r="E170" s="121">
        <v>45642</v>
      </c>
      <c r="F170" s="160">
        <v>1</v>
      </c>
      <c r="G170" s="56" t="s">
        <v>9</v>
      </c>
      <c r="H170" s="188">
        <v>1</v>
      </c>
      <c r="I170" s="39">
        <v>1</v>
      </c>
      <c r="J170" s="39">
        <v>1</v>
      </c>
      <c r="K170" s="39">
        <v>1</v>
      </c>
      <c r="L170" s="40">
        <v>1</v>
      </c>
      <c r="M170" s="169">
        <v>1</v>
      </c>
      <c r="N170" s="330" t="s">
        <v>857</v>
      </c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</row>
    <row r="171" spans="1:39" ht="18.600000000000001" customHeight="1" x14ac:dyDescent="0.25">
      <c r="A171" s="702"/>
      <c r="B171" s="703"/>
      <c r="C171" s="75" t="s">
        <v>504</v>
      </c>
      <c r="D171" s="92" t="s">
        <v>234</v>
      </c>
      <c r="E171" s="201"/>
      <c r="F171" s="156"/>
      <c r="G171" s="52" t="s">
        <v>9</v>
      </c>
      <c r="H171" s="178"/>
      <c r="I171" s="7">
        <v>4</v>
      </c>
      <c r="J171" s="7">
        <v>4</v>
      </c>
      <c r="K171" s="7">
        <v>4</v>
      </c>
      <c r="L171" s="33">
        <v>4</v>
      </c>
      <c r="M171" s="101"/>
      <c r="N171" s="330" t="s">
        <v>235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ht="18.600000000000001" customHeight="1" x14ac:dyDescent="0.25">
      <c r="A172" s="702"/>
      <c r="B172" s="703"/>
      <c r="C172" s="75" t="s">
        <v>113</v>
      </c>
      <c r="D172" s="92" t="s">
        <v>858</v>
      </c>
      <c r="E172" s="201"/>
      <c r="F172" s="156"/>
      <c r="G172" s="52" t="s">
        <v>9</v>
      </c>
      <c r="H172" s="178"/>
      <c r="I172" s="7">
        <v>1</v>
      </c>
      <c r="J172" s="7">
        <v>1</v>
      </c>
      <c r="K172" s="7">
        <v>1</v>
      </c>
      <c r="L172" s="33">
        <v>1</v>
      </c>
      <c r="M172" s="101"/>
      <c r="N172" s="174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ht="18.600000000000001" customHeight="1" x14ac:dyDescent="0.25">
      <c r="A173" s="702"/>
      <c r="B173" s="703"/>
      <c r="C173" s="75" t="s">
        <v>859</v>
      </c>
      <c r="D173" s="92" t="s">
        <v>860</v>
      </c>
      <c r="E173" s="201">
        <v>45646</v>
      </c>
      <c r="F173" s="156">
        <v>2</v>
      </c>
      <c r="G173" s="52" t="s">
        <v>9</v>
      </c>
      <c r="H173" s="178">
        <v>2</v>
      </c>
      <c r="I173" s="7">
        <v>2</v>
      </c>
      <c r="J173" s="7">
        <v>2</v>
      </c>
      <c r="K173" s="7">
        <v>2</v>
      </c>
      <c r="L173" s="33">
        <v>2</v>
      </c>
      <c r="M173" s="101"/>
      <c r="N173" s="174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ht="18.600000000000001" customHeight="1" thickBot="1" x14ac:dyDescent="0.3">
      <c r="A174" s="704"/>
      <c r="B174" s="705"/>
      <c r="C174" s="301" t="s">
        <v>82</v>
      </c>
      <c r="D174" s="329" t="s">
        <v>590</v>
      </c>
      <c r="E174" s="263">
        <v>45681</v>
      </c>
      <c r="F174" s="159">
        <v>1</v>
      </c>
      <c r="G174" s="126" t="s">
        <v>9</v>
      </c>
      <c r="H174" s="265">
        <v>1</v>
      </c>
      <c r="I174" s="36">
        <v>1</v>
      </c>
      <c r="J174" s="36">
        <v>1</v>
      </c>
      <c r="K174" s="36">
        <v>1</v>
      </c>
      <c r="L174" s="37">
        <v>1</v>
      </c>
      <c r="M174" s="226"/>
      <c r="N174" s="429" t="s">
        <v>861</v>
      </c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8" spans="2:15" ht="37.5" x14ac:dyDescent="0.25">
      <c r="D178" s="391"/>
      <c r="E178" s="6"/>
      <c r="F178" s="6"/>
      <c r="G178" s="6"/>
      <c r="N178" s="6"/>
      <c r="O178" s="6"/>
    </row>
    <row r="179" spans="2:15" x14ac:dyDescent="0.25">
      <c r="B179" s="332"/>
      <c r="E179" s="6"/>
      <c r="F179" s="6"/>
      <c r="G179" s="6"/>
      <c r="N179" s="6"/>
      <c r="O179" s="6"/>
    </row>
    <row r="180" spans="2:15" x14ac:dyDescent="0.25">
      <c r="B180" s="332"/>
      <c r="E180" s="6"/>
      <c r="F180" s="6"/>
      <c r="G180" s="6"/>
      <c r="N180" s="6"/>
      <c r="O180" s="6"/>
    </row>
    <row r="181" spans="2:15" x14ac:dyDescent="0.25">
      <c r="B181" s="332"/>
      <c r="C181" s="333"/>
      <c r="E181" s="6"/>
      <c r="F181" s="6"/>
      <c r="G181" s="6"/>
      <c r="N181" s="6"/>
      <c r="O181" s="6"/>
    </row>
    <row r="182" spans="2:15" x14ac:dyDescent="0.25">
      <c r="B182" s="332"/>
      <c r="C182" s="333"/>
      <c r="E182" s="6"/>
      <c r="F182" s="6"/>
      <c r="G182" s="6"/>
      <c r="N182" s="6"/>
      <c r="O182" s="6"/>
    </row>
    <row r="183" spans="2:15" x14ac:dyDescent="0.25">
      <c r="B183" s="332"/>
      <c r="C183" s="333"/>
      <c r="E183" s="6"/>
      <c r="F183" s="6"/>
      <c r="G183" s="6"/>
      <c r="N183" s="6"/>
      <c r="O183" s="6"/>
    </row>
    <row r="184" spans="2:15" x14ac:dyDescent="0.25">
      <c r="B184" s="332"/>
      <c r="C184" s="333"/>
      <c r="E184" s="6"/>
      <c r="F184" s="6"/>
      <c r="G184" s="6"/>
      <c r="N184" s="6"/>
      <c r="O184" s="6"/>
    </row>
    <row r="185" spans="2:15" x14ac:dyDescent="0.25">
      <c r="B185" s="332"/>
      <c r="C185" s="334"/>
      <c r="E185" s="6"/>
      <c r="F185" s="6"/>
      <c r="G185" s="6"/>
      <c r="N185" s="6"/>
      <c r="O185" s="6"/>
    </row>
  </sheetData>
  <mergeCells count="49">
    <mergeCell ref="A170:B174"/>
    <mergeCell ref="A119:A121"/>
    <mergeCell ref="B119:B121"/>
    <mergeCell ref="A123:A127"/>
    <mergeCell ref="B123:B127"/>
    <mergeCell ref="A129:A156"/>
    <mergeCell ref="B129:B156"/>
    <mergeCell ref="A158:A164"/>
    <mergeCell ref="B158:B161"/>
    <mergeCell ref="B162:B164"/>
    <mergeCell ref="A166:A168"/>
    <mergeCell ref="B166:B168"/>
    <mergeCell ref="A70:A117"/>
    <mergeCell ref="B70:B94"/>
    <mergeCell ref="B95:B102"/>
    <mergeCell ref="B103:B107"/>
    <mergeCell ref="B108:B111"/>
    <mergeCell ref="B112:B117"/>
    <mergeCell ref="O11:O12"/>
    <mergeCell ref="A13:A68"/>
    <mergeCell ref="B13:B18"/>
    <mergeCell ref="B19:B46"/>
    <mergeCell ref="B47:B63"/>
    <mergeCell ref="B64:B68"/>
    <mergeCell ref="E11:E12"/>
    <mergeCell ref="F11:F12"/>
    <mergeCell ref="G11:G12"/>
    <mergeCell ref="H11:L11"/>
    <mergeCell ref="M11:M12"/>
    <mergeCell ref="N11:N12"/>
    <mergeCell ref="D11:D12"/>
    <mergeCell ref="B9:B10"/>
    <mergeCell ref="C9:C10"/>
    <mergeCell ref="A11:A12"/>
    <mergeCell ref="B11:B12"/>
    <mergeCell ref="C11:C12"/>
    <mergeCell ref="H6:L6"/>
    <mergeCell ref="G7:G8"/>
    <mergeCell ref="H7:H8"/>
    <mergeCell ref="I7:I8"/>
    <mergeCell ref="J7:J8"/>
    <mergeCell ref="K7:K8"/>
    <mergeCell ref="L7:L8"/>
    <mergeCell ref="A2:A4"/>
    <mergeCell ref="B2:M2"/>
    <mergeCell ref="N2:N4"/>
    <mergeCell ref="R2:S2"/>
    <mergeCell ref="B3:M3"/>
    <mergeCell ref="B4:M4"/>
  </mergeCells>
  <conditionalFormatting sqref="F69:F168 H69:L168 F13:F67 H13:L67">
    <cfRule type="cellIs" dxfId="57" priority="296" operator="equal">
      <formula>2</formula>
    </cfRule>
    <cfRule type="cellIs" dxfId="56" priority="297" operator="equal">
      <formula>1</formula>
    </cfRule>
    <cfRule type="cellIs" dxfId="55" priority="294" operator="equal">
      <formula>4</formula>
    </cfRule>
    <cfRule type="cellIs" dxfId="54" priority="295" operator="equal">
      <formula>3</formula>
    </cfRule>
  </conditionalFormatting>
  <conditionalFormatting sqref="F170:F174">
    <cfRule type="cellIs" dxfId="52" priority="268" operator="equal">
      <formula>1</formula>
    </cfRule>
    <cfRule type="cellIs" dxfId="51" priority="267" operator="equal">
      <formula>2</formula>
    </cfRule>
    <cfRule type="cellIs" dxfId="50" priority="266" operator="equal">
      <formula>3</formula>
    </cfRule>
    <cfRule type="cellIs" dxfId="49" priority="265" operator="equal">
      <formula>4</formula>
    </cfRule>
  </conditionalFormatting>
  <conditionalFormatting sqref="H170:M174">
    <cfRule type="cellIs" dxfId="47" priority="178" operator="equal">
      <formula>3</formula>
    </cfRule>
    <cfRule type="cellIs" dxfId="45" priority="180" operator="equal">
      <formula>1</formula>
    </cfRule>
    <cfRule type="cellIs" dxfId="44" priority="179" operator="equal">
      <formula>2</formula>
    </cfRule>
    <cfRule type="cellIs" dxfId="43" priority="177" operator="equal">
      <formula>4</formula>
    </cfRule>
  </conditionalFormatting>
  <conditionalFormatting sqref="M69:M120 M122:M156 M158:M164">
    <cfRule type="containsText" dxfId="42" priority="9" operator="containsText" text="1">
      <formula>NOT(ISERROR(SEARCH("1",M69)))</formula>
    </cfRule>
  </conditionalFormatting>
  <conditionalFormatting sqref="M166:M167">
    <cfRule type="containsText" dxfId="41" priority="1" operator="containsText" text="1">
      <formula>NOT(ISERROR(SEARCH("1",M166)))</formula>
    </cfRule>
  </conditionalFormatting>
  <dataValidations count="2">
    <dataValidation type="list" allowBlank="1" showInputMessage="1" showErrorMessage="1" sqref="G157:G168 G119:G155 G69:G100 G102:G117 G13:G67" xr:uid="{DF8E509A-A002-4A7F-AA09-0A6FF6A1EEFB}">
      <formula1>$P$5:$P$8</formula1>
    </dataValidation>
    <dataValidation type="list" allowBlank="1" showInputMessage="1" showErrorMessage="1" sqref="I122:J122 H170:M174 H119:L121 F163:F168 H166:L168 L112 I112 I113:L118 I156:L165 H158:H164 H123:J127 K122:M127 H129:H156 I128:M155 F69:F100 H71:H100 H102:H117 F102:F161 M69:M117 I69:L111 F13:F67 H13:L67" xr:uid="{BDAF80DA-4D47-4AD7-BA64-B823457C9981}">
      <formula1>$S$4:$S$9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17" stopIfTrue="1" operator="containsText" id="{FED914AA-6DBA-4CA8-8234-5D932BAEC6F3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F13:F67 H13:L67 F74:F168 H74:L168</xm:sqref>
        </x14:conditionalFormatting>
        <x14:conditionalFormatting xmlns:xm="http://schemas.microsoft.com/office/excel/2006/main">
          <x14:cfRule type="iconSet" priority="94881" id="{4CD922EE-223E-4C0D-A250-3733F0D22E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4883" id="{D19A0F06-A8F7-4A1D-8D84-C99E336C7E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4882" id="{E6E32EFF-5836-4619-9B69-D8843A8910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F21:F33</xm:sqref>
        </x14:conditionalFormatting>
        <x14:conditionalFormatting xmlns:xm="http://schemas.microsoft.com/office/excel/2006/main">
          <x14:cfRule type="iconSet" priority="311" id="{900E2718-4226-48E6-893C-9793DE6BA0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2" id="{5C398CFC-8C70-4AF2-9AAA-26D760572E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3" id="{8BF84E73-333D-4514-AAB2-A54D6E0202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F34:F38 F13:F20</xm:sqref>
        </x14:conditionalFormatting>
        <x14:conditionalFormatting xmlns:xm="http://schemas.microsoft.com/office/excel/2006/main">
          <x14:cfRule type="iconSet" priority="308" id="{7D0FF044-6017-4FD5-AB1D-3B431070B7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9" id="{B35D5754-4EAF-4357-AAE4-308CD61C68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0" id="{0DB88D7D-B742-4502-BE84-F73E9CD93D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F34:F38</xm:sqref>
        </x14:conditionalFormatting>
        <x14:conditionalFormatting xmlns:xm="http://schemas.microsoft.com/office/excel/2006/main">
          <x14:cfRule type="iconSet" priority="95256" id="{022E9DB5-586A-4BAE-B4F1-5949AE9A77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254" id="{21C123B2-31B8-4542-9206-AF71FFCA18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255" id="{94D3A8AC-B9A0-42A4-B8C4-9F3637C6AC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F47:F56</xm:sqref>
        </x14:conditionalFormatting>
        <x14:conditionalFormatting xmlns:xm="http://schemas.microsoft.com/office/excel/2006/main">
          <x14:cfRule type="iconSet" priority="303" id="{37CCBFB8-50F5-447A-BD6A-4C6874A78C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4" id="{8E44831B-6AB0-4FC7-A4AB-89F68D790D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2" id="{BD7F3A0C-F521-43E9-8F5D-5C6D070246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F57:F66 F39:F46</xm:sqref>
        </x14:conditionalFormatting>
        <x14:conditionalFormatting xmlns:xm="http://schemas.microsoft.com/office/excel/2006/main">
          <x14:cfRule type="iconSet" priority="300" id="{E4FF5E7C-0CAD-47ED-9FB1-2BD88A67D2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9" id="{C2A48482-C228-4A3A-8A0C-D8F890A3C9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1" id="{DA8D6997-2567-46BC-A8B7-2798F6AC48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F67</xm:sqref>
        </x14:conditionalFormatting>
        <x14:conditionalFormatting xmlns:xm="http://schemas.microsoft.com/office/excel/2006/main">
          <x14:cfRule type="containsText" priority="298" stopIfTrue="1" operator="containsText" id="{61A92301-A124-43AE-813C-A1132AE1BD18}">
            <xm:f>NOT(ISERROR(SEARCH(0,F69)))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F69:F71</xm:sqref>
        </x14:conditionalFormatting>
        <x14:conditionalFormatting xmlns:xm="http://schemas.microsoft.com/office/excel/2006/main">
          <x14:cfRule type="iconSet" priority="291" id="{BC0EB888-7A4C-4B58-A628-B95E3BD3DB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3" id="{985AA5D5-1455-4B8D-B420-0B8992F3C5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2" id="{DC052825-C318-49C3-8A0F-7910C3E750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0" id="{10C7D4E3-DF95-462F-8FD2-79B654667E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F72:F73</xm:sqref>
        </x14:conditionalFormatting>
        <x14:conditionalFormatting xmlns:xm="http://schemas.microsoft.com/office/excel/2006/main">
          <x14:cfRule type="iconSet" priority="288" id="{71EE225E-37DE-413B-BA84-7F28A0E3B7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9" id="{DE0622DB-D2E4-4C85-999A-883D220B2C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F103 F71 F74:F93</xm:sqref>
        </x14:conditionalFormatting>
        <x14:conditionalFormatting xmlns:xm="http://schemas.microsoft.com/office/excel/2006/main">
          <x14:cfRule type="iconSet" priority="286" id="{363CB4B4-F63F-4F16-9652-249B941129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F119:F120 H119:L120</xm:sqref>
        </x14:conditionalFormatting>
        <x14:conditionalFormatting xmlns:xm="http://schemas.microsoft.com/office/excel/2006/main">
          <x14:cfRule type="iconSet" priority="285" id="{7465BE08-A6C9-4866-81F3-AA25E08E96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F119:F120</xm:sqref>
        </x14:conditionalFormatting>
        <x14:conditionalFormatting xmlns:xm="http://schemas.microsoft.com/office/excel/2006/main">
          <x14:cfRule type="iconSet" priority="284" id="{F7669021-69D7-47D9-9088-5290BF234D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F121 H121:L121</xm:sqref>
        </x14:conditionalFormatting>
        <x14:conditionalFormatting xmlns:xm="http://schemas.microsoft.com/office/excel/2006/main">
          <x14:cfRule type="iconSet" priority="283" id="{0AB93D0D-DB66-4E0E-ABD4-945A37F388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F121</xm:sqref>
        </x14:conditionalFormatting>
        <x14:conditionalFormatting xmlns:xm="http://schemas.microsoft.com/office/excel/2006/main">
          <x14:cfRule type="iconSet" priority="282" id="{AD7140A1-B603-42B7-AFEE-D49028AB60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F129:F134</xm:sqref>
        </x14:conditionalFormatting>
        <x14:conditionalFormatting xmlns:xm="http://schemas.microsoft.com/office/excel/2006/main">
          <x14:cfRule type="iconSet" priority="280" id="{64210222-DF9C-41AC-8F3F-782A6EC6F0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1" id="{3447230E-41B8-45E3-BD3D-B688ECF8B1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F135</xm:sqref>
        </x14:conditionalFormatting>
        <x14:conditionalFormatting xmlns:xm="http://schemas.microsoft.com/office/excel/2006/main">
          <x14:cfRule type="iconSet" priority="94035" id="{23F2359C-1D16-4737-BD1C-009496E872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F135:F155</xm:sqref>
        </x14:conditionalFormatting>
        <x14:conditionalFormatting xmlns:xm="http://schemas.microsoft.com/office/excel/2006/main">
          <x14:cfRule type="iconSet" priority="278" id="{44E95E27-9A02-4AC4-AEA9-74066D5FCC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F162:F163</xm:sqref>
        </x14:conditionalFormatting>
        <x14:conditionalFormatting xmlns:xm="http://schemas.microsoft.com/office/excel/2006/main">
          <x14:cfRule type="iconSet" priority="276" id="{D3559DC3-0258-4B5E-AF11-BF9643B3D0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7" id="{753F18A0-5792-4FCC-8310-53812D1120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F163</xm:sqref>
        </x14:conditionalFormatting>
        <x14:conditionalFormatting xmlns:xm="http://schemas.microsoft.com/office/excel/2006/main">
          <x14:cfRule type="iconSet" priority="275" id="{4258313F-340E-4461-8E0F-48BB7A8AF6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F164 F158:F161</xm:sqref>
        </x14:conditionalFormatting>
        <x14:conditionalFormatting xmlns:xm="http://schemas.microsoft.com/office/excel/2006/main">
          <x14:cfRule type="iconSet" priority="274" id="{AD195A66-D4C4-4904-B457-0381A43742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2" id="{04D43B3A-6DE5-4347-948E-66DB7E32C7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3" id="{A628E105-9551-4FEC-8FE9-592EB923A3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F166:F167</xm:sqref>
        </x14:conditionalFormatting>
        <x14:conditionalFormatting xmlns:xm="http://schemas.microsoft.com/office/excel/2006/main">
          <x14:cfRule type="iconSet" priority="271" id="{567443D7-B05E-481A-9BA0-D49FA2BED0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F166:F168</xm:sqref>
        </x14:conditionalFormatting>
        <x14:conditionalFormatting xmlns:xm="http://schemas.microsoft.com/office/excel/2006/main">
          <x14:cfRule type="iconSet" priority="270" id="{6F7F019E-0E41-41FF-B301-ABF6A5B142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269" stopIfTrue="1" operator="containsText" id="{EEE835C4-1C36-492F-86FC-095665322668}">
            <xm:f>NOT(ISERROR(SEARCH(0,F170)))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F170:F174</xm:sqref>
        </x14:conditionalFormatting>
        <x14:conditionalFormatting xmlns:xm="http://schemas.microsoft.com/office/excel/2006/main">
          <x14:cfRule type="iconSet" priority="95286" id="{D5550F00-27EB-49BB-9E20-95DF91FA42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283" id="{82D4F6A7-1A21-472C-B784-8B9612D6D0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284" id="{0764AAC5-C409-42C7-B670-47C0DD842A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285" id="{6D97C795-0B93-4AF6-B59C-D32BE09A2C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H13:H66</xm:sqref>
        </x14:conditionalFormatting>
        <x14:conditionalFormatting xmlns:xm="http://schemas.microsoft.com/office/excel/2006/main">
          <x14:cfRule type="iconSet" priority="94924" id="{B57F2BDE-DD73-4C8A-A3A1-237D1DAA7A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4925" id="{E53A8069-E33B-4261-AF08-B54A73DF71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H21:H33</xm:sqref>
        </x14:conditionalFormatting>
        <x14:conditionalFormatting xmlns:xm="http://schemas.microsoft.com/office/excel/2006/main">
          <x14:cfRule type="iconSet" priority="258" id="{8537BCB8-4363-4970-9D61-68196FA65C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7" id="{C5C09757-50DE-4526-A7CF-EB03A82D0C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H34:H38 H13:H20</xm:sqref>
        </x14:conditionalFormatting>
        <x14:conditionalFormatting xmlns:xm="http://schemas.microsoft.com/office/excel/2006/main">
          <x14:cfRule type="iconSet" priority="256" id="{5F164243-62F7-4046-8871-A28377E45D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H34:H38 H15:H20</xm:sqref>
        </x14:conditionalFormatting>
        <x14:conditionalFormatting xmlns:xm="http://schemas.microsoft.com/office/excel/2006/main">
          <x14:cfRule type="iconSet" priority="255" id="{25850A61-B7F4-4E81-97A4-1B6796E4CE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4" id="{86C4643F-D2E4-4FAD-82DE-B364F9159E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H34:H38</xm:sqref>
        </x14:conditionalFormatting>
        <x14:conditionalFormatting xmlns:xm="http://schemas.microsoft.com/office/excel/2006/main">
          <x14:cfRule type="iconSet" priority="95291" id="{E2691FA1-67C9-4741-937A-B6C19337CF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293" id="{16F0FE82-F08E-4A77-A937-0E85519FBB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292" id="{D5834B02-9053-4482-A843-5650B6A790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H47:H56</xm:sqref>
        </x14:conditionalFormatting>
        <x14:conditionalFormatting xmlns:xm="http://schemas.microsoft.com/office/excel/2006/main">
          <x14:cfRule type="iconSet" priority="250" id="{384A623F-5505-4590-8F7A-ACF481C3BA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9" id="{8FC4B4F2-DF75-400E-91C9-81C86C2C72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H57:H66 H39:H46</xm:sqref>
        </x14:conditionalFormatting>
        <x14:conditionalFormatting xmlns:xm="http://schemas.microsoft.com/office/excel/2006/main">
          <x14:cfRule type="iconSet" priority="248" id="{4CC66379-6497-44D2-81C6-6234450EB2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H63 H64:K66 H40:K46 H57:K62</xm:sqref>
        </x14:conditionalFormatting>
        <x14:conditionalFormatting xmlns:xm="http://schemas.microsoft.com/office/excel/2006/main">
          <x14:cfRule type="iconSet" priority="247" id="{77F2C993-FB49-455E-866A-6EF83D7BBB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H63</xm:sqref>
        </x14:conditionalFormatting>
        <x14:conditionalFormatting xmlns:xm="http://schemas.microsoft.com/office/excel/2006/main">
          <x14:cfRule type="iconSet" priority="243" id="{483DC272-1771-408A-97C0-F4FAC1FAD0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2" id="{4DFC0402-9563-4198-ADDA-85CC8CEB75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0" id="{D9A2F8DC-FE61-404A-B1C0-604C094F8A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1" id="{994D6E33-AAA8-489F-8673-222A1D23A7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4" id="{3AA2BD47-446E-47F1-8109-C6E5C62CC6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5" id="{4AA5FFED-80FD-42B5-A501-157FF13FEA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6" id="{E18614BC-5AEB-4BCA-968E-2AAC6B46A8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H67</xm:sqref>
        </x14:conditionalFormatting>
        <x14:conditionalFormatting xmlns:xm="http://schemas.microsoft.com/office/excel/2006/main">
          <x14:cfRule type="iconSet" priority="95242" id="{8790E079-692D-4E1E-99A9-E221F46BFC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240" id="{A25A99D3-A037-4515-A35E-5EC7F6D852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241" id="{7AEC6B38-CBAF-42A5-917A-F98E71BC02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H71 H74:H111</xm:sqref>
        </x14:conditionalFormatting>
        <x14:conditionalFormatting xmlns:xm="http://schemas.microsoft.com/office/excel/2006/main">
          <x14:cfRule type="iconSet" priority="235" id="{5A95C4E9-B541-4EAA-A083-E890B8109E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4" id="{D3A63524-FD3D-4516-9C30-4007CE72C5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3" id="{EBF468FE-0A9A-4773-9CBA-E51B2FC129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2" id="{4A4F877A-E623-43E8-A647-2C245E8315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1" id="{39F59AA6-B8FF-4AB2-996E-0CD06C48F6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9" id="{09167EAC-2F64-4265-90B1-2F3E5D44E5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6" id="{B079E35F-9CC1-4347-823E-D4F378E238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0" id="{876C3EC0-E060-4D13-A9E0-626582D0FD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H72:H73</xm:sqref>
        </x14:conditionalFormatting>
        <x14:conditionalFormatting xmlns:xm="http://schemas.microsoft.com/office/excel/2006/main">
          <x14:cfRule type="iconSet" priority="227" id="{EE356E8D-4DBE-45B8-BEAB-7131FD476E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8" id="{24B7C413-9115-4205-84F0-BA8462EA8C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4" id="{C7A00C4F-8F14-461D-9DCD-0BEC99220E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5" id="{2CB84BF4-FDAF-4447-897A-AA101D08B4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6" id="{9C0E123C-0AD1-41D5-AD56-E81D904C09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H112:H117</xm:sqref>
        </x14:conditionalFormatting>
        <x14:conditionalFormatting xmlns:xm="http://schemas.microsoft.com/office/excel/2006/main">
          <x14:cfRule type="iconSet" priority="223" id="{69F01FFC-7FC5-49ED-94E6-A55F0AB0FC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H119:H120</xm:sqref>
        </x14:conditionalFormatting>
        <x14:conditionalFormatting xmlns:xm="http://schemas.microsoft.com/office/excel/2006/main">
          <x14:cfRule type="iconSet" priority="222" id="{6187FE38-3767-4B29-8C28-2C1E5E6595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H121</xm:sqref>
        </x14:conditionalFormatting>
        <x14:conditionalFormatting xmlns:xm="http://schemas.microsoft.com/office/excel/2006/main">
          <x14:cfRule type="iconSet" priority="221" id="{5D668DE2-D6CB-45A2-A3C7-F4AE7BC734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9" id="{C27DADBA-6991-4473-8D65-7E2DB752C2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0" id="{1C4E7495-B482-4CDE-9184-5E98B2FEF2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H123:H127</xm:sqref>
        </x14:conditionalFormatting>
        <x14:conditionalFormatting xmlns:xm="http://schemas.microsoft.com/office/excel/2006/main">
          <x14:cfRule type="iconSet" priority="216" id="{4CB74E2A-7F3A-435A-8597-1B04D92C38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5" id="{2CB97564-49ED-4F5F-BEAE-8A07B00B78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7" id="{6D88CCA2-6F13-4A50-9ACF-F84CBA2078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8" id="{9302E558-0E85-4CDA-9027-751F542790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H127 I123:J127</xm:sqref>
        </x14:conditionalFormatting>
        <x14:conditionalFormatting xmlns:xm="http://schemas.microsoft.com/office/excel/2006/main">
          <x14:cfRule type="iconSet" priority="213" id="{1480608E-1149-451F-897F-30AAB29180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4" id="{864B509C-A88C-4B6D-B3E4-5DE685C1A5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H163</xm:sqref>
        </x14:conditionalFormatting>
        <x14:conditionalFormatting xmlns:xm="http://schemas.microsoft.com/office/excel/2006/main">
          <x14:cfRule type="iconSet" priority="210" id="{B30B60FE-979B-48C4-8BFE-1E6CCF30A0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1" id="{7F5D8C64-11CF-438E-BAAC-DBA120D21E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2" id="{6F343C03-4C65-4E1A-9D47-D361F1C902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H164 H162:J163</xm:sqref>
        </x14:conditionalFormatting>
        <x14:conditionalFormatting xmlns:xm="http://schemas.microsoft.com/office/excel/2006/main">
          <x14:cfRule type="iconSet" priority="209" id="{69E09760-E330-43E6-B782-B15875F92A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H164 H162:K163</xm:sqref>
        </x14:conditionalFormatting>
        <x14:conditionalFormatting xmlns:xm="http://schemas.microsoft.com/office/excel/2006/main">
          <x14:cfRule type="iconSet" priority="208" id="{9E8499F7-26CC-4D4E-8DCA-B000738A0F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H164 H162:L163 F162:F163</xm:sqref>
        </x14:conditionalFormatting>
        <x14:conditionalFormatting xmlns:xm="http://schemas.microsoft.com/office/excel/2006/main">
          <x14:cfRule type="iconSet" priority="207" id="{6435BA66-7F5E-4709-A6AC-55A55C4D72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H166:I168</xm:sqref>
        </x14:conditionalFormatting>
        <x14:conditionalFormatting xmlns:xm="http://schemas.microsoft.com/office/excel/2006/main">
          <x14:cfRule type="iconSet" priority="206" id="{4D9DC184-E631-4C87-B076-53BD2132B1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H170:I174 I166:I168 H118 H164:H168 H162:J163 I136:J155 H122:H157 H69:H71 H13:H66 H74:H111</xm:sqref>
        </x14:conditionalFormatting>
        <x14:conditionalFormatting xmlns:xm="http://schemas.microsoft.com/office/excel/2006/main">
          <x14:cfRule type="iconSet" priority="205" id="{CABA9B86-D881-41CF-9051-10996CF200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4" id="{B96AE2FF-783A-461D-8FA5-10DD9A448C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H170:I174</xm:sqref>
        </x14:conditionalFormatting>
        <x14:conditionalFormatting xmlns:xm="http://schemas.microsoft.com/office/excel/2006/main">
          <x14:cfRule type="iconSet" priority="203" id="{73FBF169-7FE4-4560-ADFC-2B29466267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H119:J120</xm:sqref>
        </x14:conditionalFormatting>
        <x14:conditionalFormatting xmlns:xm="http://schemas.microsoft.com/office/excel/2006/main">
          <x14:cfRule type="iconSet" priority="202" id="{228F4200-30EF-4131-9044-B27E526ABC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H121:J121</xm:sqref>
        </x14:conditionalFormatting>
        <x14:conditionalFormatting xmlns:xm="http://schemas.microsoft.com/office/excel/2006/main">
          <x14:cfRule type="iconSet" priority="94024" id="{ECB6087B-F922-45F1-AF12-52133BF986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H148:J155 H129:I129 H135:J135 H136:K147</xm:sqref>
        </x14:conditionalFormatting>
        <x14:conditionalFormatting xmlns:xm="http://schemas.microsoft.com/office/excel/2006/main">
          <x14:cfRule type="iconSet" priority="94029" id="{6CA9C5B0-221B-4865-A234-37F4C28B8B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H148:J155 H135:J135 H136:K147</xm:sqref>
        </x14:conditionalFormatting>
        <x14:conditionalFormatting xmlns:xm="http://schemas.microsoft.com/office/excel/2006/main">
          <x14:cfRule type="iconSet" priority="199" id="{C1CF9A79-90D7-4994-8A9F-6D64864A6F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H164:J164 H162:K163 H158:J161</xm:sqref>
        </x14:conditionalFormatting>
        <x14:conditionalFormatting xmlns:xm="http://schemas.microsoft.com/office/excel/2006/main">
          <x14:cfRule type="iconSet" priority="198" id="{D4BCB784-11DE-4019-9026-78B2D59CC0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H13:K13</xm:sqref>
        </x14:conditionalFormatting>
        <x14:conditionalFormatting xmlns:xm="http://schemas.microsoft.com/office/excel/2006/main">
          <x14:cfRule type="iconSet" priority="197" id="{A717E297-FC9A-4D25-B30D-59D908E507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H14:K14</xm:sqref>
        </x14:conditionalFormatting>
        <x14:conditionalFormatting xmlns:xm="http://schemas.microsoft.com/office/excel/2006/main">
          <x14:cfRule type="iconSet" priority="94966" id="{C021B3DD-9E20-4C93-87B1-42E9FEA96C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H21:K33</xm:sqref>
        </x14:conditionalFormatting>
        <x14:conditionalFormatting xmlns:xm="http://schemas.microsoft.com/office/excel/2006/main">
          <x14:cfRule type="iconSet" priority="195" id="{51E136F0-8E5C-422F-A78C-8A349C19BB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H34:K38</xm:sqref>
        </x14:conditionalFormatting>
        <x14:conditionalFormatting xmlns:xm="http://schemas.microsoft.com/office/excel/2006/main">
          <x14:cfRule type="iconSet" priority="194" id="{570A370E-BCE9-4336-8303-C2C327BBFC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H39:K39</xm:sqref>
        </x14:conditionalFormatting>
        <x14:conditionalFormatting xmlns:xm="http://schemas.microsoft.com/office/excel/2006/main">
          <x14:cfRule type="iconSet" priority="95326" id="{E975FBE5-94A8-4DF4-8ABD-9572BB3F0E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H47:K56</xm:sqref>
        </x14:conditionalFormatting>
        <x14:conditionalFormatting xmlns:xm="http://schemas.microsoft.com/office/excel/2006/main">
          <x14:cfRule type="iconSet" priority="192" id="{6FB99611-C50E-4554-9031-B128C064E1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H67:K67</xm:sqref>
        </x14:conditionalFormatting>
        <x14:conditionalFormatting xmlns:xm="http://schemas.microsoft.com/office/excel/2006/main">
          <x14:cfRule type="iconSet" priority="191" id="{2C380DAC-BB00-4D5D-B608-BF55937F59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H166:K168</xm:sqref>
        </x14:conditionalFormatting>
        <x14:conditionalFormatting xmlns:xm="http://schemas.microsoft.com/office/excel/2006/main">
          <x14:cfRule type="containsText" priority="189" stopIfTrue="1" operator="containsText" id="{2C02C964-61BA-4B0C-8E7F-DEB17B11FB9E}">
            <xm:f>NOT(ISERROR(SEARCH(0,F69)))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H69:L73 F72:F73</xm:sqref>
        </x14:conditionalFormatting>
        <x14:conditionalFormatting xmlns:xm="http://schemas.microsoft.com/office/excel/2006/main">
          <x14:cfRule type="iconSet" priority="94037" id="{4926C0C4-255F-4587-BE6E-8ECB1A9B75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H135:L155 F135:F155</xm:sqref>
        </x14:conditionalFormatting>
        <x14:conditionalFormatting xmlns:xm="http://schemas.microsoft.com/office/excel/2006/main">
          <x14:cfRule type="iconSet" priority="185" id="{726FC2E3-AD71-4957-B68E-FDC6E65075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6" id="{B3B2FDD4-9294-4F3F-9A1D-8230703B55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7" id="{E0E898B5-A909-4D20-ABBD-CCB66E32B6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H166:L167</xm:sqref>
        </x14:conditionalFormatting>
        <x14:conditionalFormatting xmlns:xm="http://schemas.microsoft.com/office/excel/2006/main">
          <x14:cfRule type="iconSet" priority="184" id="{5A3BAECA-44E7-4B2A-A044-D67D8452F3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H175:L184 I165:K165 H129 F164:F168 F118 I118:L118 H166:K168 L162:L168 H158:L161 H162:K164 F122:F134 I122:L134 H127 F170:F184 H170:M174 F156:F161 I156:L157 F69:F71 F13:F66 I13:L66 I69:L111 F74:F111</xm:sqref>
        </x14:conditionalFormatting>
        <x14:conditionalFormatting xmlns:xm="http://schemas.microsoft.com/office/excel/2006/main">
          <x14:cfRule type="iconSet" priority="182" id="{13C9BFEE-FA48-4958-9F71-DA687BF5DD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81" stopIfTrue="1" operator="containsText" id="{B31CBD7B-87B8-4E61-AA49-2F344DC77BBD}">
            <xm:f>NOT(ISERROR(SEARCH(0,H170)))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83" id="{11B8FD32-03F0-42A9-AD25-BB4C20F2D7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H170:M174</xm:sqref>
        </x14:conditionalFormatting>
        <x14:conditionalFormatting xmlns:xm="http://schemas.microsoft.com/office/excel/2006/main">
          <x14:cfRule type="iconSet" priority="176" id="{21288AB5-AB17-47C8-9D94-BAD0472629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I112</xm:sqref>
        </x14:conditionalFormatting>
        <x14:conditionalFormatting xmlns:xm="http://schemas.microsoft.com/office/excel/2006/main">
          <x14:cfRule type="iconSet" priority="173" id="{6BE574EE-F816-4EC2-9D49-BFC427B6FF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4" id="{2738C5EC-93EB-4036-BA79-A72D8BEE0A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5" id="{E514DA19-CC25-4959-9694-AAFABF2899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I170:I174</xm:sqref>
        </x14:conditionalFormatting>
        <x14:conditionalFormatting xmlns:xm="http://schemas.microsoft.com/office/excel/2006/main">
          <x14:cfRule type="iconSet" priority="171" id="{6CE2DC8D-06E8-4B40-A998-0B387B4D76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2" id="{C8CEC52D-0FCD-492E-837C-931EA9BE68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I13:J13</xm:sqref>
        </x14:conditionalFormatting>
        <x14:conditionalFormatting xmlns:xm="http://schemas.microsoft.com/office/excel/2006/main">
          <x14:cfRule type="iconSet" priority="170" id="{DE27CC44-B6E6-41CE-87EF-CA2415584B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I15:J20</xm:sqref>
        </x14:conditionalFormatting>
        <x14:conditionalFormatting xmlns:xm="http://schemas.microsoft.com/office/excel/2006/main">
          <x14:cfRule type="iconSet" priority="94993" id="{1D5E977B-81F4-41B5-9974-3E6831E2F1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4992" id="{7999D3A5-D2AB-4150-8232-88C7A82A83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I21:J33</xm:sqref>
        </x14:conditionalFormatting>
        <x14:conditionalFormatting xmlns:xm="http://schemas.microsoft.com/office/excel/2006/main">
          <x14:cfRule type="iconSet" priority="167" id="{AB935827-D6E8-46F7-BC6D-3A995D140B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6" id="{193CB418-0B98-401A-A599-74E77A5B09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5" id="{00762D15-27CD-4E3B-B9EB-5D7917EAF9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I34:J38</xm:sqref>
        </x14:conditionalFormatting>
        <x14:conditionalFormatting xmlns:xm="http://schemas.microsoft.com/office/excel/2006/main">
          <x14:cfRule type="iconSet" priority="163" id="{A38571EE-1CEB-4130-AB72-CCC52C5406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4" id="{436B895F-3149-4222-93F5-95A7AD97F0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I39:J39</xm:sqref>
        </x14:conditionalFormatting>
        <x14:conditionalFormatting xmlns:xm="http://schemas.microsoft.com/office/excel/2006/main">
          <x14:cfRule type="iconSet" priority="95360" id="{4260D1A2-DF2B-4DF4-9D89-2DDD22EA33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54" id="{560364C8-6ADF-4BF3-A8BD-3204F27495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55" id="{13504A20-FA6E-4D71-B980-867EC00B67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51" id="{1A5FE8DE-3179-4AE2-B450-C5025C0C3C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52" id="{3E919CC7-0B8A-4F1E-901D-2B4C194B8C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53" id="{C82AB22E-D46C-4190-BDDE-B770A071B5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56" id="{81043A3E-0C1D-4819-B0DA-7402A9D39D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57" id="{5FB6582A-EDA6-4B50-AA42-93FAE0E64C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58" id="{655EBB29-DFA8-472F-A470-955DA70805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59" id="{B8985DB1-3FAF-485A-BA55-1956F9E7F8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I47:J56</xm:sqref>
        </x14:conditionalFormatting>
        <x14:conditionalFormatting xmlns:xm="http://schemas.microsoft.com/office/excel/2006/main">
          <x14:cfRule type="iconSet" priority="152" id="{64A848DF-F639-4D64-8DF3-793BD0C869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1" id="{0AE9BBF3-42CB-446A-A6C3-4FDCFDBF3A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I57:J62 I40:J46</xm:sqref>
        </x14:conditionalFormatting>
        <x14:conditionalFormatting xmlns:xm="http://schemas.microsoft.com/office/excel/2006/main">
          <x14:cfRule type="iconSet" priority="150" id="{56A374F1-5B83-4B1B-8E59-76ECE16BE0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9" id="{D39C68AD-0FA5-4B94-B5A4-34A07A2281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8" id="{73934E85-93ED-4EE2-BECE-EDA3DBAA2B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7" id="{87AE34A1-E18C-47BB-848A-705C3626C3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6" id="{95D28E79-F3CC-4740-B5A7-A048769C95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5" id="{98E9E787-6B5D-4167-B701-0A83720A63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4" id="{6641F4D8-0C7E-4860-8D6F-EE83906125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I57:J66 I13:J46</xm:sqref>
        </x14:conditionalFormatting>
        <x14:conditionalFormatting xmlns:xm="http://schemas.microsoft.com/office/excel/2006/main">
          <x14:cfRule type="iconSet" priority="142" id="{D3A49FC5-5927-49D0-94BC-447987EE46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3" id="{99B0B9E7-EF06-4AA5-ACFE-E8E9BC9D4F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I64:J66</xm:sqref>
        </x14:conditionalFormatting>
        <x14:conditionalFormatting xmlns:xm="http://schemas.microsoft.com/office/excel/2006/main">
          <x14:cfRule type="iconSet" priority="133" id="{8F070E2B-ED33-4E3A-98E9-3440A0117B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6" id="{36ACAD8E-4691-429A-9B3F-7058731E6F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7" id="{B2C70969-F607-49C4-BDD4-24902DB6EA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8" id="{15B52A75-C8B3-4B04-8D9C-94B1E98C41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9" id="{03C8DAAC-40B4-47B2-9D30-FF4F122DBE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5" id="{EB7C19EF-1D21-447E-B867-1098F3196A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1" id="{1242750E-BFFA-43D5-B2E0-ADB8847855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0" id="{99B67D8A-B99A-4EB4-8F8A-C2247CE3F3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4" id="{97F30873-29D3-4296-A518-274E7CAE99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I67:J67</xm:sqref>
        </x14:conditionalFormatting>
        <x14:conditionalFormatting xmlns:xm="http://schemas.microsoft.com/office/excel/2006/main">
          <x14:cfRule type="iconSet" priority="130" id="{21D6F932-67A8-430F-9D72-EB14BD00CD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9" id="{4F1B5752-B306-4CAD-8998-94D0049095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8" id="{8B4ADA4C-6C8B-4577-A5CB-F869073031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1" id="{1CA0266A-9467-465A-AB8C-1606BE0B47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2" id="{B6751F9C-2D2C-4DEB-AC86-FA32CBE395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I112:J112</xm:sqref>
        </x14:conditionalFormatting>
        <x14:conditionalFormatting xmlns:xm="http://schemas.microsoft.com/office/excel/2006/main">
          <x14:cfRule type="iconSet" priority="127" id="{513008F8-8ACF-4E81-A489-CB3C35158E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6" id="{CE8645BB-8DA5-499E-B7BA-3FC8FD97FB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5" id="{4503DA9C-1DB0-46CB-AC90-B615E4F1AF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4" id="{D44BF735-2A7C-4BAC-8D34-03E492259C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3" id="{586F69AE-A23A-4695-9819-E20F22D4E9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I113:J116</xm:sqref>
        </x14:conditionalFormatting>
        <x14:conditionalFormatting xmlns:xm="http://schemas.microsoft.com/office/excel/2006/main">
          <x14:cfRule type="iconSet" priority="118" id="{0A9FCAF5-34BF-484B-994B-22307E9B66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" id="{1768D674-2204-4B07-A285-89F2783012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" id="{E7AF9340-7799-4CC1-BB30-3ED0A4EE31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" id="{9AACAECF-DF9F-4FA1-ABDD-31CB0EB383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2" id="{C80AC185-4EE1-477E-AB7C-C3D8648D32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I117:J117</xm:sqref>
        </x14:conditionalFormatting>
        <x14:conditionalFormatting xmlns:xm="http://schemas.microsoft.com/office/excel/2006/main">
          <x14:cfRule type="iconSet" priority="94041" id="{93FB1ED7-33B5-401B-8332-89CA40B92C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I136:J147 K135:K155</xm:sqref>
        </x14:conditionalFormatting>
        <x14:conditionalFormatting xmlns:xm="http://schemas.microsoft.com/office/excel/2006/main">
          <x14:cfRule type="iconSet" priority="94044" id="{D9466DBE-B825-489F-A9CB-D613D46BE9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I136:J155 H129:H156</xm:sqref>
        </x14:conditionalFormatting>
        <x14:conditionalFormatting xmlns:xm="http://schemas.microsoft.com/office/excel/2006/main">
          <x14:cfRule type="iconSet" priority="94048" id="{2A0AD8CA-9700-4DCC-A68E-A396A49D6B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I136:J155 H135:H155</xm:sqref>
        </x14:conditionalFormatting>
        <x14:conditionalFormatting xmlns:xm="http://schemas.microsoft.com/office/excel/2006/main">
          <x14:cfRule type="iconSet" priority="111" id="{F2A3D54E-0C43-49AD-B250-71911B0C70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" id="{2CDFE001-D118-49A6-8A50-EA38AB99A5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" id="{54F8B112-CFB5-4B4A-8E9B-953FB17351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" id="{7736C2B8-187C-4F92-AFEF-21B20FBE02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I162:J163</xm:sqref>
        </x14:conditionalFormatting>
        <x14:conditionalFormatting xmlns:xm="http://schemas.microsoft.com/office/excel/2006/main">
          <x14:cfRule type="iconSet" priority="110" id="{AD5EBD93-205D-4757-81AF-E337654749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I15:K20</xm:sqref>
        </x14:conditionalFormatting>
        <x14:conditionalFormatting xmlns:xm="http://schemas.microsoft.com/office/excel/2006/main">
          <x14:cfRule type="iconSet" priority="107" id="{06069C05-175C-43BB-99FB-200E8390FC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" id="{2F70B10A-C24E-47CA-89E0-D82E307AAA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" id="{E635CBE0-B246-4323-A7ED-D363C65BE2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I34:K38</xm:sqref>
        </x14:conditionalFormatting>
        <x14:conditionalFormatting xmlns:xm="http://schemas.microsoft.com/office/excel/2006/main">
          <x14:cfRule type="iconSet" priority="95373" id="{3F00D32F-A0D9-41AC-8AE7-B9810EA8E4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74" id="{34661CB8-8AD5-4833-863F-995889A68C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75" id="{EDC9A7BB-3CA1-4B09-B5DD-E1B1177E0E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I47:K56</xm:sqref>
        </x14:conditionalFormatting>
        <x14:conditionalFormatting xmlns:xm="http://schemas.microsoft.com/office/excel/2006/main">
          <x14:cfRule type="iconSet" priority="102" id="{1EF5E2AE-8C1C-4572-9C3F-6BA4ACF4BF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" id="{7DAB17F0-61BE-4957-A600-BD95EF2EF9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I63:K63 I14:K20</xm:sqref>
        </x14:conditionalFormatting>
        <x14:conditionalFormatting xmlns:xm="http://schemas.microsoft.com/office/excel/2006/main">
          <x14:cfRule type="iconSet" priority="101" id="{50EF228C-2FF8-4567-BB06-FB20790AB4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I63:K63</xm:sqref>
        </x14:conditionalFormatting>
        <x14:conditionalFormatting xmlns:xm="http://schemas.microsoft.com/office/excel/2006/main">
          <x14:cfRule type="iconSet" priority="100" id="{30387FE4-053E-41C4-ADED-E927BF8CF0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I67:L67 F67</xm:sqref>
        </x14:conditionalFormatting>
        <x14:conditionalFormatting xmlns:xm="http://schemas.microsoft.com/office/excel/2006/main">
          <x14:cfRule type="iconSet" priority="287" id="{B8417B5E-7792-498F-B0F0-6E7EA2D5CD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I112:L117 F112:F117</xm:sqref>
        </x14:conditionalFormatting>
        <x14:conditionalFormatting xmlns:xm="http://schemas.microsoft.com/office/excel/2006/main">
          <x14:cfRule type="iconSet" priority="98" id="{714541EC-5687-415C-9CF1-8BE0092BFC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" id="{B4E47E21-8497-4AAF-8A72-4F06C5FC81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 J14:K20</xm:sqref>
        </x14:conditionalFormatting>
        <x14:conditionalFormatting xmlns:xm="http://schemas.microsoft.com/office/excel/2006/main">
          <x14:cfRule type="iconSet" priority="95020" id="{A991C4C4-386B-47A7-A10E-2EE4DB2336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019" id="{5B7DF1CF-4254-4F33-88BE-64EDAE1897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J21:J33</xm:sqref>
        </x14:conditionalFormatting>
        <x14:conditionalFormatting xmlns:xm="http://schemas.microsoft.com/office/excel/2006/main">
          <x14:cfRule type="iconSet" priority="94" id="{40620B4C-220E-4B2D-81FE-C3275C1D43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" id="{2F670DA7-55DA-472C-9140-20DC5C404D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J34:J38</xm:sqref>
        </x14:conditionalFormatting>
        <x14:conditionalFormatting xmlns:xm="http://schemas.microsoft.com/office/excel/2006/main">
          <x14:cfRule type="iconSet" priority="95381" id="{C7581166-3A9A-4D17-940A-F18EF1BEE1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80" id="{6F97A427-FF8E-45E2-A41A-A5F8F29FDA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J47:J56</xm:sqref>
        </x14:conditionalFormatting>
        <x14:conditionalFormatting xmlns:xm="http://schemas.microsoft.com/office/excel/2006/main">
          <x14:cfRule type="iconSet" priority="91" id="{E2C94016-8A56-4839-BC51-87072C4C8E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0" id="{88D54A94-7482-4371-8A9B-2F59D5C3CD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J67</xm:sqref>
        </x14:conditionalFormatting>
        <x14:conditionalFormatting xmlns:xm="http://schemas.microsoft.com/office/excel/2006/main">
          <x14:cfRule type="iconSet" priority="89" id="{7607C678-C739-4CEF-9551-B0ABB508F2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J119:J120</xm:sqref>
        </x14:conditionalFormatting>
        <x14:conditionalFormatting xmlns:xm="http://schemas.microsoft.com/office/excel/2006/main">
          <x14:cfRule type="iconSet" priority="88" id="{3EC83858-3A55-4143-B176-4DEF64A6D4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J121</xm:sqref>
        </x14:conditionalFormatting>
        <x14:conditionalFormatting xmlns:xm="http://schemas.microsoft.com/office/excel/2006/main">
          <x14:cfRule type="iconSet" priority="87" id="{1205D5DF-D8AB-4642-8993-1E79E16E07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J129</xm:sqref>
        </x14:conditionalFormatting>
        <x14:conditionalFormatting xmlns:xm="http://schemas.microsoft.com/office/excel/2006/main">
          <x14:cfRule type="iconSet" priority="86" id="{EE9BBDA1-B223-42D6-A96F-C3AEAB0A2C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J164 J158:J161</xm:sqref>
        </x14:conditionalFormatting>
        <x14:conditionalFormatting xmlns:xm="http://schemas.microsoft.com/office/excel/2006/main">
          <x14:cfRule type="iconSet" priority="85" id="{D5007D32-C546-4338-B26D-D01C2D4C0F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4" id="{20BF574A-A300-4EC9-968D-623CAB0A01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J166:J168</xm:sqref>
        </x14:conditionalFormatting>
        <x14:conditionalFormatting xmlns:xm="http://schemas.microsoft.com/office/excel/2006/main">
          <x14:cfRule type="iconSet" priority="83" id="{76BF8367-419E-42B7-BAA8-8615E7DDAA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2" id="{55F8C080-0F81-4C3D-AD70-7C42E784B0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1" id="{3368E915-C5B1-472E-A154-BF66982F66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0" id="{00297E72-5CCE-4125-AED7-F142B6690D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9" id="{2FFF5F0B-90CD-4BA5-AA31-69E2BEE9FC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8" id="{436E1ED6-9868-4F2B-9D9C-2C4CC9FF4B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J170:J174</xm:sqref>
        </x14:conditionalFormatting>
        <x14:conditionalFormatting xmlns:xm="http://schemas.microsoft.com/office/excel/2006/main">
          <x14:cfRule type="iconSet" priority="76" id="{21E79305-5698-44AE-A8CC-4700E83FFE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7" id="{2D9D6511-148A-4EBD-AD82-279A31E2EE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J34:K38</xm:sqref>
        </x14:conditionalFormatting>
        <x14:conditionalFormatting xmlns:xm="http://schemas.microsoft.com/office/excel/2006/main">
          <x14:cfRule type="iconSet" priority="95383" id="{8268844D-7997-416C-BA17-4A325BB816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84" id="{43C118AC-17A1-43F5-837D-50D7BDC561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J47:K56</xm:sqref>
        </x14:conditionalFormatting>
        <x14:conditionalFormatting xmlns:xm="http://schemas.microsoft.com/office/excel/2006/main">
          <x14:cfRule type="iconSet" priority="73" id="{E93905C4-122F-4C21-A876-9DD6A421E3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2" id="{F660E6DC-2125-4D6D-8D49-1896621283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J63:K63 J64:J66 J39:J46 J57:J62</xm:sqref>
        </x14:conditionalFormatting>
        <x14:conditionalFormatting xmlns:xm="http://schemas.microsoft.com/office/excel/2006/main">
          <x14:cfRule type="iconSet" priority="95249" id="{218B32A5-AC11-4DCE-A8AC-56FE2AB063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J94:K107 J71:J93</xm:sqref>
        </x14:conditionalFormatting>
        <x14:conditionalFormatting xmlns:xm="http://schemas.microsoft.com/office/excel/2006/main">
          <x14:cfRule type="iconSet" priority="94866" id="{352BB5C3-81F2-432C-8E86-1FF740D382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J104:K107 I103:K103 J94:K102 I71:J93</xm:sqref>
        </x14:conditionalFormatting>
        <x14:conditionalFormatting xmlns:xm="http://schemas.microsoft.com/office/excel/2006/main">
          <x14:cfRule type="iconSet" priority="69" id="{A1DDBF6D-9831-4EAA-9233-DEABEC8894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8" id="{8B68C31C-EA09-455B-A5C0-57E5CA9D10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7" id="{0BC43055-F2B0-4FCF-B122-54F0104675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6" id="{D57599C4-78CF-480E-B0DA-2AF8A4F079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5" id="{A28B613F-DB36-4F06-A368-0C447CD628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J162:K163</xm:sqref>
        </x14:conditionalFormatting>
        <x14:conditionalFormatting xmlns:xm="http://schemas.microsoft.com/office/excel/2006/main">
          <x14:cfRule type="iconSet" priority="64" id="{111D9E1A-CD83-4A41-AE29-E9C5EEDA15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J166:K168</xm:sqref>
        </x14:conditionalFormatting>
        <x14:conditionalFormatting xmlns:xm="http://schemas.microsoft.com/office/excel/2006/main">
          <x14:cfRule type="iconSet" priority="63" id="{CECF9644-37AA-4186-920D-176E334C72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J166:L167</xm:sqref>
        </x14:conditionalFormatting>
        <x14:conditionalFormatting xmlns:xm="http://schemas.microsoft.com/office/excel/2006/main">
          <x14:cfRule type="iconSet" priority="62" id="{337F8770-63C2-4217-AC1C-55CEF8832F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J170:M174</xm:sqref>
        </x14:conditionalFormatting>
        <x14:conditionalFormatting xmlns:xm="http://schemas.microsoft.com/office/excel/2006/main">
          <x14:cfRule type="iconSet" priority="95035" id="{2A86D2B8-D1B3-4441-B620-74C0BD1B2F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034" id="{4DA44F53-4FDD-4773-B184-92A7910559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K21:K33</xm:sqref>
        </x14:conditionalFormatting>
        <x14:conditionalFormatting xmlns:xm="http://schemas.microsoft.com/office/excel/2006/main">
          <x14:cfRule type="iconSet" priority="59" id="{4F982A23-7E59-4C0E-A54D-9FB6D262C8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8" id="{BF433E34-EBD2-42F0-A84C-755B845DDC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K34:K38 K13:K20</xm:sqref>
        </x14:conditionalFormatting>
        <x14:conditionalFormatting xmlns:xm="http://schemas.microsoft.com/office/excel/2006/main">
          <x14:cfRule type="iconSet" priority="56" id="{71744BEC-679E-4256-ACBE-FF1B2429C5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7" id="{C851AF54-A1DD-486C-A6F9-0536B2A153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K34:K38</xm:sqref>
        </x14:conditionalFormatting>
        <x14:conditionalFormatting xmlns:xm="http://schemas.microsoft.com/office/excel/2006/main">
          <x14:cfRule type="iconSet" priority="95395" id="{2C840DBA-7429-4FC1-B6CE-A749B1EC48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394" id="{12F7461A-4086-49C5-ADDE-CBF0CC62E4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K47:K56</xm:sqref>
        </x14:conditionalFormatting>
        <x14:conditionalFormatting xmlns:xm="http://schemas.microsoft.com/office/excel/2006/main">
          <x14:cfRule type="iconSet" priority="52" id="{BF33DE7A-86D5-4ABC-961B-FAF3CED211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3" id="{C742D32F-6228-46FD-9083-8639AD561C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K57:K66 K39:K46</xm:sqref>
        </x14:conditionalFormatting>
        <x14:conditionalFormatting xmlns:xm="http://schemas.microsoft.com/office/excel/2006/main">
          <x14:cfRule type="iconSet" priority="50" id="{BCA699DF-BDF0-4AB1-A58B-1EBFF0DF6E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" id="{0B115278-A798-49C6-AC39-43D5E74045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K67</xm:sqref>
        </x14:conditionalFormatting>
        <x14:conditionalFormatting xmlns:xm="http://schemas.microsoft.com/office/excel/2006/main">
          <x14:cfRule type="iconSet" priority="48" id="{29CD7A0C-2560-4713-9CA0-17834D0638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" id="{D4CFB600-01B6-46B5-864F-76E2555464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K103 K71:K93</xm:sqref>
        </x14:conditionalFormatting>
        <x14:conditionalFormatting xmlns:xm="http://schemas.microsoft.com/office/excel/2006/main">
          <x14:cfRule type="iconSet" priority="47" id="{3AB4AEC3-9EA0-4EDD-AB31-CD6C2D5352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K119:K120</xm:sqref>
        </x14:conditionalFormatting>
        <x14:conditionalFormatting xmlns:xm="http://schemas.microsoft.com/office/excel/2006/main">
          <x14:cfRule type="iconSet" priority="46" id="{0E97653A-A881-4387-8B09-803C8860E3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K121</xm:sqref>
        </x14:conditionalFormatting>
        <x14:conditionalFormatting xmlns:xm="http://schemas.microsoft.com/office/excel/2006/main">
          <x14:cfRule type="iconSet" priority="45" id="{01E0806F-D29C-4841-A992-097ECA80E9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K129:K134</xm:sqref>
        </x14:conditionalFormatting>
        <x14:conditionalFormatting xmlns:xm="http://schemas.microsoft.com/office/excel/2006/main">
          <x14:cfRule type="iconSet" priority="94052" id="{09CF4A35-36BA-49DE-9809-99714D1264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K136:K155 J135:J155 I136:I147</xm:sqref>
        </x14:conditionalFormatting>
        <x14:conditionalFormatting xmlns:xm="http://schemas.microsoft.com/office/excel/2006/main">
          <x14:cfRule type="iconSet" priority="94033" id="{DF19E565-4121-4E57-8ABF-D0D9A8948D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K148:K155</xm:sqref>
        </x14:conditionalFormatting>
        <x14:conditionalFormatting xmlns:xm="http://schemas.microsoft.com/office/excel/2006/main">
          <x14:cfRule type="iconSet" priority="37" id="{B9D4C694-F2E2-4AE4-B919-C0717F95B8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" id="{00CADCAB-DE54-491B-A0DC-4629A3ECAA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" id="{38212552-8F91-44B8-82C2-156CB6C735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" id="{6203C0A5-741F-432C-A8C0-0140D095B6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" id="{4DFAACC1-D2AB-40A9-809A-17D97FD69E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" id="{8B10A4B4-273C-4182-95D0-3E33851026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" id="{430569B9-EE6B-44A3-9850-D46B44997B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K162:K163</xm:sqref>
        </x14:conditionalFormatting>
        <x14:conditionalFormatting xmlns:xm="http://schemas.microsoft.com/office/excel/2006/main">
          <x14:cfRule type="iconSet" priority="35" id="{747C0794-F3AB-474C-915A-EF8E1B8830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K166:K168</xm:sqref>
        </x14:conditionalFormatting>
        <x14:conditionalFormatting xmlns:xm="http://schemas.microsoft.com/office/excel/2006/main">
          <x14:cfRule type="iconSet" priority="34" id="{736E119E-2EB6-4856-8693-FEB2B910C4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K164:L164 K158:K161</xm:sqref>
        </x14:conditionalFormatting>
        <x14:conditionalFormatting xmlns:xm="http://schemas.microsoft.com/office/excel/2006/main">
          <x14:cfRule type="iconSet" priority="33" id="{F6BDB8CA-0F67-43B5-AB3E-D94473EFBC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K170:M174</xm:sqref>
        </x14:conditionalFormatting>
        <x14:conditionalFormatting xmlns:xm="http://schemas.microsoft.com/office/excel/2006/main">
          <x14:cfRule type="iconSet" priority="95047" id="{96704AB1-E211-4E07-9EE7-E6407A4724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L21:L33</xm:sqref>
        </x14:conditionalFormatting>
        <x14:conditionalFormatting xmlns:xm="http://schemas.microsoft.com/office/excel/2006/main">
          <x14:cfRule type="iconSet" priority="31" id="{82CEA1A8-1518-45F2-B98D-E5FACC0ABF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L34:L38 L13:L20</xm:sqref>
        </x14:conditionalFormatting>
        <x14:conditionalFormatting xmlns:xm="http://schemas.microsoft.com/office/excel/2006/main">
          <x14:cfRule type="iconSet" priority="30" id="{F52A6FDA-48F9-41CE-93A0-6B7D385154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L34:L38</xm:sqref>
        </x14:conditionalFormatting>
        <x14:conditionalFormatting xmlns:xm="http://schemas.microsoft.com/office/excel/2006/main">
          <x14:cfRule type="iconSet" priority="95403" id="{A0BDF940-3BD3-4C8D-9B0E-A67AEFDB68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L47:L56</xm:sqref>
        </x14:conditionalFormatting>
        <x14:conditionalFormatting xmlns:xm="http://schemas.microsoft.com/office/excel/2006/main">
          <x14:cfRule type="iconSet" priority="28" id="{934DFE07-439B-4710-8D9E-BFBECCB755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L57:L66 L39:L46</xm:sqref>
        </x14:conditionalFormatting>
        <x14:conditionalFormatting xmlns:xm="http://schemas.microsoft.com/office/excel/2006/main">
          <x14:cfRule type="iconSet" priority="27" id="{AC8925FD-3241-4BB4-A99A-457F41A600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L67</xm:sqref>
        </x14:conditionalFormatting>
        <x14:conditionalFormatting xmlns:xm="http://schemas.microsoft.com/office/excel/2006/main">
          <x14:cfRule type="iconSet" priority="26" id="{D5EA7E85-7979-403D-A839-0FAE10C1AA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L130:L134</xm:sqref>
        </x14:conditionalFormatting>
        <x14:conditionalFormatting xmlns:xm="http://schemas.microsoft.com/office/excel/2006/main">
          <x14:cfRule type="iconSet" priority="25" id="{2DA55793-A9BF-4C0D-9BB8-E6321145C4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L158:L161</xm:sqref>
        </x14:conditionalFormatting>
        <x14:conditionalFormatting xmlns:xm="http://schemas.microsoft.com/office/excel/2006/main">
          <x14:cfRule type="iconSet" priority="13" id="{C291E660-30EA-4430-AD28-FB19A9D114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" id="{11EA72EA-8372-4FF0-9F47-78AF295A04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" id="{793692F7-4E33-4B9F-8763-3DB61B20B4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" id="{F09C3974-9B40-43D2-BD3B-6B7BF23CF5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" id="{EFB4D561-3BF0-4443-9FAB-8273BBFAE8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" id="{0AFD5920-F7E2-4646-B4EC-6278D22A94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" id="{E0C76600-D2BF-414D-9693-B60C69C91F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" id="{144EA055-1CB3-47F4-A2F2-D2B307C138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" id="{5EB57E9A-8776-4D79-95E9-E8B772E39E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" id="{61A1B755-9144-4BF1-84AA-523DB682ED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" id="{DFF73973-D077-4471-ABF8-2799E95FCB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" id="{919E4EA2-F0E3-4A46-AC7A-1CE1CC6302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L162:L163</xm:sqref>
        </x14:conditionalFormatting>
        <x14:conditionalFormatting xmlns:xm="http://schemas.microsoft.com/office/excel/2006/main">
          <x14:cfRule type="iconSet" priority="10" id="{5709C10A-EF5A-446C-9E83-C6B20C504A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" id="{C643AF16-CCE2-410E-891D-EAF63FF510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" id="{074FAFF2-052B-4A6F-A60D-ED10E499B0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L166:L168</xm:sqref>
        </x14:conditionalFormatting>
        <x14:conditionalFormatting xmlns:xm="http://schemas.microsoft.com/office/excel/2006/main">
          <x14:cfRule type="iconSet" priority="8" id="{50402FD7-91AF-4576-B278-69E841FBB18A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M112:M117</xm:sqref>
        </x14:conditionalFormatting>
        <x14:conditionalFormatting xmlns:xm="http://schemas.microsoft.com/office/excel/2006/main">
          <x14:cfRule type="iconSet" priority="7" id="{92B8650D-E7ED-4070-8E57-2809E3E046F2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M122:M128 M118 M69:M111</xm:sqref>
        </x14:conditionalFormatting>
        <x14:conditionalFormatting xmlns:xm="http://schemas.microsoft.com/office/excel/2006/main">
          <x14:cfRule type="iconSet" priority="94057" id="{80139421-0836-4318-B6F5-697E909198A1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M135:M155</xm:sqref>
        </x14:conditionalFormatting>
        <x14:conditionalFormatting xmlns:xm="http://schemas.microsoft.com/office/excel/2006/main">
          <x14:cfRule type="iconSet" priority="5" id="{58E0C8B7-0A41-4578-91A9-CB3CE53A5FA5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M156 M129:M134</xm:sqref>
        </x14:conditionalFormatting>
        <x14:conditionalFormatting xmlns:xm="http://schemas.microsoft.com/office/excel/2006/main">
          <x14:cfRule type="iconSet" priority="4" id="{CF303D61-509F-42B1-8F32-6FFA381E1632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M162:M163</xm:sqref>
        </x14:conditionalFormatting>
        <x14:conditionalFormatting xmlns:xm="http://schemas.microsoft.com/office/excel/2006/main">
          <x14:cfRule type="iconSet" priority="3" id="{C1958984-F22D-4656-8A6B-1C6EC0732B33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M164 M158:M161</xm:sqref>
        </x14:conditionalFormatting>
        <x14:conditionalFormatting xmlns:xm="http://schemas.microsoft.com/office/excel/2006/main">
          <x14:cfRule type="iconSet" priority="2" id="{C8CF9CA9-C019-4199-BC79-AD87ECBE127F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M166:M167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0E9E-6C3E-4C33-B5BF-610571C2B8DA}">
  <sheetPr codeName="Hoja4">
    <pageSetUpPr autoPageBreaks="0"/>
  </sheetPr>
  <dimension ref="A1:AM151"/>
  <sheetViews>
    <sheetView showGridLines="0" topLeftCell="A102" zoomScale="77" zoomScaleNormal="77" workbookViewId="0">
      <selection activeCell="L97" sqref="L97"/>
    </sheetView>
  </sheetViews>
  <sheetFormatPr baseColWidth="10" defaultColWidth="8.5703125" defaultRowHeight="15" x14ac:dyDescent="0.25"/>
  <cols>
    <col min="1" max="1" width="24.5703125" style="6" customWidth="1"/>
    <col min="2" max="2" width="19.42578125" style="42" customWidth="1"/>
    <col min="3" max="3" width="27" style="6" customWidth="1"/>
    <col min="4" max="4" width="101.42578125" style="6" customWidth="1"/>
    <col min="5" max="5" width="10.570312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93.42578125" style="14" customWidth="1"/>
    <col min="15" max="15" width="8.140625" style="16" customWidth="1"/>
    <col min="16" max="16" width="15.4257812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915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C8" s="316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30 Diciembre - 03 Enero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343" t="s">
        <v>506</v>
      </c>
      <c r="D13" s="203" t="s">
        <v>507</v>
      </c>
      <c r="E13" s="286"/>
      <c r="F13" s="285">
        <v>3</v>
      </c>
      <c r="G13" s="304" t="s">
        <v>9</v>
      </c>
      <c r="H13" s="218">
        <v>3</v>
      </c>
      <c r="I13" s="8">
        <v>3</v>
      </c>
      <c r="J13" s="8"/>
      <c r="K13" s="8">
        <v>3</v>
      </c>
      <c r="L13" s="32">
        <v>3</v>
      </c>
      <c r="M13" s="122"/>
      <c r="N13" s="330" t="s">
        <v>508</v>
      </c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335" t="s">
        <v>486</v>
      </c>
      <c r="D14" s="207" t="s">
        <v>509</v>
      </c>
      <c r="E14" s="201"/>
      <c r="F14" s="178">
        <v>3</v>
      </c>
      <c r="G14" s="238" t="s">
        <v>9</v>
      </c>
      <c r="H14" s="220">
        <v>3</v>
      </c>
      <c r="I14" s="7">
        <v>3</v>
      </c>
      <c r="J14" s="7"/>
      <c r="K14" s="7">
        <v>3</v>
      </c>
      <c r="L14" s="33">
        <v>3</v>
      </c>
      <c r="M14" s="122"/>
      <c r="N14" s="174" t="s">
        <v>510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18.600000000000001" customHeight="1" thickBot="1" x14ac:dyDescent="0.3">
      <c r="A15" s="720"/>
      <c r="B15" s="730"/>
      <c r="C15" s="68" t="s">
        <v>41</v>
      </c>
      <c r="D15" s="207" t="s">
        <v>42</v>
      </c>
      <c r="E15" s="201"/>
      <c r="F15" s="178">
        <v>3</v>
      </c>
      <c r="G15" s="238" t="s">
        <v>9</v>
      </c>
      <c r="H15" s="220">
        <v>3</v>
      </c>
      <c r="I15" s="7">
        <v>3</v>
      </c>
      <c r="J15" s="7"/>
      <c r="K15" s="7">
        <v>3</v>
      </c>
      <c r="L15" s="33">
        <v>3</v>
      </c>
      <c r="M15" s="122"/>
      <c r="N15" s="174"/>
      <c r="O15" s="12"/>
      <c r="P15" s="5"/>
      <c r="Q15" s="28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18.600000000000001" customHeight="1" thickBot="1" x14ac:dyDescent="0.3">
      <c r="A16" s="720"/>
      <c r="B16" s="730"/>
      <c r="C16" s="68" t="s">
        <v>41</v>
      </c>
      <c r="D16" s="207" t="s">
        <v>862</v>
      </c>
      <c r="E16" s="201">
        <v>45667</v>
      </c>
      <c r="F16" s="178">
        <v>1</v>
      </c>
      <c r="G16" s="238" t="s">
        <v>9</v>
      </c>
      <c r="H16" s="220">
        <v>1</v>
      </c>
      <c r="I16" s="7">
        <v>1</v>
      </c>
      <c r="J16" s="7"/>
      <c r="K16" s="7">
        <v>1</v>
      </c>
      <c r="L16" s="33">
        <v>1</v>
      </c>
      <c r="M16" s="122"/>
      <c r="N16" s="174" t="s">
        <v>237</v>
      </c>
      <c r="O16" s="12"/>
      <c r="P16" s="5"/>
      <c r="Q16" s="28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18.600000000000001" customHeight="1" thickBot="1" x14ac:dyDescent="0.3">
      <c r="A17" s="720"/>
      <c r="B17" s="730"/>
      <c r="C17" s="68" t="s">
        <v>82</v>
      </c>
      <c r="D17" s="207" t="s">
        <v>796</v>
      </c>
      <c r="E17" s="201">
        <v>45666</v>
      </c>
      <c r="F17" s="178">
        <v>1</v>
      </c>
      <c r="G17" s="238" t="s">
        <v>9</v>
      </c>
      <c r="H17" s="220">
        <v>1</v>
      </c>
      <c r="I17" s="7">
        <v>1</v>
      </c>
      <c r="J17" s="7"/>
      <c r="K17" s="7">
        <v>1</v>
      </c>
      <c r="L17" s="33">
        <v>1</v>
      </c>
      <c r="M17" s="122"/>
      <c r="N17" s="174" t="s">
        <v>916</v>
      </c>
      <c r="O17" s="12"/>
      <c r="P17" s="5"/>
      <c r="Q17" s="28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9" customHeight="1" thickBot="1" x14ac:dyDescent="0.3">
      <c r="A18" s="720"/>
      <c r="B18" s="730"/>
      <c r="C18" s="72"/>
      <c r="D18" s="205"/>
      <c r="E18" s="248"/>
      <c r="F18" s="135"/>
      <c r="G18" s="277"/>
      <c r="H18" s="215"/>
      <c r="I18" s="10"/>
      <c r="J18" s="10"/>
      <c r="K18" s="10"/>
      <c r="L18" s="38"/>
      <c r="M18" s="122"/>
      <c r="N18" s="177"/>
      <c r="O18" s="12"/>
      <c r="P18" s="5"/>
      <c r="Q18" s="28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33" customHeight="1" thickBot="1" x14ac:dyDescent="0.3">
      <c r="A19" s="720"/>
      <c r="B19" s="804" t="s">
        <v>44</v>
      </c>
      <c r="C19" s="249" t="s">
        <v>45</v>
      </c>
      <c r="D19" s="235" t="s">
        <v>46</v>
      </c>
      <c r="E19" s="345"/>
      <c r="F19" s="155">
        <v>1</v>
      </c>
      <c r="G19" s="288" t="s">
        <v>9</v>
      </c>
      <c r="H19" s="209">
        <v>1</v>
      </c>
      <c r="I19" s="46">
        <v>1</v>
      </c>
      <c r="J19" s="46"/>
      <c r="K19" s="46">
        <v>1</v>
      </c>
      <c r="L19" s="32">
        <v>1</v>
      </c>
      <c r="M19" s="486"/>
      <c r="N19" s="311" t="s">
        <v>917</v>
      </c>
      <c r="O19" s="12"/>
      <c r="P19" s="5"/>
      <c r="Q19" s="28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805"/>
      <c r="C20" s="314" t="s">
        <v>675</v>
      </c>
      <c r="D20" s="207" t="s">
        <v>918</v>
      </c>
      <c r="E20" s="201">
        <v>45660</v>
      </c>
      <c r="F20" s="156">
        <v>1</v>
      </c>
      <c r="G20" s="125" t="s">
        <v>9</v>
      </c>
      <c r="H20" s="101">
        <v>1</v>
      </c>
      <c r="I20" s="47">
        <v>1</v>
      </c>
      <c r="J20" s="47"/>
      <c r="K20" s="47">
        <v>1</v>
      </c>
      <c r="L20" s="33">
        <v>3</v>
      </c>
      <c r="M20" s="123"/>
      <c r="N20" s="174" t="s">
        <v>919</v>
      </c>
      <c r="O20" s="12"/>
      <c r="P20" s="5"/>
      <c r="Q20" s="28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805"/>
      <c r="C21" s="314" t="s">
        <v>675</v>
      </c>
      <c r="D21" s="207" t="s">
        <v>920</v>
      </c>
      <c r="E21" s="201">
        <v>45663</v>
      </c>
      <c r="F21" s="158">
        <v>1</v>
      </c>
      <c r="G21" s="246" t="s">
        <v>9</v>
      </c>
      <c r="H21" s="44">
        <v>1</v>
      </c>
      <c r="I21" s="44">
        <v>1</v>
      </c>
      <c r="J21" s="44"/>
      <c r="K21" s="44">
        <v>1</v>
      </c>
      <c r="L21" s="38">
        <v>3</v>
      </c>
      <c r="M21" s="132"/>
      <c r="N21" s="176" t="s">
        <v>921</v>
      </c>
      <c r="O21" s="12"/>
      <c r="P21" s="5"/>
      <c r="Q21" s="28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805"/>
      <c r="C22" s="314" t="s">
        <v>504</v>
      </c>
      <c r="D22" s="207" t="s">
        <v>922</v>
      </c>
      <c r="E22" s="201">
        <v>45660</v>
      </c>
      <c r="F22" s="158"/>
      <c r="G22" s="246" t="s">
        <v>9</v>
      </c>
      <c r="H22" s="170"/>
      <c r="I22" s="44"/>
      <c r="J22" s="44"/>
      <c r="K22" s="44">
        <v>0</v>
      </c>
      <c r="L22" s="38">
        <v>0</v>
      </c>
      <c r="M22" s="132"/>
      <c r="N22" s="176"/>
      <c r="O22" s="12"/>
      <c r="P22" s="5"/>
      <c r="Q22" s="28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805"/>
      <c r="C23" s="314" t="s">
        <v>504</v>
      </c>
      <c r="D23" s="207" t="s">
        <v>865</v>
      </c>
      <c r="E23" s="201">
        <v>45663</v>
      </c>
      <c r="F23" s="158"/>
      <c r="G23" s="246" t="s">
        <v>9</v>
      </c>
      <c r="H23" s="170"/>
      <c r="I23" s="44"/>
      <c r="J23" s="44"/>
      <c r="K23" s="44">
        <v>3</v>
      </c>
      <c r="L23" s="38">
        <v>3</v>
      </c>
      <c r="M23" s="132"/>
      <c r="N23" s="176" t="s">
        <v>923</v>
      </c>
      <c r="O23" s="12"/>
      <c r="P23" s="5"/>
      <c r="Q23" s="28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805"/>
      <c r="C24" s="406" t="s">
        <v>48</v>
      </c>
      <c r="D24" s="207" t="s">
        <v>807</v>
      </c>
      <c r="E24" s="201"/>
      <c r="F24" s="158"/>
      <c r="G24" s="246" t="s">
        <v>9</v>
      </c>
      <c r="H24" s="170">
        <v>1</v>
      </c>
      <c r="I24" s="44">
        <v>1</v>
      </c>
      <c r="J24" s="44"/>
      <c r="K24" s="44">
        <v>1</v>
      </c>
      <c r="L24" s="38">
        <v>3</v>
      </c>
      <c r="M24" s="132"/>
      <c r="N24" s="176"/>
      <c r="O24" s="12"/>
      <c r="P24" s="5"/>
      <c r="Q24" s="28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805"/>
      <c r="C25" s="314" t="s">
        <v>48</v>
      </c>
      <c r="D25" s="207" t="s">
        <v>758</v>
      </c>
      <c r="E25" s="201">
        <v>45653</v>
      </c>
      <c r="F25" s="156">
        <v>1</v>
      </c>
      <c r="G25" s="125" t="s">
        <v>9</v>
      </c>
      <c r="H25" s="101">
        <v>1</v>
      </c>
      <c r="I25" s="47">
        <v>1</v>
      </c>
      <c r="J25" s="47"/>
      <c r="K25" s="47">
        <v>1</v>
      </c>
      <c r="L25" s="33">
        <v>1</v>
      </c>
      <c r="M25" s="123"/>
      <c r="N25" s="174" t="s">
        <v>808</v>
      </c>
      <c r="O25" s="12"/>
      <c r="P25" s="5"/>
      <c r="Q25" s="28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805"/>
      <c r="C26" s="314" t="s">
        <v>48</v>
      </c>
      <c r="D26" s="207" t="s">
        <v>809</v>
      </c>
      <c r="E26" s="201">
        <v>45672</v>
      </c>
      <c r="F26" s="156">
        <v>1</v>
      </c>
      <c r="G26" s="125" t="s">
        <v>9</v>
      </c>
      <c r="H26" s="101">
        <v>1</v>
      </c>
      <c r="I26" s="47">
        <v>1</v>
      </c>
      <c r="J26" s="47"/>
      <c r="K26" s="47">
        <v>1</v>
      </c>
      <c r="L26" s="33">
        <v>1</v>
      </c>
      <c r="M26" s="123"/>
      <c r="N26" s="174"/>
      <c r="O26" s="12"/>
      <c r="P26" s="5"/>
      <c r="Q26" s="28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805"/>
      <c r="C27" s="314" t="s">
        <v>48</v>
      </c>
      <c r="D27" s="207" t="s">
        <v>810</v>
      </c>
      <c r="E27" s="201">
        <v>45672</v>
      </c>
      <c r="F27" s="156">
        <v>1</v>
      </c>
      <c r="G27" s="125" t="s">
        <v>9</v>
      </c>
      <c r="H27" s="101">
        <v>1</v>
      </c>
      <c r="I27" s="47">
        <v>1</v>
      </c>
      <c r="J27" s="47"/>
      <c r="K27" s="47">
        <v>1</v>
      </c>
      <c r="L27" s="33">
        <v>1</v>
      </c>
      <c r="M27" s="123"/>
      <c r="N27" s="174"/>
      <c r="O27" s="12"/>
      <c r="P27" s="5"/>
      <c r="Q27" s="28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805"/>
      <c r="C28" s="314" t="s">
        <v>48</v>
      </c>
      <c r="D28" s="207" t="s">
        <v>811</v>
      </c>
      <c r="E28" s="201">
        <v>45671</v>
      </c>
      <c r="F28" s="156">
        <v>1</v>
      </c>
      <c r="G28" s="125" t="s">
        <v>9</v>
      </c>
      <c r="H28" s="101">
        <v>1</v>
      </c>
      <c r="I28" s="47">
        <v>1</v>
      </c>
      <c r="J28" s="47"/>
      <c r="K28" s="47">
        <v>1</v>
      </c>
      <c r="L28" s="33">
        <v>1</v>
      </c>
      <c r="M28" s="123"/>
      <c r="N28" s="174"/>
      <c r="O28" s="12"/>
      <c r="P28" s="5"/>
      <c r="Q28" s="28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805"/>
      <c r="C29" s="406" t="s">
        <v>48</v>
      </c>
      <c r="D29" s="401" t="s">
        <v>812</v>
      </c>
      <c r="E29" s="284"/>
      <c r="F29" s="219">
        <v>1</v>
      </c>
      <c r="G29" s="402" t="s">
        <v>9</v>
      </c>
      <c r="H29" s="179">
        <v>1</v>
      </c>
      <c r="I29" s="196">
        <v>1</v>
      </c>
      <c r="J29" s="196"/>
      <c r="K29" s="196">
        <v>1</v>
      </c>
      <c r="L29" s="197">
        <v>1</v>
      </c>
      <c r="M29" s="122"/>
      <c r="N29" s="260"/>
      <c r="O29" s="12"/>
      <c r="P29" s="5"/>
      <c r="Q29" s="28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805"/>
      <c r="C30" s="314" t="s">
        <v>761</v>
      </c>
      <c r="D30" s="235" t="s">
        <v>868</v>
      </c>
      <c r="E30" s="154">
        <v>45653</v>
      </c>
      <c r="F30" s="156">
        <v>1</v>
      </c>
      <c r="G30" s="246" t="s">
        <v>9</v>
      </c>
      <c r="H30" s="44">
        <v>1</v>
      </c>
      <c r="I30" s="44">
        <v>1</v>
      </c>
      <c r="J30" s="44"/>
      <c r="K30" s="44">
        <v>1</v>
      </c>
      <c r="L30" s="38">
        <v>1</v>
      </c>
      <c r="M30" s="122"/>
      <c r="N30" s="174"/>
      <c r="O30" s="12"/>
      <c r="P30" s="5"/>
      <c r="Q30" s="28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7.45" customHeight="1" thickBot="1" x14ac:dyDescent="0.3">
      <c r="A31" s="720"/>
      <c r="B31" s="805"/>
      <c r="C31" s="314" t="s">
        <v>48</v>
      </c>
      <c r="D31" s="207" t="s">
        <v>736</v>
      </c>
      <c r="E31" s="201">
        <v>45646</v>
      </c>
      <c r="F31" s="156">
        <v>1</v>
      </c>
      <c r="G31" s="125" t="s">
        <v>9</v>
      </c>
      <c r="H31" s="279">
        <v>1</v>
      </c>
      <c r="I31" s="7">
        <v>1</v>
      </c>
      <c r="J31" s="7"/>
      <c r="K31" s="7">
        <v>1</v>
      </c>
      <c r="L31" s="33">
        <v>1</v>
      </c>
      <c r="M31" s="123"/>
      <c r="N31" s="174"/>
      <c r="O31" s="12"/>
      <c r="P31" s="5"/>
      <c r="Q31" s="28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7.45" customHeight="1" thickBot="1" x14ac:dyDescent="0.3">
      <c r="A32" s="720"/>
      <c r="B32" s="805"/>
      <c r="C32" s="314" t="s">
        <v>48</v>
      </c>
      <c r="D32" s="383" t="s">
        <v>752</v>
      </c>
      <c r="E32" s="201">
        <v>45646</v>
      </c>
      <c r="F32" s="156">
        <v>1</v>
      </c>
      <c r="G32" s="125" t="s">
        <v>9</v>
      </c>
      <c r="H32" s="279">
        <v>1</v>
      </c>
      <c r="I32" s="7">
        <v>1</v>
      </c>
      <c r="J32" s="7"/>
      <c r="K32" s="7">
        <v>1</v>
      </c>
      <c r="L32" s="33">
        <v>1</v>
      </c>
      <c r="M32" s="123"/>
      <c r="N32" s="174"/>
      <c r="O32" s="12"/>
      <c r="P32" s="5"/>
      <c r="Q32" s="28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7.45" customHeight="1" thickBot="1" x14ac:dyDescent="0.3">
      <c r="A33" s="720"/>
      <c r="B33" s="805"/>
      <c r="C33" s="314" t="s">
        <v>48</v>
      </c>
      <c r="D33" s="207" t="s">
        <v>753</v>
      </c>
      <c r="E33" s="201">
        <v>45646</v>
      </c>
      <c r="F33" s="156">
        <v>1</v>
      </c>
      <c r="G33" s="125" t="s">
        <v>9</v>
      </c>
      <c r="H33" s="279">
        <v>1</v>
      </c>
      <c r="I33" s="7">
        <v>1</v>
      </c>
      <c r="J33" s="7"/>
      <c r="K33" s="7">
        <v>1</v>
      </c>
      <c r="L33" s="33">
        <v>1</v>
      </c>
      <c r="M33" s="123"/>
      <c r="N33" s="174"/>
      <c r="O33" s="12"/>
      <c r="P33" s="5"/>
      <c r="Q33" s="28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7.45" customHeight="1" thickBot="1" x14ac:dyDescent="0.3">
      <c r="A34" s="720"/>
      <c r="B34" s="805"/>
      <c r="C34" s="314" t="s">
        <v>48</v>
      </c>
      <c r="D34" s="383" t="s">
        <v>754</v>
      </c>
      <c r="E34" s="201">
        <v>45646</v>
      </c>
      <c r="F34" s="156">
        <v>1</v>
      </c>
      <c r="G34" s="125" t="s">
        <v>9</v>
      </c>
      <c r="H34" s="279">
        <v>1</v>
      </c>
      <c r="I34" s="7">
        <v>1</v>
      </c>
      <c r="J34" s="7"/>
      <c r="K34" s="7">
        <v>1</v>
      </c>
      <c r="L34" s="33">
        <v>1</v>
      </c>
      <c r="M34" s="123"/>
      <c r="N34" s="174"/>
      <c r="O34" s="12"/>
      <c r="P34" s="5"/>
      <c r="Q34" s="28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7.45" customHeight="1" thickBot="1" x14ac:dyDescent="0.3">
      <c r="A35" s="720"/>
      <c r="B35" s="805"/>
      <c r="C35" s="314" t="s">
        <v>48</v>
      </c>
      <c r="D35" s="383" t="s">
        <v>755</v>
      </c>
      <c r="E35" s="201">
        <v>45646</v>
      </c>
      <c r="F35" s="156">
        <v>1</v>
      </c>
      <c r="G35" s="125" t="s">
        <v>9</v>
      </c>
      <c r="H35" s="279">
        <v>1</v>
      </c>
      <c r="I35" s="7">
        <v>1</v>
      </c>
      <c r="J35" s="7"/>
      <c r="K35" s="7">
        <v>1</v>
      </c>
      <c r="L35" s="33">
        <v>1</v>
      </c>
      <c r="M35" s="123"/>
      <c r="N35" s="174"/>
      <c r="O35" s="12"/>
      <c r="P35" s="5"/>
      <c r="Q35" s="28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7.45" customHeight="1" thickBot="1" x14ac:dyDescent="0.3">
      <c r="A36" s="720"/>
      <c r="B36" s="805"/>
      <c r="C36" s="314" t="s">
        <v>48</v>
      </c>
      <c r="D36" s="383" t="s">
        <v>756</v>
      </c>
      <c r="E36" s="201">
        <v>45653</v>
      </c>
      <c r="F36" s="156">
        <v>1</v>
      </c>
      <c r="G36" s="125" t="s">
        <v>9</v>
      </c>
      <c r="H36" s="279">
        <v>1</v>
      </c>
      <c r="I36" s="7">
        <v>1</v>
      </c>
      <c r="J36" s="7"/>
      <c r="K36" s="7">
        <v>1</v>
      </c>
      <c r="L36" s="33">
        <v>1</v>
      </c>
      <c r="M36" s="123"/>
      <c r="N36" s="174"/>
      <c r="O36" s="12"/>
      <c r="P36" s="5"/>
      <c r="Q36" s="28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8.25" customHeight="1" thickBot="1" x14ac:dyDescent="0.3">
      <c r="A37" s="720"/>
      <c r="B37" s="806"/>
      <c r="C37" s="356"/>
      <c r="D37" s="205"/>
      <c r="E37" s="248"/>
      <c r="F37" s="157"/>
      <c r="G37" s="247"/>
      <c r="H37" s="244"/>
      <c r="I37" s="9"/>
      <c r="J37" s="9"/>
      <c r="K37" s="9"/>
      <c r="L37" s="34"/>
      <c r="M37" s="487"/>
      <c r="N37" s="177"/>
      <c r="O37" s="12"/>
      <c r="P37" s="5"/>
      <c r="Q37" s="28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805" t="s">
        <v>871</v>
      </c>
      <c r="C38" s="315" t="s">
        <v>48</v>
      </c>
      <c r="D38" s="150" t="s">
        <v>758</v>
      </c>
      <c r="E38" s="154">
        <v>45653</v>
      </c>
      <c r="F38" s="135">
        <v>1</v>
      </c>
      <c r="G38" s="222" t="s">
        <v>9</v>
      </c>
      <c r="H38" s="170">
        <v>1</v>
      </c>
      <c r="I38" s="44">
        <v>1</v>
      </c>
      <c r="J38" s="44"/>
      <c r="K38" s="44">
        <v>1</v>
      </c>
      <c r="L38" s="38">
        <v>1</v>
      </c>
      <c r="M38" s="123"/>
      <c r="N38" s="174"/>
      <c r="O38" s="12"/>
      <c r="P38" s="5"/>
      <c r="Q38" s="28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805"/>
      <c r="C39" s="314" t="s">
        <v>48</v>
      </c>
      <c r="D39" s="150" t="s">
        <v>759</v>
      </c>
      <c r="E39" s="154">
        <v>45653</v>
      </c>
      <c r="F39" s="135">
        <v>1</v>
      </c>
      <c r="G39" s="241" t="s">
        <v>9</v>
      </c>
      <c r="H39" s="178">
        <v>1</v>
      </c>
      <c r="I39" s="47">
        <v>1</v>
      </c>
      <c r="J39" s="47"/>
      <c r="K39" s="47">
        <v>1</v>
      </c>
      <c r="L39" s="33">
        <v>1</v>
      </c>
      <c r="M39" s="122"/>
      <c r="N39" s="193" t="s">
        <v>760</v>
      </c>
      <c r="O39" s="12"/>
      <c r="P39" s="5"/>
      <c r="Q39" s="28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805"/>
      <c r="C40" s="327" t="s">
        <v>761</v>
      </c>
      <c r="D40" s="150" t="s">
        <v>762</v>
      </c>
      <c r="E40" s="201">
        <v>45660</v>
      </c>
      <c r="F40" s="135">
        <v>1</v>
      </c>
      <c r="G40" s="184" t="s">
        <v>9</v>
      </c>
      <c r="H40" s="167">
        <v>1</v>
      </c>
      <c r="I40" s="64">
        <v>1</v>
      </c>
      <c r="J40" s="64"/>
      <c r="K40" s="64">
        <v>1</v>
      </c>
      <c r="L40" s="35">
        <v>1</v>
      </c>
      <c r="M40" s="122"/>
      <c r="N40" s="193"/>
      <c r="O40" s="12"/>
      <c r="P40" s="5"/>
      <c r="Q40" s="28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7.45" customHeight="1" thickBot="1" x14ac:dyDescent="0.3">
      <c r="A41" s="720"/>
      <c r="B41" s="805"/>
      <c r="C41" s="314" t="s">
        <v>48</v>
      </c>
      <c r="D41" s="207" t="s">
        <v>736</v>
      </c>
      <c r="E41" s="201">
        <v>45646</v>
      </c>
      <c r="F41" s="178">
        <v>1</v>
      </c>
      <c r="G41" s="184" t="s">
        <v>9</v>
      </c>
      <c r="H41" s="167">
        <v>1</v>
      </c>
      <c r="I41" s="64">
        <v>1</v>
      </c>
      <c r="J41" s="64"/>
      <c r="K41" s="64">
        <v>1</v>
      </c>
      <c r="L41" s="35">
        <v>1</v>
      </c>
      <c r="M41" s="122"/>
      <c r="N41" s="193"/>
      <c r="O41" s="12"/>
      <c r="P41" s="5"/>
      <c r="Q41" s="28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7.45" customHeight="1" thickBot="1" x14ac:dyDescent="0.3">
      <c r="A42" s="720"/>
      <c r="B42" s="805"/>
      <c r="C42" s="314" t="s">
        <v>48</v>
      </c>
      <c r="D42" s="383" t="s">
        <v>752</v>
      </c>
      <c r="E42" s="201">
        <v>45646</v>
      </c>
      <c r="F42" s="297">
        <v>1</v>
      </c>
      <c r="G42" s="192" t="s">
        <v>9</v>
      </c>
      <c r="H42" s="167">
        <v>1</v>
      </c>
      <c r="I42" s="64">
        <v>1</v>
      </c>
      <c r="J42" s="64"/>
      <c r="K42" s="64">
        <v>1</v>
      </c>
      <c r="L42" s="35">
        <v>1</v>
      </c>
      <c r="M42" s="122"/>
      <c r="N42" s="193"/>
      <c r="O42" s="12"/>
      <c r="P42" s="5"/>
      <c r="Q42" s="28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7.45" customHeight="1" thickBot="1" x14ac:dyDescent="0.3">
      <c r="A43" s="720"/>
      <c r="B43" s="805"/>
      <c r="C43" s="314" t="s">
        <v>48</v>
      </c>
      <c r="D43" s="207" t="s">
        <v>753</v>
      </c>
      <c r="E43" s="201">
        <v>45646</v>
      </c>
      <c r="F43" s="297">
        <v>1</v>
      </c>
      <c r="G43" s="192" t="s">
        <v>9</v>
      </c>
      <c r="H43" s="167">
        <v>1</v>
      </c>
      <c r="I43" s="64">
        <v>1</v>
      </c>
      <c r="J43" s="64"/>
      <c r="K43" s="64">
        <v>1</v>
      </c>
      <c r="L43" s="35">
        <v>1</v>
      </c>
      <c r="M43" s="122"/>
      <c r="N43" s="193"/>
      <c r="O43" s="12"/>
      <c r="P43" s="5"/>
      <c r="Q43" s="28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7.45" customHeight="1" thickBot="1" x14ac:dyDescent="0.3">
      <c r="A44" s="720"/>
      <c r="B44" s="805"/>
      <c r="C44" s="314" t="s">
        <v>48</v>
      </c>
      <c r="D44" s="383" t="s">
        <v>754</v>
      </c>
      <c r="E44" s="201">
        <v>45646</v>
      </c>
      <c r="F44" s="297">
        <v>1</v>
      </c>
      <c r="G44" s="192" t="s">
        <v>9</v>
      </c>
      <c r="H44" s="167">
        <v>1</v>
      </c>
      <c r="I44" s="64">
        <v>1</v>
      </c>
      <c r="J44" s="64"/>
      <c r="K44" s="64">
        <v>1</v>
      </c>
      <c r="L44" s="35">
        <v>1</v>
      </c>
      <c r="M44" s="122"/>
      <c r="N44" s="193"/>
      <c r="O44" s="12"/>
      <c r="P44" s="5"/>
      <c r="Q44" s="28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7.45" customHeight="1" thickBot="1" x14ac:dyDescent="0.3">
      <c r="A45" s="720"/>
      <c r="B45" s="805"/>
      <c r="C45" s="314" t="s">
        <v>48</v>
      </c>
      <c r="D45" s="383" t="s">
        <v>755</v>
      </c>
      <c r="E45" s="201">
        <v>45646</v>
      </c>
      <c r="F45" s="297">
        <v>1</v>
      </c>
      <c r="G45" s="192" t="s">
        <v>9</v>
      </c>
      <c r="H45" s="167">
        <v>1</v>
      </c>
      <c r="I45" s="64">
        <v>1</v>
      </c>
      <c r="J45" s="64"/>
      <c r="K45" s="64">
        <v>1</v>
      </c>
      <c r="L45" s="35">
        <v>1</v>
      </c>
      <c r="M45" s="122"/>
      <c r="N45" s="193"/>
      <c r="O45" s="12"/>
      <c r="P45" s="5"/>
      <c r="Q45" s="28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7.45" customHeight="1" thickBot="1" x14ac:dyDescent="0.3">
      <c r="A46" s="720"/>
      <c r="B46" s="805"/>
      <c r="C46" s="314" t="s">
        <v>48</v>
      </c>
      <c r="D46" s="383" t="s">
        <v>756</v>
      </c>
      <c r="E46" s="201">
        <v>45653</v>
      </c>
      <c r="F46" s="297">
        <v>1</v>
      </c>
      <c r="G46" s="192" t="s">
        <v>9</v>
      </c>
      <c r="H46" s="167">
        <v>1</v>
      </c>
      <c r="I46" s="64">
        <v>1</v>
      </c>
      <c r="J46" s="64"/>
      <c r="K46" s="64">
        <v>1</v>
      </c>
      <c r="L46" s="35">
        <v>1</v>
      </c>
      <c r="M46" s="122"/>
      <c r="N46" s="193"/>
      <c r="O46" s="12"/>
      <c r="P46" s="5"/>
      <c r="Q46" s="28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7.5" customHeight="1" thickBot="1" x14ac:dyDescent="0.3">
      <c r="A47" s="720"/>
      <c r="B47" s="806"/>
      <c r="C47" s="114"/>
      <c r="D47" s="150"/>
      <c r="E47" s="154"/>
      <c r="F47" s="135"/>
      <c r="G47" s="183"/>
      <c r="H47" s="170"/>
      <c r="I47" s="44"/>
      <c r="J47" s="44"/>
      <c r="K47" s="44"/>
      <c r="L47" s="38"/>
      <c r="M47" s="122"/>
      <c r="N47" s="176"/>
      <c r="O47" s="12"/>
      <c r="P47" s="5"/>
      <c r="Q47" s="28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7.45" customHeight="1" thickBot="1" x14ac:dyDescent="0.3">
      <c r="A48" s="720"/>
      <c r="B48" s="802" t="s">
        <v>81</v>
      </c>
      <c r="C48" s="65" t="s">
        <v>41</v>
      </c>
      <c r="D48" s="203" t="s">
        <v>87</v>
      </c>
      <c r="E48" s="308"/>
      <c r="F48" s="155">
        <v>1</v>
      </c>
      <c r="G48" s="222" t="s">
        <v>9</v>
      </c>
      <c r="H48" s="306">
        <v>1</v>
      </c>
      <c r="I48" s="8">
        <v>1</v>
      </c>
      <c r="J48" s="8"/>
      <c r="K48" s="8">
        <v>1</v>
      </c>
      <c r="L48" s="32">
        <v>1</v>
      </c>
      <c r="M48" s="555"/>
      <c r="N48" s="330" t="s">
        <v>88</v>
      </c>
      <c r="O48" s="12"/>
      <c r="P48" s="5"/>
      <c r="Q48" s="28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7.45" customHeight="1" thickBot="1" x14ac:dyDescent="0.3">
      <c r="A49" s="720"/>
      <c r="B49" s="802"/>
      <c r="C49" s="68" t="s">
        <v>41</v>
      </c>
      <c r="D49" s="207" t="s">
        <v>872</v>
      </c>
      <c r="E49" s="180">
        <v>45652</v>
      </c>
      <c r="F49" s="156">
        <v>1</v>
      </c>
      <c r="G49" s="184" t="s">
        <v>9</v>
      </c>
      <c r="H49" s="279">
        <v>1</v>
      </c>
      <c r="I49" s="7">
        <v>1</v>
      </c>
      <c r="J49" s="7"/>
      <c r="K49" s="7">
        <v>1</v>
      </c>
      <c r="L49" s="33">
        <v>1</v>
      </c>
      <c r="M49" s="122"/>
      <c r="N49" s="174" t="s">
        <v>873</v>
      </c>
      <c r="O49" s="12"/>
      <c r="P49" s="5"/>
      <c r="Q49" s="28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7.45" customHeight="1" thickBot="1" x14ac:dyDescent="0.3">
      <c r="A50" s="720"/>
      <c r="B50" s="802"/>
      <c r="C50" s="68" t="s">
        <v>82</v>
      </c>
      <c r="D50" s="235" t="s">
        <v>89</v>
      </c>
      <c r="E50" s="181"/>
      <c r="F50" s="156">
        <v>1</v>
      </c>
      <c r="G50" s="184" t="s">
        <v>9</v>
      </c>
      <c r="H50" s="279">
        <v>1</v>
      </c>
      <c r="I50" s="7">
        <v>1</v>
      </c>
      <c r="J50" s="7"/>
      <c r="K50" s="7">
        <v>1</v>
      </c>
      <c r="L50" s="33">
        <v>1</v>
      </c>
      <c r="M50" s="122"/>
      <c r="N50" s="193" t="s">
        <v>874</v>
      </c>
      <c r="O50" s="12"/>
      <c r="P50" s="5"/>
      <c r="Q50" s="28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7.45" customHeight="1" thickBot="1" x14ac:dyDescent="0.3">
      <c r="A51" s="720"/>
      <c r="B51" s="802"/>
      <c r="C51" s="68" t="s">
        <v>82</v>
      </c>
      <c r="D51" s="207" t="s">
        <v>875</v>
      </c>
      <c r="E51" s="180">
        <v>45663</v>
      </c>
      <c r="F51" s="156">
        <v>1</v>
      </c>
      <c r="G51" s="184" t="s">
        <v>9</v>
      </c>
      <c r="H51" s="279">
        <v>1</v>
      </c>
      <c r="I51" s="7">
        <v>1</v>
      </c>
      <c r="J51" s="7"/>
      <c r="K51" s="7">
        <v>1</v>
      </c>
      <c r="L51" s="7">
        <v>1</v>
      </c>
      <c r="M51" s="556"/>
      <c r="N51" s="174" t="s">
        <v>876</v>
      </c>
      <c r="O51" s="12"/>
      <c r="P51" s="5"/>
      <c r="Q51" s="28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8.25" customHeight="1" thickBot="1" x14ac:dyDescent="0.3">
      <c r="A52" s="729"/>
      <c r="B52" s="803"/>
      <c r="C52" s="384"/>
      <c r="D52" s="389"/>
      <c r="E52" s="384"/>
      <c r="F52" s="384"/>
      <c r="G52" s="384"/>
      <c r="H52" s="388"/>
      <c r="I52" s="386"/>
      <c r="J52" s="386"/>
      <c r="K52" s="386"/>
      <c r="L52" s="387"/>
      <c r="N52" s="384"/>
      <c r="O52" s="12"/>
      <c r="P52" s="5"/>
      <c r="Q52" s="28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7.5" customHeight="1" thickBot="1" x14ac:dyDescent="0.3">
      <c r="A53" s="130"/>
      <c r="B53" s="130"/>
      <c r="C53" s="128"/>
      <c r="D53" s="94"/>
      <c r="E53" s="49"/>
      <c r="F53" s="1"/>
      <c r="G53" s="54"/>
      <c r="H53" s="1"/>
      <c r="I53" s="1"/>
      <c r="J53" s="1"/>
      <c r="K53" s="1"/>
      <c r="L53" s="1"/>
      <c r="M53" s="1"/>
      <c r="N53" s="80"/>
      <c r="O53" s="27"/>
      <c r="P53" s="5"/>
      <c r="Q53" s="28"/>
      <c r="R53" s="15"/>
      <c r="S53" s="15"/>
      <c r="T53" s="15"/>
    </row>
    <row r="54" spans="1:39" ht="30" customHeight="1" x14ac:dyDescent="0.25">
      <c r="A54" s="695" t="s">
        <v>99</v>
      </c>
      <c r="B54" s="723" t="s">
        <v>100</v>
      </c>
      <c r="C54" s="151" t="s">
        <v>45</v>
      </c>
      <c r="D54" s="168" t="s">
        <v>46</v>
      </c>
      <c r="E54" s="286"/>
      <c r="F54" s="188"/>
      <c r="G54" s="182"/>
      <c r="H54" s="188"/>
      <c r="I54" s="43"/>
      <c r="J54" s="39"/>
      <c r="K54" s="39"/>
      <c r="L54" s="40"/>
      <c r="M54" s="169"/>
      <c r="N54" s="311" t="s">
        <v>924</v>
      </c>
      <c r="O54" s="27"/>
      <c r="P54" s="5"/>
      <c r="Q54" s="28"/>
      <c r="R54" s="61"/>
      <c r="S54" s="61"/>
      <c r="T54" s="61"/>
      <c r="U54" s="15"/>
    </row>
    <row r="55" spans="1:39" ht="17.45" customHeight="1" x14ac:dyDescent="0.25">
      <c r="A55" s="696"/>
      <c r="B55" s="724"/>
      <c r="C55" s="75" t="s">
        <v>102</v>
      </c>
      <c r="D55" s="91" t="s">
        <v>103</v>
      </c>
      <c r="E55" s="201"/>
      <c r="F55" s="178">
        <v>1</v>
      </c>
      <c r="G55" s="184" t="s">
        <v>9</v>
      </c>
      <c r="H55" s="178">
        <v>1</v>
      </c>
      <c r="I55" s="7">
        <v>1</v>
      </c>
      <c r="J55" s="7"/>
      <c r="K55" s="47">
        <v>1</v>
      </c>
      <c r="L55" s="33">
        <v>1</v>
      </c>
      <c r="M55" s="1"/>
      <c r="N55" s="149"/>
      <c r="O55" s="27"/>
      <c r="P55" s="5"/>
      <c r="Q55" s="28"/>
      <c r="R55" s="61"/>
      <c r="S55" s="61"/>
      <c r="T55" s="61"/>
      <c r="U55" s="15"/>
    </row>
    <row r="56" spans="1:39" ht="17.45" customHeight="1" x14ac:dyDescent="0.25">
      <c r="A56" s="696"/>
      <c r="B56" s="724"/>
      <c r="C56" s="68" t="s">
        <v>814</v>
      </c>
      <c r="D56" s="207" t="s">
        <v>815</v>
      </c>
      <c r="E56" s="201">
        <v>45657</v>
      </c>
      <c r="F56" s="297">
        <v>1</v>
      </c>
      <c r="G56" s="192" t="s">
        <v>9</v>
      </c>
      <c r="H56" s="297">
        <v>1</v>
      </c>
      <c r="I56" s="7">
        <v>1</v>
      </c>
      <c r="J56" s="7"/>
      <c r="K56" s="47">
        <v>1</v>
      </c>
      <c r="L56" s="35">
        <v>1</v>
      </c>
      <c r="M56" s="1"/>
      <c r="N56" s="149" t="s">
        <v>925</v>
      </c>
      <c r="O56" s="27"/>
      <c r="P56" s="5"/>
      <c r="Q56" s="28"/>
      <c r="R56" s="61"/>
      <c r="S56" s="61"/>
      <c r="T56" s="61"/>
      <c r="U56" s="15"/>
    </row>
    <row r="57" spans="1:39" ht="17.45" customHeight="1" x14ac:dyDescent="0.25">
      <c r="A57" s="696"/>
      <c r="B57" s="724"/>
      <c r="C57" s="75" t="s">
        <v>104</v>
      </c>
      <c r="D57" s="91" t="s">
        <v>619</v>
      </c>
      <c r="E57" s="201">
        <v>45639</v>
      </c>
      <c r="F57" s="297">
        <v>1</v>
      </c>
      <c r="G57" s="192" t="s">
        <v>9</v>
      </c>
      <c r="H57" s="178">
        <v>1</v>
      </c>
      <c r="I57" s="7">
        <v>1</v>
      </c>
      <c r="J57" s="7"/>
      <c r="K57" s="47">
        <v>1</v>
      </c>
      <c r="L57" s="35">
        <v>1</v>
      </c>
      <c r="M57" s="1"/>
      <c r="N57" s="149" t="s">
        <v>926</v>
      </c>
      <c r="O57" s="27"/>
      <c r="P57" s="5"/>
      <c r="Q57" s="28"/>
      <c r="R57" s="15"/>
      <c r="S57" s="15"/>
      <c r="T57" s="15"/>
    </row>
    <row r="58" spans="1:39" ht="17.45" customHeight="1" x14ac:dyDescent="0.25">
      <c r="A58" s="696"/>
      <c r="B58" s="724"/>
      <c r="C58" s="75" t="s">
        <v>104</v>
      </c>
      <c r="D58" s="91" t="s">
        <v>254</v>
      </c>
      <c r="E58" s="201">
        <v>45639</v>
      </c>
      <c r="F58" s="297">
        <v>1</v>
      </c>
      <c r="G58" s="192" t="s">
        <v>9</v>
      </c>
      <c r="H58" s="178">
        <v>1</v>
      </c>
      <c r="I58" s="7">
        <v>1</v>
      </c>
      <c r="J58" s="7"/>
      <c r="K58" s="47">
        <v>1</v>
      </c>
      <c r="L58" s="35">
        <v>1</v>
      </c>
      <c r="M58" s="1"/>
      <c r="N58" s="149" t="s">
        <v>926</v>
      </c>
      <c r="O58" s="27"/>
      <c r="P58" s="5"/>
      <c r="Q58" s="28"/>
      <c r="R58" s="15"/>
      <c r="S58" s="15"/>
      <c r="T58" s="15"/>
    </row>
    <row r="59" spans="1:39" ht="17.45" customHeight="1" x14ac:dyDescent="0.25">
      <c r="A59" s="696"/>
      <c r="B59" s="724"/>
      <c r="C59" s="75" t="s">
        <v>104</v>
      </c>
      <c r="D59" s="91" t="s">
        <v>450</v>
      </c>
      <c r="E59" s="201">
        <v>45646</v>
      </c>
      <c r="F59" s="297">
        <v>1</v>
      </c>
      <c r="G59" s="192" t="s">
        <v>9</v>
      </c>
      <c r="H59" s="178">
        <v>1</v>
      </c>
      <c r="I59" s="7">
        <v>1</v>
      </c>
      <c r="J59" s="7"/>
      <c r="K59" s="47">
        <v>1</v>
      </c>
      <c r="L59" s="35">
        <v>1</v>
      </c>
      <c r="M59" s="1"/>
      <c r="N59" s="149" t="s">
        <v>927</v>
      </c>
      <c r="O59" s="27"/>
      <c r="P59" s="5"/>
      <c r="Q59" s="28"/>
      <c r="R59" s="15"/>
      <c r="S59" s="15"/>
      <c r="T59" s="15"/>
    </row>
    <row r="60" spans="1:39" ht="17.45" customHeight="1" x14ac:dyDescent="0.25">
      <c r="A60" s="696"/>
      <c r="B60" s="724"/>
      <c r="C60" s="313" t="s">
        <v>104</v>
      </c>
      <c r="D60" s="119" t="s">
        <v>928</v>
      </c>
      <c r="E60" s="154">
        <v>45639</v>
      </c>
      <c r="F60" s="161">
        <v>1</v>
      </c>
      <c r="G60" s="189" t="s">
        <v>9</v>
      </c>
      <c r="H60" s="135">
        <v>1</v>
      </c>
      <c r="I60" s="10">
        <v>1</v>
      </c>
      <c r="J60" s="10"/>
      <c r="K60" s="44">
        <v>1</v>
      </c>
      <c r="L60" s="41">
        <v>1</v>
      </c>
      <c r="M60" s="1"/>
      <c r="N60" s="149" t="s">
        <v>926</v>
      </c>
      <c r="O60" s="27"/>
      <c r="P60" s="5"/>
      <c r="Q60" s="28"/>
      <c r="R60" s="15"/>
      <c r="S60" s="15"/>
      <c r="T60" s="15"/>
    </row>
    <row r="61" spans="1:39" ht="17.45" customHeight="1" x14ac:dyDescent="0.25">
      <c r="A61" s="696"/>
      <c r="B61" s="724"/>
      <c r="C61" s="394" t="s">
        <v>104</v>
      </c>
      <c r="D61" s="415" t="s">
        <v>882</v>
      </c>
      <c r="E61" s="416">
        <v>45632</v>
      </c>
      <c r="F61" s="156">
        <v>1</v>
      </c>
      <c r="G61" s="125" t="s">
        <v>9</v>
      </c>
      <c r="H61" s="178">
        <v>1</v>
      </c>
      <c r="I61" s="7">
        <v>1</v>
      </c>
      <c r="J61" s="7"/>
      <c r="K61" s="47">
        <v>1</v>
      </c>
      <c r="L61" s="33">
        <v>1</v>
      </c>
      <c r="M61" s="1"/>
      <c r="N61" s="149" t="s">
        <v>929</v>
      </c>
      <c r="O61" s="27"/>
      <c r="P61" s="5"/>
      <c r="Q61" s="28"/>
      <c r="R61" s="15"/>
      <c r="S61" s="15"/>
      <c r="T61" s="15"/>
    </row>
    <row r="62" spans="1:39" ht="17.45" customHeight="1" x14ac:dyDescent="0.25">
      <c r="A62" s="696"/>
      <c r="B62" s="724"/>
      <c r="C62" s="394" t="s">
        <v>104</v>
      </c>
      <c r="D62" s="396" t="s">
        <v>930</v>
      </c>
      <c r="E62" s="397">
        <v>45646</v>
      </c>
      <c r="F62" s="297">
        <v>1</v>
      </c>
      <c r="G62" s="192" t="s">
        <v>9</v>
      </c>
      <c r="H62" s="297">
        <v>1</v>
      </c>
      <c r="I62" s="11">
        <v>1</v>
      </c>
      <c r="J62" s="11"/>
      <c r="K62" s="64">
        <v>4</v>
      </c>
      <c r="L62" s="35">
        <v>0</v>
      </c>
      <c r="M62" s="101"/>
      <c r="N62" s="149" t="s">
        <v>927</v>
      </c>
      <c r="O62" s="27"/>
      <c r="P62" s="5"/>
      <c r="Q62" s="28"/>
      <c r="R62" s="15"/>
      <c r="S62" s="15"/>
      <c r="T62" s="15"/>
    </row>
    <row r="63" spans="1:39" ht="17.45" customHeight="1" x14ac:dyDescent="0.25">
      <c r="A63" s="696"/>
      <c r="B63" s="724"/>
      <c r="C63" s="398" t="s">
        <v>104</v>
      </c>
      <c r="D63" s="399" t="s">
        <v>931</v>
      </c>
      <c r="E63" s="395">
        <v>45639</v>
      </c>
      <c r="F63" s="161">
        <v>1</v>
      </c>
      <c r="G63" s="189" t="s">
        <v>9</v>
      </c>
      <c r="H63" s="161">
        <v>1</v>
      </c>
      <c r="I63" s="31">
        <v>1</v>
      </c>
      <c r="J63" s="31"/>
      <c r="K63" s="162">
        <v>3</v>
      </c>
      <c r="L63" s="41">
        <v>4</v>
      </c>
      <c r="M63" s="1"/>
      <c r="N63" s="149" t="s">
        <v>932</v>
      </c>
      <c r="O63" s="27"/>
      <c r="P63" s="5"/>
      <c r="Q63" s="28"/>
      <c r="R63" s="15"/>
      <c r="S63" s="15"/>
      <c r="T63" s="15"/>
    </row>
    <row r="64" spans="1:39" ht="17.45" customHeight="1" x14ac:dyDescent="0.25">
      <c r="A64" s="696"/>
      <c r="B64" s="724"/>
      <c r="C64" s="281" t="s">
        <v>104</v>
      </c>
      <c r="D64" s="299" t="s">
        <v>626</v>
      </c>
      <c r="E64" s="300">
        <v>45646</v>
      </c>
      <c r="F64" s="134"/>
      <c r="G64" s="404" t="s">
        <v>9</v>
      </c>
      <c r="H64" s="134">
        <v>1</v>
      </c>
      <c r="I64" s="199">
        <v>1</v>
      </c>
      <c r="J64" s="199"/>
      <c r="K64" s="194">
        <v>1</v>
      </c>
      <c r="L64" s="195">
        <v>1</v>
      </c>
      <c r="M64" s="140"/>
      <c r="N64" s="149" t="s">
        <v>933</v>
      </c>
      <c r="O64" s="27"/>
      <c r="P64" s="5"/>
      <c r="Q64" s="28"/>
      <c r="R64" s="15"/>
      <c r="S64" s="15"/>
      <c r="T64" s="15"/>
    </row>
    <row r="65" spans="1:20" ht="17.45" customHeight="1" x14ac:dyDescent="0.25">
      <c r="A65" s="696"/>
      <c r="B65" s="724"/>
      <c r="C65" s="281" t="s">
        <v>104</v>
      </c>
      <c r="D65" s="289" t="s">
        <v>822</v>
      </c>
      <c r="E65" s="284">
        <v>45646</v>
      </c>
      <c r="F65" s="163"/>
      <c r="G65" s="403" t="s">
        <v>9</v>
      </c>
      <c r="H65" s="163">
        <v>1</v>
      </c>
      <c r="I65" s="200">
        <v>1</v>
      </c>
      <c r="J65" s="200"/>
      <c r="K65" s="196">
        <v>1</v>
      </c>
      <c r="L65" s="197">
        <v>1</v>
      </c>
      <c r="M65" s="179"/>
      <c r="N65" s="149" t="s">
        <v>933</v>
      </c>
      <c r="O65" s="27"/>
      <c r="P65" s="5"/>
      <c r="Q65" s="28"/>
      <c r="R65" s="15"/>
      <c r="S65" s="15"/>
      <c r="T65" s="15"/>
    </row>
    <row r="66" spans="1:20" ht="17.45" customHeight="1" x14ac:dyDescent="0.25">
      <c r="A66" s="696"/>
      <c r="B66" s="724"/>
      <c r="C66" s="405" t="s">
        <v>125</v>
      </c>
      <c r="D66" s="95" t="s">
        <v>934</v>
      </c>
      <c r="E66" s="201">
        <v>45659</v>
      </c>
      <c r="F66" s="178">
        <v>1</v>
      </c>
      <c r="G66" s="184" t="s">
        <v>9</v>
      </c>
      <c r="H66" s="220">
        <v>1</v>
      </c>
      <c r="I66" s="7">
        <v>1</v>
      </c>
      <c r="J66" s="7"/>
      <c r="K66" s="7">
        <v>1</v>
      </c>
      <c r="L66" s="33">
        <v>0</v>
      </c>
      <c r="M66" s="101"/>
      <c r="N66" s="88"/>
      <c r="O66" s="27"/>
      <c r="P66" s="5"/>
      <c r="Q66" s="28"/>
      <c r="R66" s="15"/>
      <c r="S66" s="15"/>
      <c r="T66" s="15"/>
    </row>
    <row r="67" spans="1:20" ht="17.45" customHeight="1" x14ac:dyDescent="0.25">
      <c r="A67" s="696"/>
      <c r="B67" s="724"/>
      <c r="C67" s="152" t="s">
        <v>125</v>
      </c>
      <c r="D67" s="211" t="s">
        <v>885</v>
      </c>
      <c r="E67" s="208">
        <v>45659</v>
      </c>
      <c r="F67" s="161">
        <v>1</v>
      </c>
      <c r="G67" s="189" t="s">
        <v>9</v>
      </c>
      <c r="H67" s="161">
        <v>1</v>
      </c>
      <c r="I67" s="162">
        <v>1</v>
      </c>
      <c r="J67" s="31"/>
      <c r="K67" s="162">
        <v>1</v>
      </c>
      <c r="L67" s="41">
        <v>1</v>
      </c>
      <c r="M67" s="1"/>
      <c r="N67" s="164"/>
      <c r="O67" s="27"/>
      <c r="P67" s="5"/>
      <c r="Q67" s="28"/>
      <c r="R67" s="15"/>
      <c r="S67" s="15"/>
      <c r="T67" s="15"/>
    </row>
    <row r="68" spans="1:20" ht="17.45" customHeight="1" x14ac:dyDescent="0.25">
      <c r="A68" s="696"/>
      <c r="B68" s="724"/>
      <c r="C68" s="313" t="s">
        <v>41</v>
      </c>
      <c r="D68" s="92" t="s">
        <v>888</v>
      </c>
      <c r="E68" s="201">
        <v>45666</v>
      </c>
      <c r="F68" s="178">
        <v>1</v>
      </c>
      <c r="G68" s="184" t="s">
        <v>9</v>
      </c>
      <c r="H68" s="178">
        <v>1</v>
      </c>
      <c r="I68" s="47">
        <v>1</v>
      </c>
      <c r="J68" s="7"/>
      <c r="K68" s="47">
        <v>1</v>
      </c>
      <c r="L68" s="33">
        <v>1</v>
      </c>
      <c r="M68" s="101"/>
      <c r="N68" s="149" t="s">
        <v>889</v>
      </c>
      <c r="O68" s="27"/>
      <c r="P68" s="5"/>
      <c r="Q68" s="28"/>
      <c r="R68" s="15"/>
      <c r="S68" s="15"/>
      <c r="T68" s="15"/>
    </row>
    <row r="69" spans="1:20" ht="17.45" customHeight="1" x14ac:dyDescent="0.25">
      <c r="A69" s="696"/>
      <c r="B69" s="724"/>
      <c r="C69" s="152" t="s">
        <v>41</v>
      </c>
      <c r="D69" s="94" t="s">
        <v>935</v>
      </c>
      <c r="E69" s="208">
        <v>45657</v>
      </c>
      <c r="F69" s="161">
        <v>1</v>
      </c>
      <c r="G69" s="189" t="s">
        <v>9</v>
      </c>
      <c r="H69" s="161">
        <v>1</v>
      </c>
      <c r="I69" s="162">
        <v>1</v>
      </c>
      <c r="J69" s="31"/>
      <c r="K69" s="162">
        <v>0</v>
      </c>
      <c r="L69" s="41">
        <v>0</v>
      </c>
      <c r="M69" s="1"/>
      <c r="N69" s="88" t="s">
        <v>936</v>
      </c>
      <c r="O69" s="27"/>
      <c r="P69" s="5"/>
      <c r="Q69" s="28"/>
      <c r="R69" s="15"/>
      <c r="S69" s="15"/>
      <c r="T69" s="15"/>
    </row>
    <row r="70" spans="1:20" ht="17.45" customHeight="1" x14ac:dyDescent="0.25">
      <c r="A70" s="696"/>
      <c r="B70" s="724"/>
      <c r="C70" s="75" t="s">
        <v>41</v>
      </c>
      <c r="D70" s="95" t="s">
        <v>890</v>
      </c>
      <c r="E70" s="201">
        <v>45665</v>
      </c>
      <c r="F70" s="178"/>
      <c r="G70" s="184" t="s">
        <v>9</v>
      </c>
      <c r="H70" s="178"/>
      <c r="I70" s="47">
        <v>1</v>
      </c>
      <c r="J70" s="7"/>
      <c r="K70" s="47">
        <v>1</v>
      </c>
      <c r="L70" s="33">
        <v>1</v>
      </c>
      <c r="M70" s="1"/>
      <c r="N70" s="164" t="s">
        <v>891</v>
      </c>
      <c r="O70" s="27"/>
      <c r="P70" s="5"/>
      <c r="Q70" s="28"/>
      <c r="R70" s="15"/>
      <c r="S70" s="15"/>
      <c r="T70" s="15"/>
    </row>
    <row r="71" spans="1:20" ht="17.45" customHeight="1" x14ac:dyDescent="0.25">
      <c r="A71" s="696"/>
      <c r="B71" s="724"/>
      <c r="C71" s="75" t="s">
        <v>41</v>
      </c>
      <c r="D71" s="95" t="s">
        <v>781</v>
      </c>
      <c r="E71" s="201"/>
      <c r="F71" s="178"/>
      <c r="G71" s="184" t="s">
        <v>9</v>
      </c>
      <c r="H71" s="178"/>
      <c r="I71" s="47">
        <v>1</v>
      </c>
      <c r="J71" s="7"/>
      <c r="K71" s="47">
        <v>1</v>
      </c>
      <c r="L71" s="33">
        <v>1</v>
      </c>
      <c r="M71" s="101"/>
      <c r="N71" s="88" t="s">
        <v>661</v>
      </c>
      <c r="O71" s="27"/>
      <c r="P71" s="5"/>
      <c r="Q71" s="28"/>
      <c r="R71" s="15"/>
      <c r="S71" s="15"/>
      <c r="T71" s="15"/>
    </row>
    <row r="72" spans="1:20" ht="8.25" customHeight="1" thickBot="1" x14ac:dyDescent="0.3">
      <c r="A72" s="696"/>
      <c r="B72" s="724"/>
      <c r="C72" s="363"/>
      <c r="D72" s="204"/>
      <c r="E72" s="208"/>
      <c r="F72" s="161"/>
      <c r="G72" s="189"/>
      <c r="H72" s="161"/>
      <c r="I72" s="162"/>
      <c r="J72" s="31"/>
      <c r="K72" s="162"/>
      <c r="L72" s="41"/>
      <c r="M72" s="1"/>
      <c r="N72" s="164"/>
      <c r="O72" s="27"/>
      <c r="P72" s="5"/>
      <c r="Q72" s="28"/>
      <c r="R72" s="15"/>
      <c r="S72" s="15"/>
      <c r="T72" s="15"/>
    </row>
    <row r="73" spans="1:20" ht="17.45" customHeight="1" x14ac:dyDescent="0.25">
      <c r="A73" s="696"/>
      <c r="B73" s="723" t="s">
        <v>120</v>
      </c>
      <c r="C73" s="400" t="s">
        <v>125</v>
      </c>
      <c r="D73" s="291" t="s">
        <v>892</v>
      </c>
      <c r="E73" s="308">
        <v>45663</v>
      </c>
      <c r="F73" s="98">
        <v>1</v>
      </c>
      <c r="G73" s="288" t="s">
        <v>9</v>
      </c>
      <c r="H73" s="285">
        <v>1</v>
      </c>
      <c r="I73" s="46">
        <v>1</v>
      </c>
      <c r="J73" s="8"/>
      <c r="K73" s="46">
        <v>1</v>
      </c>
      <c r="L73" s="32">
        <v>1</v>
      </c>
      <c r="M73" s="209"/>
      <c r="N73" s="82" t="s">
        <v>893</v>
      </c>
      <c r="O73" s="27"/>
      <c r="P73" s="5"/>
      <c r="Q73" s="28"/>
      <c r="R73" s="15"/>
      <c r="S73" s="15"/>
      <c r="T73" s="15"/>
    </row>
    <row r="74" spans="1:20" ht="17.45" customHeight="1" x14ac:dyDescent="0.25">
      <c r="A74" s="696"/>
      <c r="B74" s="724"/>
      <c r="C74" s="347" t="s">
        <v>140</v>
      </c>
      <c r="D74" s="269" t="s">
        <v>130</v>
      </c>
      <c r="E74" s="418">
        <v>45667</v>
      </c>
      <c r="F74" s="97">
        <v>1</v>
      </c>
      <c r="G74" s="125" t="s">
        <v>9</v>
      </c>
      <c r="H74" s="178">
        <v>1</v>
      </c>
      <c r="I74" s="47">
        <v>1</v>
      </c>
      <c r="J74" s="7"/>
      <c r="K74" s="47">
        <v>1</v>
      </c>
      <c r="L74" s="33">
        <v>1</v>
      </c>
      <c r="M74" s="101"/>
      <c r="N74" s="88" t="s">
        <v>937</v>
      </c>
      <c r="O74" s="27"/>
      <c r="P74" s="5"/>
      <c r="Q74" s="28"/>
      <c r="R74" s="15"/>
      <c r="S74" s="15"/>
      <c r="T74" s="15"/>
    </row>
    <row r="75" spans="1:20" ht="17.45" customHeight="1" x14ac:dyDescent="0.25">
      <c r="A75" s="696"/>
      <c r="B75" s="724"/>
      <c r="C75" s="347" t="s">
        <v>125</v>
      </c>
      <c r="D75" s="269" t="s">
        <v>834</v>
      </c>
      <c r="E75" s="418">
        <v>45660</v>
      </c>
      <c r="F75" s="97">
        <v>1</v>
      </c>
      <c r="G75" s="125" t="s">
        <v>9</v>
      </c>
      <c r="H75" s="178">
        <v>1</v>
      </c>
      <c r="I75" s="47">
        <v>1</v>
      </c>
      <c r="J75" s="7"/>
      <c r="K75" s="47">
        <v>1</v>
      </c>
      <c r="L75" s="33">
        <v>1</v>
      </c>
      <c r="M75" s="101"/>
      <c r="N75" s="88"/>
      <c r="O75" s="27"/>
      <c r="P75" s="5"/>
      <c r="Q75" s="28"/>
      <c r="R75" s="15"/>
      <c r="S75" s="15"/>
      <c r="T75" s="15"/>
    </row>
    <row r="76" spans="1:20" ht="17.45" customHeight="1" x14ac:dyDescent="0.25">
      <c r="A76" s="696"/>
      <c r="B76" s="724"/>
      <c r="C76" s="347" t="s">
        <v>125</v>
      </c>
      <c r="D76" s="269" t="s">
        <v>649</v>
      </c>
      <c r="E76" s="418">
        <v>45660</v>
      </c>
      <c r="F76" s="97">
        <v>1</v>
      </c>
      <c r="G76" s="125" t="s">
        <v>9</v>
      </c>
      <c r="H76" s="178">
        <v>1</v>
      </c>
      <c r="I76" s="47">
        <v>1</v>
      </c>
      <c r="J76" s="7"/>
      <c r="K76" s="47">
        <v>1</v>
      </c>
      <c r="L76" s="33">
        <v>1</v>
      </c>
      <c r="M76" s="101"/>
      <c r="N76" s="88"/>
      <c r="O76" s="27"/>
      <c r="P76" s="5"/>
      <c r="Q76" s="28"/>
      <c r="R76" s="15"/>
      <c r="S76" s="15"/>
      <c r="T76" s="15"/>
    </row>
    <row r="77" spans="1:20" ht="17.45" customHeight="1" x14ac:dyDescent="0.25">
      <c r="A77" s="696"/>
      <c r="B77" s="724"/>
      <c r="C77" s="347" t="s">
        <v>140</v>
      </c>
      <c r="D77" s="269" t="s">
        <v>318</v>
      </c>
      <c r="E77" s="362">
        <v>45667</v>
      </c>
      <c r="F77" s="97">
        <v>1</v>
      </c>
      <c r="G77" s="125" t="s">
        <v>9</v>
      </c>
      <c r="H77" s="178">
        <v>1</v>
      </c>
      <c r="I77" s="47">
        <v>1</v>
      </c>
      <c r="J77" s="7"/>
      <c r="K77" s="47">
        <v>1</v>
      </c>
      <c r="L77" s="33">
        <v>1</v>
      </c>
      <c r="M77" s="101"/>
      <c r="N77" s="88"/>
      <c r="O77" s="27"/>
      <c r="P77" s="5"/>
      <c r="Q77" s="28"/>
      <c r="R77" s="15"/>
      <c r="S77" s="15"/>
      <c r="T77" s="15"/>
    </row>
    <row r="78" spans="1:20" ht="17.45" customHeight="1" x14ac:dyDescent="0.25">
      <c r="A78" s="696"/>
      <c r="B78" s="724"/>
      <c r="C78" s="377" t="s">
        <v>125</v>
      </c>
      <c r="D78" s="351" t="s">
        <v>319</v>
      </c>
      <c r="E78" s="417">
        <v>45667</v>
      </c>
      <c r="F78" s="109">
        <v>1</v>
      </c>
      <c r="G78" s="246" t="s">
        <v>9</v>
      </c>
      <c r="H78" s="135">
        <v>1</v>
      </c>
      <c r="I78" s="47">
        <v>1</v>
      </c>
      <c r="J78" s="7"/>
      <c r="K78" s="47">
        <v>1</v>
      </c>
      <c r="L78" s="33">
        <v>1</v>
      </c>
      <c r="M78" s="101"/>
      <c r="N78" s="88"/>
      <c r="O78" s="27"/>
      <c r="P78" s="5"/>
      <c r="Q78" s="28"/>
      <c r="R78" s="15"/>
      <c r="S78" s="15"/>
      <c r="T78" s="15"/>
    </row>
    <row r="79" spans="1:20" ht="17.45" customHeight="1" x14ac:dyDescent="0.25">
      <c r="A79" s="696"/>
      <c r="B79" s="724"/>
      <c r="C79" s="347" t="s">
        <v>41</v>
      </c>
      <c r="D79" s="269" t="s">
        <v>938</v>
      </c>
      <c r="E79" s="180"/>
      <c r="F79" s="97"/>
      <c r="G79" s="125" t="s">
        <v>9</v>
      </c>
      <c r="H79" s="135">
        <v>1</v>
      </c>
      <c r="I79" s="47">
        <v>1</v>
      </c>
      <c r="J79" s="7"/>
      <c r="K79" s="47">
        <v>1</v>
      </c>
      <c r="L79" s="33">
        <v>0</v>
      </c>
      <c r="M79" s="101"/>
      <c r="N79" s="88"/>
      <c r="O79" s="27"/>
      <c r="P79" s="5"/>
      <c r="Q79" s="28"/>
      <c r="R79" s="15"/>
      <c r="S79" s="15"/>
      <c r="T79" s="15"/>
    </row>
    <row r="80" spans="1:20" ht="17.45" customHeight="1" x14ac:dyDescent="0.25">
      <c r="A80" s="696"/>
      <c r="B80" s="724"/>
      <c r="C80" s="377" t="s">
        <v>125</v>
      </c>
      <c r="D80" s="269" t="s">
        <v>939</v>
      </c>
      <c r="E80" s="180">
        <v>45659</v>
      </c>
      <c r="F80" s="97"/>
      <c r="G80" s="125" t="s">
        <v>9</v>
      </c>
      <c r="H80" s="178"/>
      <c r="I80" s="47">
        <v>1</v>
      </c>
      <c r="J80" s="7"/>
      <c r="K80" s="47">
        <v>1</v>
      </c>
      <c r="L80" s="33">
        <v>0</v>
      </c>
      <c r="M80" s="101"/>
      <c r="N80" s="260" t="s">
        <v>940</v>
      </c>
      <c r="O80" s="27"/>
      <c r="P80" s="5"/>
      <c r="Q80" s="28"/>
      <c r="R80" s="15"/>
      <c r="S80" s="15"/>
      <c r="T80" s="15"/>
    </row>
    <row r="81" spans="1:39" ht="17.45" customHeight="1" x14ac:dyDescent="0.25">
      <c r="A81" s="696"/>
      <c r="B81" s="724"/>
      <c r="C81" s="377" t="s">
        <v>125</v>
      </c>
      <c r="D81" s="351" t="s">
        <v>941</v>
      </c>
      <c r="E81" s="180">
        <v>45660</v>
      </c>
      <c r="F81" s="109"/>
      <c r="G81" s="246" t="s">
        <v>9</v>
      </c>
      <c r="H81" s="135"/>
      <c r="I81" s="44">
        <v>1</v>
      </c>
      <c r="J81" s="10"/>
      <c r="K81" s="44">
        <v>1</v>
      </c>
      <c r="L81" s="38">
        <v>4</v>
      </c>
      <c r="M81" s="170"/>
      <c r="N81" s="260" t="s">
        <v>942</v>
      </c>
      <c r="O81" s="27"/>
      <c r="P81" s="5"/>
      <c r="Q81" s="28"/>
      <c r="R81" s="15"/>
      <c r="S81" s="15"/>
      <c r="T81" s="15"/>
    </row>
    <row r="82" spans="1:39" ht="17.45" customHeight="1" x14ac:dyDescent="0.25">
      <c r="A82" s="696"/>
      <c r="B82" s="724"/>
      <c r="C82" s="377" t="s">
        <v>125</v>
      </c>
      <c r="D82" s="351" t="s">
        <v>894</v>
      </c>
      <c r="E82" s="181">
        <v>45664</v>
      </c>
      <c r="F82" s="109"/>
      <c r="G82" s="246" t="s">
        <v>9</v>
      </c>
      <c r="H82" s="135"/>
      <c r="I82" s="44"/>
      <c r="J82" s="10"/>
      <c r="K82" s="44"/>
      <c r="L82" s="38">
        <v>1</v>
      </c>
      <c r="M82" s="170"/>
      <c r="N82" s="148" t="s">
        <v>895</v>
      </c>
      <c r="O82" s="27"/>
      <c r="P82" s="5"/>
      <c r="Q82" s="28"/>
      <c r="R82" s="15"/>
      <c r="S82" s="15"/>
      <c r="T82" s="15"/>
    </row>
    <row r="83" spans="1:39" ht="17.45" customHeight="1" x14ac:dyDescent="0.25">
      <c r="A83" s="696"/>
      <c r="B83" s="724"/>
      <c r="C83" s="377" t="s">
        <v>125</v>
      </c>
      <c r="D83" s="351" t="s">
        <v>943</v>
      </c>
      <c r="E83" s="181">
        <v>45664</v>
      </c>
      <c r="F83" s="109"/>
      <c r="G83" s="246" t="s">
        <v>9</v>
      </c>
      <c r="H83" s="135"/>
      <c r="I83" s="44"/>
      <c r="J83" s="10"/>
      <c r="K83" s="44"/>
      <c r="L83" s="38">
        <v>1</v>
      </c>
      <c r="M83" s="170"/>
      <c r="N83" s="88" t="s">
        <v>661</v>
      </c>
      <c r="O83" s="27"/>
      <c r="P83" s="5"/>
      <c r="Q83" s="28"/>
      <c r="R83" s="15"/>
      <c r="S83" s="15"/>
      <c r="T83" s="15"/>
    </row>
    <row r="84" spans="1:39" ht="8.25" customHeight="1" thickBot="1" x14ac:dyDescent="0.3">
      <c r="A84" s="696"/>
      <c r="B84" s="724"/>
      <c r="C84" s="390"/>
      <c r="D84" s="376"/>
      <c r="E84" s="206"/>
      <c r="F84" s="99"/>
      <c r="G84" s="247"/>
      <c r="H84" s="60"/>
      <c r="I84" s="45"/>
      <c r="J84" s="9"/>
      <c r="K84" s="45"/>
      <c r="L84" s="34"/>
      <c r="M84" s="171"/>
      <c r="N84" s="89"/>
      <c r="O84" s="27"/>
      <c r="P84" s="5"/>
      <c r="Q84" s="28"/>
      <c r="R84" s="15"/>
      <c r="S84" s="15"/>
      <c r="T84" s="15"/>
    </row>
    <row r="85" spans="1:39" ht="17.45" customHeight="1" x14ac:dyDescent="0.25">
      <c r="A85" s="696"/>
      <c r="B85" s="799" t="s">
        <v>81</v>
      </c>
      <c r="C85" s="375" t="s">
        <v>140</v>
      </c>
      <c r="D85" s="118" t="s">
        <v>562</v>
      </c>
      <c r="E85" s="308">
        <v>45660</v>
      </c>
      <c r="F85" s="98">
        <v>1</v>
      </c>
      <c r="G85" s="288" t="s">
        <v>9</v>
      </c>
      <c r="H85" s="285">
        <v>4</v>
      </c>
      <c r="I85" s="8">
        <v>1</v>
      </c>
      <c r="J85" s="8"/>
      <c r="K85" s="8">
        <v>1</v>
      </c>
      <c r="L85" s="32">
        <v>1</v>
      </c>
      <c r="M85" s="169"/>
      <c r="N85" s="82" t="s">
        <v>445</v>
      </c>
      <c r="O85" s="27"/>
      <c r="P85" s="5"/>
      <c r="Q85" s="28"/>
      <c r="R85" s="15"/>
      <c r="S85" s="15"/>
      <c r="T85" s="15"/>
    </row>
    <row r="86" spans="1:39" ht="17.45" customHeight="1" x14ac:dyDescent="0.25">
      <c r="A86" s="696"/>
      <c r="B86" s="789"/>
      <c r="C86" s="342" t="s">
        <v>140</v>
      </c>
      <c r="D86" s="269" t="s">
        <v>396</v>
      </c>
      <c r="E86" s="180">
        <v>45663</v>
      </c>
      <c r="F86" s="97">
        <v>1</v>
      </c>
      <c r="G86" s="125" t="s">
        <v>9</v>
      </c>
      <c r="H86" s="178">
        <v>1</v>
      </c>
      <c r="I86" s="7">
        <v>1</v>
      </c>
      <c r="J86" s="7"/>
      <c r="K86" s="47">
        <v>1</v>
      </c>
      <c r="L86" s="35">
        <v>1</v>
      </c>
      <c r="M86" s="1"/>
      <c r="N86" s="88"/>
      <c r="O86" s="27"/>
      <c r="P86" s="5"/>
      <c r="Q86" s="28"/>
      <c r="R86" s="15"/>
      <c r="S86" s="15"/>
      <c r="T86" s="15"/>
    </row>
    <row r="87" spans="1:39" ht="17.45" customHeight="1" x14ac:dyDescent="0.25">
      <c r="A87" s="696"/>
      <c r="B87" s="789"/>
      <c r="C87" s="342" t="s">
        <v>113</v>
      </c>
      <c r="D87" s="269" t="s">
        <v>563</v>
      </c>
      <c r="E87" s="180">
        <v>45663</v>
      </c>
      <c r="F87" s="97">
        <v>2</v>
      </c>
      <c r="G87" s="125" t="s">
        <v>9</v>
      </c>
      <c r="H87" s="178">
        <v>4</v>
      </c>
      <c r="I87" s="7">
        <v>4</v>
      </c>
      <c r="J87" s="7"/>
      <c r="K87" s="7">
        <v>4</v>
      </c>
      <c r="L87" s="35">
        <v>1</v>
      </c>
      <c r="M87" s="97"/>
      <c r="N87" s="88"/>
      <c r="P87" s="5"/>
      <c r="Q87" s="28"/>
      <c r="R87" s="15"/>
      <c r="S87" s="15"/>
      <c r="T87" s="15"/>
    </row>
    <row r="88" spans="1:39" ht="17.45" customHeight="1" x14ac:dyDescent="0.25">
      <c r="A88" s="696"/>
      <c r="B88" s="789"/>
      <c r="C88" s="342" t="s">
        <v>140</v>
      </c>
      <c r="D88" s="269" t="s">
        <v>944</v>
      </c>
      <c r="E88" s="180"/>
      <c r="F88" s="97">
        <v>2</v>
      </c>
      <c r="G88" s="125" t="s">
        <v>9</v>
      </c>
      <c r="H88" s="178">
        <v>4</v>
      </c>
      <c r="I88" s="7">
        <v>0</v>
      </c>
      <c r="J88" s="7"/>
      <c r="K88" s="47">
        <v>0</v>
      </c>
      <c r="L88" s="35">
        <v>0</v>
      </c>
      <c r="M88" s="97"/>
      <c r="N88" s="88"/>
      <c r="O88" s="27"/>
      <c r="P88" s="5"/>
      <c r="Q88" s="28"/>
      <c r="R88" s="15"/>
      <c r="S88" s="15"/>
      <c r="T88" s="15"/>
    </row>
    <row r="89" spans="1:39" ht="17.45" customHeight="1" x14ac:dyDescent="0.25">
      <c r="A89" s="696"/>
      <c r="B89" s="789"/>
      <c r="C89" s="342" t="s">
        <v>140</v>
      </c>
      <c r="D89" s="351" t="s">
        <v>945</v>
      </c>
      <c r="E89" s="181">
        <v>45660</v>
      </c>
      <c r="F89" s="109"/>
      <c r="G89" s="246" t="s">
        <v>9</v>
      </c>
      <c r="H89" s="135"/>
      <c r="I89" s="44"/>
      <c r="J89" s="10"/>
      <c r="K89" s="44"/>
      <c r="L89" s="41">
        <v>1</v>
      </c>
      <c r="M89" s="170"/>
      <c r="N89" s="149"/>
      <c r="O89" s="27"/>
      <c r="P89" s="5"/>
      <c r="Q89" s="28"/>
      <c r="R89" s="15"/>
      <c r="S89" s="15"/>
      <c r="T89" s="15"/>
    </row>
    <row r="90" spans="1:39" ht="17.45" customHeight="1" x14ac:dyDescent="0.25">
      <c r="A90" s="696"/>
      <c r="B90" s="789"/>
      <c r="C90" s="364" t="s">
        <v>41</v>
      </c>
      <c r="D90" s="351" t="s">
        <v>787</v>
      </c>
      <c r="E90" s="181"/>
      <c r="F90" s="109"/>
      <c r="G90" s="246" t="s">
        <v>9</v>
      </c>
      <c r="H90" s="135"/>
      <c r="I90" s="44">
        <v>1</v>
      </c>
      <c r="J90" s="10"/>
      <c r="K90" s="44">
        <v>1</v>
      </c>
      <c r="L90" s="33">
        <v>1</v>
      </c>
      <c r="M90" s="170"/>
      <c r="N90" s="149" t="s">
        <v>661</v>
      </c>
      <c r="O90" s="27"/>
      <c r="P90" s="5"/>
      <c r="Q90" s="28"/>
      <c r="R90" s="15"/>
      <c r="S90" s="15"/>
      <c r="T90" s="15"/>
    </row>
    <row r="91" spans="1:39" ht="8.25" customHeight="1" thickBot="1" x14ac:dyDescent="0.3">
      <c r="A91" s="696"/>
      <c r="B91" s="789"/>
      <c r="C91" s="364"/>
      <c r="D91" s="351"/>
      <c r="E91" s="181"/>
      <c r="F91" s="109"/>
      <c r="G91" s="246"/>
      <c r="H91" s="135"/>
      <c r="I91" s="44"/>
      <c r="J91" s="10"/>
      <c r="K91" s="44"/>
      <c r="L91" s="41"/>
      <c r="M91" s="170"/>
      <c r="N91" s="149"/>
      <c r="O91" s="27"/>
      <c r="P91" s="5"/>
      <c r="Q91" s="28"/>
      <c r="R91" s="15"/>
      <c r="S91" s="15"/>
      <c r="T91" s="15"/>
    </row>
    <row r="92" spans="1:39" ht="17.45" customHeight="1" thickBot="1" x14ac:dyDescent="0.3">
      <c r="A92" s="696"/>
      <c r="B92" s="799" t="s">
        <v>157</v>
      </c>
      <c r="C92" s="374" t="s">
        <v>41</v>
      </c>
      <c r="D92" s="305" t="s">
        <v>836</v>
      </c>
      <c r="E92" s="121">
        <v>45663</v>
      </c>
      <c r="F92" s="188">
        <v>3</v>
      </c>
      <c r="G92" s="252" t="s">
        <v>9</v>
      </c>
      <c r="H92" s="188">
        <v>3</v>
      </c>
      <c r="I92" s="43">
        <v>3</v>
      </c>
      <c r="J92" s="39"/>
      <c r="K92" s="43">
        <v>3</v>
      </c>
      <c r="L92" s="40">
        <v>3</v>
      </c>
      <c r="M92" s="110"/>
      <c r="N92" s="261" t="s">
        <v>837</v>
      </c>
      <c r="O92" s="27"/>
      <c r="P92" s="5"/>
      <c r="Q92" s="28"/>
      <c r="R92" s="15"/>
      <c r="S92" s="15"/>
      <c r="T92" s="15"/>
    </row>
    <row r="93" spans="1:39" ht="17.45" customHeight="1" thickBot="1" x14ac:dyDescent="0.3">
      <c r="A93" s="696"/>
      <c r="B93" s="799"/>
      <c r="C93" s="342" t="s">
        <v>41</v>
      </c>
      <c r="D93" s="269" t="s">
        <v>572</v>
      </c>
      <c r="E93" s="201">
        <v>45663</v>
      </c>
      <c r="F93" s="178">
        <v>1</v>
      </c>
      <c r="G93" s="238" t="s">
        <v>9</v>
      </c>
      <c r="H93" s="220">
        <v>1</v>
      </c>
      <c r="I93" s="7">
        <v>1</v>
      </c>
      <c r="J93" s="7"/>
      <c r="K93" s="7">
        <v>1</v>
      </c>
      <c r="L93" s="33">
        <v>1</v>
      </c>
      <c r="M93" s="279"/>
      <c r="N93" s="321"/>
      <c r="O93" s="27"/>
      <c r="P93" s="5"/>
      <c r="Q93" s="28"/>
      <c r="R93" s="15"/>
      <c r="S93" s="15"/>
      <c r="T93" s="15"/>
    </row>
    <row r="94" spans="1:39" ht="17.45" customHeight="1" thickBot="1" x14ac:dyDescent="0.3">
      <c r="A94" s="696"/>
      <c r="B94" s="799"/>
      <c r="C94" s="350" t="s">
        <v>41</v>
      </c>
      <c r="D94" s="355" t="s">
        <v>403</v>
      </c>
      <c r="E94" s="345"/>
      <c r="F94" s="297">
        <v>1</v>
      </c>
      <c r="G94" s="302" t="s">
        <v>9</v>
      </c>
      <c r="H94" s="303">
        <v>1</v>
      </c>
      <c r="I94" s="11">
        <v>1</v>
      </c>
      <c r="J94" s="11"/>
      <c r="K94" s="11">
        <v>1</v>
      </c>
      <c r="L94" s="35">
        <v>1</v>
      </c>
      <c r="M94" s="298"/>
      <c r="N94" s="322"/>
      <c r="O94" s="27"/>
      <c r="P94" s="5"/>
      <c r="Q94" s="28"/>
      <c r="R94" s="15"/>
      <c r="S94" s="15"/>
      <c r="T94" s="15"/>
    </row>
    <row r="95" spans="1:39" ht="8.25" customHeight="1" thickBot="1" x14ac:dyDescent="0.3">
      <c r="A95" s="696"/>
      <c r="B95" s="799"/>
      <c r="C95" s="364"/>
      <c r="D95" s="351"/>
      <c r="E95" s="154"/>
      <c r="F95" s="135"/>
      <c r="G95" s="277"/>
      <c r="H95" s="135"/>
      <c r="I95" s="44"/>
      <c r="J95" s="10"/>
      <c r="K95" s="44"/>
      <c r="L95" s="38"/>
      <c r="M95" s="109"/>
      <c r="N95" s="149"/>
      <c r="O95" s="27"/>
      <c r="P95" s="5"/>
      <c r="Q95" s="28"/>
      <c r="R95" s="15"/>
      <c r="S95" s="15"/>
      <c r="T95" s="15"/>
    </row>
    <row r="96" spans="1:39" ht="16.7" customHeight="1" thickBot="1" x14ac:dyDescent="0.3">
      <c r="A96" s="715"/>
      <c r="B96" s="714" t="s">
        <v>146</v>
      </c>
      <c r="C96" s="290" t="s">
        <v>82</v>
      </c>
      <c r="D96" s="291" t="s">
        <v>946</v>
      </c>
      <c r="E96" s="286"/>
      <c r="F96" s="285">
        <v>1</v>
      </c>
      <c r="G96" s="304" t="s">
        <v>9</v>
      </c>
      <c r="H96" s="218">
        <v>1</v>
      </c>
      <c r="I96" s="8">
        <v>0</v>
      </c>
      <c r="J96" s="8"/>
      <c r="K96" s="8">
        <v>0</v>
      </c>
      <c r="L96" s="32">
        <v>0</v>
      </c>
      <c r="M96" s="209"/>
      <c r="N96" s="357"/>
      <c r="O96" s="12"/>
      <c r="P96" s="5"/>
      <c r="Q96" s="28"/>
      <c r="R96" s="15"/>
      <c r="S96" s="15"/>
      <c r="T96" s="15"/>
      <c r="U96" s="26"/>
      <c r="V96" s="26"/>
      <c r="W96" s="26"/>
      <c r="X96" s="26"/>
      <c r="Y96" s="26"/>
      <c r="Z96" s="26"/>
      <c r="AA96" s="15"/>
      <c r="AB96" s="15"/>
      <c r="AK96" s="15"/>
      <c r="AL96" s="15"/>
      <c r="AM96" s="15"/>
    </row>
    <row r="97" spans="1:39" ht="19.5" customHeight="1" thickBot="1" x14ac:dyDescent="0.3">
      <c r="A97" s="715"/>
      <c r="B97" s="714"/>
      <c r="C97" s="347" t="s">
        <v>82</v>
      </c>
      <c r="D97" s="269" t="s">
        <v>896</v>
      </c>
      <c r="E97" s="201">
        <v>45665</v>
      </c>
      <c r="F97" s="178">
        <v>1</v>
      </c>
      <c r="G97" s="238" t="s">
        <v>9</v>
      </c>
      <c r="H97" s="220">
        <v>1</v>
      </c>
      <c r="I97" s="7">
        <v>1</v>
      </c>
      <c r="J97" s="7"/>
      <c r="K97" s="7">
        <v>1</v>
      </c>
      <c r="L97" s="33">
        <v>1</v>
      </c>
      <c r="M97" s="101"/>
      <c r="N97" s="260" t="s">
        <v>897</v>
      </c>
      <c r="O97" s="12"/>
      <c r="P97" s="5"/>
      <c r="Q97" s="28"/>
      <c r="R97" s="15"/>
      <c r="S97" s="15"/>
      <c r="T97" s="15"/>
      <c r="U97" s="26"/>
      <c r="V97" s="26"/>
      <c r="W97" s="26"/>
      <c r="X97" s="26"/>
      <c r="Y97" s="26"/>
      <c r="Z97" s="26"/>
      <c r="AA97" s="15"/>
      <c r="AB97" s="15"/>
      <c r="AK97" s="15"/>
      <c r="AL97" s="15"/>
      <c r="AM97" s="15"/>
    </row>
    <row r="98" spans="1:39" ht="16.7" customHeight="1" thickBot="1" x14ac:dyDescent="0.3">
      <c r="A98" s="715"/>
      <c r="B98" s="714"/>
      <c r="C98" s="347"/>
      <c r="D98" s="269"/>
      <c r="E98" s="201"/>
      <c r="F98" s="178"/>
      <c r="G98" s="238"/>
      <c r="H98" s="220"/>
      <c r="I98" s="7"/>
      <c r="J98" s="7"/>
      <c r="K98" s="7"/>
      <c r="L98" s="33"/>
      <c r="M98" s="101"/>
      <c r="N98" s="260"/>
      <c r="O98" s="12"/>
      <c r="P98" s="5"/>
      <c r="Q98" s="28"/>
      <c r="R98" s="15"/>
      <c r="S98" s="15"/>
      <c r="T98" s="15"/>
      <c r="U98" s="26"/>
      <c r="V98" s="26"/>
      <c r="W98" s="26"/>
      <c r="X98" s="26"/>
      <c r="Y98" s="26"/>
      <c r="Z98" s="26"/>
      <c r="AA98" s="15"/>
      <c r="AB98" s="15"/>
      <c r="AK98" s="15"/>
      <c r="AL98" s="15"/>
      <c r="AM98" s="15"/>
    </row>
    <row r="99" spans="1:39" ht="9.75" customHeight="1" thickBot="1" x14ac:dyDescent="0.3">
      <c r="A99" s="716"/>
      <c r="B99" s="727"/>
      <c r="C99" s="390"/>
      <c r="D99" s="376"/>
      <c r="E99" s="248"/>
      <c r="F99" s="60"/>
      <c r="G99" s="242"/>
      <c r="H99" s="216"/>
      <c r="I99" s="9"/>
      <c r="J99" s="9"/>
      <c r="K99" s="9"/>
      <c r="L99" s="34"/>
      <c r="M99" s="171"/>
      <c r="N99" s="358"/>
      <c r="O99" s="12"/>
      <c r="P99" s="5"/>
      <c r="Q99" s="28"/>
      <c r="R99" s="15"/>
      <c r="S99" s="15"/>
      <c r="T99" s="15"/>
      <c r="U99" s="26"/>
      <c r="V99" s="26"/>
      <c r="W99" s="26"/>
      <c r="X99" s="26"/>
      <c r="Y99" s="26"/>
      <c r="Z99" s="26"/>
      <c r="AA99" s="15"/>
      <c r="AB99" s="15"/>
      <c r="AK99" s="15"/>
      <c r="AL99" s="15"/>
      <c r="AM99" s="15"/>
    </row>
    <row r="100" spans="1:39" ht="8.25" customHeight="1" thickBot="1" x14ac:dyDescent="0.3">
      <c r="A100" s="127"/>
      <c r="B100" s="127"/>
      <c r="C100" s="338"/>
      <c r="D100" s="204"/>
      <c r="E100" s="49"/>
      <c r="F100" s="1"/>
      <c r="G100" s="54"/>
      <c r="H100" s="1"/>
      <c r="I100" s="1"/>
      <c r="J100" s="1"/>
      <c r="K100" s="1"/>
      <c r="L100" s="1"/>
      <c r="M100" s="1"/>
      <c r="N100" s="337"/>
      <c r="O100" s="27"/>
      <c r="P100" s="5"/>
      <c r="Q100" s="28"/>
      <c r="R100" s="15"/>
      <c r="S100" s="15"/>
      <c r="T100" s="15"/>
    </row>
    <row r="101" spans="1:39" ht="16.7" customHeight="1" thickBot="1" x14ac:dyDescent="0.3">
      <c r="A101" s="792" t="s">
        <v>162</v>
      </c>
      <c r="B101" s="797" t="s">
        <v>163</v>
      </c>
      <c r="C101" s="331" t="s">
        <v>41</v>
      </c>
      <c r="D101" s="141" t="s">
        <v>655</v>
      </c>
      <c r="E101" s="286">
        <v>45677</v>
      </c>
      <c r="F101" s="155">
        <v>3</v>
      </c>
      <c r="G101" s="222" t="s">
        <v>9</v>
      </c>
      <c r="H101" s="209">
        <v>3</v>
      </c>
      <c r="I101" s="8">
        <v>1</v>
      </c>
      <c r="J101" s="8"/>
      <c r="K101" s="8">
        <v>1</v>
      </c>
      <c r="L101" s="32">
        <v>1</v>
      </c>
      <c r="M101" s="344"/>
      <c r="N101" s="82" t="s">
        <v>656</v>
      </c>
    </row>
    <row r="102" spans="1:39" ht="8.4499999999999993" customHeight="1" thickBot="1" x14ac:dyDescent="0.3">
      <c r="A102" s="796"/>
      <c r="B102" s="798"/>
      <c r="C102" s="352"/>
      <c r="D102" s="307"/>
      <c r="E102" s="336"/>
      <c r="F102" s="99"/>
      <c r="G102" s="185"/>
      <c r="H102" s="60"/>
      <c r="I102" s="9"/>
      <c r="J102" s="9"/>
      <c r="K102" s="9"/>
      <c r="L102" s="34"/>
      <c r="M102" s="341"/>
      <c r="N102" s="89"/>
    </row>
    <row r="103" spans="1:39" ht="9" customHeight="1" thickBot="1" x14ac:dyDescent="0.3">
      <c r="A103" s="127"/>
      <c r="B103" s="127"/>
      <c r="C103" s="128"/>
      <c r="D103" s="129"/>
      <c r="E103" s="50"/>
      <c r="F103" s="1"/>
      <c r="G103" s="54"/>
      <c r="H103" s="1"/>
      <c r="I103" s="1"/>
      <c r="J103" s="1"/>
      <c r="K103" s="1"/>
      <c r="L103" s="1"/>
      <c r="M103" s="1"/>
      <c r="N103" s="80"/>
      <c r="O103" s="3"/>
      <c r="P103" s="2"/>
      <c r="Q103" s="4"/>
      <c r="R103" s="48"/>
      <c r="S103" s="48"/>
      <c r="T103" s="48"/>
    </row>
    <row r="104" spans="1:39" ht="17.45" customHeight="1" thickBot="1" x14ac:dyDescent="0.3">
      <c r="A104" s="714" t="s">
        <v>842</v>
      </c>
      <c r="B104" s="725" t="s">
        <v>843</v>
      </c>
      <c r="C104" s="138" t="s">
        <v>140</v>
      </c>
      <c r="D104" s="291" t="s">
        <v>947</v>
      </c>
      <c r="E104" s="286"/>
      <c r="F104" s="285">
        <v>4</v>
      </c>
      <c r="G104" s="304" t="s">
        <v>9</v>
      </c>
      <c r="H104" s="285">
        <v>4</v>
      </c>
      <c r="I104" s="8">
        <v>4</v>
      </c>
      <c r="J104" s="8"/>
      <c r="K104" s="8">
        <v>4</v>
      </c>
      <c r="L104" s="32">
        <v>0</v>
      </c>
      <c r="M104" s="209"/>
      <c r="N104" s="330" t="s">
        <v>948</v>
      </c>
      <c r="O104" s="27"/>
      <c r="P104" s="5"/>
      <c r="Q104" s="28"/>
      <c r="R104" s="15"/>
      <c r="S104" s="15"/>
      <c r="T104" s="15"/>
    </row>
    <row r="105" spans="1:39" ht="17.45" customHeight="1" thickBot="1" x14ac:dyDescent="0.3">
      <c r="A105" s="714"/>
      <c r="B105" s="725"/>
      <c r="C105" s="187" t="s">
        <v>41</v>
      </c>
      <c r="D105" s="355" t="s">
        <v>657</v>
      </c>
      <c r="E105" s="345"/>
      <c r="F105" s="297">
        <v>1</v>
      </c>
      <c r="G105" s="302" t="s">
        <v>9</v>
      </c>
      <c r="H105" s="297">
        <v>1</v>
      </c>
      <c r="I105" s="11">
        <v>1</v>
      </c>
      <c r="J105" s="11"/>
      <c r="K105" s="11">
        <v>1</v>
      </c>
      <c r="L105" s="35">
        <v>1</v>
      </c>
      <c r="M105" s="101"/>
      <c r="N105" s="193"/>
      <c r="O105" s="27"/>
      <c r="P105" s="5"/>
      <c r="Q105" s="28"/>
      <c r="R105" s="15"/>
      <c r="S105" s="15"/>
      <c r="T105" s="15"/>
    </row>
    <row r="106" spans="1:39" ht="17.45" customHeight="1" thickBot="1" x14ac:dyDescent="0.3">
      <c r="A106" s="714"/>
      <c r="B106" s="725"/>
      <c r="C106" s="393" t="s">
        <v>140</v>
      </c>
      <c r="D106" s="325" t="s">
        <v>901</v>
      </c>
      <c r="E106" s="180">
        <v>45663</v>
      </c>
      <c r="F106" s="161"/>
      <c r="G106" s="241" t="s">
        <v>9</v>
      </c>
      <c r="H106" s="161">
        <v>1</v>
      </c>
      <c r="I106" s="31">
        <v>1</v>
      </c>
      <c r="J106" s="31"/>
      <c r="K106" s="31">
        <v>4</v>
      </c>
      <c r="L106" s="41">
        <v>1</v>
      </c>
      <c r="M106" s="1"/>
      <c r="N106" s="190"/>
      <c r="O106" s="27"/>
      <c r="P106" s="5"/>
      <c r="Q106" s="28"/>
      <c r="R106" s="15"/>
      <c r="S106" s="15"/>
      <c r="T106" s="15"/>
    </row>
    <row r="107" spans="1:39" ht="17.45" customHeight="1" thickBot="1" x14ac:dyDescent="0.3">
      <c r="A107" s="714"/>
      <c r="B107" s="725"/>
      <c r="C107" s="139" t="s">
        <v>41</v>
      </c>
      <c r="D107" s="269" t="s">
        <v>902</v>
      </c>
      <c r="E107" s="201">
        <v>45664</v>
      </c>
      <c r="F107" s="178">
        <v>1</v>
      </c>
      <c r="G107" s="238" t="s">
        <v>9</v>
      </c>
      <c r="H107" s="178">
        <v>1</v>
      </c>
      <c r="I107" s="7">
        <v>1</v>
      </c>
      <c r="J107" s="7"/>
      <c r="K107" s="7">
        <v>1</v>
      </c>
      <c r="L107" s="33">
        <v>1</v>
      </c>
      <c r="M107" s="101"/>
      <c r="N107" s="174" t="s">
        <v>903</v>
      </c>
      <c r="O107" s="27"/>
      <c r="P107" s="5"/>
      <c r="Q107" s="28"/>
      <c r="R107" s="15"/>
      <c r="S107" s="15"/>
      <c r="T107" s="15"/>
    </row>
    <row r="108" spans="1:39" ht="8.25" customHeight="1" thickBot="1" x14ac:dyDescent="0.3">
      <c r="A108" s="727"/>
      <c r="B108" s="800"/>
      <c r="C108" s="312"/>
      <c r="D108" s="287"/>
      <c r="E108" s="248"/>
      <c r="F108" s="60"/>
      <c r="G108" s="242"/>
      <c r="H108" s="216"/>
      <c r="I108" s="9"/>
      <c r="J108" s="9"/>
      <c r="K108" s="9"/>
      <c r="L108" s="34"/>
      <c r="M108" s="171"/>
      <c r="N108" s="177"/>
      <c r="O108" s="27"/>
      <c r="P108" s="5"/>
      <c r="Q108" s="28"/>
      <c r="R108" s="15"/>
      <c r="S108" s="15"/>
      <c r="T108" s="15"/>
    </row>
    <row r="109" spans="1:39" ht="7.35" customHeight="1" thickBot="1" x14ac:dyDescent="0.3">
      <c r="A109" s="127"/>
      <c r="B109" s="127"/>
      <c r="C109" s="128"/>
      <c r="D109" s="129"/>
      <c r="E109" s="50"/>
      <c r="F109" s="1"/>
      <c r="G109" s="54"/>
      <c r="H109" s="1"/>
      <c r="I109" s="1"/>
      <c r="J109" s="1"/>
      <c r="K109" s="1"/>
      <c r="L109" s="1"/>
      <c r="M109" s="1"/>
      <c r="N109" s="80"/>
      <c r="O109" s="27"/>
      <c r="P109" s="5"/>
      <c r="Q109" s="28"/>
      <c r="R109" s="15"/>
      <c r="S109" s="15"/>
      <c r="T109" s="15"/>
    </row>
    <row r="110" spans="1:39" ht="32.25" thickBot="1" x14ac:dyDescent="0.3">
      <c r="A110" s="695" t="s">
        <v>173</v>
      </c>
      <c r="B110" s="808" t="s">
        <v>174</v>
      </c>
      <c r="C110" s="368" t="s">
        <v>45</v>
      </c>
      <c r="D110" s="141" t="s">
        <v>46</v>
      </c>
      <c r="E110" s="369"/>
      <c r="F110" s="155"/>
      <c r="G110" s="51"/>
      <c r="H110" s="218"/>
      <c r="I110" s="306"/>
      <c r="J110" s="8"/>
      <c r="K110" s="8"/>
      <c r="L110" s="32"/>
      <c r="M110" s="209"/>
      <c r="N110" s="172" t="s">
        <v>949</v>
      </c>
    </row>
    <row r="111" spans="1:39" ht="17.45" customHeight="1" thickBot="1" x14ac:dyDescent="0.3">
      <c r="A111" s="695"/>
      <c r="B111" s="808"/>
      <c r="C111" s="295" t="s">
        <v>102</v>
      </c>
      <c r="D111" s="372" t="s">
        <v>176</v>
      </c>
      <c r="E111" s="310"/>
      <c r="F111" s="158">
        <v>1</v>
      </c>
      <c r="G111" s="55" t="s">
        <v>9</v>
      </c>
      <c r="H111" s="215">
        <v>1</v>
      </c>
      <c r="I111" s="170">
        <v>1</v>
      </c>
      <c r="J111" s="10"/>
      <c r="K111" s="243">
        <v>1</v>
      </c>
      <c r="L111" s="197">
        <v>1</v>
      </c>
      <c r="M111" s="169"/>
      <c r="N111" s="175" t="s">
        <v>844</v>
      </c>
    </row>
    <row r="112" spans="1:39" ht="17.45" customHeight="1" thickBot="1" x14ac:dyDescent="0.3">
      <c r="A112" s="695"/>
      <c r="B112" s="808"/>
      <c r="C112" s="295" t="s">
        <v>177</v>
      </c>
      <c r="D112" s="275" t="s">
        <v>847</v>
      </c>
      <c r="E112" s="370">
        <v>45663</v>
      </c>
      <c r="F112" s="156">
        <v>1</v>
      </c>
      <c r="G112" s="52" t="s">
        <v>9</v>
      </c>
      <c r="H112" s="220">
        <v>1</v>
      </c>
      <c r="I112" s="101">
        <v>1</v>
      </c>
      <c r="J112" s="7"/>
      <c r="K112" s="279">
        <v>1</v>
      </c>
      <c r="L112" s="195">
        <v>1</v>
      </c>
      <c r="M112" s="101"/>
      <c r="N112" s="210" t="s">
        <v>950</v>
      </c>
    </row>
    <row r="113" spans="1:39" ht="17.45" customHeight="1" thickBot="1" x14ac:dyDescent="0.3">
      <c r="A113" s="695"/>
      <c r="B113" s="808"/>
      <c r="C113" s="295" t="s">
        <v>177</v>
      </c>
      <c r="D113" s="373" t="s">
        <v>907</v>
      </c>
      <c r="E113" s="326">
        <v>45665</v>
      </c>
      <c r="F113" s="158"/>
      <c r="G113" s="55" t="s">
        <v>9</v>
      </c>
      <c r="H113" s="215"/>
      <c r="I113" s="170"/>
      <c r="J113" s="10"/>
      <c r="K113" s="243">
        <v>1</v>
      </c>
      <c r="L113" s="197">
        <v>1</v>
      </c>
      <c r="M113" s="170"/>
      <c r="N113" s="210" t="s">
        <v>908</v>
      </c>
    </row>
    <row r="114" spans="1:39" s="16" customFormat="1" ht="17.45" customHeight="1" thickBot="1" x14ac:dyDescent="0.3">
      <c r="A114" s="695"/>
      <c r="B114" s="808"/>
      <c r="C114" s="366" t="s">
        <v>177</v>
      </c>
      <c r="D114" s="373" t="s">
        <v>909</v>
      </c>
      <c r="E114" s="326"/>
      <c r="F114" s="158">
        <v>1</v>
      </c>
      <c r="G114" s="55" t="s">
        <v>9</v>
      </c>
      <c r="H114" s="215">
        <v>1</v>
      </c>
      <c r="I114" s="170">
        <v>1</v>
      </c>
      <c r="J114" s="10"/>
      <c r="K114" s="10">
        <v>1</v>
      </c>
      <c r="L114" s="197">
        <v>1</v>
      </c>
      <c r="M114" s="170"/>
      <c r="N114" s="176" t="s">
        <v>726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1:39" s="16" customFormat="1" ht="17.45" customHeight="1" thickBot="1" x14ac:dyDescent="0.3">
      <c r="A115" s="695"/>
      <c r="B115" s="808"/>
      <c r="C115" s="349" t="s">
        <v>177</v>
      </c>
      <c r="D115" s="373" t="s">
        <v>213</v>
      </c>
      <c r="E115" s="326">
        <v>45672</v>
      </c>
      <c r="F115" s="156">
        <v>1</v>
      </c>
      <c r="G115" s="55" t="s">
        <v>9</v>
      </c>
      <c r="H115" s="135">
        <v>1</v>
      </c>
      <c r="I115" s="47">
        <v>1</v>
      </c>
      <c r="J115" s="7"/>
      <c r="K115" s="7">
        <v>1</v>
      </c>
      <c r="L115" s="195">
        <v>1</v>
      </c>
      <c r="M115" s="1"/>
      <c r="N115" s="174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1:39" s="16" customFormat="1" ht="17.45" customHeight="1" thickBot="1" x14ac:dyDescent="0.3">
      <c r="A116" s="695"/>
      <c r="B116" s="808"/>
      <c r="C116" s="349" t="s">
        <v>82</v>
      </c>
      <c r="D116" s="348" t="s">
        <v>951</v>
      </c>
      <c r="E116" s="326">
        <v>45688</v>
      </c>
      <c r="F116" s="156">
        <v>1</v>
      </c>
      <c r="G116" s="55" t="s">
        <v>9</v>
      </c>
      <c r="H116" s="135">
        <v>1</v>
      </c>
      <c r="I116" s="44">
        <v>1</v>
      </c>
      <c r="J116" s="10"/>
      <c r="K116" s="7">
        <v>1</v>
      </c>
      <c r="L116" s="195">
        <v>1</v>
      </c>
      <c r="M116" s="1"/>
      <c r="N116" s="88" t="s">
        <v>445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1:39" s="16" customFormat="1" ht="17.45" customHeight="1" thickBot="1" x14ac:dyDescent="0.3">
      <c r="A117" s="695"/>
      <c r="B117" s="808"/>
      <c r="C117" s="349" t="s">
        <v>82</v>
      </c>
      <c r="D117" s="348" t="s">
        <v>138</v>
      </c>
      <c r="E117" s="326">
        <v>45688</v>
      </c>
      <c r="F117" s="156">
        <v>1</v>
      </c>
      <c r="G117" s="55" t="s">
        <v>9</v>
      </c>
      <c r="H117" s="135">
        <v>1</v>
      </c>
      <c r="I117" s="44">
        <v>1</v>
      </c>
      <c r="J117" s="10"/>
      <c r="K117" s="7">
        <v>1</v>
      </c>
      <c r="L117" s="195">
        <v>1</v>
      </c>
      <c r="M117" s="1"/>
      <c r="N117" s="88" t="s">
        <v>427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1:39" s="16" customFormat="1" ht="17.45" customHeight="1" thickBot="1" x14ac:dyDescent="0.3">
      <c r="A118" s="695"/>
      <c r="B118" s="808"/>
      <c r="C118" s="349" t="s">
        <v>82</v>
      </c>
      <c r="D118" s="348" t="s">
        <v>143</v>
      </c>
      <c r="E118" s="326">
        <v>45695</v>
      </c>
      <c r="F118" s="156">
        <v>1</v>
      </c>
      <c r="G118" s="55" t="s">
        <v>9</v>
      </c>
      <c r="H118" s="135">
        <v>1</v>
      </c>
      <c r="I118" s="44">
        <v>1</v>
      </c>
      <c r="J118" s="10"/>
      <c r="K118" s="7">
        <v>1</v>
      </c>
      <c r="L118" s="195">
        <v>1</v>
      </c>
      <c r="M118" s="1"/>
      <c r="N118" s="88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1:39" s="16" customFormat="1" ht="17.45" customHeight="1" thickBot="1" x14ac:dyDescent="0.3">
      <c r="A119" s="695"/>
      <c r="B119" s="808"/>
      <c r="C119" s="349" t="s">
        <v>177</v>
      </c>
      <c r="D119" s="373" t="s">
        <v>208</v>
      </c>
      <c r="E119" s="326"/>
      <c r="F119" s="156">
        <v>1</v>
      </c>
      <c r="G119" s="55" t="s">
        <v>9</v>
      </c>
      <c r="H119" s="135">
        <v>1</v>
      </c>
      <c r="I119" s="44">
        <v>1</v>
      </c>
      <c r="J119" s="10"/>
      <c r="K119" s="7">
        <v>1</v>
      </c>
      <c r="L119" s="195">
        <v>1</v>
      </c>
      <c r="M119" s="1"/>
      <c r="N119" s="174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1:39" s="16" customFormat="1" ht="17.45" customHeight="1" thickBot="1" x14ac:dyDescent="0.3">
      <c r="A120" s="695"/>
      <c r="B120" s="808"/>
      <c r="C120" s="349" t="s">
        <v>177</v>
      </c>
      <c r="D120" s="373" t="s">
        <v>848</v>
      </c>
      <c r="E120" s="326">
        <v>45663</v>
      </c>
      <c r="F120" s="156"/>
      <c r="G120" s="55" t="s">
        <v>9</v>
      </c>
      <c r="H120" s="135"/>
      <c r="I120" s="44"/>
      <c r="J120" s="10"/>
      <c r="K120" s="7"/>
      <c r="L120" s="195">
        <v>1</v>
      </c>
      <c r="M120" s="1"/>
      <c r="N120" s="174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1:39" s="16" customFormat="1" ht="17.45" customHeight="1" thickBot="1" x14ac:dyDescent="0.3">
      <c r="A121" s="695"/>
      <c r="B121" s="808"/>
      <c r="C121" s="349" t="s">
        <v>177</v>
      </c>
      <c r="D121" s="373" t="s">
        <v>952</v>
      </c>
      <c r="E121" s="326">
        <v>45663</v>
      </c>
      <c r="F121" s="156"/>
      <c r="G121" s="55" t="s">
        <v>9</v>
      </c>
      <c r="H121" s="135"/>
      <c r="I121" s="44"/>
      <c r="J121" s="10"/>
      <c r="K121" s="7"/>
      <c r="L121" s="195">
        <v>1</v>
      </c>
      <c r="M121" s="1"/>
      <c r="N121" s="174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1:39" s="16" customFormat="1" ht="17.45" customHeight="1" thickBot="1" x14ac:dyDescent="0.3">
      <c r="A122" s="695"/>
      <c r="B122" s="808"/>
      <c r="C122" s="349" t="s">
        <v>177</v>
      </c>
      <c r="D122" s="373" t="s">
        <v>911</v>
      </c>
      <c r="E122" s="326"/>
      <c r="F122" s="156">
        <v>1</v>
      </c>
      <c r="G122" s="55" t="s">
        <v>9</v>
      </c>
      <c r="H122" s="135">
        <v>1</v>
      </c>
      <c r="I122" s="44">
        <v>1</v>
      </c>
      <c r="J122" s="10"/>
      <c r="K122" s="7">
        <v>1</v>
      </c>
      <c r="L122" s="195">
        <v>1</v>
      </c>
      <c r="M122" s="1"/>
      <c r="N122" s="174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1:39" s="16" customFormat="1" ht="17.45" customHeight="1" thickBot="1" x14ac:dyDescent="0.3">
      <c r="A123" s="695"/>
      <c r="B123" s="808"/>
      <c r="C123" s="339" t="s">
        <v>210</v>
      </c>
      <c r="D123" s="275" t="s">
        <v>211</v>
      </c>
      <c r="E123" s="370"/>
      <c r="F123" s="156">
        <v>1</v>
      </c>
      <c r="G123" s="52" t="s">
        <v>9</v>
      </c>
      <c r="H123" s="178">
        <v>1</v>
      </c>
      <c r="I123" s="7">
        <v>1</v>
      </c>
      <c r="J123" s="7"/>
      <c r="K123" s="7">
        <v>1</v>
      </c>
      <c r="L123" s="195">
        <v>1</v>
      </c>
      <c r="M123" s="167"/>
      <c r="N123" s="174" t="s">
        <v>428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1:39" s="16" customFormat="1" ht="6" customHeight="1" thickBot="1" x14ac:dyDescent="0.3">
      <c r="A124" s="807"/>
      <c r="B124" s="809"/>
      <c r="C124" s="296"/>
      <c r="D124" s="225"/>
      <c r="E124" s="371"/>
      <c r="F124" s="159"/>
      <c r="G124" s="126"/>
      <c r="H124" s="309"/>
      <c r="I124" s="266"/>
      <c r="J124" s="36"/>
      <c r="K124" s="36"/>
      <c r="L124" s="37"/>
      <c r="M124" s="226"/>
      <c r="N124" s="328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1:39" s="16" customFormat="1" ht="7.5" customHeight="1" thickBot="1" x14ac:dyDescent="0.3">
      <c r="A125" s="6"/>
      <c r="B125" s="113"/>
      <c r="C125" s="6"/>
      <c r="D125" s="6"/>
      <c r="E125" s="12"/>
      <c r="F125" s="1"/>
      <c r="G125" s="13"/>
      <c r="H125" s="1"/>
      <c r="I125" s="1"/>
      <c r="J125" s="1"/>
      <c r="K125" s="1"/>
      <c r="L125" s="1"/>
      <c r="M125" s="6"/>
      <c r="N125" s="14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1:39" ht="16.7" customHeight="1" thickBot="1" x14ac:dyDescent="0.3">
      <c r="A126" s="695" t="s">
        <v>222</v>
      </c>
      <c r="B126" s="698" t="s">
        <v>223</v>
      </c>
      <c r="C126" s="353" t="s">
        <v>82</v>
      </c>
      <c r="D126" s="90" t="s">
        <v>224</v>
      </c>
      <c r="E126" s="308">
        <v>45660</v>
      </c>
      <c r="F126" s="98">
        <v>1</v>
      </c>
      <c r="G126" s="51" t="s">
        <v>9</v>
      </c>
      <c r="H126" s="285">
        <v>1</v>
      </c>
      <c r="I126" s="46">
        <v>1</v>
      </c>
      <c r="J126" s="8"/>
      <c r="K126" s="8">
        <v>1</v>
      </c>
      <c r="L126" s="32">
        <v>1</v>
      </c>
      <c r="M126" s="209"/>
      <c r="N126" s="330"/>
    </row>
    <row r="127" spans="1:39" ht="16.7" customHeight="1" thickBot="1" x14ac:dyDescent="0.3">
      <c r="A127" s="696"/>
      <c r="B127" s="698"/>
      <c r="C127" s="360" t="s">
        <v>41</v>
      </c>
      <c r="D127" s="91" t="s">
        <v>226</v>
      </c>
      <c r="E127" s="191">
        <v>45660</v>
      </c>
      <c r="F127" s="158">
        <v>1</v>
      </c>
      <c r="G127" s="55" t="s">
        <v>9</v>
      </c>
      <c r="H127" s="135">
        <v>1</v>
      </c>
      <c r="I127" s="44">
        <v>1</v>
      </c>
      <c r="J127" s="10"/>
      <c r="K127" s="10">
        <v>1</v>
      </c>
      <c r="L127" s="38">
        <v>1</v>
      </c>
      <c r="M127" s="170"/>
      <c r="N127" s="176"/>
    </row>
    <row r="128" spans="1:39" ht="16.7" customHeight="1" thickBot="1" x14ac:dyDescent="0.3">
      <c r="A128" s="696"/>
      <c r="B128" s="698"/>
      <c r="C128" s="354" t="s">
        <v>82</v>
      </c>
      <c r="D128" s="95" t="s">
        <v>227</v>
      </c>
      <c r="E128" s="180">
        <v>45667</v>
      </c>
      <c r="F128" s="156">
        <v>1</v>
      </c>
      <c r="G128" s="52" t="s">
        <v>9</v>
      </c>
      <c r="H128" s="220">
        <v>1</v>
      </c>
      <c r="I128" s="7">
        <v>1</v>
      </c>
      <c r="J128" s="7"/>
      <c r="K128" s="7">
        <v>1</v>
      </c>
      <c r="L128" s="33">
        <v>1</v>
      </c>
      <c r="M128" s="279"/>
      <c r="N128" s="385"/>
    </row>
    <row r="129" spans="1:39" ht="9" customHeight="1" thickBot="1" x14ac:dyDescent="0.3">
      <c r="A129" s="696"/>
      <c r="B129" s="699"/>
      <c r="C129" s="323"/>
      <c r="D129" s="324"/>
      <c r="E129" s="292"/>
      <c r="F129" s="159"/>
      <c r="G129" s="126"/>
      <c r="H129" s="265"/>
      <c r="I129" s="36"/>
      <c r="J129" s="36"/>
      <c r="K129" s="36"/>
      <c r="L129" s="37"/>
      <c r="M129" s="226"/>
      <c r="N129" s="328"/>
    </row>
    <row r="130" spans="1:39" ht="16.7" customHeight="1" x14ac:dyDescent="0.25">
      <c r="A130" s="696"/>
      <c r="B130" s="712" t="s">
        <v>228</v>
      </c>
      <c r="C130" s="367" t="s">
        <v>82</v>
      </c>
      <c r="D130" s="355" t="s">
        <v>912</v>
      </c>
      <c r="E130" s="308">
        <v>45656</v>
      </c>
      <c r="F130" s="156">
        <v>1</v>
      </c>
      <c r="G130" s="277" t="s">
        <v>9</v>
      </c>
      <c r="H130" s="218">
        <v>1</v>
      </c>
      <c r="I130" s="169">
        <v>1</v>
      </c>
      <c r="J130" s="8"/>
      <c r="K130" s="8">
        <v>3</v>
      </c>
      <c r="L130" s="32">
        <v>3</v>
      </c>
      <c r="M130" s="170"/>
      <c r="N130" s="176" t="s">
        <v>853</v>
      </c>
      <c r="O130" s="6"/>
    </row>
    <row r="131" spans="1:39" ht="16.7" customHeight="1" x14ac:dyDescent="0.25">
      <c r="A131" s="696"/>
      <c r="B131" s="801"/>
      <c r="C131" s="346" t="s">
        <v>82</v>
      </c>
      <c r="D131" s="93" t="s">
        <v>229</v>
      </c>
      <c r="E131" s="154">
        <v>45646</v>
      </c>
      <c r="F131" s="156">
        <v>1</v>
      </c>
      <c r="G131" s="277" t="s">
        <v>9</v>
      </c>
      <c r="H131" s="220">
        <v>1</v>
      </c>
      <c r="I131" s="243">
        <v>1</v>
      </c>
      <c r="J131" s="11"/>
      <c r="K131" s="7">
        <v>1</v>
      </c>
      <c r="L131" s="33">
        <v>1</v>
      </c>
      <c r="M131" s="170"/>
      <c r="N131" s="176" t="s">
        <v>870</v>
      </c>
      <c r="O131" s="6"/>
    </row>
    <row r="132" spans="1:39" ht="7.5" customHeight="1" thickBot="1" x14ac:dyDescent="0.3">
      <c r="A132" s="697"/>
      <c r="B132" s="793"/>
      <c r="C132" s="340"/>
      <c r="D132" s="329"/>
      <c r="E132" s="248"/>
      <c r="F132" s="157"/>
      <c r="G132" s="53"/>
      <c r="H132" s="309"/>
      <c r="I132" s="244"/>
      <c r="J132" s="9"/>
      <c r="K132" s="9"/>
      <c r="L132" s="34"/>
      <c r="M132" s="171"/>
      <c r="N132" s="177"/>
    </row>
    <row r="133" spans="1:39" s="16" customFormat="1" ht="7.5" customHeight="1" thickBot="1" x14ac:dyDescent="0.3">
      <c r="A133" s="6"/>
      <c r="B133" s="113"/>
      <c r="C133" s="6"/>
      <c r="D133" s="6"/>
      <c r="E133" s="12"/>
      <c r="F133" s="1"/>
      <c r="G133" s="13"/>
      <c r="H133" s="1"/>
      <c r="I133" s="162"/>
      <c r="J133" s="1"/>
      <c r="K133" s="1"/>
      <c r="L133" s="1"/>
      <c r="M133" s="6"/>
      <c r="N133" s="14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ht="18.600000000000001" customHeight="1" x14ac:dyDescent="0.25">
      <c r="A134" s="698" t="s">
        <v>162</v>
      </c>
      <c r="B134" s="792" t="s">
        <v>586</v>
      </c>
      <c r="C134" s="81" t="s">
        <v>587</v>
      </c>
      <c r="D134" s="90" t="s">
        <v>588</v>
      </c>
      <c r="E134" s="308">
        <v>45663</v>
      </c>
      <c r="F134" s="98">
        <v>3</v>
      </c>
      <c r="G134" s="304" t="s">
        <v>9</v>
      </c>
      <c r="H134" s="285">
        <v>3</v>
      </c>
      <c r="I134" s="8">
        <v>3</v>
      </c>
      <c r="J134" s="8"/>
      <c r="K134" s="8">
        <v>3</v>
      </c>
      <c r="L134" s="32">
        <v>3</v>
      </c>
      <c r="M134" s="209"/>
      <c r="N134" s="82" t="s">
        <v>913</v>
      </c>
    </row>
    <row r="135" spans="1:39" ht="18.600000000000001" customHeight="1" x14ac:dyDescent="0.25">
      <c r="A135" s="712"/>
      <c r="B135" s="801"/>
      <c r="C135" s="83" t="s">
        <v>82</v>
      </c>
      <c r="D135" s="166" t="s">
        <v>855</v>
      </c>
      <c r="E135" s="191"/>
      <c r="F135" s="108">
        <v>2</v>
      </c>
      <c r="G135" s="302" t="s">
        <v>9</v>
      </c>
      <c r="H135" s="297">
        <v>2</v>
      </c>
      <c r="I135" s="11">
        <v>2</v>
      </c>
      <c r="J135" s="11"/>
      <c r="K135" s="11">
        <v>4</v>
      </c>
      <c r="L135" s="35">
        <v>4</v>
      </c>
      <c r="M135" s="167"/>
      <c r="N135" s="84" t="s">
        <v>132</v>
      </c>
    </row>
    <row r="136" spans="1:39" ht="7.5" customHeight="1" thickBot="1" x14ac:dyDescent="0.3">
      <c r="A136" s="713"/>
      <c r="B136" s="793"/>
      <c r="C136" s="115"/>
      <c r="D136" s="120"/>
      <c r="E136" s="206"/>
      <c r="F136" s="99"/>
      <c r="G136" s="242"/>
      <c r="H136" s="60"/>
      <c r="I136" s="9"/>
      <c r="J136" s="9"/>
      <c r="K136" s="9"/>
      <c r="L136" s="34"/>
      <c r="M136" s="341"/>
      <c r="N136" s="89"/>
    </row>
    <row r="137" spans="1:39" ht="18.600000000000001" customHeight="1" thickBot="1" x14ac:dyDescent="0.3">
      <c r="A137"/>
      <c r="B137"/>
      <c r="C137" s="317"/>
      <c r="D137" s="204"/>
      <c r="E137" s="318"/>
      <c r="F137" s="319"/>
      <c r="G137" s="320"/>
      <c r="H137" s="319"/>
      <c r="I137" s="319"/>
      <c r="J137" s="319"/>
      <c r="K137" s="319"/>
      <c r="L137" s="319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</row>
    <row r="138" spans="1:39" ht="18.600000000000001" customHeight="1" x14ac:dyDescent="0.25">
      <c r="A138" s="700" t="s">
        <v>231</v>
      </c>
      <c r="B138" s="701"/>
      <c r="C138" s="365" t="s">
        <v>41</v>
      </c>
      <c r="D138" s="118" t="s">
        <v>232</v>
      </c>
      <c r="E138" s="121">
        <v>45642</v>
      </c>
      <c r="F138" s="160">
        <v>1</v>
      </c>
      <c r="G138" s="56" t="s">
        <v>9</v>
      </c>
      <c r="H138" s="188">
        <v>1</v>
      </c>
      <c r="I138" s="39">
        <v>1</v>
      </c>
      <c r="J138" s="39"/>
      <c r="K138" s="39">
        <v>1</v>
      </c>
      <c r="L138" s="40">
        <v>1</v>
      </c>
      <c r="M138" s="253">
        <v>1</v>
      </c>
      <c r="N138" s="361" t="s">
        <v>857</v>
      </c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</row>
    <row r="139" spans="1:39" ht="18.600000000000001" customHeight="1" x14ac:dyDescent="0.25">
      <c r="A139" s="702"/>
      <c r="B139" s="703"/>
      <c r="C139" s="75" t="s">
        <v>859</v>
      </c>
      <c r="D139" s="92" t="s">
        <v>860</v>
      </c>
      <c r="E139" s="201">
        <v>45646</v>
      </c>
      <c r="F139" s="156">
        <v>2</v>
      </c>
      <c r="G139" s="52" t="s">
        <v>9</v>
      </c>
      <c r="H139" s="178">
        <v>2</v>
      </c>
      <c r="I139" s="7">
        <v>2</v>
      </c>
      <c r="J139" s="7"/>
      <c r="K139" s="7">
        <v>2</v>
      </c>
      <c r="L139" s="33">
        <v>2</v>
      </c>
      <c r="M139" s="279"/>
      <c r="N139" s="321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</row>
    <row r="140" spans="1:39" ht="18.600000000000001" customHeight="1" thickBot="1" x14ac:dyDescent="0.3">
      <c r="A140" s="704"/>
      <c r="B140" s="705"/>
      <c r="C140" s="301" t="s">
        <v>82</v>
      </c>
      <c r="D140" s="329" t="s">
        <v>590</v>
      </c>
      <c r="E140" s="263">
        <v>45614</v>
      </c>
      <c r="F140" s="159">
        <v>1</v>
      </c>
      <c r="G140" s="126" t="s">
        <v>9</v>
      </c>
      <c r="H140" s="265">
        <v>1</v>
      </c>
      <c r="I140" s="36">
        <v>1</v>
      </c>
      <c r="J140" s="36"/>
      <c r="K140" s="36">
        <v>1</v>
      </c>
      <c r="L140" s="37">
        <v>1</v>
      </c>
      <c r="M140" s="266"/>
      <c r="N140" s="392" t="s">
        <v>861</v>
      </c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</row>
    <row r="144" spans="1:39" ht="37.5" x14ac:dyDescent="0.25">
      <c r="D144" s="391"/>
      <c r="E144" s="6"/>
      <c r="F144" s="6"/>
      <c r="G144" s="6"/>
      <c r="N144" s="6"/>
      <c r="O144" s="6"/>
    </row>
    <row r="145" spans="2:15" x14ac:dyDescent="0.25">
      <c r="B145" s="332"/>
      <c r="E145" s="6"/>
      <c r="F145" s="6"/>
      <c r="G145" s="6"/>
      <c r="N145" s="6"/>
      <c r="O145" s="6"/>
    </row>
    <row r="146" spans="2:15" x14ac:dyDescent="0.25">
      <c r="B146" s="332"/>
      <c r="E146" s="6"/>
      <c r="F146" s="6"/>
      <c r="G146" s="6"/>
      <c r="N146" s="6"/>
      <c r="O146" s="6"/>
    </row>
    <row r="147" spans="2:15" x14ac:dyDescent="0.25">
      <c r="B147" s="332"/>
      <c r="C147" s="333"/>
      <c r="E147" s="6"/>
      <c r="F147" s="6"/>
      <c r="G147" s="6"/>
      <c r="N147" s="6"/>
      <c r="O147" s="6"/>
    </row>
    <row r="148" spans="2:15" x14ac:dyDescent="0.25">
      <c r="B148" s="332"/>
      <c r="C148" s="333"/>
      <c r="E148" s="6"/>
      <c r="F148" s="6"/>
      <c r="G148" s="6"/>
      <c r="N148" s="6"/>
      <c r="O148" s="6"/>
    </row>
    <row r="149" spans="2:15" x14ac:dyDescent="0.25">
      <c r="B149" s="332"/>
      <c r="C149" s="333"/>
      <c r="E149" s="6"/>
      <c r="F149" s="6"/>
      <c r="G149" s="6"/>
      <c r="N149" s="6"/>
      <c r="O149" s="6"/>
    </row>
    <row r="150" spans="2:15" x14ac:dyDescent="0.25">
      <c r="B150" s="332"/>
      <c r="C150" s="333"/>
      <c r="E150" s="6"/>
      <c r="F150" s="6"/>
      <c r="G150" s="6"/>
      <c r="N150" s="6"/>
      <c r="O150" s="6"/>
    </row>
    <row r="151" spans="2:15" x14ac:dyDescent="0.25">
      <c r="B151" s="332"/>
      <c r="C151" s="334"/>
      <c r="E151" s="6"/>
      <c r="F151" s="6"/>
      <c r="G151" s="6"/>
      <c r="N151" s="6"/>
      <c r="O151" s="6"/>
    </row>
  </sheetData>
  <mergeCells count="49">
    <mergeCell ref="A2:A4"/>
    <mergeCell ref="B2:M2"/>
    <mergeCell ref="N2:N4"/>
    <mergeCell ref="R2:S2"/>
    <mergeCell ref="B3:M3"/>
    <mergeCell ref="B4:M4"/>
    <mergeCell ref="H6:L6"/>
    <mergeCell ref="G7:G8"/>
    <mergeCell ref="H7:H8"/>
    <mergeCell ref="I7:I8"/>
    <mergeCell ref="J7:J8"/>
    <mergeCell ref="K7:K8"/>
    <mergeCell ref="L7:L8"/>
    <mergeCell ref="B9:B10"/>
    <mergeCell ref="C9:C10"/>
    <mergeCell ref="A11:A12"/>
    <mergeCell ref="B11:B12"/>
    <mergeCell ref="C11:C12"/>
    <mergeCell ref="O11:O12"/>
    <mergeCell ref="A13:A52"/>
    <mergeCell ref="B13:B18"/>
    <mergeCell ref="B19:B37"/>
    <mergeCell ref="B38:B47"/>
    <mergeCell ref="B48:B52"/>
    <mergeCell ref="E11:E12"/>
    <mergeCell ref="F11:F12"/>
    <mergeCell ref="G11:G12"/>
    <mergeCell ref="H11:L11"/>
    <mergeCell ref="M11:M12"/>
    <mergeCell ref="N11:N12"/>
    <mergeCell ref="D11:D12"/>
    <mergeCell ref="A54:A99"/>
    <mergeCell ref="B54:B72"/>
    <mergeCell ref="B73:B84"/>
    <mergeCell ref="B85:B91"/>
    <mergeCell ref="B92:B95"/>
    <mergeCell ref="B96:B99"/>
    <mergeCell ref="A138:B140"/>
    <mergeCell ref="A101:A102"/>
    <mergeCell ref="B101:B102"/>
    <mergeCell ref="A104:A108"/>
    <mergeCell ref="B104:B108"/>
    <mergeCell ref="A110:A124"/>
    <mergeCell ref="B110:B124"/>
    <mergeCell ref="A126:A132"/>
    <mergeCell ref="B126:B129"/>
    <mergeCell ref="B130:B132"/>
    <mergeCell ref="A134:A136"/>
    <mergeCell ref="B134:B136"/>
  </mergeCells>
  <conditionalFormatting sqref="F53:F136 H53:L136 H13:L51 F13:F51">
    <cfRule type="cellIs" dxfId="38" priority="330" operator="equal">
      <formula>1</formula>
    </cfRule>
    <cfRule type="cellIs" dxfId="37" priority="329" operator="equal">
      <formula>2</formula>
    </cfRule>
    <cfRule type="cellIs" dxfId="36" priority="328" operator="equal">
      <formula>3</formula>
    </cfRule>
    <cfRule type="cellIs" dxfId="35" priority="327" operator="equal">
      <formula>4</formula>
    </cfRule>
  </conditionalFormatting>
  <conditionalFormatting sqref="F138:F140">
    <cfRule type="cellIs" dxfId="34" priority="297" operator="equal">
      <formula>4</formula>
    </cfRule>
    <cfRule type="cellIs" dxfId="33" priority="298" operator="equal">
      <formula>3</formula>
    </cfRule>
    <cfRule type="cellIs" dxfId="32" priority="300" operator="equal">
      <formula>1</formula>
    </cfRule>
    <cfRule type="cellIs" dxfId="30" priority="299" operator="equal">
      <formula>2</formula>
    </cfRule>
  </conditionalFormatting>
  <conditionalFormatting sqref="H138:M140">
    <cfRule type="cellIs" dxfId="27" priority="250" operator="equal">
      <formula>1</formula>
    </cfRule>
    <cfRule type="cellIs" dxfId="25" priority="249" operator="equal">
      <formula>2</formula>
    </cfRule>
    <cfRule type="cellIs" dxfId="24" priority="248" operator="equal">
      <formula>3</formula>
    </cfRule>
    <cfRule type="cellIs" dxfId="23" priority="247" operator="equal">
      <formula>4</formula>
    </cfRule>
  </conditionalFormatting>
  <conditionalFormatting sqref="M53:M101 M103:M124 M126:M132">
    <cfRule type="containsText" dxfId="22" priority="162" operator="containsText" text="1">
      <formula>NOT(ISERROR(SEARCH("1",M53)))</formula>
    </cfRule>
  </conditionalFormatting>
  <conditionalFormatting sqref="M134:M135">
    <cfRule type="containsText" dxfId="21" priority="155" operator="containsText" text="1">
      <formula>NOT(ISERROR(SEARCH("1",M134)))</formula>
    </cfRule>
  </conditionalFormatting>
  <dataValidations count="2">
    <dataValidation type="list" allowBlank="1" showInputMessage="1" showErrorMessage="1" sqref="I103:J103 H138:M140 H101:L102 F131:F136 H134:L136 L96 H13:L51 F13:F51 I96 M53:M99 H84:H99 I97:L100 I109:M123 H110:H124 I124:L133 H126:H132 I53:L95 H55:H79 F53:F78 F84:F129 H104:J108 K103:M108" xr:uid="{2710088F-2185-4020-884B-1CAD6E42AB8A}">
      <formula1>$S$4:$S$9</formula1>
    </dataValidation>
    <dataValidation type="list" allowBlank="1" showInputMessage="1" showErrorMessage="1" sqref="G13:G51 G125:G136 G84:G99 G53:G78 G101:G123" xr:uid="{9691A1D7-F7BA-40A4-B2C9-2CACE07337D9}">
      <formula1>$P$5:$P$8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4" stopIfTrue="1" operator="containsText" id="{6953A3E3-2B9E-4724-BAB9-45A1D406C685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F13:F51 H25:L29</xm:sqref>
        </x14:conditionalFormatting>
        <x14:conditionalFormatting xmlns:xm="http://schemas.microsoft.com/office/excel/2006/main">
          <x14:cfRule type="iconSet" priority="129" id="{7229C8C2-D9A9-4687-B629-8ED0D50993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0" id="{B3EF5F23-9EFB-4542-A6DE-E4DE3FC47A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1" id="{7C2FC463-29DF-403F-B19E-54354F6F11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F21:F24</xm:sqref>
        </x14:conditionalFormatting>
        <x14:conditionalFormatting xmlns:xm="http://schemas.microsoft.com/office/excel/2006/main">
          <x14:cfRule type="iconSet" priority="92712" id="{13CC7B5A-B0E3-4719-B32A-32BC548F2F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710" id="{112BDEDF-8ECB-493A-982E-834F51FD79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711" id="{20735AE5-91B7-4BED-B83A-2BC8EEAD7F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F25:F29 F13:F20</xm:sqref>
        </x14:conditionalFormatting>
        <x14:conditionalFormatting xmlns:xm="http://schemas.microsoft.com/office/excel/2006/main">
          <x14:cfRule type="iconSet" priority="92611" id="{F3991F19-2CB0-4F49-AF0A-EE9E375EF4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612" id="{22583B94-E82F-4BB9-8CBE-E5AB3AE9AD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613" id="{7BC58975-E971-4231-BBA5-EF84BA27A2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F25:F29</xm:sqref>
        </x14:conditionalFormatting>
        <x14:conditionalFormatting xmlns:xm="http://schemas.microsoft.com/office/excel/2006/main">
          <x14:cfRule type="iconSet" priority="92128" id="{37970D50-0773-4ADC-A95B-76B9FE438A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26" id="{3A7DF795-5CE3-4433-A7C2-8456DB67DA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27" id="{97123131-F13E-4075-BEA3-578D5648AB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F38:F40</xm:sqref>
        </x14:conditionalFormatting>
        <x14:conditionalFormatting xmlns:xm="http://schemas.microsoft.com/office/excel/2006/main">
          <x14:cfRule type="iconSet" priority="92849" id="{3B23BDDA-48AF-48F9-A87E-2E37C16347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48" id="{A7A97917-99E5-4773-A0A5-73C057AAEF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50" id="{F906C8F3-60DD-4D2B-AFC7-951DA02AB3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F41:F50 F30:F37</xm:sqref>
        </x14:conditionalFormatting>
        <x14:conditionalFormatting xmlns:xm="http://schemas.microsoft.com/office/excel/2006/main">
          <x14:cfRule type="iconSet" priority="92960" id="{E1F95293-1E19-44CC-95E3-8710FF334D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61" id="{F02DC714-C561-40F8-B0FB-11CEE73A0B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59" id="{1B998536-C245-422F-B114-F5144C312D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F51</xm:sqref>
        </x14:conditionalFormatting>
        <x14:conditionalFormatting xmlns:xm="http://schemas.microsoft.com/office/excel/2006/main">
          <x14:cfRule type="containsText" priority="326" stopIfTrue="1" operator="containsText" id="{296A3549-7E4A-4BA1-BB38-64834F5C6C43}">
            <xm:f>NOT(ISERROR(SEARCH(0,F53)))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F53:F55 F57:F136 H57:L136</xm:sqref>
        </x14:conditionalFormatting>
        <x14:conditionalFormatting xmlns:xm="http://schemas.microsoft.com/office/excel/2006/main">
          <x14:cfRule type="iconSet" priority="320" id="{03DB04FC-6E27-4F2B-8A5E-638BBD755D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2" id="{4ADCE2AF-33A0-4905-B4F4-21723E555F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1" id="{C3BC2ECC-F834-4986-B7EE-C011E2CD36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3" id="{3A68CB9C-B631-472C-ABCF-ED63FC4E19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F56</xm:sqref>
        </x14:conditionalFormatting>
        <x14:conditionalFormatting xmlns:xm="http://schemas.microsoft.com/office/excel/2006/main">
          <x14:cfRule type="iconSet" priority="325" id="{68E10F7C-1F45-4C45-A78D-50A8D8D88F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4" id="{78192968-4EEC-4C06-A766-BC93977F55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F85 F55 F57:F71</xm:sqref>
        </x14:conditionalFormatting>
        <x14:conditionalFormatting xmlns:xm="http://schemas.microsoft.com/office/excel/2006/main">
          <x14:cfRule type="iconSet" priority="93294" id="{97FBC341-3AEE-42DE-A3B1-63068BF829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F96:F99 I96:L99</xm:sqref>
        </x14:conditionalFormatting>
        <x14:conditionalFormatting xmlns:xm="http://schemas.microsoft.com/office/excel/2006/main">
          <x14:cfRule type="iconSet" priority="318" id="{FD5C716F-3900-4191-9232-6471C97FEC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F101 H101:L101</xm:sqref>
        </x14:conditionalFormatting>
        <x14:conditionalFormatting xmlns:xm="http://schemas.microsoft.com/office/excel/2006/main">
          <x14:cfRule type="iconSet" priority="317" id="{1100B684-B033-440E-BD9C-B960B76D9A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F101</xm:sqref>
        </x14:conditionalFormatting>
        <x14:conditionalFormatting xmlns:xm="http://schemas.microsoft.com/office/excel/2006/main">
          <x14:cfRule type="iconSet" priority="316" id="{9A8CD3F1-C6D4-47FE-A9BC-AF12C38BBD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F102 H102:L102</xm:sqref>
        </x14:conditionalFormatting>
        <x14:conditionalFormatting xmlns:xm="http://schemas.microsoft.com/office/excel/2006/main">
          <x14:cfRule type="iconSet" priority="315" id="{A593D1F1-E370-447A-8C9D-0B576B619F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93325" id="{B2D2B7E5-A965-4908-82D8-89D3FD7990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F110:F113</xm:sqref>
        </x14:conditionalFormatting>
        <x14:conditionalFormatting xmlns:xm="http://schemas.microsoft.com/office/excel/2006/main">
          <x14:cfRule type="iconSet" priority="313" id="{2C859D5F-076E-42E8-83B2-D72047409D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2" id="{C3831B00-9E0B-4C0F-B8FF-6A7C78CCD4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F114</xm:sqref>
        </x14:conditionalFormatting>
        <x14:conditionalFormatting xmlns:xm="http://schemas.microsoft.com/office/excel/2006/main">
          <x14:cfRule type="iconSet" priority="91882" id="{ADCF5A5D-498B-4F42-93B6-FB6CFE769E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F114:F123</xm:sqref>
        </x14:conditionalFormatting>
        <x14:conditionalFormatting xmlns:xm="http://schemas.microsoft.com/office/excel/2006/main">
          <x14:cfRule type="iconSet" priority="93369" id="{5A3CCAC8-F380-41A7-AE22-029173F7E6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F130:F131</xm:sqref>
        </x14:conditionalFormatting>
        <x14:conditionalFormatting xmlns:xm="http://schemas.microsoft.com/office/excel/2006/main">
          <x14:cfRule type="iconSet" priority="309" id="{68DF8BA7-8897-4C44-8F57-79832BD33E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8" id="{EE9C0A47-A0A4-4BF2-8088-0A1412C9A2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F131</xm:sqref>
        </x14:conditionalFormatting>
        <x14:conditionalFormatting xmlns:xm="http://schemas.microsoft.com/office/excel/2006/main">
          <x14:cfRule type="iconSet" priority="307" id="{FDDC368E-6274-4944-9D02-97B077B6B4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F132 F126:F129</xm:sqref>
        </x14:conditionalFormatting>
        <x14:conditionalFormatting xmlns:xm="http://schemas.microsoft.com/office/excel/2006/main">
          <x14:cfRule type="iconSet" priority="304" id="{A129B753-58B4-4996-9F0A-9787B83599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5" id="{9B76CF87-992D-43E3-BB50-27F78ED5C0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6" id="{AA0E7049-79C0-408F-8C53-C2D973836B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F134:F135</xm:sqref>
        </x14:conditionalFormatting>
        <x14:conditionalFormatting xmlns:xm="http://schemas.microsoft.com/office/excel/2006/main">
          <x14:cfRule type="iconSet" priority="303" id="{2CB3F52B-754F-4078-9A67-5C79A73289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F134:F136</xm:sqref>
        </x14:conditionalFormatting>
        <x14:conditionalFormatting xmlns:xm="http://schemas.microsoft.com/office/excel/2006/main">
          <x14:cfRule type="containsText" priority="301" stopIfTrue="1" operator="containsText" id="{7809C00D-C918-4643-919A-8110201928E5}">
            <xm:f>NOT(ISERROR(SEARCH(0,F138)))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02" id="{6EC523ED-805E-4C74-A14F-106B29E0DA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F138:F140</xm:sqref>
        </x14:conditionalFormatting>
        <x14:conditionalFormatting xmlns:xm="http://schemas.microsoft.com/office/excel/2006/main">
          <x14:cfRule type="iconSet" priority="92894" id="{76CC3F2A-D809-4F96-BB5D-AA627E74AF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97" id="{BC78DD44-7E0D-459A-9A88-8B42E10B58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96" id="{1A5C561F-B2A2-48EF-9417-4B85B0D8F3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95" id="{7F79DAC5-5B2E-4F01-AE81-3D518D5DED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H13:H50</xm:sqref>
        </x14:conditionalFormatting>
        <x14:conditionalFormatting xmlns:xm="http://schemas.microsoft.com/office/excel/2006/main">
          <x14:cfRule type="iconSet" priority="127" id="{04EA8AD9-EB9F-43A5-9C80-B9A8B32871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8" id="{73464D7C-1994-4BC8-B300-CF34E9C5BD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H21:H24</xm:sqref>
        </x14:conditionalFormatting>
        <x14:conditionalFormatting xmlns:xm="http://schemas.microsoft.com/office/excel/2006/main">
          <x14:cfRule type="iconSet" priority="92717" id="{90F85E81-D6E0-4405-B380-A3EC24CEE1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716" id="{E7E7498B-A5AD-4DDB-B95E-DC94292A84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H25:H29 H13:H20</xm:sqref>
        </x14:conditionalFormatting>
        <x14:conditionalFormatting xmlns:xm="http://schemas.microsoft.com/office/excel/2006/main">
          <x14:cfRule type="iconSet" priority="92720" id="{58EB2853-C4C1-40DF-90F7-EAF6ED518A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H25:H29 H15:H20</xm:sqref>
        </x14:conditionalFormatting>
        <x14:conditionalFormatting xmlns:xm="http://schemas.microsoft.com/office/excel/2006/main">
          <x14:cfRule type="iconSet" priority="92614" id="{59CDAF38-CC77-41F1-B96F-97518D6B76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615" id="{D4D4EE67-BD19-4921-A539-E236C7DB28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H25:H29</xm:sqref>
        </x14:conditionalFormatting>
        <x14:conditionalFormatting xmlns:xm="http://schemas.microsoft.com/office/excel/2006/main">
          <x14:cfRule type="iconSet" priority="92132" id="{FF0259A2-E0D3-4370-A68F-35088A3ECC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33" id="{CAF5C301-CC9B-4B96-A5C3-76B28986EA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36" id="{83E30AA7-66AB-41DF-B22E-C977A8BAD1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H38:H40</xm:sqref>
        </x14:conditionalFormatting>
        <x14:conditionalFormatting xmlns:xm="http://schemas.microsoft.com/office/excel/2006/main">
          <x14:cfRule type="iconSet" priority="92857" id="{CD9914F8-1246-4E6A-8EFE-7DF738B6F2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58" id="{306E27CE-2198-4C29-A108-5741796622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H41:H50 H30:H37</xm:sqref>
        </x14:conditionalFormatting>
        <x14:conditionalFormatting xmlns:xm="http://schemas.microsoft.com/office/excel/2006/main">
          <x14:cfRule type="iconSet" priority="72" id="{F64C5D46-5FF4-4C05-BDCE-0BED8B95A2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H47 H48:K50 H31:K37 H41:K46</xm:sqref>
        </x14:conditionalFormatting>
        <x14:conditionalFormatting xmlns:xm="http://schemas.microsoft.com/office/excel/2006/main">
          <x14:cfRule type="iconSet" priority="296" id="{2FD33B47-4B73-4698-8BF5-8EE875BE7B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H47</xm:sqref>
        </x14:conditionalFormatting>
        <x14:conditionalFormatting xmlns:xm="http://schemas.microsoft.com/office/excel/2006/main">
          <x14:cfRule type="iconSet" priority="92963" id="{77410590-A553-4775-AA3D-0DFCCCCE38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64" id="{624356B7-4157-44DB-AC71-7C5E58421A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67" id="{349A5697-1A8C-4149-BF1D-9383D97466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66" id="{3A268249-D349-4C93-A07A-71B68C0C0C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68" id="{C1AA9782-D57F-4365-B509-A59F6EDB59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65" id="{B732E726-9ECD-4295-AA99-B3A8914CD8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62" id="{2C93F23E-1680-414B-9DC0-C4B5C1FB78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H51</xm:sqref>
        </x14:conditionalFormatting>
        <x14:conditionalFormatting xmlns:xm="http://schemas.microsoft.com/office/excel/2006/main">
          <x14:cfRule type="iconSet" priority="93199" id="{F4E5E487-0536-451E-9624-1EEB70E99D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197" id="{A9671A92-EE5D-4A60-A483-BCB1D73FC4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198" id="{E56E8E10-5603-4112-92BD-CE98A60F82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H55 H57:H95</xm:sqref>
        </x14:conditionalFormatting>
        <x14:conditionalFormatting xmlns:xm="http://schemas.microsoft.com/office/excel/2006/main">
          <x14:cfRule type="iconSet" priority="291" id="{35FD1561-6B0A-44E9-976C-CAE5AFD45B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0" id="{40C57EE0-B494-499D-AD42-C9BF84231E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9" id="{4A72A8DB-D54B-4A9A-81A3-5BBF970639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8" id="{498DC122-F1B9-4E3A-99F0-3330639D01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3" id="{4D4771B8-5177-4151-907E-1AF6968087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4" id="{DBC42A2D-5A59-48AF-91BB-7531E42F80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2" id="{FCF2BA74-AAD3-4AD9-BB7E-92B5184941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7" id="{0D0812C3-8DAB-4F37-B3A8-05087C136A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H56</xm:sqref>
        </x14:conditionalFormatting>
        <x14:conditionalFormatting xmlns:xm="http://schemas.microsoft.com/office/excel/2006/main">
          <x14:cfRule type="iconSet" priority="93284" id="{664B0E29-315B-4B8A-8B2E-C82428CF89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285" id="{1C6A7AB1-B241-4BB3-9500-B50387B2D9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287" id="{73349625-F93B-4C3F-B196-AA60ECC06A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288" id="{BF626783-0BCA-46BD-BF6E-3231AF3AEF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286" id="{6DB7E35D-8B95-498A-925C-0818964D0C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H96:H99</xm:sqref>
        </x14:conditionalFormatting>
        <x14:conditionalFormatting xmlns:xm="http://schemas.microsoft.com/office/excel/2006/main">
          <x14:cfRule type="iconSet" priority="283" id="{48D9BD1A-FE92-4548-9264-85CCF5D6CE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H101</xm:sqref>
        </x14:conditionalFormatting>
        <x14:conditionalFormatting xmlns:xm="http://schemas.microsoft.com/office/excel/2006/main">
          <x14:cfRule type="iconSet" priority="282" id="{56B75958-BCCC-4C00-8052-D2A20B8E7C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H102</xm:sqref>
        </x14:conditionalFormatting>
        <x14:conditionalFormatting xmlns:xm="http://schemas.microsoft.com/office/excel/2006/main">
          <x14:cfRule type="iconSet" priority="93438" id="{FF9988B0-E5A5-4A14-ADFA-1F371654DE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39" id="{81815620-3F09-42CD-B6F1-C2050C7D4C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40" id="{7738EC90-D52B-449E-A5B1-0A7240F08C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H104:H108</xm:sqref>
        </x14:conditionalFormatting>
        <x14:conditionalFormatting xmlns:xm="http://schemas.microsoft.com/office/excel/2006/main">
          <x14:cfRule type="iconSet" priority="275" id="{80D25AF4-0560-4AF0-9009-64725E7645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6" id="{948D2142-4C3F-4D50-B1D0-E7F38A95DC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7" id="{CC297058-A89E-4E94-BF8E-5433B5AD91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8" id="{3DF07226-E487-4733-A569-006D598FEB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H108 I104:J108</xm:sqref>
        </x14:conditionalFormatting>
        <x14:conditionalFormatting xmlns:xm="http://schemas.microsoft.com/office/excel/2006/main">
          <x14:cfRule type="iconSet" priority="273" id="{3FE15C92-9018-4700-B19F-63106F1986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4" id="{32E192C0-2ADF-4A3D-85EA-63D7A9B6C8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H131</xm:sqref>
        </x14:conditionalFormatting>
        <x14:conditionalFormatting xmlns:xm="http://schemas.microsoft.com/office/excel/2006/main">
          <x14:cfRule type="iconSet" priority="93373" id="{AC4A9704-C239-4E41-990F-7DE17EF791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71" id="{D12330D9-DBD7-4CE6-9023-3D21370446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72" id="{23682EDF-8E8F-455A-BA2B-5958BE1E99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H132 H130:J131</xm:sqref>
        </x14:conditionalFormatting>
        <x14:conditionalFormatting xmlns:xm="http://schemas.microsoft.com/office/excel/2006/main">
          <x14:cfRule type="iconSet" priority="268" id="{2B3D0D5F-7845-47C9-A808-31A42EBBE8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H132 H130:K131</xm:sqref>
        </x14:conditionalFormatting>
        <x14:conditionalFormatting xmlns:xm="http://schemas.microsoft.com/office/excel/2006/main">
          <x14:cfRule type="iconSet" priority="93377" id="{6C2DA04A-710C-4989-9B34-1D8F17DEDB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H132 H130:L131 F130:F131</xm:sqref>
        </x14:conditionalFormatting>
        <x14:conditionalFormatting xmlns:xm="http://schemas.microsoft.com/office/excel/2006/main">
          <x14:cfRule type="iconSet" priority="267" id="{E28244D6-0B27-41D5-8C3B-172363DA69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H134:I136</xm:sqref>
        </x14:conditionalFormatting>
        <x14:conditionalFormatting xmlns:xm="http://schemas.microsoft.com/office/excel/2006/main">
          <x14:cfRule type="iconSet" priority="76" id="{E92250A5-E217-442D-BEB1-DDD07B3E03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H138:I140 I134:I136 H100 H132:H136 H130:J131 I115:J123 H103:H125 H53:H55 H13:H50 H57:H95</xm:sqref>
        </x14:conditionalFormatting>
        <x14:conditionalFormatting xmlns:xm="http://schemas.microsoft.com/office/excel/2006/main">
          <x14:cfRule type="iconSet" priority="266" id="{74EA2826-D28F-4E9A-902A-56CBC8B21E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5" id="{FE15A12F-729B-4E8C-92FB-6D597F675C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H138:I140</xm:sqref>
        </x14:conditionalFormatting>
        <x14:conditionalFormatting xmlns:xm="http://schemas.microsoft.com/office/excel/2006/main">
          <x14:cfRule type="iconSet" priority="264" id="{567A9BEA-CC5C-475C-AC62-1BCB787EFC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H101:J101</xm:sqref>
        </x14:conditionalFormatting>
        <x14:conditionalFormatting xmlns:xm="http://schemas.microsoft.com/office/excel/2006/main">
          <x14:cfRule type="iconSet" priority="263" id="{96F21578-D670-4F3E-B0CF-49F5DA8AA7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H102:J102</xm:sqref>
        </x14:conditionalFormatting>
        <x14:conditionalFormatting xmlns:xm="http://schemas.microsoft.com/office/excel/2006/main">
          <x14:cfRule type="iconSet" priority="262" id="{E878CB9B-EE0E-41C8-BCA2-FB413EA6D5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H116:J123 H110:I110 H114:J114 H115:K115</xm:sqref>
        </x14:conditionalFormatting>
        <x14:conditionalFormatting xmlns:xm="http://schemas.microsoft.com/office/excel/2006/main">
          <x14:cfRule type="iconSet" priority="261" id="{E3923A7B-8E5D-4458-82D4-F7A21353AE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H116:J123 H114:J114 H115:K115</xm:sqref>
        </x14:conditionalFormatting>
        <x14:conditionalFormatting xmlns:xm="http://schemas.microsoft.com/office/excel/2006/main">
          <x14:cfRule type="iconSet" priority="93398" id="{C1248EFB-1F9D-4E6E-9E01-2184BEC7AA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H132:J132 H130:K131 H126:J129</xm:sqref>
        </x14:conditionalFormatting>
        <x14:conditionalFormatting xmlns:xm="http://schemas.microsoft.com/office/excel/2006/main">
          <x14:cfRule type="iconSet" priority="260" id="{8D29F003-F3FD-48C3-988C-EE523B3F43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H13:K13</xm:sqref>
        </x14:conditionalFormatting>
        <x14:conditionalFormatting xmlns:xm="http://schemas.microsoft.com/office/excel/2006/main">
          <x14:cfRule type="iconSet" priority="259" id="{8AE23F29-ABE4-487D-A8A5-843B31F3F8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H14:K14</xm:sqref>
        </x14:conditionalFormatting>
        <x14:conditionalFormatting xmlns:xm="http://schemas.microsoft.com/office/excel/2006/main">
          <x14:cfRule type="iconSet" priority="126" id="{5C8CB83F-862C-42D6-A056-9BF0732392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H21:K24</xm:sqref>
        </x14:conditionalFormatting>
        <x14:conditionalFormatting xmlns:xm="http://schemas.microsoft.com/office/excel/2006/main">
          <x14:cfRule type="iconSet" priority="92616" id="{7721775E-0709-4ECD-993A-249FA31213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H25:K29</xm:sqref>
        </x14:conditionalFormatting>
        <x14:conditionalFormatting xmlns:xm="http://schemas.microsoft.com/office/excel/2006/main">
          <x14:cfRule type="iconSet" priority="134" id="{0AE63A09-5D01-4E36-8833-30BCDDDDD0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H30:K30</xm:sqref>
        </x14:conditionalFormatting>
        <x14:conditionalFormatting xmlns:xm="http://schemas.microsoft.com/office/excel/2006/main">
          <x14:cfRule type="iconSet" priority="92176" id="{93ECE5DA-4005-49CE-A318-3A8FDA7EA4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H38:K40</xm:sqref>
        </x14:conditionalFormatting>
        <x14:conditionalFormatting xmlns:xm="http://schemas.microsoft.com/office/excel/2006/main">
          <x14:cfRule type="iconSet" priority="92969" id="{7798D492-A34B-483B-9325-8C59ECC5B6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H51:K51</xm:sqref>
        </x14:conditionalFormatting>
        <x14:conditionalFormatting xmlns:xm="http://schemas.microsoft.com/office/excel/2006/main">
          <x14:cfRule type="iconSet" priority="258" id="{369416B0-7F6A-4BE6-9B0F-4663CCC358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H134:K136</xm:sqref>
        </x14:conditionalFormatting>
        <x14:conditionalFormatting xmlns:xm="http://schemas.microsoft.com/office/excel/2006/main">
          <x14:cfRule type="containsText" priority="319" stopIfTrue="1" operator="containsText" id="{569880D9-272A-4877-BBCF-94B557E6520A}">
            <xm:f>NOT(ISERROR(SEARCH(0,H13)))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H13:L51</xm:sqref>
        </x14:conditionalFormatting>
        <x14:conditionalFormatting xmlns:xm="http://schemas.microsoft.com/office/excel/2006/main">
          <x14:cfRule type="containsText" priority="295" stopIfTrue="1" operator="containsText" id="{C374061A-DA41-402F-B5A8-67DEFD4C5206}">
            <xm:f>NOT(ISERROR(SEARCH(0,F53)))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H53:L56 F56</xm:sqref>
        </x14:conditionalFormatting>
        <x14:conditionalFormatting xmlns:xm="http://schemas.microsoft.com/office/excel/2006/main">
          <x14:cfRule type="iconSet" priority="91884" id="{D76F23B2-E7DA-4E55-B075-62B083B81E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H114:L123 F114:F123</xm:sqref>
        </x14:conditionalFormatting>
        <x14:conditionalFormatting xmlns:xm="http://schemas.microsoft.com/office/excel/2006/main">
          <x14:cfRule type="iconSet" priority="256" id="{FE243B83-BBC9-4B86-924A-196DBD5CAD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5" id="{EE41E2A1-519E-462C-9AE8-EDF91E656D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4" id="{1455AFE3-DEC4-424C-9245-75624969DD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H134:L135</xm:sqref>
        </x14:conditionalFormatting>
        <x14:conditionalFormatting xmlns:xm="http://schemas.microsoft.com/office/excel/2006/main">
          <x14:cfRule type="iconSet" priority="75" id="{44B04517-10FB-4FD4-ACA9-EFAF844D01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H141:L150 I133:K133 H110 F132:F136 F100 I100:L100 H134:K136 L130:L136 H126:L129 H130:K132 F103:F113 I103:L113 H108 F138:F150 H138:M140 F124:F129 I124:L125 F53:F55 F13:F50 I13:L50 I53:L95 F57:F95</xm:sqref>
        </x14:conditionalFormatting>
        <x14:conditionalFormatting xmlns:xm="http://schemas.microsoft.com/office/excel/2006/main">
          <x14:cfRule type="iconSet" priority="253" id="{1ECFC9ED-2362-4B2E-9B5E-AD8E60C900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251" stopIfTrue="1" operator="containsText" id="{5F6AAA61-C1BE-47A2-B718-C6DD85421BE5}">
            <xm:f>NOT(ISERROR(SEARCH(0,H138)))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252" id="{1F4C4A7C-CBEE-46B6-AD7A-A6635CBF39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H138:M140</xm:sqref>
        </x14:conditionalFormatting>
        <x14:conditionalFormatting xmlns:xm="http://schemas.microsoft.com/office/excel/2006/main">
          <x14:cfRule type="iconSet" priority="1" id="{AC84EFC3-FCDF-41FD-9E8C-6A05AAC624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I96</xm:sqref>
        </x14:conditionalFormatting>
        <x14:conditionalFormatting xmlns:xm="http://schemas.microsoft.com/office/excel/2006/main">
          <x14:cfRule type="iconSet" priority="246" id="{F39DBD5A-034F-4FAE-B828-C67E88408D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4" id="{E85D3325-59B4-46C2-950A-85AE49DB09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5" id="{8EEB407C-C8F9-494A-841F-C7197D2D42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I138:I140</xm:sqref>
        </x14:conditionalFormatting>
        <x14:conditionalFormatting xmlns:xm="http://schemas.microsoft.com/office/excel/2006/main">
          <x14:cfRule type="iconSet" priority="243" id="{48AB97B7-7968-40B7-9EA8-06C453E5D3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2" id="{E3863394-0384-4EF3-A9B7-6BB43C70CB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I13:J13</xm:sqref>
        </x14:conditionalFormatting>
        <x14:conditionalFormatting xmlns:xm="http://schemas.microsoft.com/office/excel/2006/main">
          <x14:cfRule type="iconSet" priority="92500" id="{DD5BA0C8-C70B-4C3D-ABBD-DB9579F626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I15:J20</xm:sqref>
        </x14:conditionalFormatting>
        <x14:conditionalFormatting xmlns:xm="http://schemas.microsoft.com/office/excel/2006/main">
          <x14:cfRule type="iconSet" priority="119" id="{ACAA8A9D-EAD8-48CC-AC27-953BDB20C8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" id="{617EA914-82EC-46D7-A19A-30AA0222FF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I21:J24</xm:sqref>
        </x14:conditionalFormatting>
        <x14:conditionalFormatting xmlns:xm="http://schemas.microsoft.com/office/excel/2006/main">
          <x14:cfRule type="iconSet" priority="92623" id="{4E5134FA-D642-4C53-B283-593C2B8BED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624" id="{D68DC570-0707-4833-8AFC-DBEB65A6AE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622" id="{44953957-0F6D-441B-AEE3-DAAD7F93C8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I25:J29</xm:sqref>
        </x14:conditionalFormatting>
        <x14:conditionalFormatting xmlns:xm="http://schemas.microsoft.com/office/excel/2006/main">
          <x14:cfRule type="iconSet" priority="133" id="{6FFC7246-D19C-4D6F-B045-BBBDDBC36B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2" id="{A9F83B43-7BCF-4A50-AC72-DB2A79DB18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I30:J30</xm:sqref>
        </x14:conditionalFormatting>
        <x14:conditionalFormatting xmlns:xm="http://schemas.microsoft.com/office/excel/2006/main">
          <x14:cfRule type="iconSet" priority="92190" id="{64746504-B1FD-4735-BD99-47EBBFDBC1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91" id="{F93882A7-3B16-4D05-8CA6-349887B5AE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92" id="{47996E0F-9C86-4D5E-9DF7-7229DA4738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38" id="{C5A4E4C2-CADB-4B7E-B56D-73E0AB9CBC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78" id="{0D2889BD-E333-45DF-94E0-ACFD6454ED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79" id="{72339375-C54D-4AC7-BD5B-F668AAEF97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86" id="{DD03E1D7-D617-46AB-B7BA-CE2CDCD805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87" id="{9E43A0D1-4076-441A-8D02-F194CEFCD4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88" id="{F4FFA8EF-EE25-4C10-9914-A1E67601BA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89" id="{11FB0AF6-48D4-4A9C-B887-09BE40301E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I38:J40</xm:sqref>
        </x14:conditionalFormatting>
        <x14:conditionalFormatting xmlns:xm="http://schemas.microsoft.com/office/excel/2006/main">
          <x14:cfRule type="iconSet" priority="92836" id="{197215D9-3A7F-41F6-B2AF-5175879E82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35" id="{E52B35AC-2E7B-46A1-859D-779E28DB4A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I41:J46 I31:J37</xm:sqref>
        </x14:conditionalFormatting>
        <x14:conditionalFormatting xmlns:xm="http://schemas.microsoft.com/office/excel/2006/main">
          <x14:cfRule type="iconSet" priority="92869" id="{2ED77A25-4789-4CBA-8E44-A1BF0DF70D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65" id="{69C3A9EC-ECB4-4F03-BE7F-25806C1CFB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66" id="{6F5F92BB-6D8F-42F9-9E0E-5B4231BC73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67" id="{6F83CD0F-4C96-4945-9AB3-29FD417744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68" id="{38AD8410-E9D5-471D-990D-8E1752BADC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63" id="{A33B4240-C639-4228-84F8-6CCC6AC692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64" id="{1C4C0607-05E8-4503-A15E-81561FFC22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I41:J50 I13:J37</xm:sqref>
        </x14:conditionalFormatting>
        <x14:conditionalFormatting xmlns:xm="http://schemas.microsoft.com/office/excel/2006/main">
          <x14:cfRule type="iconSet" priority="117" id="{E1443FD5-0BC5-4DBA-BE2F-62A1441213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" id="{BFC04F02-0D3D-451F-8376-5F7A02DBB9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I48:J50</xm:sqref>
        </x14:conditionalFormatting>
        <x14:conditionalFormatting xmlns:xm="http://schemas.microsoft.com/office/excel/2006/main">
          <x14:cfRule type="iconSet" priority="92975" id="{BEEFCE50-123F-42A9-AC6E-47A74D43FE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76" id="{F384BAF9-B67A-4CDF-B293-8830652214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73" id="{711685F9-6775-495F-83CE-8369824C4B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72" id="{ACDB8083-9FB4-457F-8585-16932D83B9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74" id="{EEF4DC1D-3A44-4213-B01A-9CBE7C7299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78" id="{2AFABFB9-1DEB-4C46-8CCF-EE1300E5A3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77" id="{A2B030B1-9DBD-4D3F-83D2-93112DE74C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71" id="{DAD0D1CA-299B-4379-8838-E999A744D4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70" id="{195017F4-A45F-41AF-95B6-9FF8B30A53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I51:J51</xm:sqref>
        </x14:conditionalFormatting>
        <x14:conditionalFormatting xmlns:xm="http://schemas.microsoft.com/office/excel/2006/main">
          <x14:cfRule type="iconSet" priority="240" id="{0CD7A5B4-0661-492A-B1C2-EBC97B6E58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9" id="{1329EC55-B63B-4B16-B9D9-4E78CA20BE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8" id="{632B16C2-4B09-41B9-BA5D-8B19150E3F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1" id="{CC280C46-7001-4797-8912-DFC8D033AE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7" id="{38CF5715-3EB5-475E-9CED-D28AB52A51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I96:J96</xm:sqref>
        </x14:conditionalFormatting>
        <x14:conditionalFormatting xmlns:xm="http://schemas.microsoft.com/office/excel/2006/main">
          <x14:cfRule type="iconSet" priority="93304" id="{856E0870-552D-4A0F-B316-7EF38DE997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02" id="{1088D113-236C-4DD7-BBF3-A06690EEE7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03" id="{9F95A2C4-486D-491C-AED2-99BF386701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01" id="{A8042E99-6C37-43D3-B8BB-817B1D7501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00" id="{F6832811-F553-40CD-A1B2-342CC31ACB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I97:J98</xm:sqref>
        </x14:conditionalFormatting>
        <x14:conditionalFormatting xmlns:xm="http://schemas.microsoft.com/office/excel/2006/main">
          <x14:cfRule type="iconSet" priority="233" id="{8AA9C2BA-BF6D-4050-BCDD-2E344BAE10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5" id="{1071AF59-0458-48B0-A527-36C24964D3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2" id="{058B0530-CE3D-49F9-A8B1-E02DB4D822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6" id="{8A8706C6-426F-488C-A651-94A7FF217B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4" id="{FF4570B2-90F5-4C19-A773-8C0C9C09FD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I99:J99</xm:sqref>
        </x14:conditionalFormatting>
        <x14:conditionalFormatting xmlns:xm="http://schemas.microsoft.com/office/excel/2006/main">
          <x14:cfRule type="iconSet" priority="91888" id="{0A6D75E0-969C-4A69-974C-6136D2F474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I115:J115 K114:K123</xm:sqref>
        </x14:conditionalFormatting>
        <x14:conditionalFormatting xmlns:xm="http://schemas.microsoft.com/office/excel/2006/main">
          <x14:cfRule type="iconSet" priority="91891" id="{9DF6F30C-FDD5-4677-BA03-1D71FF5A25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I115:J123 H110:H124</xm:sqref>
        </x14:conditionalFormatting>
        <x14:conditionalFormatting xmlns:xm="http://schemas.microsoft.com/office/excel/2006/main">
          <x14:cfRule type="iconSet" priority="91895" id="{AF2BFFE5-C9E7-45AC-A94D-452CB62BF2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I115:J123 H114:H123</xm:sqref>
        </x14:conditionalFormatting>
        <x14:conditionalFormatting xmlns:xm="http://schemas.microsoft.com/office/excel/2006/main">
          <x14:cfRule type="iconSet" priority="93381" id="{D5C14CDF-CBF1-458C-AF57-C686B9AEB6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82" id="{5BC2C588-D329-4DEE-83B4-2EF84B9D07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83" id="{50B82D1D-320D-428D-9E66-9C64250BB2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84" id="{7B06086B-3CA8-4165-B66F-F1BB96B8FE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I130:J131</xm:sqref>
        </x14:conditionalFormatting>
        <x14:conditionalFormatting xmlns:xm="http://schemas.microsoft.com/office/excel/2006/main">
          <x14:cfRule type="iconSet" priority="92501" id="{570AAF7E-698C-4A6C-BC81-C52AA238E5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I15:K20</xm:sqref>
        </x14:conditionalFormatting>
        <x14:conditionalFormatting xmlns:xm="http://schemas.microsoft.com/office/excel/2006/main">
          <x14:cfRule type="iconSet" priority="92626" id="{3C771723-CB47-4F19-9B1C-F0FE1DAF28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625" id="{BE3910B6-4EC8-4C7A-ABBE-E4E9F93CCC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627" id="{20E057F6-44BA-404B-9464-C36EFFFD6A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I25:K29</xm:sqref>
        </x14:conditionalFormatting>
        <x14:conditionalFormatting xmlns:xm="http://schemas.microsoft.com/office/excel/2006/main">
          <x14:cfRule type="iconSet" priority="92140" id="{C4718445-A994-4615-8A47-E6A7F7BA36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82" id="{3138CBEC-B282-4666-B09E-F9022CC14A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83" id="{9B9FE719-AAC5-4212-9050-B3B6CE6880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I38:K40</xm:sqref>
        </x14:conditionalFormatting>
        <x14:conditionalFormatting xmlns:xm="http://schemas.microsoft.com/office/excel/2006/main">
          <x14:cfRule type="iconSet" priority="89" id="{6546B10E-9C17-4AA7-93F0-26B2D8465C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0" id="{0DF5AD37-EA3C-472F-822D-46972443E5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I47:K47 I14:K20</xm:sqref>
        </x14:conditionalFormatting>
        <x14:conditionalFormatting xmlns:xm="http://schemas.microsoft.com/office/excel/2006/main">
          <x14:cfRule type="iconSet" priority="224" id="{0E3AC3E2-0B0C-45C3-AF35-953670C38D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I47:K47</xm:sqref>
        </x14:conditionalFormatting>
        <x14:conditionalFormatting xmlns:xm="http://schemas.microsoft.com/office/excel/2006/main">
          <x14:cfRule type="iconSet" priority="92979" id="{F3F400D2-CE46-4D31-BE19-7516480A81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I51:L51 F51</xm:sqref>
        </x14:conditionalFormatting>
        <x14:conditionalFormatting xmlns:xm="http://schemas.microsoft.com/office/excel/2006/main">
          <x14:cfRule type="iconSet" priority="92503" id="{105D3770-42BA-47FB-99B7-9639B444C8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502" id="{55986367-F18B-427F-86FA-6E9F87488C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 J14:K20</xm:sqref>
        </x14:conditionalFormatting>
        <x14:conditionalFormatting xmlns:xm="http://schemas.microsoft.com/office/excel/2006/main">
          <x14:cfRule type="iconSet" priority="124" id="{1897E77E-4AAE-4384-8CA0-BFC52E20A3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5" id="{AA11CB1F-E6D3-4D4B-A0E6-9F315BB3BC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J21:J24</xm:sqref>
        </x14:conditionalFormatting>
        <x14:conditionalFormatting xmlns:xm="http://schemas.microsoft.com/office/excel/2006/main">
          <x14:cfRule type="iconSet" priority="92618" id="{D9C30D01-5E94-40EC-94F9-CFE0D3F45E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617" id="{5EE3007B-2ABE-407D-9B6D-6EE9CA6E7C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J25:J29</xm:sqref>
        </x14:conditionalFormatting>
        <x14:conditionalFormatting xmlns:xm="http://schemas.microsoft.com/office/excel/2006/main">
          <x14:cfRule type="iconSet" priority="92166" id="{06A418A9-36C7-4BBF-B64E-88F91F6B08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67" id="{FC204175-D14F-4324-815B-6F23BC2994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J38:J40</xm:sqref>
        </x14:conditionalFormatting>
        <x14:conditionalFormatting xmlns:xm="http://schemas.microsoft.com/office/excel/2006/main">
          <x14:cfRule type="iconSet" priority="92981" id="{7B387B73-76D2-4CB9-8EDF-41F99BA429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82" id="{D2B61F35-4BE9-496F-A0EA-C5FA707979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J51</xm:sqref>
        </x14:conditionalFormatting>
        <x14:conditionalFormatting xmlns:xm="http://schemas.microsoft.com/office/excel/2006/main">
          <x14:cfRule type="iconSet" priority="218" id="{00692F95-2105-4BCB-85D0-0225440CC1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J101</xm:sqref>
        </x14:conditionalFormatting>
        <x14:conditionalFormatting xmlns:xm="http://schemas.microsoft.com/office/excel/2006/main">
          <x14:cfRule type="iconSet" priority="217" id="{F319EF88-5BA2-41A8-8B49-F305E5F968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J102</xm:sqref>
        </x14:conditionalFormatting>
        <x14:conditionalFormatting xmlns:xm="http://schemas.microsoft.com/office/excel/2006/main">
          <x14:cfRule type="iconSet" priority="216" id="{B5F96F8C-878D-432E-90E8-47DBE76089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J110</xm:sqref>
        </x14:conditionalFormatting>
        <x14:conditionalFormatting xmlns:xm="http://schemas.microsoft.com/office/excel/2006/main">
          <x14:cfRule type="iconSet" priority="215" id="{A5F0312F-CD15-4FA6-9107-99DDF149CB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J132 J126:J129</xm:sqref>
        </x14:conditionalFormatting>
        <x14:conditionalFormatting xmlns:xm="http://schemas.microsoft.com/office/excel/2006/main">
          <x14:cfRule type="iconSet" priority="213" id="{9C042D88-AD4B-4D03-9744-87F6E5F89B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4" id="{CD086E7E-EDCA-4335-A44E-6FEA6A738A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J134:J136</xm:sqref>
        </x14:conditionalFormatting>
        <x14:conditionalFormatting xmlns:xm="http://schemas.microsoft.com/office/excel/2006/main">
          <x14:cfRule type="iconSet" priority="212" id="{74A6CFD6-1B1F-4A45-B3D5-1390065F91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1" id="{C25F718B-7228-43E4-A456-EE8469AD7E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0" id="{9CA8FB97-69C2-4C82-BC34-815D49B274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9" id="{31429AC6-DB0F-495C-8A62-2E6D534C89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8" id="{D41DCD78-1FB8-4F82-9EA9-5CA6FA7D05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7" id="{84421BA3-FA2C-4545-B8A8-D033BC6832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J138:J140</xm:sqref>
        </x14:conditionalFormatting>
        <x14:conditionalFormatting xmlns:xm="http://schemas.microsoft.com/office/excel/2006/main">
          <x14:cfRule type="iconSet" priority="92629" id="{9AC1F487-3776-4E0F-9A36-3768677B27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628" id="{C9A87636-5B94-4F84-982D-B08EBF40F1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J25:K29</xm:sqref>
        </x14:conditionalFormatting>
        <x14:conditionalFormatting xmlns:xm="http://schemas.microsoft.com/office/excel/2006/main">
          <x14:cfRule type="iconSet" priority="92143" id="{80031D50-D4CF-4434-86FC-1CDE0C50E1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42" id="{B0D26919-B781-4D40-A5E7-0881005F2B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J38:K40</xm:sqref>
        </x14:conditionalFormatting>
        <x14:conditionalFormatting xmlns:xm="http://schemas.microsoft.com/office/excel/2006/main">
          <x14:cfRule type="iconSet" priority="73" id="{570EFEF6-E713-494D-940A-2A82CEB6CF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4" id="{46563AA2-C011-4388-B11B-06EFF4BE2F5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J47:K47 J48:J50 J30:J37 J41:J46</xm:sqref>
        </x14:conditionalFormatting>
        <x14:conditionalFormatting xmlns:xm="http://schemas.microsoft.com/office/excel/2006/main">
          <x14:cfRule type="iconSet" priority="93136" id="{A9B39B6A-0AFF-4393-88C1-9BCB830F54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J72:K91 J55:J71</xm:sqref>
        </x14:conditionalFormatting>
        <x14:conditionalFormatting xmlns:xm="http://schemas.microsoft.com/office/excel/2006/main">
          <x14:cfRule type="iconSet" priority="93140" id="{FBE7CFDD-8B5E-4EF9-B486-AFBE26CEEA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J86:K91 I85:K85 J72:K84 I55:J71</xm:sqref>
        </x14:conditionalFormatting>
        <x14:conditionalFormatting xmlns:xm="http://schemas.microsoft.com/office/excel/2006/main">
          <x14:cfRule type="iconSet" priority="93388" id="{3E463396-BA33-4E29-9423-FC81446E7B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86" id="{F3161C4A-09F7-476F-B347-F25C490725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87" id="{1691AA37-2BA0-40E5-B7E8-F6F7D4CC66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89" id="{B44BA5CF-B8EF-4DDF-ADE4-FCA3BF301D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90" id="{74CABC56-D440-4F36-97CA-70940B2D64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J130:K131</xm:sqref>
        </x14:conditionalFormatting>
        <x14:conditionalFormatting xmlns:xm="http://schemas.microsoft.com/office/excel/2006/main">
          <x14:cfRule type="iconSet" priority="200" id="{209B506D-0E64-4E8A-A4ED-17AE95718B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J134:K136</xm:sqref>
        </x14:conditionalFormatting>
        <x14:conditionalFormatting xmlns:xm="http://schemas.microsoft.com/office/excel/2006/main">
          <x14:cfRule type="iconSet" priority="199" id="{AF7B9024-84A8-47D1-AD0A-CC8CCCC6B4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J134:L135</xm:sqref>
        </x14:conditionalFormatting>
        <x14:conditionalFormatting xmlns:xm="http://schemas.microsoft.com/office/excel/2006/main">
          <x14:cfRule type="iconSet" priority="198" id="{B5169E96-2B40-4C63-8E33-F0E3C968EA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J138:M140</xm:sqref>
        </x14:conditionalFormatting>
        <x14:conditionalFormatting xmlns:xm="http://schemas.microsoft.com/office/excel/2006/main">
          <x14:cfRule type="iconSet" priority="122" id="{AC994FD3-B08F-4AF7-AD8A-F177B67573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3" id="{AA6048D7-1DDC-4174-894E-9EB3451491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K21:K24</xm:sqref>
        </x14:conditionalFormatting>
        <x14:conditionalFormatting xmlns:xm="http://schemas.microsoft.com/office/excel/2006/main">
          <x14:cfRule type="iconSet" priority="92723" id="{E4815083-19FB-40DA-BB70-75EEEE0503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722" id="{13977EAA-19E6-408C-AD94-067127375C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K25:K29 K13:K20</xm:sqref>
        </x14:conditionalFormatting>
        <x14:conditionalFormatting xmlns:xm="http://schemas.microsoft.com/office/excel/2006/main">
          <x14:cfRule type="iconSet" priority="92619" id="{2830549C-5E62-4076-9FFB-35B4AFFAE9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620" id="{0AFBF927-36D9-4F4C-9AA7-C68EA256F4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K25:K29</xm:sqref>
        </x14:conditionalFormatting>
        <x14:conditionalFormatting xmlns:xm="http://schemas.microsoft.com/office/excel/2006/main">
          <x14:cfRule type="iconSet" priority="92147" id="{2FC5F350-F888-4C0C-BC86-6EFF620F63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146" id="{3C1159A7-4A08-4719-8FD8-E350AC9827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K38:K40</xm:sqref>
        </x14:conditionalFormatting>
        <x14:conditionalFormatting xmlns:xm="http://schemas.microsoft.com/office/excel/2006/main">
          <x14:cfRule type="iconSet" priority="92839" id="{9F685F58-BC94-4D1B-8EE8-3AAF794E0C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840" id="{80CA15EA-246B-4D1E-96DC-E9A232A0BA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K41:K50 K30:K37</xm:sqref>
        </x14:conditionalFormatting>
        <x14:conditionalFormatting xmlns:xm="http://schemas.microsoft.com/office/excel/2006/main">
          <x14:cfRule type="iconSet" priority="92984" id="{FA0E00BC-E3A9-4667-899A-226926429B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2983" id="{5B800A2F-4E66-41D9-8DD3-5750FA731C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K51</xm:sqref>
        </x14:conditionalFormatting>
        <x14:conditionalFormatting xmlns:xm="http://schemas.microsoft.com/office/excel/2006/main">
          <x14:cfRule type="iconSet" priority="196" id="{C569470A-EBD0-4842-9813-4D5AE819A2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7" id="{E695A547-451B-459E-A63B-10A22F6A7A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K85 K55:K71</xm:sqref>
        </x14:conditionalFormatting>
        <x14:conditionalFormatting xmlns:xm="http://schemas.microsoft.com/office/excel/2006/main">
          <x14:cfRule type="iconSet" priority="195" id="{ADC34ABA-C788-41D3-85DB-2E491D896E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K101</xm:sqref>
        </x14:conditionalFormatting>
        <x14:conditionalFormatting xmlns:xm="http://schemas.microsoft.com/office/excel/2006/main">
          <x14:cfRule type="iconSet" priority="194" id="{2C651FF5-A5C2-4D3F-9F89-0E324F1AC8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K102</xm:sqref>
        </x14:conditionalFormatting>
        <x14:conditionalFormatting xmlns:xm="http://schemas.microsoft.com/office/excel/2006/main">
          <x14:cfRule type="iconSet" priority="93343" id="{E8405E47-3A19-4B6B-8BB4-367C3923FF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K110:K113</xm:sqref>
        </x14:conditionalFormatting>
        <x14:conditionalFormatting xmlns:xm="http://schemas.microsoft.com/office/excel/2006/main">
          <x14:cfRule type="iconSet" priority="91899" id="{AC468E5C-A78D-4DE5-AAF2-00BF1EF77A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K115:K123 J114:J123 I115</xm:sqref>
        </x14:conditionalFormatting>
        <x14:conditionalFormatting xmlns:xm="http://schemas.microsoft.com/office/excel/2006/main">
          <x14:cfRule type="iconSet" priority="191" id="{21BD869D-8DBE-4C2A-8675-F809DF2349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K116:K123</xm:sqref>
        </x14:conditionalFormatting>
        <x14:conditionalFormatting xmlns:xm="http://schemas.microsoft.com/office/excel/2006/main">
          <x14:cfRule type="iconSet" priority="93396" id="{02745461-8DC3-44D9-8B25-EAB2C2272F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97" id="{E0A59EED-896B-46B1-AB26-BA303E29E6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93" id="{A9815452-51EF-438D-BEAB-81FD864150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95" id="{450FA6F0-30A0-4768-AB42-B7F0BE1C00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94" id="{B7DA897C-4C53-4786-ADF3-D4FCE2EEDB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91" id="{EAD7889B-7DA1-414D-9B54-2616671361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392" id="{C1276F43-841D-419C-A967-79AFEC3174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K130:K131</xm:sqref>
        </x14:conditionalFormatting>
        <x14:conditionalFormatting xmlns:xm="http://schemas.microsoft.com/office/excel/2006/main">
          <x14:cfRule type="iconSet" priority="182" id="{385C2F2B-90AA-4E87-BECE-1FF785B6DE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K134:K136</xm:sqref>
        </x14:conditionalFormatting>
        <x14:conditionalFormatting xmlns:xm="http://schemas.microsoft.com/office/excel/2006/main">
          <x14:cfRule type="iconSet" priority="181" id="{351F3FC9-903B-4139-B32A-CFAE76F44B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K132:L132 K126:K129</xm:sqref>
        </x14:conditionalFormatting>
        <x14:conditionalFormatting xmlns:xm="http://schemas.microsoft.com/office/excel/2006/main">
          <x14:cfRule type="iconSet" priority="180" id="{0565F56B-7FC8-4384-A59F-B9A1E90D40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K138:M140</xm:sqref>
        </x14:conditionalFormatting>
        <x14:conditionalFormatting xmlns:xm="http://schemas.microsoft.com/office/excel/2006/main">
          <x14:cfRule type="iconSet" priority="121" id="{49790439-B88F-4649-A720-4F94A83652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L21:L24</xm:sqref>
        </x14:conditionalFormatting>
        <x14:conditionalFormatting xmlns:xm="http://schemas.microsoft.com/office/excel/2006/main">
          <x14:cfRule type="iconSet" priority="92726" id="{35BF1112-37AD-46CE-AA82-0588D48A46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L25:L29 L13:L20</xm:sqref>
        </x14:conditionalFormatting>
        <x14:conditionalFormatting xmlns:xm="http://schemas.microsoft.com/office/excel/2006/main">
          <x14:cfRule type="iconSet" priority="92621" id="{6B094A50-7718-4510-990B-5ABE9C8887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L25:L29</xm:sqref>
        </x14:conditionalFormatting>
        <x14:conditionalFormatting xmlns:xm="http://schemas.microsoft.com/office/excel/2006/main">
          <x14:cfRule type="iconSet" priority="92150" id="{182D5E49-8B27-4874-8446-5169805B7F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L38:L40</xm:sqref>
        </x14:conditionalFormatting>
        <x14:conditionalFormatting xmlns:xm="http://schemas.microsoft.com/office/excel/2006/main">
          <x14:cfRule type="iconSet" priority="92845" id="{BB575FAF-66F4-4DE6-AB70-84BE1FBFD3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L41:L50 L30:L37</xm:sqref>
        </x14:conditionalFormatting>
        <x14:conditionalFormatting xmlns:xm="http://schemas.microsoft.com/office/excel/2006/main">
          <x14:cfRule type="iconSet" priority="92985" id="{98B61019-9955-46E8-BB7D-812EBED645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L51</xm:sqref>
        </x14:conditionalFormatting>
        <x14:conditionalFormatting xmlns:xm="http://schemas.microsoft.com/office/excel/2006/main">
          <x14:cfRule type="iconSet" priority="93348" id="{AC87B866-2957-43E4-9996-CEAA1A8581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L111:L113</xm:sqref>
        </x14:conditionalFormatting>
        <x14:conditionalFormatting xmlns:xm="http://schemas.microsoft.com/office/excel/2006/main">
          <x14:cfRule type="iconSet" priority="178" id="{C5F57419-854F-4E7B-980C-B15DD08270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L126:L129</xm:sqref>
        </x14:conditionalFormatting>
        <x14:conditionalFormatting xmlns:xm="http://schemas.microsoft.com/office/excel/2006/main">
          <x14:cfRule type="iconSet" priority="93402" id="{95D7211C-B49A-4628-AF4B-06E0DCC7AB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03" id="{FCF487E1-2C73-41FA-A375-68A43F4E96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04" id="{5CD4E3C8-AB83-4339-BAA4-E2839FD881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05" id="{5255A050-F64E-43C3-9825-4CE9D9B1E4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06" id="{4DA45EDD-F3D1-458F-97C0-6B046578F3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07" id="{82C0B52B-EC1C-42B4-B459-FDF3DDCD5C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08" id="{4C2A6525-3696-4A55-9243-0DB9A38FD7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09" id="{B3F4C105-0405-4A78-959B-780E63688E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10" id="{FD3F44FA-9F3D-4CF5-8198-685CEE9392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11" id="{5FCB31CE-7917-4963-93C1-5EDD53231E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12" id="{379EEFA0-E15D-4826-AFB8-D6CB8EB093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413" id="{316C0F07-D2CC-4FD0-AADD-C37AC2759F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L130:L131</xm:sqref>
        </x14:conditionalFormatting>
        <x14:conditionalFormatting xmlns:xm="http://schemas.microsoft.com/office/excel/2006/main">
          <x14:cfRule type="iconSet" priority="165" id="{27603841-54F4-4042-B8CF-4FBCC7A721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3" id="{29E67A0D-2D7E-4AFC-8B42-E6B1599FC3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4" id="{F8DBBB38-D414-4E40-A6A1-4F9B738D46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L134:L136</xm:sqref>
        </x14:conditionalFormatting>
        <x14:conditionalFormatting xmlns:xm="http://schemas.microsoft.com/office/excel/2006/main">
          <x14:cfRule type="iconSet" priority="93298" id="{604F1225-3125-4688-A786-91701ED7D22B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M96:M99</xm:sqref>
        </x14:conditionalFormatting>
        <x14:conditionalFormatting xmlns:xm="http://schemas.microsoft.com/office/excel/2006/main">
          <x14:cfRule type="iconSet" priority="93462" id="{709B8653-E3FA-4C3A-A335-F9AE633944AB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M103:M109 M100 M53:M95</xm:sqref>
        </x14:conditionalFormatting>
        <x14:conditionalFormatting xmlns:xm="http://schemas.microsoft.com/office/excel/2006/main">
          <x14:cfRule type="iconSet" priority="91904" id="{4F55A6A2-98CF-4C1D-B10F-E61742A93230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M114:M123</xm:sqref>
        </x14:conditionalFormatting>
        <x14:conditionalFormatting xmlns:xm="http://schemas.microsoft.com/office/excel/2006/main">
          <x14:cfRule type="iconSet" priority="159" id="{4CB1201B-7775-46DA-91DE-9D84D243AAFC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M124 M110:M113</xm:sqref>
        </x14:conditionalFormatting>
        <x14:conditionalFormatting xmlns:xm="http://schemas.microsoft.com/office/excel/2006/main">
          <x14:cfRule type="iconSet" priority="93416" id="{D4D48228-6D44-4EA7-8514-1E6BBCA5FC5D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M130:M131</xm:sqref>
        </x14:conditionalFormatting>
        <x14:conditionalFormatting xmlns:xm="http://schemas.microsoft.com/office/excel/2006/main">
          <x14:cfRule type="iconSet" priority="157" id="{69B32860-CBE5-4D0F-9BBA-0A4DB0DF2A84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M132 M126:M129</xm:sqref>
        </x14:conditionalFormatting>
        <x14:conditionalFormatting xmlns:xm="http://schemas.microsoft.com/office/excel/2006/main">
          <x14:cfRule type="iconSet" priority="156" id="{31E506AF-02B0-439C-84D3-2D99A46C589C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M134:M135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EB96-B321-40E3-A63D-C70B77653242}">
  <sheetPr codeName="Hoja5"/>
  <dimension ref="C3:G12"/>
  <sheetViews>
    <sheetView showGridLines="0" workbookViewId="0">
      <selection activeCell="F20" sqref="F20"/>
    </sheetView>
  </sheetViews>
  <sheetFormatPr baseColWidth="10" defaultColWidth="11.5703125" defaultRowHeight="15" x14ac:dyDescent="0.25"/>
  <cols>
    <col min="3" max="3" width="11.42578125" customWidth="1"/>
    <col min="4" max="4" width="52.42578125" customWidth="1"/>
    <col min="5" max="6" width="18.42578125" customWidth="1"/>
    <col min="7" max="7" width="13.85546875" customWidth="1"/>
  </cols>
  <sheetData>
    <row r="3" spans="3:7" x14ac:dyDescent="0.25">
      <c r="E3" s="414" t="s">
        <v>953</v>
      </c>
      <c r="F3" s="414" t="s">
        <v>954</v>
      </c>
      <c r="G3" s="414" t="s">
        <v>955</v>
      </c>
    </row>
    <row r="4" spans="3:7" x14ac:dyDescent="0.25">
      <c r="C4" s="410" t="s">
        <v>104</v>
      </c>
      <c r="D4" s="411" t="s">
        <v>619</v>
      </c>
      <c r="E4" s="407">
        <v>45639</v>
      </c>
      <c r="F4" s="407">
        <v>45657</v>
      </c>
      <c r="G4" s="409">
        <v>12</v>
      </c>
    </row>
    <row r="5" spans="3:7" ht="30" x14ac:dyDescent="0.25">
      <c r="C5" s="410" t="s">
        <v>104</v>
      </c>
      <c r="D5" s="411" t="s">
        <v>254</v>
      </c>
      <c r="E5" s="407">
        <v>45639</v>
      </c>
      <c r="F5" s="407">
        <v>45657</v>
      </c>
      <c r="G5" s="409">
        <v>12</v>
      </c>
    </row>
    <row r="6" spans="3:7" x14ac:dyDescent="0.25">
      <c r="C6" s="410" t="s">
        <v>104</v>
      </c>
      <c r="D6" s="411" t="s">
        <v>450</v>
      </c>
      <c r="E6" s="407">
        <v>45646</v>
      </c>
      <c r="F6" s="407">
        <v>45657</v>
      </c>
      <c r="G6" s="409">
        <v>7</v>
      </c>
    </row>
    <row r="7" spans="3:7" x14ac:dyDescent="0.25">
      <c r="C7" s="410" t="s">
        <v>104</v>
      </c>
      <c r="D7" s="411" t="s">
        <v>928</v>
      </c>
      <c r="E7" s="407">
        <v>45639</v>
      </c>
      <c r="F7" s="407">
        <v>45657</v>
      </c>
      <c r="G7" s="409">
        <v>12</v>
      </c>
    </row>
    <row r="8" spans="3:7" x14ac:dyDescent="0.25">
      <c r="C8" s="410" t="s">
        <v>104</v>
      </c>
      <c r="D8" s="411" t="s">
        <v>882</v>
      </c>
      <c r="E8" s="407">
        <v>45632</v>
      </c>
      <c r="F8" s="407">
        <v>45657</v>
      </c>
      <c r="G8" s="409">
        <v>17</v>
      </c>
    </row>
    <row r="9" spans="3:7" x14ac:dyDescent="0.25">
      <c r="C9" s="410" t="s">
        <v>104</v>
      </c>
      <c r="D9" s="411" t="s">
        <v>930</v>
      </c>
      <c r="E9" s="407">
        <v>45639</v>
      </c>
      <c r="F9" s="407">
        <v>45657</v>
      </c>
      <c r="G9" s="409">
        <v>12</v>
      </c>
    </row>
    <row r="10" spans="3:7" x14ac:dyDescent="0.25">
      <c r="C10" s="410" t="s">
        <v>104</v>
      </c>
      <c r="D10" s="411" t="s">
        <v>931</v>
      </c>
      <c r="E10" s="407">
        <v>45639</v>
      </c>
      <c r="F10" s="407">
        <v>45657</v>
      </c>
      <c r="G10" s="409">
        <v>12</v>
      </c>
    </row>
    <row r="11" spans="3:7" x14ac:dyDescent="0.25">
      <c r="C11" s="412" t="s">
        <v>104</v>
      </c>
      <c r="D11" s="413" t="s">
        <v>626</v>
      </c>
      <c r="E11" s="408">
        <v>45646</v>
      </c>
      <c r="F11" s="407">
        <v>45657</v>
      </c>
      <c r="G11" s="409">
        <v>7</v>
      </c>
    </row>
    <row r="12" spans="3:7" x14ac:dyDescent="0.25">
      <c r="C12" s="412" t="s">
        <v>104</v>
      </c>
      <c r="D12" s="413" t="s">
        <v>822</v>
      </c>
      <c r="E12" s="408">
        <v>45646</v>
      </c>
      <c r="F12" s="407">
        <v>45657</v>
      </c>
      <c r="G12" s="409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261E-5D72-48AB-A3A8-FE253C98814B}">
  <sheetPr codeName="Sheet9"/>
  <dimension ref="A1:AM1048576"/>
  <sheetViews>
    <sheetView showGridLines="0" topLeftCell="A15" zoomScale="50" zoomScaleNormal="50" workbookViewId="0">
      <selection activeCell="N27" sqref="N27"/>
    </sheetView>
  </sheetViews>
  <sheetFormatPr baseColWidth="10" defaultColWidth="8.5703125" defaultRowHeight="15" x14ac:dyDescent="0.25"/>
  <cols>
    <col min="1" max="1" width="14.5703125" style="6" customWidth="1"/>
    <col min="2" max="2" width="13.5703125" style="42" customWidth="1"/>
    <col min="3" max="3" width="25.5703125" style="6" customWidth="1"/>
    <col min="4" max="4" width="106.5703125" style="6" customWidth="1"/>
    <col min="5" max="5" width="10.5703125" style="12" customWidth="1"/>
    <col min="6" max="6" width="9.5703125" style="12" customWidth="1"/>
    <col min="7" max="7" width="11.5703125" style="13" customWidth="1"/>
    <col min="8" max="12" width="6.5703125" style="6" customWidth="1"/>
    <col min="13" max="13" width="7.42578125" style="6" hidden="1" customWidth="1"/>
    <col min="14" max="14" width="91.85546875" style="14" customWidth="1"/>
    <col min="15" max="15" width="11.42578125" style="16" customWidth="1"/>
    <col min="16" max="16" width="14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x14ac:dyDescent="0.25">
      <c r="E6" s="23"/>
      <c r="F6" s="23"/>
      <c r="G6" s="21" t="s">
        <v>11</v>
      </c>
      <c r="H6" s="745" t="s">
        <v>956</v>
      </c>
      <c r="I6" s="745"/>
      <c r="J6" s="745"/>
      <c r="K6" s="745"/>
      <c r="L6" s="745"/>
      <c r="M6" s="62"/>
      <c r="P6" s="20" t="s">
        <v>13</v>
      </c>
      <c r="R6" s="20" t="s">
        <v>14</v>
      </c>
      <c r="S6" s="7">
        <v>2</v>
      </c>
      <c r="AA6" s="15"/>
      <c r="AB6" s="15"/>
      <c r="AK6" s="15"/>
      <c r="AL6" s="15"/>
      <c r="AM6" s="15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42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273"/>
      <c r="H11" s="810" t="str">
        <f>_xlfn.CONCAT("Sem: ",H6)</f>
        <v>Sem: Del 25 Mar - 29 Mar - 2024</v>
      </c>
      <c r="I11" s="810"/>
      <c r="J11" s="810"/>
      <c r="K11" s="810"/>
      <c r="L11" s="811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42"/>
      <c r="C12" s="743"/>
      <c r="D12" s="744"/>
      <c r="E12" s="735"/>
      <c r="F12" s="736"/>
      <c r="G12" s="274" t="s">
        <v>7</v>
      </c>
      <c r="H12" s="58" t="s">
        <v>34</v>
      </c>
      <c r="I12" s="57" t="s">
        <v>35</v>
      </c>
      <c r="J12" s="57" t="s">
        <v>36</v>
      </c>
      <c r="K12" s="57" t="s">
        <v>37</v>
      </c>
      <c r="L12" s="59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35.25" customHeight="1" thickBot="1" x14ac:dyDescent="0.3">
      <c r="A13" s="813" t="s">
        <v>39</v>
      </c>
      <c r="B13" s="814" t="s">
        <v>100</v>
      </c>
      <c r="C13" s="65" t="s">
        <v>45</v>
      </c>
      <c r="D13" s="203" t="s">
        <v>46</v>
      </c>
      <c r="E13" s="259"/>
      <c r="F13" s="272"/>
      <c r="G13" s="183"/>
      <c r="H13" s="239"/>
      <c r="I13" s="240"/>
      <c r="J13" s="240"/>
      <c r="K13" s="240"/>
      <c r="L13" s="237"/>
      <c r="M13" s="107"/>
      <c r="N13" s="105" t="s">
        <v>957</v>
      </c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24" customHeight="1" thickBot="1" x14ac:dyDescent="0.3">
      <c r="A14" s="720"/>
      <c r="B14" s="730"/>
      <c r="C14" s="68" t="s">
        <v>958</v>
      </c>
      <c r="D14" s="150" t="s">
        <v>959</v>
      </c>
      <c r="E14" s="154"/>
      <c r="F14" s="38">
        <v>1</v>
      </c>
      <c r="G14" s="183" t="s">
        <v>9</v>
      </c>
      <c r="H14" s="135"/>
      <c r="I14" s="10"/>
      <c r="J14" s="10"/>
      <c r="K14" s="10"/>
      <c r="L14" s="38"/>
      <c r="M14" s="132"/>
      <c r="N14" s="77" t="s">
        <v>960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24" customHeight="1" thickBot="1" x14ac:dyDescent="0.3">
      <c r="A15" s="720"/>
      <c r="B15" s="730"/>
      <c r="C15" s="68" t="s">
        <v>41</v>
      </c>
      <c r="D15" s="150" t="s">
        <v>961</v>
      </c>
      <c r="E15" s="154"/>
      <c r="F15" s="38">
        <v>1</v>
      </c>
      <c r="G15" s="183" t="s">
        <v>9</v>
      </c>
      <c r="H15" s="135"/>
      <c r="I15" s="10"/>
      <c r="J15" s="10"/>
      <c r="K15" s="10"/>
      <c r="L15" s="38"/>
      <c r="M15" s="132"/>
      <c r="N15" s="77"/>
      <c r="O15" s="12"/>
      <c r="P15" s="5"/>
      <c r="Q15" s="28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24" customHeight="1" thickBot="1" x14ac:dyDescent="0.3">
      <c r="A16" s="720"/>
      <c r="B16" s="730"/>
      <c r="C16" s="68" t="s">
        <v>41</v>
      </c>
      <c r="D16" s="150" t="s">
        <v>962</v>
      </c>
      <c r="E16" s="154"/>
      <c r="F16" s="38">
        <v>1</v>
      </c>
      <c r="G16" s="183" t="s">
        <v>9</v>
      </c>
      <c r="H16" s="135"/>
      <c r="I16" s="10"/>
      <c r="J16" s="10"/>
      <c r="K16" s="10"/>
      <c r="L16" s="38"/>
      <c r="M16" s="132"/>
      <c r="N16" s="77"/>
      <c r="O16" s="12"/>
      <c r="P16" s="5"/>
      <c r="Q16" s="28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24" customHeight="1" thickBot="1" x14ac:dyDescent="0.3">
      <c r="A17" s="720"/>
      <c r="B17" s="730"/>
      <c r="C17" s="70" t="s">
        <v>504</v>
      </c>
      <c r="D17" s="150" t="s">
        <v>963</v>
      </c>
      <c r="E17" s="154">
        <v>45362</v>
      </c>
      <c r="F17" s="38">
        <v>1</v>
      </c>
      <c r="G17" s="183" t="s">
        <v>9</v>
      </c>
      <c r="H17" s="135"/>
      <c r="I17" s="10"/>
      <c r="J17" s="10"/>
      <c r="K17" s="10"/>
      <c r="L17" s="38"/>
      <c r="M17" s="109"/>
      <c r="N17" s="71" t="s">
        <v>964</v>
      </c>
      <c r="O17" s="12"/>
      <c r="P17" s="5"/>
      <c r="Q17" s="28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24" customHeight="1" thickBot="1" x14ac:dyDescent="0.3">
      <c r="A18" s="720"/>
      <c r="B18" s="730"/>
      <c r="C18" s="68" t="s">
        <v>41</v>
      </c>
      <c r="D18" s="150" t="s">
        <v>965</v>
      </c>
      <c r="E18" s="154">
        <v>45378</v>
      </c>
      <c r="F18" s="38">
        <v>1</v>
      </c>
      <c r="G18" s="183" t="s">
        <v>9</v>
      </c>
      <c r="H18" s="135"/>
      <c r="I18" s="10"/>
      <c r="J18" s="10"/>
      <c r="K18" s="10"/>
      <c r="L18" s="38"/>
      <c r="M18" s="132"/>
      <c r="N18" s="77" t="s">
        <v>966</v>
      </c>
      <c r="O18" s="12"/>
      <c r="P18" s="5"/>
      <c r="Q18" s="28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24" customHeight="1" thickBot="1" x14ac:dyDescent="0.3">
      <c r="A19" s="720"/>
      <c r="B19" s="730"/>
      <c r="C19" s="68" t="s">
        <v>82</v>
      </c>
      <c r="D19" s="150" t="s">
        <v>781</v>
      </c>
      <c r="E19" s="154"/>
      <c r="F19" s="38">
        <v>1</v>
      </c>
      <c r="G19" s="183" t="s">
        <v>9</v>
      </c>
      <c r="H19" s="135"/>
      <c r="I19" s="10"/>
      <c r="J19" s="10"/>
      <c r="K19" s="10"/>
      <c r="L19" s="38"/>
      <c r="M19" s="132"/>
      <c r="N19" s="149" t="s">
        <v>967</v>
      </c>
      <c r="O19" s="12"/>
      <c r="P19" s="5"/>
      <c r="Q19" s="28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24" customHeight="1" thickBot="1" x14ac:dyDescent="0.3">
      <c r="A20" s="720"/>
      <c r="B20" s="730"/>
      <c r="C20" s="70" t="s">
        <v>41</v>
      </c>
      <c r="D20" s="150" t="s">
        <v>968</v>
      </c>
      <c r="E20" s="154"/>
      <c r="F20" s="38">
        <v>1</v>
      </c>
      <c r="G20" s="183" t="s">
        <v>9</v>
      </c>
      <c r="H20" s="135"/>
      <c r="I20" s="10"/>
      <c r="J20" s="10"/>
      <c r="K20" s="10"/>
      <c r="L20" s="38"/>
      <c r="M20" s="109"/>
      <c r="N20" s="148" t="s">
        <v>969</v>
      </c>
      <c r="O20" s="12"/>
      <c r="P20" s="5"/>
      <c r="Q20" s="28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24" customHeight="1" thickBot="1" x14ac:dyDescent="0.3">
      <c r="A21" s="720"/>
      <c r="B21" s="730"/>
      <c r="C21" s="68" t="s">
        <v>970</v>
      </c>
      <c r="D21" s="150" t="s">
        <v>971</v>
      </c>
      <c r="E21" s="154"/>
      <c r="F21" s="38">
        <v>1</v>
      </c>
      <c r="G21" s="183" t="s">
        <v>9</v>
      </c>
      <c r="H21" s="135"/>
      <c r="I21" s="10"/>
      <c r="J21" s="10"/>
      <c r="K21" s="10"/>
      <c r="L21" s="38"/>
      <c r="M21" s="136"/>
      <c r="N21" s="149" t="s">
        <v>972</v>
      </c>
      <c r="O21" s="161"/>
      <c r="P21" s="2"/>
      <c r="Q21" s="4"/>
      <c r="R21" s="48"/>
      <c r="S21" s="48"/>
      <c r="T21" s="48"/>
      <c r="U21" s="137"/>
      <c r="V21" s="137"/>
      <c r="W21" s="137"/>
      <c r="X21" s="137"/>
      <c r="Y21" s="137"/>
      <c r="Z21" s="137"/>
      <c r="AA21" s="48"/>
      <c r="AB21" s="48"/>
      <c r="AC21"/>
      <c r="AD21"/>
      <c r="AE21"/>
      <c r="AF21"/>
      <c r="AG21"/>
      <c r="AH21"/>
      <c r="AI21"/>
      <c r="AJ21"/>
      <c r="AK21" s="48"/>
      <c r="AL21" s="48"/>
      <c r="AM21" s="48"/>
    </row>
    <row r="22" spans="1:39" ht="24" customHeight="1" thickBot="1" x14ac:dyDescent="0.3">
      <c r="A22" s="720"/>
      <c r="B22" s="730"/>
      <c r="C22" s="70" t="s">
        <v>973</v>
      </c>
      <c r="D22" s="150" t="s">
        <v>974</v>
      </c>
      <c r="E22" s="154"/>
      <c r="F22" s="38">
        <v>1</v>
      </c>
      <c r="G22" s="183" t="s">
        <v>9</v>
      </c>
      <c r="H22" s="135"/>
      <c r="I22" s="10"/>
      <c r="J22" s="10"/>
      <c r="K22" s="10"/>
      <c r="L22" s="38"/>
      <c r="M22" s="109"/>
      <c r="N22" s="148"/>
      <c r="O22" s="12"/>
      <c r="P22" s="5"/>
      <c r="Q22" s="28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24" customHeight="1" thickBot="1" x14ac:dyDescent="0.3">
      <c r="A23" s="720"/>
      <c r="B23" s="730"/>
      <c r="C23" s="70" t="s">
        <v>45</v>
      </c>
      <c r="D23" s="150" t="s">
        <v>975</v>
      </c>
      <c r="E23" s="154"/>
      <c r="F23" s="38">
        <v>1</v>
      </c>
      <c r="G23" s="183" t="s">
        <v>9</v>
      </c>
      <c r="H23" s="135"/>
      <c r="I23" s="10"/>
      <c r="J23" s="10"/>
      <c r="K23" s="10"/>
      <c r="L23" s="38"/>
      <c r="M23" s="109"/>
      <c r="N23" s="148"/>
      <c r="O23" s="12"/>
      <c r="P23" s="5"/>
      <c r="Q23" s="28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24" customHeight="1" thickBot="1" x14ac:dyDescent="0.3">
      <c r="A24" s="720"/>
      <c r="B24" s="730"/>
      <c r="C24" s="70" t="s">
        <v>113</v>
      </c>
      <c r="D24" s="150" t="s">
        <v>976</v>
      </c>
      <c r="E24" s="154">
        <v>45373</v>
      </c>
      <c r="F24" s="38">
        <v>1</v>
      </c>
      <c r="G24" s="183" t="s">
        <v>9</v>
      </c>
      <c r="H24" s="135"/>
      <c r="I24" s="10"/>
      <c r="J24" s="10"/>
      <c r="K24" s="10"/>
      <c r="L24" s="38"/>
      <c r="M24" s="109"/>
      <c r="N24" s="148"/>
      <c r="O24" s="12"/>
      <c r="P24" s="5"/>
      <c r="Q24" s="28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24" customHeight="1" thickBot="1" x14ac:dyDescent="0.3">
      <c r="A25" s="720"/>
      <c r="B25" s="730"/>
      <c r="C25" s="70" t="s">
        <v>41</v>
      </c>
      <c r="D25" s="150" t="s">
        <v>977</v>
      </c>
      <c r="E25" s="154"/>
      <c r="F25" s="33">
        <v>1</v>
      </c>
      <c r="G25" s="183" t="s">
        <v>9</v>
      </c>
      <c r="H25" s="135"/>
      <c r="I25" s="10"/>
      <c r="J25" s="7"/>
      <c r="K25" s="7"/>
      <c r="L25" s="33"/>
      <c r="M25" s="109"/>
      <c r="N25" s="148"/>
      <c r="O25" s="12"/>
      <c r="P25" s="5"/>
      <c r="Q25" s="28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24" customHeight="1" thickBot="1" x14ac:dyDescent="0.3">
      <c r="A26" s="720"/>
      <c r="B26" s="730"/>
      <c r="C26" s="70" t="s">
        <v>504</v>
      </c>
      <c r="D26" s="150" t="s">
        <v>978</v>
      </c>
      <c r="E26" s="154"/>
      <c r="F26" s="33">
        <v>4</v>
      </c>
      <c r="G26" s="183" t="s">
        <v>9</v>
      </c>
      <c r="H26" s="135"/>
      <c r="I26" s="7"/>
      <c r="J26" s="7"/>
      <c r="K26" s="7"/>
      <c r="L26" s="33"/>
      <c r="M26" s="109"/>
      <c r="N26" s="148" t="s">
        <v>979</v>
      </c>
      <c r="O26" s="12"/>
      <c r="P26" s="5"/>
      <c r="Q26" s="28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24" customHeight="1" thickBot="1" x14ac:dyDescent="0.3">
      <c r="A27" s="720"/>
      <c r="B27" s="730"/>
      <c r="C27" s="68" t="s">
        <v>102</v>
      </c>
      <c r="D27" s="207" t="s">
        <v>980</v>
      </c>
      <c r="E27" s="256"/>
      <c r="F27" s="33">
        <v>1</v>
      </c>
      <c r="G27" s="183" t="s">
        <v>9</v>
      </c>
      <c r="H27" s="178">
        <v>1</v>
      </c>
      <c r="I27" s="7"/>
      <c r="J27" s="7"/>
      <c r="K27" s="7"/>
      <c r="L27" s="33"/>
      <c r="M27" s="123"/>
      <c r="N27" s="257" t="s">
        <v>981</v>
      </c>
      <c r="O27" s="12"/>
      <c r="P27" s="5"/>
      <c r="Q27" s="28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24" customHeight="1" thickBot="1" x14ac:dyDescent="0.3">
      <c r="A28" s="720"/>
      <c r="B28" s="730"/>
      <c r="C28" s="202" t="s">
        <v>102</v>
      </c>
      <c r="D28" s="235" t="s">
        <v>982</v>
      </c>
      <c r="E28" s="201">
        <v>45366</v>
      </c>
      <c r="F28" s="38">
        <v>2</v>
      </c>
      <c r="G28" s="183" t="s">
        <v>9</v>
      </c>
      <c r="H28" s="135">
        <v>0</v>
      </c>
      <c r="I28" s="10"/>
      <c r="J28" s="10"/>
      <c r="K28" s="10"/>
      <c r="L28" s="38"/>
      <c r="M28" s="236"/>
      <c r="N28" s="255" t="s">
        <v>983</v>
      </c>
      <c r="O28" s="12"/>
      <c r="P28" s="5"/>
      <c r="Q28" s="28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24" customHeight="1" thickBot="1" x14ac:dyDescent="0.3">
      <c r="A29" s="720"/>
      <c r="B29" s="730"/>
      <c r="C29" s="278" t="s">
        <v>102</v>
      </c>
      <c r="D29" s="204" t="s">
        <v>984</v>
      </c>
      <c r="E29" s="154"/>
      <c r="F29" s="38">
        <v>1</v>
      </c>
      <c r="G29" s="183" t="s">
        <v>9</v>
      </c>
      <c r="H29" s="135"/>
      <c r="I29" s="10"/>
      <c r="J29" s="10"/>
      <c r="K29" s="10"/>
      <c r="L29" s="38"/>
      <c r="M29" s="122"/>
      <c r="N29" s="258"/>
      <c r="O29" s="12"/>
      <c r="P29" s="5"/>
      <c r="Q29" s="28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24" customHeight="1" thickBot="1" x14ac:dyDescent="0.3">
      <c r="A30" s="720"/>
      <c r="B30" s="730"/>
      <c r="C30" s="68" t="s">
        <v>985</v>
      </c>
      <c r="D30" s="207" t="s">
        <v>986</v>
      </c>
      <c r="E30" s="201">
        <v>45366</v>
      </c>
      <c r="F30" s="38">
        <v>1</v>
      </c>
      <c r="G30" s="183" t="s">
        <v>9</v>
      </c>
      <c r="H30" s="135"/>
      <c r="I30" s="10"/>
      <c r="J30" s="10"/>
      <c r="K30" s="10"/>
      <c r="L30" s="38"/>
      <c r="M30" s="123"/>
      <c r="N30" s="88" t="s">
        <v>987</v>
      </c>
      <c r="O30" s="12"/>
      <c r="P30" s="5"/>
      <c r="Q30" s="28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24" customHeight="1" thickBot="1" x14ac:dyDescent="0.3">
      <c r="A31" s="720"/>
      <c r="B31" s="730"/>
      <c r="C31" s="268" t="s">
        <v>41</v>
      </c>
      <c r="D31" s="269" t="s">
        <v>988</v>
      </c>
      <c r="E31" s="201">
        <v>45371</v>
      </c>
      <c r="F31" s="33">
        <v>4</v>
      </c>
      <c r="G31" s="183" t="s">
        <v>9</v>
      </c>
      <c r="H31" s="178"/>
      <c r="I31" s="7"/>
      <c r="J31" s="7"/>
      <c r="K31" s="7"/>
      <c r="L31" s="33"/>
      <c r="M31" s="123"/>
      <c r="N31" s="257" t="s">
        <v>989</v>
      </c>
      <c r="O31" s="12"/>
      <c r="P31" s="5"/>
      <c r="Q31" s="28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32.1" customHeight="1" thickBot="1" x14ac:dyDescent="0.3">
      <c r="A32" s="729"/>
      <c r="B32" s="815"/>
      <c r="C32" s="267"/>
      <c r="D32" s="262"/>
      <c r="E32" s="263"/>
      <c r="F32" s="111"/>
      <c r="G32" s="221"/>
      <c r="H32" s="265"/>
      <c r="I32" s="36"/>
      <c r="J32" s="266"/>
      <c r="K32" s="266"/>
      <c r="L32" s="111"/>
      <c r="M32" s="111"/>
      <c r="N32" s="264"/>
      <c r="O32" s="27"/>
      <c r="P32" s="5"/>
      <c r="Q32" s="28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K32" s="15"/>
      <c r="AL32" s="15"/>
      <c r="AM32" s="15"/>
    </row>
    <row r="33" spans="1:39" ht="5.0999999999999996" customHeight="1" thickBot="1" x14ac:dyDescent="0.3">
      <c r="A33" s="130"/>
      <c r="B33" s="130"/>
      <c r="C33" s="128"/>
      <c r="D33" s="94"/>
      <c r="E33" s="49"/>
      <c r="F33" s="41"/>
      <c r="G33" s="189"/>
      <c r="H33" s="217"/>
      <c r="I33" s="31"/>
      <c r="J33" s="31"/>
      <c r="K33" s="31"/>
      <c r="L33" s="41"/>
      <c r="M33" s="1"/>
      <c r="N33" s="80"/>
      <c r="O33" s="27"/>
      <c r="P33" s="5"/>
      <c r="Q33" s="28"/>
      <c r="R33" s="15"/>
      <c r="S33" s="15"/>
      <c r="T33" s="15"/>
    </row>
    <row r="34" spans="1:39" ht="26.45" customHeight="1" thickBot="1" x14ac:dyDescent="0.3">
      <c r="A34" s="714" t="s">
        <v>99</v>
      </c>
      <c r="B34" s="714" t="s">
        <v>100</v>
      </c>
      <c r="C34" s="151" t="s">
        <v>45</v>
      </c>
      <c r="D34" s="168" t="s">
        <v>46</v>
      </c>
      <c r="E34" s="121"/>
      <c r="F34" s="32"/>
      <c r="G34" s="245"/>
      <c r="H34" s="218"/>
      <c r="I34" s="8"/>
      <c r="J34" s="8"/>
      <c r="K34" s="8"/>
      <c r="L34" s="32"/>
      <c r="M34" s="169"/>
      <c r="N34" s="106" t="s">
        <v>990</v>
      </c>
      <c r="O34" s="27"/>
      <c r="P34" s="5"/>
      <c r="Q34" s="28"/>
      <c r="R34" s="61"/>
      <c r="S34" s="61"/>
      <c r="T34" s="61"/>
      <c r="U34" s="15"/>
    </row>
    <row r="35" spans="1:39" ht="26.45" customHeight="1" thickBot="1" x14ac:dyDescent="0.3">
      <c r="A35" s="714"/>
      <c r="B35" s="714"/>
      <c r="C35" s="68" t="s">
        <v>991</v>
      </c>
      <c r="D35" s="95" t="s">
        <v>992</v>
      </c>
      <c r="E35" s="201"/>
      <c r="F35" s="38">
        <v>1</v>
      </c>
      <c r="G35" s="183" t="s">
        <v>9</v>
      </c>
      <c r="H35" s="215"/>
      <c r="I35" s="10"/>
      <c r="J35" s="10"/>
      <c r="K35" s="10"/>
      <c r="L35" s="38"/>
      <c r="M35" s="101"/>
      <c r="N35" s="260"/>
      <c r="O35" s="27"/>
      <c r="P35" s="5"/>
      <c r="Q35" s="28"/>
      <c r="R35" s="61"/>
      <c r="S35" s="61"/>
      <c r="T35" s="61"/>
      <c r="U35" s="15"/>
    </row>
    <row r="36" spans="1:39" ht="26.45" customHeight="1" thickBot="1" x14ac:dyDescent="0.3">
      <c r="A36" s="714"/>
      <c r="B36" s="714"/>
      <c r="C36" s="75" t="s">
        <v>41</v>
      </c>
      <c r="D36" s="91" t="s">
        <v>993</v>
      </c>
      <c r="E36" s="201">
        <v>45313</v>
      </c>
      <c r="F36" s="38">
        <v>4</v>
      </c>
      <c r="G36" s="183" t="s">
        <v>9</v>
      </c>
      <c r="H36" s="215"/>
      <c r="I36" s="10"/>
      <c r="J36" s="10"/>
      <c r="K36" s="10"/>
      <c r="L36" s="38"/>
      <c r="M36" s="1"/>
      <c r="N36" s="173" t="s">
        <v>994</v>
      </c>
      <c r="O36" s="27"/>
      <c r="P36" s="5"/>
      <c r="Q36" s="28"/>
      <c r="R36" s="61"/>
      <c r="S36" s="15"/>
      <c r="T36" s="15"/>
      <c r="U36" s="15"/>
    </row>
    <row r="37" spans="1:39" ht="26.45" customHeight="1" thickBot="1" x14ac:dyDescent="0.3">
      <c r="A37" s="714"/>
      <c r="B37" s="714"/>
      <c r="C37" s="87" t="s">
        <v>995</v>
      </c>
      <c r="D37" s="86" t="s">
        <v>996</v>
      </c>
      <c r="E37" s="208">
        <v>45314</v>
      </c>
      <c r="F37" s="38">
        <v>1</v>
      </c>
      <c r="G37" s="183" t="s">
        <v>9</v>
      </c>
      <c r="H37" s="215"/>
      <c r="I37" s="10"/>
      <c r="J37" s="10"/>
      <c r="K37" s="10"/>
      <c r="L37" s="38"/>
      <c r="M37" s="1"/>
      <c r="N37" s="174" t="s">
        <v>997</v>
      </c>
      <c r="O37" s="27"/>
      <c r="P37" s="5"/>
      <c r="Q37" s="28"/>
      <c r="R37" s="15"/>
      <c r="S37" s="15"/>
      <c r="T37" s="15"/>
    </row>
    <row r="38" spans="1:39" ht="26.45" customHeight="1" thickBot="1" x14ac:dyDescent="0.3">
      <c r="A38" s="714"/>
      <c r="B38" s="714"/>
      <c r="C38" s="75" t="s">
        <v>998</v>
      </c>
      <c r="D38" s="95" t="s">
        <v>999</v>
      </c>
      <c r="E38" s="103"/>
      <c r="F38" s="38">
        <v>1</v>
      </c>
      <c r="G38" s="183" t="s">
        <v>9</v>
      </c>
      <c r="H38" s="215"/>
      <c r="I38" s="10"/>
      <c r="J38" s="10"/>
      <c r="K38" s="10"/>
      <c r="L38" s="38"/>
      <c r="M38" s="1"/>
      <c r="N38" s="175" t="s">
        <v>1000</v>
      </c>
      <c r="O38" s="27"/>
      <c r="P38" s="5"/>
      <c r="Q38" s="28"/>
      <c r="R38" s="15"/>
      <c r="S38" s="15"/>
      <c r="T38" s="15"/>
    </row>
    <row r="39" spans="1:39" ht="26.45" customHeight="1" thickBot="1" x14ac:dyDescent="0.3">
      <c r="A39" s="714"/>
      <c r="B39" s="714"/>
      <c r="C39" s="75" t="s">
        <v>41</v>
      </c>
      <c r="D39" s="150" t="s">
        <v>1001</v>
      </c>
      <c r="E39" s="154"/>
      <c r="F39" s="38">
        <v>1</v>
      </c>
      <c r="G39" s="183" t="s">
        <v>9</v>
      </c>
      <c r="H39" s="215"/>
      <c r="I39" s="10"/>
      <c r="J39" s="10"/>
      <c r="K39" s="10"/>
      <c r="L39" s="38"/>
      <c r="M39" s="170"/>
      <c r="N39" s="214" t="s">
        <v>1002</v>
      </c>
      <c r="O39" s="12"/>
      <c r="P39" s="5"/>
      <c r="Q39" s="28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21.6" customHeight="1" thickBot="1" x14ac:dyDescent="0.3">
      <c r="A40" s="727"/>
      <c r="B40" s="727"/>
      <c r="C40" s="153"/>
      <c r="D40" s="120"/>
      <c r="E40" s="102"/>
      <c r="F40" s="34"/>
      <c r="G40" s="185"/>
      <c r="H40" s="216"/>
      <c r="I40" s="9"/>
      <c r="J40" s="9"/>
      <c r="K40" s="9"/>
      <c r="L40" s="34"/>
      <c r="M40" s="171"/>
      <c r="N40" s="177"/>
      <c r="O40" s="27"/>
      <c r="P40" s="5"/>
      <c r="Q40" s="28"/>
      <c r="R40" s="15"/>
      <c r="S40" s="15"/>
      <c r="T40" s="15"/>
    </row>
    <row r="41" spans="1:39" ht="6" customHeight="1" thickBot="1" x14ac:dyDescent="0.3">
      <c r="A41" s="127"/>
      <c r="B41" s="127"/>
      <c r="C41" s="128"/>
      <c r="D41" s="129"/>
      <c r="E41" s="50"/>
      <c r="F41" s="41"/>
      <c r="G41" s="189"/>
      <c r="H41" s="217"/>
      <c r="I41" s="31"/>
      <c r="J41" s="31"/>
      <c r="K41" s="31"/>
      <c r="L41" s="41"/>
      <c r="M41" s="1"/>
      <c r="N41" s="80"/>
      <c r="O41" s="3"/>
      <c r="P41" s="2"/>
      <c r="Q41" s="4"/>
      <c r="R41" s="48"/>
      <c r="S41" s="48"/>
      <c r="T41" s="48"/>
    </row>
    <row r="42" spans="1:39" ht="30" customHeight="1" thickBot="1" x14ac:dyDescent="0.3">
      <c r="A42" s="695" t="s">
        <v>1003</v>
      </c>
      <c r="B42" s="695" t="s">
        <v>1004</v>
      </c>
      <c r="C42" s="116" t="s">
        <v>45</v>
      </c>
      <c r="D42" s="104" t="s">
        <v>46</v>
      </c>
      <c r="E42" s="117"/>
      <c r="F42" s="32"/>
      <c r="G42" s="182"/>
      <c r="H42" s="218"/>
      <c r="I42" s="8"/>
      <c r="J42" s="8"/>
      <c r="K42" s="8"/>
      <c r="L42" s="32"/>
      <c r="M42" s="98"/>
      <c r="N42" s="165" t="s">
        <v>1005</v>
      </c>
      <c r="O42" s="27"/>
      <c r="P42" s="5"/>
      <c r="Q42" s="28"/>
      <c r="R42" s="15"/>
      <c r="S42" s="15"/>
      <c r="T42" s="15"/>
    </row>
    <row r="43" spans="1:39" ht="27" customHeight="1" thickBot="1" x14ac:dyDescent="0.3">
      <c r="A43" s="695"/>
      <c r="B43" s="714"/>
      <c r="C43" s="75" t="s">
        <v>1006</v>
      </c>
      <c r="D43" s="69" t="s">
        <v>176</v>
      </c>
      <c r="E43" s="112">
        <v>45369</v>
      </c>
      <c r="F43" s="38">
        <v>1</v>
      </c>
      <c r="G43" s="183" t="s">
        <v>9</v>
      </c>
      <c r="H43" s="215"/>
      <c r="I43" s="10"/>
      <c r="J43" s="10"/>
      <c r="K43" s="10"/>
      <c r="L43" s="38"/>
      <c r="M43" s="109"/>
      <c r="N43" s="149"/>
    </row>
    <row r="44" spans="1:39" ht="26.1" customHeight="1" thickBot="1" x14ac:dyDescent="0.3">
      <c r="A44" s="695"/>
      <c r="B44" s="695"/>
      <c r="C44" s="83" t="s">
        <v>1007</v>
      </c>
      <c r="D44" s="67" t="s">
        <v>1008</v>
      </c>
      <c r="E44" s="213"/>
      <c r="F44" s="38">
        <v>4</v>
      </c>
      <c r="G44" s="183" t="s">
        <v>9</v>
      </c>
      <c r="H44" s="215"/>
      <c r="I44" s="10"/>
      <c r="J44" s="10"/>
      <c r="K44" s="10"/>
      <c r="L44" s="38"/>
      <c r="M44" s="100"/>
      <c r="N44" s="175" t="s">
        <v>1009</v>
      </c>
      <c r="O44" s="27"/>
      <c r="P44" s="5"/>
      <c r="Q44" s="28"/>
      <c r="R44" s="15"/>
      <c r="S44" s="15"/>
      <c r="T44" s="15"/>
    </row>
    <row r="45" spans="1:39" ht="26.1" customHeight="1" thickBot="1" x14ac:dyDescent="0.3">
      <c r="A45" s="695"/>
      <c r="B45" s="695"/>
      <c r="C45" s="83" t="s">
        <v>1007</v>
      </c>
      <c r="D45" s="166" t="s">
        <v>1010</v>
      </c>
      <c r="E45" s="201">
        <v>45376</v>
      </c>
      <c r="F45" s="38">
        <v>1</v>
      </c>
      <c r="G45" s="183" t="s">
        <v>9</v>
      </c>
      <c r="H45" s="215"/>
      <c r="I45" s="10"/>
      <c r="J45" s="10"/>
      <c r="K45" s="10"/>
      <c r="L45" s="38"/>
      <c r="M45" s="100"/>
      <c r="N45" s="175"/>
      <c r="O45" s="27"/>
      <c r="P45" s="5"/>
      <c r="Q45" s="28"/>
      <c r="R45" s="15"/>
      <c r="S45" s="15"/>
      <c r="T45" s="15"/>
    </row>
    <row r="46" spans="1:39" ht="26.1" customHeight="1" thickBot="1" x14ac:dyDescent="0.3">
      <c r="A46" s="695"/>
      <c r="B46" s="695"/>
      <c r="C46" s="270" t="s">
        <v>1011</v>
      </c>
      <c r="D46" s="166" t="s">
        <v>1012</v>
      </c>
      <c r="E46" s="201">
        <v>45366</v>
      </c>
      <c r="F46" s="38">
        <v>1</v>
      </c>
      <c r="G46" s="183" t="s">
        <v>9</v>
      </c>
      <c r="H46" s="215"/>
      <c r="I46" s="10"/>
      <c r="J46" s="10"/>
      <c r="K46" s="10"/>
      <c r="L46" s="38"/>
      <c r="M46" s="100"/>
      <c r="N46" s="174"/>
      <c r="O46" s="27"/>
      <c r="P46" s="5"/>
      <c r="Q46" s="28"/>
      <c r="R46" s="15"/>
      <c r="S46" s="15"/>
      <c r="T46" s="15"/>
    </row>
    <row r="47" spans="1:39" ht="26.1" customHeight="1" thickBot="1" x14ac:dyDescent="0.3">
      <c r="A47" s="695"/>
      <c r="B47" s="695"/>
      <c r="C47" s="270" t="s">
        <v>1011</v>
      </c>
      <c r="D47" s="166" t="s">
        <v>1013</v>
      </c>
      <c r="E47" s="201">
        <v>45380</v>
      </c>
      <c r="F47" s="38">
        <v>1</v>
      </c>
      <c r="G47" s="183" t="s">
        <v>9</v>
      </c>
      <c r="H47" s="215"/>
      <c r="I47" s="10"/>
      <c r="J47" s="10"/>
      <c r="K47" s="10"/>
      <c r="L47" s="38"/>
      <c r="M47" s="100"/>
      <c r="N47" s="174"/>
      <c r="O47" s="27"/>
      <c r="P47" s="5"/>
      <c r="Q47" s="28"/>
      <c r="R47" s="15"/>
      <c r="S47" s="15"/>
      <c r="T47" s="15"/>
    </row>
    <row r="48" spans="1:39" ht="26.1" customHeight="1" thickBot="1" x14ac:dyDescent="0.3">
      <c r="A48" s="695"/>
      <c r="B48" s="695"/>
      <c r="C48" s="83" t="s">
        <v>41</v>
      </c>
      <c r="D48" s="166" t="s">
        <v>1014</v>
      </c>
      <c r="E48" s="186"/>
      <c r="F48" s="38">
        <v>1</v>
      </c>
      <c r="G48" s="183" t="s">
        <v>9</v>
      </c>
      <c r="H48" s="215"/>
      <c r="I48" s="10"/>
      <c r="J48" s="10"/>
      <c r="K48" s="10"/>
      <c r="L48" s="38"/>
      <c r="M48" s="97"/>
      <c r="N48" s="88"/>
      <c r="O48" s="27"/>
      <c r="P48" s="5"/>
      <c r="Q48" s="28"/>
      <c r="R48" s="15"/>
      <c r="S48" s="15"/>
      <c r="T48" s="15"/>
    </row>
    <row r="49" spans="1:39" ht="31.35" customHeight="1" thickBot="1" x14ac:dyDescent="0.3">
      <c r="A49" s="807"/>
      <c r="B49" s="807"/>
      <c r="C49" s="85"/>
      <c r="D49" s="78"/>
      <c r="E49" s="124"/>
      <c r="F49" s="34"/>
      <c r="G49" s="221"/>
      <c r="H49" s="216"/>
      <c r="I49" s="9"/>
      <c r="J49" s="9"/>
      <c r="K49" s="9"/>
      <c r="L49" s="34"/>
      <c r="M49" s="111"/>
      <c r="N49" s="79"/>
      <c r="O49" s="27"/>
      <c r="P49" s="5"/>
      <c r="Q49" s="28"/>
      <c r="R49" s="15"/>
      <c r="S49" s="15"/>
      <c r="T49" s="15"/>
    </row>
    <row r="50" spans="1:39" ht="6.6" customHeight="1" x14ac:dyDescent="0.25">
      <c r="A50" s="127"/>
      <c r="B50" s="127"/>
      <c r="C50" s="128"/>
      <c r="D50" s="129"/>
      <c r="E50" s="50"/>
      <c r="F50" s="41"/>
      <c r="G50" s="189"/>
      <c r="H50" s="217"/>
      <c r="I50" s="31"/>
      <c r="J50" s="31"/>
      <c r="K50" s="31"/>
      <c r="L50" s="41"/>
      <c r="M50" s="1"/>
      <c r="N50" s="80"/>
      <c r="O50" s="27"/>
      <c r="P50" s="5"/>
      <c r="Q50" s="28"/>
      <c r="R50" s="15"/>
      <c r="S50" s="15"/>
      <c r="T50" s="15"/>
    </row>
    <row r="51" spans="1:39" ht="6.6" customHeight="1" thickBot="1" x14ac:dyDescent="0.3">
      <c r="A51" s="127"/>
      <c r="B51" s="127"/>
      <c r="C51" s="128"/>
      <c r="D51" s="129"/>
      <c r="E51" s="50"/>
      <c r="F51" s="41"/>
      <c r="G51" s="241"/>
      <c r="H51" s="217"/>
      <c r="I51" s="31"/>
      <c r="J51" s="31"/>
      <c r="K51" s="250"/>
      <c r="L51" s="41"/>
      <c r="M51" s="1"/>
      <c r="N51" s="80"/>
      <c r="O51" s="27"/>
      <c r="P51" s="5"/>
      <c r="Q51" s="28"/>
      <c r="R51" s="15"/>
      <c r="S51" s="15"/>
      <c r="T51" s="15"/>
    </row>
    <row r="52" spans="1:39" ht="27" customHeight="1" thickBot="1" x14ac:dyDescent="0.3">
      <c r="A52" s="695" t="s">
        <v>173</v>
      </c>
      <c r="B52" s="812" t="s">
        <v>174</v>
      </c>
      <c r="C52" s="271" t="s">
        <v>45</v>
      </c>
      <c r="D52" s="66" t="s">
        <v>46</v>
      </c>
      <c r="E52" s="251"/>
      <c r="F52" s="40"/>
      <c r="G52" s="252"/>
      <c r="H52" s="234"/>
      <c r="I52" s="39"/>
      <c r="J52" s="39"/>
      <c r="K52" s="253"/>
      <c r="L52" s="40"/>
      <c r="M52" s="98"/>
      <c r="N52" s="106" t="s">
        <v>1015</v>
      </c>
    </row>
    <row r="53" spans="1:39" ht="27" customHeight="1" thickBot="1" x14ac:dyDescent="0.3">
      <c r="A53" s="695"/>
      <c r="B53" s="808"/>
      <c r="C53" s="254" t="s">
        <v>334</v>
      </c>
      <c r="D53" s="92" t="s">
        <v>1016</v>
      </c>
      <c r="E53" s="154">
        <v>45370</v>
      </c>
      <c r="F53" s="33">
        <v>2</v>
      </c>
      <c r="G53" s="183" t="s">
        <v>9</v>
      </c>
      <c r="H53" s="220"/>
      <c r="I53" s="7"/>
      <c r="J53" s="7"/>
      <c r="K53" s="279"/>
      <c r="L53" s="33"/>
      <c r="M53" s="209"/>
      <c r="N53" s="175" t="s">
        <v>1017</v>
      </c>
    </row>
    <row r="54" spans="1:39" ht="27" customHeight="1" thickBot="1" x14ac:dyDescent="0.3">
      <c r="A54" s="695"/>
      <c r="B54" s="808"/>
      <c r="C54" s="114" t="s">
        <v>1018</v>
      </c>
      <c r="D54" s="91" t="s">
        <v>1019</v>
      </c>
      <c r="E54" s="154">
        <v>45369</v>
      </c>
      <c r="F54" s="38">
        <v>1</v>
      </c>
      <c r="G54" s="183" t="s">
        <v>9</v>
      </c>
      <c r="H54" s="215"/>
      <c r="I54" s="10"/>
      <c r="J54" s="10"/>
      <c r="K54" s="243"/>
      <c r="L54" s="38"/>
      <c r="M54" s="97"/>
      <c r="N54" s="76" t="s">
        <v>1020</v>
      </c>
    </row>
    <row r="55" spans="1:39" ht="27" customHeight="1" thickBot="1" x14ac:dyDescent="0.3">
      <c r="A55" s="695"/>
      <c r="B55" s="808"/>
      <c r="C55" s="114" t="s">
        <v>1021</v>
      </c>
      <c r="D55" s="91" t="s">
        <v>1022</v>
      </c>
      <c r="E55" s="154">
        <v>45369</v>
      </c>
      <c r="F55" s="38">
        <v>1</v>
      </c>
      <c r="G55" s="183" t="s">
        <v>9</v>
      </c>
      <c r="H55" s="215"/>
      <c r="I55" s="10"/>
      <c r="J55" s="10"/>
      <c r="K55" s="243"/>
      <c r="L55" s="38"/>
      <c r="M55" s="97"/>
      <c r="N55" s="88"/>
    </row>
    <row r="56" spans="1:39" s="16" customFormat="1" ht="27" customHeight="1" thickBot="1" x14ac:dyDescent="0.3">
      <c r="A56" s="695"/>
      <c r="B56" s="808"/>
      <c r="C56" s="280" t="s">
        <v>553</v>
      </c>
      <c r="D56" s="275" t="s">
        <v>1023</v>
      </c>
      <c r="E56" s="154">
        <v>45378</v>
      </c>
      <c r="F56" s="197">
        <v>1</v>
      </c>
      <c r="G56" s="183" t="s">
        <v>9</v>
      </c>
      <c r="H56" s="220"/>
      <c r="I56" s="243"/>
      <c r="J56" s="200"/>
      <c r="K56" s="179"/>
      <c r="L56" s="197"/>
      <c r="M56" s="1"/>
      <c r="N56" s="76" t="s">
        <v>1024</v>
      </c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s="16" customFormat="1" ht="27" customHeight="1" thickBot="1" x14ac:dyDescent="0.3">
      <c r="A57" s="695"/>
      <c r="B57" s="808"/>
      <c r="C57" s="281" t="s">
        <v>140</v>
      </c>
      <c r="D57" s="91" t="s">
        <v>1025</v>
      </c>
      <c r="E57" s="276">
        <v>45377</v>
      </c>
      <c r="F57" s="197">
        <v>1</v>
      </c>
      <c r="G57" s="183" t="s">
        <v>9</v>
      </c>
      <c r="H57" s="135"/>
      <c r="I57" s="10"/>
      <c r="J57" s="200"/>
      <c r="K57" s="179"/>
      <c r="L57" s="197"/>
      <c r="M57" s="1" t="s">
        <v>1026</v>
      </c>
      <c r="N57" s="76" t="s">
        <v>1027</v>
      </c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s="16" customFormat="1" ht="24" customHeight="1" thickBot="1" x14ac:dyDescent="0.3">
      <c r="A58" s="695"/>
      <c r="B58" s="808"/>
      <c r="C58" s="281" t="s">
        <v>1028</v>
      </c>
      <c r="D58" s="91" t="s">
        <v>1029</v>
      </c>
      <c r="E58" s="276">
        <v>45370</v>
      </c>
      <c r="F58" s="197">
        <v>1</v>
      </c>
      <c r="G58" s="183" t="s">
        <v>9</v>
      </c>
      <c r="H58" s="135"/>
      <c r="I58" s="10"/>
      <c r="J58" s="200"/>
      <c r="K58" s="179"/>
      <c r="L58" s="197"/>
      <c r="M58" s="1" t="s">
        <v>1030</v>
      </c>
      <c r="N58" s="76" t="s">
        <v>1031</v>
      </c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s="16" customFormat="1" ht="24" customHeight="1" thickBot="1" x14ac:dyDescent="0.3">
      <c r="A59" s="695"/>
      <c r="B59" s="808"/>
      <c r="C59" s="282" t="s">
        <v>177</v>
      </c>
      <c r="D59" s="91" t="s">
        <v>1032</v>
      </c>
      <c r="E59" s="276">
        <v>45370</v>
      </c>
      <c r="F59" s="197">
        <v>1</v>
      </c>
      <c r="G59" s="183" t="s">
        <v>9</v>
      </c>
      <c r="H59" s="135"/>
      <c r="I59" s="10"/>
      <c r="J59" s="199"/>
      <c r="K59" s="198"/>
      <c r="L59" s="197"/>
      <c r="M59" s="1"/>
      <c r="N59" s="77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s="16" customFormat="1" ht="24" customHeight="1" thickBot="1" x14ac:dyDescent="0.3">
      <c r="A60" s="695"/>
      <c r="B60" s="808"/>
      <c r="C60" s="283" t="s">
        <v>1033</v>
      </c>
      <c r="D60" s="91" t="s">
        <v>1034</v>
      </c>
      <c r="E60" s="276">
        <v>45378</v>
      </c>
      <c r="F60" s="197">
        <v>1</v>
      </c>
      <c r="G60" s="183" t="s">
        <v>9</v>
      </c>
      <c r="H60" s="135"/>
      <c r="I60" s="10"/>
      <c r="J60" s="200"/>
      <c r="K60" s="179"/>
      <c r="L60" s="197"/>
      <c r="M60" s="1"/>
      <c r="N60" s="76" t="s">
        <v>1035</v>
      </c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s="16" customFormat="1" ht="24" customHeight="1" thickBot="1" x14ac:dyDescent="0.3">
      <c r="A61" s="695"/>
      <c r="B61" s="808"/>
      <c r="C61" s="283" t="s">
        <v>1033</v>
      </c>
      <c r="D61" s="91" t="s">
        <v>1036</v>
      </c>
      <c r="E61" s="276">
        <v>45379</v>
      </c>
      <c r="F61" s="197">
        <v>1</v>
      </c>
      <c r="G61" s="183" t="s">
        <v>9</v>
      </c>
      <c r="H61" s="135"/>
      <c r="I61" s="10"/>
      <c r="J61" s="200"/>
      <c r="K61" s="179"/>
      <c r="L61" s="197"/>
      <c r="M61" s="1"/>
      <c r="N61" s="76" t="s">
        <v>1037</v>
      </c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s="16" customFormat="1" ht="24" customHeight="1" thickBot="1" x14ac:dyDescent="0.3">
      <c r="A62" s="695"/>
      <c r="B62" s="808"/>
      <c r="C62" s="283" t="s">
        <v>1033</v>
      </c>
      <c r="D62" s="91" t="s">
        <v>1038</v>
      </c>
      <c r="E62" s="276">
        <v>45380</v>
      </c>
      <c r="F62" s="197">
        <v>1</v>
      </c>
      <c r="G62" s="183" t="s">
        <v>9</v>
      </c>
      <c r="H62" s="135"/>
      <c r="I62" s="10"/>
      <c r="J62" s="200"/>
      <c r="K62" s="179"/>
      <c r="L62" s="197"/>
      <c r="M62" s="1"/>
      <c r="N62" s="76" t="s">
        <v>1037</v>
      </c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s="16" customFormat="1" ht="24" customHeight="1" thickBot="1" x14ac:dyDescent="0.3">
      <c r="A63" s="695"/>
      <c r="B63" s="808"/>
      <c r="C63" s="114" t="s">
        <v>41</v>
      </c>
      <c r="D63" s="91" t="s">
        <v>1039</v>
      </c>
      <c r="E63" s="154"/>
      <c r="F63" s="38">
        <v>1</v>
      </c>
      <c r="G63" s="183" t="s">
        <v>9</v>
      </c>
      <c r="H63" s="215"/>
      <c r="I63" s="44"/>
      <c r="J63" s="10"/>
      <c r="K63" s="243"/>
      <c r="L63" s="38"/>
      <c r="M63" s="97"/>
      <c r="N63" s="76" t="s">
        <v>1040</v>
      </c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s="16" customFormat="1" ht="30.75" customHeight="1" thickBot="1" x14ac:dyDescent="0.3">
      <c r="A64" s="807"/>
      <c r="B64" s="809"/>
      <c r="C64" s="115"/>
      <c r="D64" s="73"/>
      <c r="E64" s="102"/>
      <c r="F64" s="34"/>
      <c r="G64" s="242"/>
      <c r="H64" s="216"/>
      <c r="I64" s="9"/>
      <c r="J64" s="9"/>
      <c r="K64" s="244"/>
      <c r="L64" s="34"/>
      <c r="M64" s="99"/>
      <c r="N64" s="89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1:39" s="16" customFormat="1" ht="7.5" customHeight="1" thickBot="1" x14ac:dyDescent="0.3">
      <c r="A65" s="6"/>
      <c r="B65" s="113"/>
      <c r="C65" s="6"/>
      <c r="D65" s="6"/>
      <c r="E65" s="12"/>
      <c r="F65" s="41"/>
      <c r="G65" s="223"/>
      <c r="H65" s="217"/>
      <c r="I65" s="31"/>
      <c r="J65" s="31"/>
      <c r="K65" s="31"/>
      <c r="L65" s="41"/>
      <c r="M65" s="6"/>
      <c r="N65" s="14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1:39" s="16" customFormat="1" ht="26.1" customHeight="1" x14ac:dyDescent="0.25">
      <c r="A66" s="698" t="s">
        <v>1041</v>
      </c>
      <c r="B66" s="792" t="s">
        <v>1042</v>
      </c>
      <c r="C66" s="138" t="s">
        <v>1043</v>
      </c>
      <c r="D66" s="141" t="s">
        <v>1044</v>
      </c>
      <c r="E66" s="232"/>
      <c r="F66" s="40">
        <v>1</v>
      </c>
      <c r="G66" s="183" t="s">
        <v>9</v>
      </c>
      <c r="H66" s="234"/>
      <c r="I66" s="39"/>
      <c r="J66" s="39"/>
      <c r="K66" s="39"/>
      <c r="L66" s="40"/>
      <c r="M66" s="209"/>
      <c r="N66" s="74" t="s">
        <v>1045</v>
      </c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1:39" s="16" customFormat="1" ht="26.1" customHeight="1" x14ac:dyDescent="0.25">
      <c r="A67" s="712"/>
      <c r="B67" s="801"/>
      <c r="C67" s="139" t="s">
        <v>82</v>
      </c>
      <c r="D67" s="86" t="s">
        <v>1046</v>
      </c>
      <c r="E67" s="154">
        <v>45363</v>
      </c>
      <c r="F67" s="38">
        <v>1</v>
      </c>
      <c r="G67" s="183" t="s">
        <v>9</v>
      </c>
      <c r="H67" s="215"/>
      <c r="I67" s="10"/>
      <c r="J67" s="10"/>
      <c r="K67" s="10"/>
      <c r="L67" s="38"/>
      <c r="M67" s="101"/>
      <c r="N67" s="88" t="s">
        <v>1047</v>
      </c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1:39" ht="26.1" customHeight="1" x14ac:dyDescent="0.25">
      <c r="A68" s="712"/>
      <c r="B68" s="801"/>
      <c r="C68" s="139" t="s">
        <v>1048</v>
      </c>
      <c r="D68" s="86" t="s">
        <v>588</v>
      </c>
      <c r="E68" s="201"/>
      <c r="F68" s="38">
        <v>1</v>
      </c>
      <c r="G68" s="183" t="s">
        <v>9</v>
      </c>
      <c r="H68" s="215"/>
      <c r="I68" s="10"/>
      <c r="J68" s="10"/>
      <c r="K68" s="10"/>
      <c r="L68" s="38"/>
      <c r="M68" s="101"/>
      <c r="N68" s="88" t="s">
        <v>1049</v>
      </c>
    </row>
    <row r="69" spans="1:39" ht="26.1" customHeight="1" x14ac:dyDescent="0.25">
      <c r="A69" s="712"/>
      <c r="B69" s="801"/>
      <c r="C69" s="139" t="s">
        <v>41</v>
      </c>
      <c r="D69" s="86" t="s">
        <v>1050</v>
      </c>
      <c r="E69" s="201">
        <v>45323</v>
      </c>
      <c r="F69" s="38">
        <v>1</v>
      </c>
      <c r="G69" s="183" t="s">
        <v>9</v>
      </c>
      <c r="H69" s="215"/>
      <c r="I69" s="10"/>
      <c r="J69" s="10"/>
      <c r="K69" s="10"/>
      <c r="L69" s="38"/>
      <c r="M69" s="101"/>
      <c r="N69" s="88" t="s">
        <v>1051</v>
      </c>
    </row>
    <row r="70" spans="1:39" ht="26.1" customHeight="1" x14ac:dyDescent="0.25">
      <c r="A70" s="712"/>
      <c r="B70" s="801"/>
      <c r="C70" s="139" t="s">
        <v>82</v>
      </c>
      <c r="D70" s="86" t="s">
        <v>1052</v>
      </c>
      <c r="E70" s="96"/>
      <c r="F70" s="38">
        <v>1</v>
      </c>
      <c r="G70" s="183" t="s">
        <v>9</v>
      </c>
      <c r="H70" s="215"/>
      <c r="I70" s="10"/>
      <c r="J70" s="10"/>
      <c r="K70" s="10"/>
      <c r="L70" s="38"/>
      <c r="M70" s="101"/>
      <c r="N70" s="88" t="s">
        <v>1053</v>
      </c>
    </row>
    <row r="71" spans="1:39" ht="26.1" customHeight="1" x14ac:dyDescent="0.25">
      <c r="A71" s="712"/>
      <c r="B71" s="801"/>
      <c r="C71" s="139" t="s">
        <v>1054</v>
      </c>
      <c r="D71" s="86" t="s">
        <v>1055</v>
      </c>
      <c r="E71" s="154">
        <v>45363</v>
      </c>
      <c r="F71" s="38">
        <v>1</v>
      </c>
      <c r="G71" s="183" t="s">
        <v>9</v>
      </c>
      <c r="H71" s="215"/>
      <c r="I71" s="10"/>
      <c r="J71" s="10"/>
      <c r="K71" s="10"/>
      <c r="L71" s="38"/>
      <c r="M71" s="101"/>
      <c r="N71" s="88"/>
    </row>
    <row r="72" spans="1:39" ht="26.1" customHeight="1" x14ac:dyDescent="0.25">
      <c r="A72" s="702"/>
      <c r="B72" s="801"/>
      <c r="C72" s="139" t="s">
        <v>82</v>
      </c>
      <c r="D72" s="86" t="s">
        <v>1056</v>
      </c>
      <c r="E72" s="186"/>
      <c r="F72" s="38">
        <v>1</v>
      </c>
      <c r="G72" s="183" t="s">
        <v>9</v>
      </c>
      <c r="H72" s="215"/>
      <c r="I72" s="10"/>
      <c r="J72" s="10"/>
      <c r="K72" s="10"/>
      <c r="L72" s="38"/>
      <c r="M72" s="133"/>
      <c r="N72" s="88" t="s">
        <v>1057</v>
      </c>
    </row>
    <row r="73" spans="1:39" ht="26.1" customHeight="1" thickBot="1" x14ac:dyDescent="0.3">
      <c r="A73" s="704"/>
      <c r="B73" s="793"/>
      <c r="C73" s="224" t="s">
        <v>985</v>
      </c>
      <c r="D73" s="225" t="s">
        <v>1058</v>
      </c>
      <c r="E73" s="233"/>
      <c r="F73" s="34">
        <v>1</v>
      </c>
      <c r="G73" s="183" t="s">
        <v>9</v>
      </c>
      <c r="H73" s="216"/>
      <c r="I73" s="9"/>
      <c r="J73" s="9"/>
      <c r="K73" s="9"/>
      <c r="L73" s="34"/>
      <c r="M73" s="226"/>
      <c r="N73" s="79" t="s">
        <v>1059</v>
      </c>
    </row>
    <row r="74" spans="1:39" ht="7.5" customHeight="1" thickBot="1" x14ac:dyDescent="0.3">
      <c r="F74" s="41"/>
      <c r="G74" s="223"/>
      <c r="H74" s="217"/>
      <c r="I74" s="31"/>
      <c r="J74" s="31"/>
      <c r="K74" s="31"/>
      <c r="L74" s="41"/>
    </row>
    <row r="75" spans="1:39" s="16" customFormat="1" ht="29.1" customHeight="1" thickBot="1" x14ac:dyDescent="0.3">
      <c r="A75" s="143"/>
      <c r="B75" s="144"/>
      <c r="C75" s="142"/>
      <c r="D75" s="145"/>
      <c r="E75" s="146"/>
      <c r="F75" s="227"/>
      <c r="G75" s="228"/>
      <c r="H75" s="229"/>
      <c r="I75" s="230"/>
      <c r="J75" s="230"/>
      <c r="K75" s="230"/>
      <c r="L75" s="231"/>
      <c r="M75" s="145"/>
      <c r="N75" s="147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7" spans="1:39" s="42" customFormat="1" ht="15.75" x14ac:dyDescent="0.25">
      <c r="A77" s="212" t="s">
        <v>1060</v>
      </c>
      <c r="C77" s="6"/>
      <c r="D77" s="6"/>
      <c r="E77" s="12"/>
      <c r="F77" s="12"/>
      <c r="G77" s="13"/>
      <c r="H77" s="6"/>
      <c r="I77" s="6"/>
      <c r="J77" s="6"/>
      <c r="K77" s="6"/>
      <c r="L77" s="6"/>
      <c r="M77" s="6"/>
      <c r="N77" s="14"/>
      <c r="O77" s="1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1048576" spans="7:7" x14ac:dyDescent="0.25">
      <c r="G1048576" s="183" t="s">
        <v>9</v>
      </c>
    </row>
  </sheetData>
  <mergeCells count="35">
    <mergeCell ref="A52:A64"/>
    <mergeCell ref="B52:B64"/>
    <mergeCell ref="A66:A73"/>
    <mergeCell ref="B66:B73"/>
    <mergeCell ref="A13:A32"/>
    <mergeCell ref="B13:B32"/>
    <mergeCell ref="A34:A40"/>
    <mergeCell ref="B34:B40"/>
    <mergeCell ref="A42:A49"/>
    <mergeCell ref="B42:B49"/>
    <mergeCell ref="O11:O12"/>
    <mergeCell ref="B9:B10"/>
    <mergeCell ref="C9:C10"/>
    <mergeCell ref="A11:A12"/>
    <mergeCell ref="B11:B12"/>
    <mergeCell ref="C11:C12"/>
    <mergeCell ref="D11:D12"/>
    <mergeCell ref="E11:E12"/>
    <mergeCell ref="F11:F12"/>
    <mergeCell ref="H11:L11"/>
    <mergeCell ref="M11:M12"/>
    <mergeCell ref="N11:N12"/>
    <mergeCell ref="H6:L6"/>
    <mergeCell ref="G7:G8"/>
    <mergeCell ref="H7:H8"/>
    <mergeCell ref="I7:I8"/>
    <mergeCell ref="J7:J8"/>
    <mergeCell ref="K7:K8"/>
    <mergeCell ref="L7:L8"/>
    <mergeCell ref="A2:A4"/>
    <mergeCell ref="B2:M2"/>
    <mergeCell ref="N2:N4"/>
    <mergeCell ref="R2:S2"/>
    <mergeCell ref="B3:M3"/>
    <mergeCell ref="B4:M4"/>
  </mergeCells>
  <conditionalFormatting sqref="F13:F55 H13:L55 F57:F88 H57:L88">
    <cfRule type="cellIs" dxfId="20" priority="88" operator="equal">
      <formula>4</formula>
    </cfRule>
    <cfRule type="cellIs" dxfId="19" priority="89" operator="equal">
      <formula>3</formula>
    </cfRule>
    <cfRule type="cellIs" dxfId="18" priority="91" operator="equal">
      <formula>1</formula>
    </cfRule>
    <cfRule type="cellIs" dxfId="17" priority="90" operator="equal">
      <formula>2</formula>
    </cfRule>
  </conditionalFormatting>
  <conditionalFormatting sqref="F56">
    <cfRule type="cellIs" dxfId="15" priority="9" operator="equal">
      <formula>4</formula>
    </cfRule>
    <cfRule type="cellIs" dxfId="14" priority="10" operator="equal">
      <formula>3</formula>
    </cfRule>
    <cfRule type="cellIs" dxfId="13" priority="11" operator="equal">
      <formula>2</formula>
    </cfRule>
    <cfRule type="cellIs" dxfId="12" priority="12" operator="equal">
      <formula>1</formula>
    </cfRule>
  </conditionalFormatting>
  <conditionalFormatting sqref="H56:L56">
    <cfRule type="cellIs" dxfId="7" priority="59" operator="equal">
      <formula>4</formula>
    </cfRule>
    <cfRule type="cellIs" dxfId="6" priority="60" operator="equal">
      <formula>3</formula>
    </cfRule>
    <cfRule type="cellIs" dxfId="5" priority="61" operator="equal">
      <formula>2</formula>
    </cfRule>
    <cfRule type="cellIs" dxfId="4" priority="62" operator="equal">
      <formula>1</formula>
    </cfRule>
  </conditionalFormatting>
  <conditionalFormatting sqref="M17">
    <cfRule type="containsText" dxfId="3" priority="83" operator="containsText" text="1">
      <formula>NOT(ISERROR(SEARCH("1",M17)))</formula>
    </cfRule>
  </conditionalFormatting>
  <conditionalFormatting sqref="M20">
    <cfRule type="containsText" dxfId="2" priority="77" operator="containsText" text="1">
      <formula>NOT(ISERROR(SEARCH("1",M20)))</formula>
    </cfRule>
  </conditionalFormatting>
  <conditionalFormatting sqref="M22:M26 M32:M64 M66:M71">
    <cfRule type="containsText" dxfId="1" priority="96" operator="containsText" text="1">
      <formula>NOT(ISERROR(SEARCH("1",M22)))</formula>
    </cfRule>
  </conditionalFormatting>
  <conditionalFormatting sqref="M73">
    <cfRule type="containsText" dxfId="0" priority="97" operator="containsText" text="1">
      <formula>NOT(ISERROR(SEARCH("1",M73)))</formula>
    </cfRule>
  </conditionalFormatting>
  <dataValidations count="2">
    <dataValidation type="list" allowBlank="1" showInputMessage="1" showErrorMessage="1" sqref="M17 M20 M22:M26 H56:M62 H63:L75 M63:M64 M41:M55 M32:M39 F14:F74 H14:L55" xr:uid="{7ED607E5-2341-4F15-A59F-10F0E8F81DD6}">
      <formula1>$S$4:$S$9</formula1>
    </dataValidation>
    <dataValidation type="list" allowBlank="1" showInputMessage="1" showErrorMessage="1" sqref="G32:G34 G64 G41:G42 G49:G52" xr:uid="{7172A873-DC20-4AB6-A425-62A908882685}">
      <formula1>$P$5:$P$8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2204" id="{798A0233-9DD7-41BB-81AB-5480040E1B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F14:F16</xm:sqref>
        </x14:conditionalFormatting>
        <x14:conditionalFormatting xmlns:xm="http://schemas.microsoft.com/office/excel/2006/main">
          <x14:cfRule type="iconSet" priority="15" id="{735B2B09-5362-4284-9B4D-E86A9D2E7F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" id="{629E5F30-D7CA-4293-89C6-693F075462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4" id="{F8B85532-BE3D-4DE3-89E9-6071822614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" id="{72B7FAFC-0802-426A-A49D-E805BEAD53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F18:F19</xm:sqref>
        </x14:conditionalFormatting>
        <x14:conditionalFormatting xmlns:xm="http://schemas.microsoft.com/office/excel/2006/main">
          <x14:cfRule type="iconSet" priority="26" id="{2C0D9E83-39B7-4E3B-92E2-80A45A54C6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F24:F26</xm:sqref>
        </x14:conditionalFormatting>
        <x14:conditionalFormatting xmlns:xm="http://schemas.microsoft.com/office/excel/2006/main">
          <x14:cfRule type="iconSet" priority="17" id="{BEFAF2C2-3C75-4CFA-8272-90C0BDFA56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F27:F28</xm:sqref>
        </x14:conditionalFormatting>
        <x14:conditionalFormatting xmlns:xm="http://schemas.microsoft.com/office/excel/2006/main">
          <x14:cfRule type="iconSet" priority="30" id="{CA3361A7-0ECF-40E4-939D-032B362B1A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F29 F31</xm:sqref>
        </x14:conditionalFormatting>
        <x14:conditionalFormatting xmlns:xm="http://schemas.microsoft.com/office/excel/2006/main">
          <x14:cfRule type="iconSet" priority="6" id="{E82FBDB5-A37E-408E-A0FB-7F571221B6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" id="{FE84D5EE-8B5F-49A6-BC17-C9B3152BE4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F30</xm:sqref>
        </x14:conditionalFormatting>
        <x14:conditionalFormatting xmlns:xm="http://schemas.microsoft.com/office/excel/2006/main">
          <x14:cfRule type="containsText" priority="8" stopIfTrue="1" operator="containsText" id="{2BC2FA46-9AA1-4B83-B9FA-546D8E5A070D}">
            <xm:f>NOT(ISERROR(SEARCH(0,F56)))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containsText" priority="13" stopIfTrue="1" operator="containsText" id="{AA59785E-74C7-4F7D-B39C-3BE20909C49B}">
            <xm:f>NOT(ISERROR(SEARCH(0,F56)))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4" id="{91841DC8-D6C5-40C4-9405-00B9ED2D94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F56</xm:sqref>
        </x14:conditionalFormatting>
        <x14:conditionalFormatting xmlns:xm="http://schemas.microsoft.com/office/excel/2006/main">
          <x14:cfRule type="iconSet" priority="31" id="{8D3AE28C-61FB-4178-9210-88B84B92E4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F57:F62</xm:sqref>
        </x14:conditionalFormatting>
        <x14:conditionalFormatting xmlns:xm="http://schemas.microsoft.com/office/excel/2006/main">
          <x14:cfRule type="iconSet" priority="41965" id="{ED3ED42F-7515-415F-9A14-B33A26C66F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41919" id="{761AEE39-4375-429F-A955-C4A0A86E51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F64:F73 F14:F55</xm:sqref>
        </x14:conditionalFormatting>
        <x14:conditionalFormatting xmlns:xm="http://schemas.microsoft.com/office/excel/2006/main">
          <x14:cfRule type="iconSet" priority="23" id="{C7770EB1-EB44-4201-99CD-4BA007BD1A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F70:F71</xm:sqref>
        </x14:conditionalFormatting>
        <x14:conditionalFormatting xmlns:xm="http://schemas.microsoft.com/office/excel/2006/main">
          <x14:cfRule type="iconSet" priority="102" id="{E0024E87-919A-4987-A330-E92F3EEC2F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F74</xm:sqref>
        </x14:conditionalFormatting>
        <x14:conditionalFormatting xmlns:xm="http://schemas.microsoft.com/office/excel/2006/main">
          <x14:cfRule type="iconSet" priority="100" id="{2A668E7D-FAE0-4B26-B4A0-31C92C481D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F75:F88 F13 K18:K19 L29:L31 H27:L28 L17:L26 H20:K23 H13:L16 I70:K71 L70:L88 H72:K88 H64:L69 H32:L55</xm:sqref>
        </x14:conditionalFormatting>
        <x14:conditionalFormatting xmlns:xm="http://schemas.microsoft.com/office/excel/2006/main">
          <x14:cfRule type="iconSet" priority="42165" id="{4353BA85-C60F-4492-929B-8986516E44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H35:H39</xm:sqref>
        </x14:conditionalFormatting>
        <x14:conditionalFormatting xmlns:xm="http://schemas.microsoft.com/office/excel/2006/main">
          <x14:cfRule type="iconSet" priority="50" id="{FA766D2D-82A6-498C-BF00-420F7A1483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H43</xm:sqref>
        </x14:conditionalFormatting>
        <x14:conditionalFormatting xmlns:xm="http://schemas.microsoft.com/office/excel/2006/main">
          <x14:cfRule type="iconSet" priority="42008" id="{A8E78204-EC19-478B-8F67-6F4255B907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H52:H55</xm:sqref>
        </x14:conditionalFormatting>
        <x14:conditionalFormatting xmlns:xm="http://schemas.microsoft.com/office/excel/2006/main">
          <x14:cfRule type="iconSet" priority="41950" id="{49483DB3-FB1D-4909-9BF2-B8FB0336E2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952" id="{68527B1D-A2E2-48B4-9F3F-F2D1D523A2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951" id="{3ED4738E-67D8-4FF5-8EB8-4481AAA665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H63</xm:sqref>
        </x14:conditionalFormatting>
        <x14:conditionalFormatting xmlns:xm="http://schemas.microsoft.com/office/excel/2006/main">
          <x14:cfRule type="iconSet" priority="41903" id="{85896CB4-B7C6-47EA-A447-50AF4E31BE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H66:H73</xm:sqref>
        </x14:conditionalFormatting>
        <x14:conditionalFormatting xmlns:xm="http://schemas.microsoft.com/office/excel/2006/main">
          <x14:cfRule type="iconSet" priority="66" id="{477EE65E-D4B3-4023-B213-4E71366F9F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H70:H71</xm:sqref>
        </x14:conditionalFormatting>
        <x14:conditionalFormatting xmlns:xm="http://schemas.microsoft.com/office/excel/2006/main">
          <x14:cfRule type="iconSet" priority="79" id="{CAAF0651-C618-445B-9971-4164C47B73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0" id="{6D27A81C-0385-452F-91E1-CF3EB3AC21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H18:J19</xm:sqref>
        </x14:conditionalFormatting>
        <x14:conditionalFormatting xmlns:xm="http://schemas.microsoft.com/office/excel/2006/main">
          <x14:cfRule type="iconSet" priority="41953" id="{89191A45-FAED-4877-A2C0-26B656D897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H63:K63</xm:sqref>
        </x14:conditionalFormatting>
        <x14:conditionalFormatting xmlns:xm="http://schemas.microsoft.com/office/excel/2006/main">
          <x14:cfRule type="containsText" priority="87" stopIfTrue="1" operator="containsText" id="{B0249142-C62E-44A9-902C-13882D5A6EBD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H13:L55 H57:L88 F57:F88 F13:F55</xm:sqref>
        </x14:conditionalFormatting>
        <x14:conditionalFormatting xmlns:xm="http://schemas.microsoft.com/office/excel/2006/main">
          <x14:cfRule type="iconSet" priority="82" id="{59E8DF5E-4B60-4818-A9B7-26E7B3BD58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1" id="{0F840867-527B-4551-B09F-F6EE3BEF33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H17:L17</xm:sqref>
        </x14:conditionalFormatting>
        <x14:conditionalFormatting xmlns:xm="http://schemas.microsoft.com/office/excel/2006/main">
          <x14:cfRule type="iconSet" priority="95" id="{D7657DE0-5A73-4952-81C0-88CC8BF102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H24:L26</xm:sqref>
        </x14:conditionalFormatting>
        <x14:conditionalFormatting xmlns:xm="http://schemas.microsoft.com/office/excel/2006/main">
          <x14:cfRule type="iconSet" priority="85" id="{9B460D34-1FC9-4F46-B325-0E5AEEE8E5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H27:L28</xm:sqref>
        </x14:conditionalFormatting>
        <x14:conditionalFormatting xmlns:xm="http://schemas.microsoft.com/office/excel/2006/main">
          <x14:cfRule type="iconSet" priority="48" id="{E4A4F82D-599E-4220-9B7E-D2CAE1C83A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" id="{7B77512A-9816-4A1A-B82B-6BDE7F09D7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H30:L30</xm:sqref>
        </x14:conditionalFormatting>
        <x14:conditionalFormatting xmlns:xm="http://schemas.microsoft.com/office/excel/2006/main">
          <x14:cfRule type="containsText" priority="63" stopIfTrue="1" operator="containsText" id="{6427DC50-A101-4E17-BA53-1BB0E6FAB78A}">
            <xm:f>NOT(ISERROR(SEARCH(0,H56)))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containsText" priority="57" stopIfTrue="1" operator="containsText" id="{DFBCEA70-5BCA-40D6-8054-76C423BBC6BA}">
            <xm:f>NOT(ISERROR(SEARCH(0,H56)))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64" id="{119D31CE-C457-48DA-9ADC-373A3CA637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H56:L56</xm:sqref>
        </x14:conditionalFormatting>
        <x14:conditionalFormatting xmlns:xm="http://schemas.microsoft.com/office/excel/2006/main">
          <x14:cfRule type="iconSet" priority="112" id="{DFC9AE0E-7B6A-42A3-89D9-A33D7BD48E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H57:L62</xm:sqref>
        </x14:conditionalFormatting>
        <x14:conditionalFormatting xmlns:xm="http://schemas.microsoft.com/office/excel/2006/main">
          <x14:cfRule type="iconSet" priority="41958" id="{FC935430-6A5E-402E-A309-408D00DA95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H63:L63</xm:sqref>
        </x14:conditionalFormatting>
        <x14:conditionalFormatting xmlns:xm="http://schemas.microsoft.com/office/excel/2006/main">
          <x14:cfRule type="iconSet" priority="92" id="{237FCD5E-8541-4F4B-A5A1-976FC08D84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H70:L71</xm:sqref>
        </x14:conditionalFormatting>
        <x14:conditionalFormatting xmlns:xm="http://schemas.microsoft.com/office/excel/2006/main">
          <x14:cfRule type="iconSet" priority="42167" id="{65F692AA-3AA0-4A5B-876D-4CE8E67298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I35:I39</xm:sqref>
        </x14:conditionalFormatting>
        <x14:conditionalFormatting xmlns:xm="http://schemas.microsoft.com/office/excel/2006/main">
          <x14:cfRule type="iconSet" priority="41959" id="{944C9A18-67F7-4237-AB47-AB0B19E5A0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I63</xm:sqref>
        </x14:conditionalFormatting>
        <x14:conditionalFormatting xmlns:xm="http://schemas.microsoft.com/office/excel/2006/main">
          <x14:cfRule type="iconSet" priority="41960" id="{804EBABC-494B-43FE-804F-8D739BDA51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J63:L63</xm:sqref>
        </x14:conditionalFormatting>
        <x14:conditionalFormatting xmlns:xm="http://schemas.microsoft.com/office/excel/2006/main">
          <x14:cfRule type="iconSet" priority="101" id="{31DF9F31-3AE0-4F26-8AD2-4B69949817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K18:K19 H14:L16</xm:sqref>
        </x14:conditionalFormatting>
        <x14:conditionalFormatting xmlns:xm="http://schemas.microsoft.com/office/excel/2006/main">
          <x14:cfRule type="iconSet" priority="110" id="{E41E350C-7804-4D38-A7F7-61DB6A94E8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K30 H29:L29 H31:L31</xm:sqref>
        </x14:conditionalFormatting>
        <x14:conditionalFormatting xmlns:xm="http://schemas.microsoft.com/office/excel/2006/main">
          <x14:cfRule type="iconSet" priority="46" id="{88669651-7727-49F5-9270-FC5A033D64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" id="{0B1844BC-9D6E-45C1-AFD7-ACFCD302BE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K18:L19</xm:sqref>
        </x14:conditionalFormatting>
        <x14:conditionalFormatting xmlns:xm="http://schemas.microsoft.com/office/excel/2006/main">
          <x14:cfRule type="iconSet" priority="84" id="{97A47321-7133-411C-81BB-C55852F45343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</xm:sqref>
        </x14:conditionalFormatting>
        <x14:conditionalFormatting xmlns:xm="http://schemas.microsoft.com/office/excel/2006/main">
          <x14:cfRule type="iconSet" priority="78" id="{0BA8ECE4-2CE8-46FD-B212-8B61569C9ECD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M20</xm:sqref>
        </x14:conditionalFormatting>
        <x14:conditionalFormatting xmlns:xm="http://schemas.microsoft.com/office/excel/2006/main">
          <x14:cfRule type="iconSet" priority="49" id="{F5141A74-3799-44C3-9DC1-38D28D5799F6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42087" id="{29155A44-9349-406B-A98F-E9C6AC20F0DE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M44:M51 M22:M26 M32:M42</xm:sqref>
        </x14:conditionalFormatting>
        <x14:conditionalFormatting xmlns:xm="http://schemas.microsoft.com/office/excel/2006/main">
          <x14:cfRule type="iconSet" priority="65" id="{0B670113-BFD2-4B8A-A7D1-D7B7A4F6B03E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113" id="{2A0EE600-C4C3-4D61-AD0D-D4EFD3EC2364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M57:M62</xm:sqref>
        </x14:conditionalFormatting>
        <x14:conditionalFormatting xmlns:xm="http://schemas.microsoft.com/office/excel/2006/main">
          <x14:cfRule type="iconSet" priority="41963" id="{A0B99333-ED45-4DCD-8012-1BAEAA8E6CFC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M63</xm:sqref>
        </x14:conditionalFormatting>
        <x14:conditionalFormatting xmlns:xm="http://schemas.microsoft.com/office/excel/2006/main">
          <x14:cfRule type="iconSet" priority="99" id="{F65BA32E-F5FF-462C-8957-D59AA1C3CDE7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M64 M52:M55</xm:sqref>
        </x14:conditionalFormatting>
        <x14:conditionalFormatting xmlns:xm="http://schemas.microsoft.com/office/excel/2006/main">
          <x14:cfRule type="iconSet" priority="41909" id="{4B246CB3-5745-4435-88F3-CBAB7460656E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M66:M71</xm:sqref>
        </x14:conditionalFormatting>
        <x14:conditionalFormatting xmlns:xm="http://schemas.microsoft.com/office/excel/2006/main">
          <x14:cfRule type="iconSet" priority="98" id="{6EB9C135-A852-4B1F-8DC9-43997BF04778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M73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8E6A-A3E7-40A6-9425-7EA34E14C20A}">
  <sheetPr>
    <pageSetUpPr autoPageBreaks="0"/>
  </sheetPr>
  <dimension ref="A1:AM169"/>
  <sheetViews>
    <sheetView showGridLines="0" tabSelected="1" topLeftCell="A58" zoomScale="73" zoomScaleNormal="73" workbookViewId="0">
      <selection activeCell="N45" sqref="N45"/>
    </sheetView>
  </sheetViews>
  <sheetFormatPr baseColWidth="10" defaultColWidth="8.5703125" defaultRowHeight="15" x14ac:dyDescent="0.25"/>
  <cols>
    <col min="1" max="1" width="19.7109375" style="6" customWidth="1"/>
    <col min="2" max="2" width="19.42578125" style="42" customWidth="1"/>
    <col min="3" max="3" width="26.85546875" style="6" customWidth="1"/>
    <col min="4" max="4" width="122.7109375" style="6" customWidth="1"/>
    <col min="5" max="5" width="10.85546875" style="12" customWidth="1"/>
    <col min="6" max="6" width="8.1406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91.7109375" style="14" customWidth="1"/>
    <col min="15" max="15" width="8.140625" style="680" customWidth="1"/>
    <col min="16" max="16" width="1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1069</v>
      </c>
      <c r="I6" s="745"/>
      <c r="J6" s="745"/>
      <c r="K6" s="745"/>
      <c r="L6" s="745"/>
      <c r="M6" s="62"/>
      <c r="N6" s="380"/>
      <c r="O6" s="6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17 Marzo - 21 Marzo 2025</v>
      </c>
      <c r="I11" s="738"/>
      <c r="J11" s="738"/>
      <c r="K11" s="738"/>
      <c r="L11" s="738"/>
      <c r="M11" s="739" t="s">
        <v>32</v>
      </c>
      <c r="N11" s="740" t="s">
        <v>33</v>
      </c>
      <c r="O11" s="728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28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68" t="s">
        <v>41</v>
      </c>
      <c r="D13" s="207" t="s">
        <v>42</v>
      </c>
      <c r="E13" s="201"/>
      <c r="F13" s="178">
        <v>3</v>
      </c>
      <c r="G13" s="238" t="s">
        <v>9</v>
      </c>
      <c r="H13" s="220">
        <v>3</v>
      </c>
      <c r="I13" s="279">
        <v>3</v>
      </c>
      <c r="J13" s="7">
        <v>3</v>
      </c>
      <c r="K13" s="7">
        <v>3</v>
      </c>
      <c r="L13" s="33">
        <v>3</v>
      </c>
      <c r="M13" s="122"/>
      <c r="N13" s="174"/>
      <c r="O13" s="1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70" t="s">
        <v>41</v>
      </c>
      <c r="D14" s="150" t="s">
        <v>43</v>
      </c>
      <c r="E14" s="154"/>
      <c r="F14" s="135">
        <v>1</v>
      </c>
      <c r="G14" s="277" t="s">
        <v>9</v>
      </c>
      <c r="H14" s="215">
        <v>1</v>
      </c>
      <c r="I14" s="243">
        <v>1</v>
      </c>
      <c r="J14" s="243">
        <v>1</v>
      </c>
      <c r="K14" s="10">
        <v>1</v>
      </c>
      <c r="L14" s="38">
        <v>1</v>
      </c>
      <c r="M14" s="122"/>
      <c r="N14" s="176" t="s">
        <v>1156</v>
      </c>
      <c r="O14" s="1"/>
      <c r="P14" s="2"/>
      <c r="Q14" s="4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9" customHeight="1" thickBot="1" x14ac:dyDescent="0.3">
      <c r="A15" s="720"/>
      <c r="B15" s="730"/>
      <c r="C15" s="72"/>
      <c r="D15" s="205"/>
      <c r="E15" s="248"/>
      <c r="F15" s="135"/>
      <c r="G15" s="277"/>
      <c r="H15" s="215"/>
      <c r="I15" s="243"/>
      <c r="J15" s="243"/>
      <c r="K15" s="10"/>
      <c r="L15" s="38"/>
      <c r="M15" s="122"/>
      <c r="N15" s="176"/>
      <c r="O15" s="1"/>
      <c r="P15" s="2"/>
      <c r="Q15" s="4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33" customHeight="1" thickBot="1" x14ac:dyDescent="0.3">
      <c r="A16" s="720"/>
      <c r="B16" s="731" t="s">
        <v>44</v>
      </c>
      <c r="C16" s="485" t="s">
        <v>45</v>
      </c>
      <c r="D16" s="540" t="s">
        <v>46</v>
      </c>
      <c r="E16" s="286"/>
      <c r="F16" s="155">
        <v>1</v>
      </c>
      <c r="G16" s="288" t="s">
        <v>9</v>
      </c>
      <c r="H16" s="218">
        <v>1</v>
      </c>
      <c r="I16" s="306">
        <v>1</v>
      </c>
      <c r="J16" s="8">
        <v>1</v>
      </c>
      <c r="K16" s="46">
        <v>1</v>
      </c>
      <c r="L16" s="32">
        <v>1</v>
      </c>
      <c r="M16" s="486"/>
      <c r="N16" s="172" t="s">
        <v>1157</v>
      </c>
      <c r="O16" s="1"/>
      <c r="P16" s="2"/>
      <c r="Q16" s="4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18" customHeight="1" thickBot="1" x14ac:dyDescent="0.3">
      <c r="A17" s="720"/>
      <c r="B17" s="732"/>
      <c r="C17" s="68" t="s">
        <v>48</v>
      </c>
      <c r="D17" s="685" t="s">
        <v>51</v>
      </c>
      <c r="E17" s="154">
        <v>45744</v>
      </c>
      <c r="F17" s="158">
        <v>1</v>
      </c>
      <c r="G17" s="246" t="s">
        <v>9</v>
      </c>
      <c r="H17" s="215">
        <v>1</v>
      </c>
      <c r="I17" s="243">
        <v>1</v>
      </c>
      <c r="J17" s="10">
        <v>1</v>
      </c>
      <c r="K17" s="44">
        <v>1</v>
      </c>
      <c r="L17" s="38">
        <v>1</v>
      </c>
      <c r="M17" s="132"/>
      <c r="N17" s="174" t="str">
        <f ca="1">CONCATENATE(" En bandeja de Aldo Del Carpio. - Tiene ", (NETWORKDAYS(DATE(2025,4,2), TODAY())-1), " días en su bandeja")</f>
        <v xml:space="preserve"> En bandeja de Aldo Del Carpio. - Tiene 2 días en su bandeja</v>
      </c>
      <c r="O17" s="1"/>
      <c r="P17" s="2"/>
      <c r="Q17" s="4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18.600000000000001" customHeight="1" thickBot="1" x14ac:dyDescent="0.3">
      <c r="A18" s="720"/>
      <c r="B18" s="732"/>
      <c r="C18" s="68" t="s">
        <v>48</v>
      </c>
      <c r="D18" s="686" t="s">
        <v>1118</v>
      </c>
      <c r="E18" s="201">
        <v>45678</v>
      </c>
      <c r="F18" s="158">
        <v>1</v>
      </c>
      <c r="G18" s="246" t="s">
        <v>9</v>
      </c>
      <c r="H18" s="215">
        <v>1</v>
      </c>
      <c r="I18" s="243">
        <v>1</v>
      </c>
      <c r="J18" s="10">
        <v>3</v>
      </c>
      <c r="K18" s="44">
        <v>3</v>
      </c>
      <c r="L18" s="38">
        <v>3</v>
      </c>
      <c r="M18" s="132"/>
      <c r="N18" s="174" t="str">
        <f ca="1">CONCATENATE(" En bandeja de Kemper P. - Tiene ", (NETWORKDAYS(DATE(2025,4,2), TODAY())-1), " días en su bandeja")</f>
        <v xml:space="preserve"> En bandeja de Kemper P. - Tiene 2 días en su bandeja</v>
      </c>
      <c r="O18" s="1"/>
      <c r="P18" s="2"/>
      <c r="Q18" s="4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18.600000000000001" customHeight="1" thickBot="1" x14ac:dyDescent="0.3">
      <c r="A19" s="720"/>
      <c r="B19" s="732"/>
      <c r="C19" s="68" t="s">
        <v>48</v>
      </c>
      <c r="D19" s="686" t="s">
        <v>1119</v>
      </c>
      <c r="E19" s="201">
        <v>45678</v>
      </c>
      <c r="F19" s="158">
        <v>1</v>
      </c>
      <c r="G19" s="246" t="s">
        <v>9</v>
      </c>
      <c r="H19" s="215">
        <v>1</v>
      </c>
      <c r="I19" s="243">
        <v>1</v>
      </c>
      <c r="J19" s="10">
        <v>3</v>
      </c>
      <c r="K19" s="44">
        <v>3</v>
      </c>
      <c r="L19" s="38">
        <v>3</v>
      </c>
      <c r="M19" s="132"/>
      <c r="N19" s="174" t="str">
        <f ca="1">CONCATENATE(" En bandeja de Kemper P. - Tiene ", (NETWORKDAYS(DATE(2025,4,2), TODAY())-1), " días en su bandeja")</f>
        <v xml:space="preserve"> En bandeja de Kemper P. - Tiene 2 días en su bandeja</v>
      </c>
      <c r="O19" s="1"/>
      <c r="P19" s="2"/>
      <c r="Q19" s="4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732"/>
      <c r="C20" s="68" t="s">
        <v>48</v>
      </c>
      <c r="D20" s="648" t="s">
        <v>1097</v>
      </c>
      <c r="E20" s="201">
        <v>45678</v>
      </c>
      <c r="F20" s="158">
        <v>3</v>
      </c>
      <c r="G20" s="246" t="s">
        <v>9</v>
      </c>
      <c r="H20" s="215">
        <v>3</v>
      </c>
      <c r="I20" s="243">
        <v>4</v>
      </c>
      <c r="J20" s="10">
        <v>0</v>
      </c>
      <c r="K20" s="44">
        <v>0</v>
      </c>
      <c r="L20" s="38">
        <v>0</v>
      </c>
      <c r="M20" s="136"/>
      <c r="N20" s="568" t="s">
        <v>182</v>
      </c>
      <c r="O20" s="1"/>
      <c r="P20" s="2"/>
      <c r="Q20" s="4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732"/>
      <c r="C21" s="68" t="s">
        <v>48</v>
      </c>
      <c r="D21" s="648" t="s">
        <v>1178</v>
      </c>
      <c r="E21" s="154"/>
      <c r="F21" s="158"/>
      <c r="G21" s="246" t="s">
        <v>9</v>
      </c>
      <c r="H21" s="215"/>
      <c r="I21" s="243">
        <v>0</v>
      </c>
      <c r="J21" s="243">
        <v>0</v>
      </c>
      <c r="K21" s="170">
        <v>0</v>
      </c>
      <c r="L21" s="38">
        <v>0</v>
      </c>
      <c r="M21" s="136"/>
      <c r="N21" s="568" t="s">
        <v>182</v>
      </c>
      <c r="O21" s="1"/>
      <c r="P21" s="2"/>
      <c r="Q21" s="4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732"/>
      <c r="C22" s="68" t="s">
        <v>48</v>
      </c>
      <c r="D22" s="445" t="s">
        <v>1063</v>
      </c>
      <c r="E22" s="154">
        <v>45681</v>
      </c>
      <c r="F22" s="158">
        <v>4</v>
      </c>
      <c r="G22" s="246" t="s">
        <v>9</v>
      </c>
      <c r="H22" s="215">
        <v>3</v>
      </c>
      <c r="I22" s="243">
        <v>4</v>
      </c>
      <c r="J22" s="243">
        <v>1</v>
      </c>
      <c r="K22" s="170">
        <v>1</v>
      </c>
      <c r="L22" s="38">
        <v>1</v>
      </c>
      <c r="M22" s="132"/>
      <c r="N22" s="174" t="s">
        <v>1193</v>
      </c>
      <c r="O22" s="1"/>
      <c r="P22" s="2"/>
      <c r="Q22" s="4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732"/>
      <c r="C23" s="68" t="s">
        <v>48</v>
      </c>
      <c r="D23" s="445" t="s">
        <v>1090</v>
      </c>
      <c r="E23" s="154">
        <v>45681</v>
      </c>
      <c r="F23" s="158">
        <v>4</v>
      </c>
      <c r="G23" s="246" t="s">
        <v>9</v>
      </c>
      <c r="H23" s="215">
        <v>3</v>
      </c>
      <c r="I23" s="243">
        <v>4</v>
      </c>
      <c r="J23" s="243">
        <v>1</v>
      </c>
      <c r="K23" s="170">
        <v>1</v>
      </c>
      <c r="L23" s="38">
        <v>1</v>
      </c>
      <c r="M23" s="132"/>
      <c r="N23" s="174" t="s">
        <v>1193</v>
      </c>
      <c r="O23" s="1"/>
      <c r="P23" s="2"/>
      <c r="Q23" s="4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732"/>
      <c r="C24" s="68" t="s">
        <v>48</v>
      </c>
      <c r="D24" s="687" t="s">
        <v>1169</v>
      </c>
      <c r="E24" s="154">
        <v>45702</v>
      </c>
      <c r="F24" s="158"/>
      <c r="G24" s="246" t="s">
        <v>9</v>
      </c>
      <c r="H24" s="215">
        <v>1</v>
      </c>
      <c r="I24" s="170">
        <v>1</v>
      </c>
      <c r="J24" s="7">
        <v>0</v>
      </c>
      <c r="K24" s="7">
        <v>0</v>
      </c>
      <c r="L24" s="109">
        <v>0</v>
      </c>
      <c r="M24" s="122"/>
      <c r="N24" s="684" t="s">
        <v>1180</v>
      </c>
      <c r="O24" s="1"/>
      <c r="P24" s="2"/>
      <c r="Q24" s="4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732"/>
      <c r="C25" s="68" t="s">
        <v>48</v>
      </c>
      <c r="D25" s="688" t="s">
        <v>1138</v>
      </c>
      <c r="E25" s="511">
        <v>45744</v>
      </c>
      <c r="F25" s="158">
        <v>1</v>
      </c>
      <c r="G25" s="246" t="s">
        <v>9</v>
      </c>
      <c r="H25" s="215">
        <v>1</v>
      </c>
      <c r="I25" s="170">
        <v>1</v>
      </c>
      <c r="J25" s="7">
        <v>3</v>
      </c>
      <c r="K25" s="7">
        <v>3</v>
      </c>
      <c r="L25" s="109">
        <v>3</v>
      </c>
      <c r="M25" s="122"/>
      <c r="N25" s="684" t="s">
        <v>1199</v>
      </c>
      <c r="O25" s="1"/>
      <c r="P25" s="2"/>
      <c r="Q25" s="4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732"/>
      <c r="C26" s="68" t="s">
        <v>48</v>
      </c>
      <c r="D26" s="688" t="s">
        <v>1164</v>
      </c>
      <c r="E26" s="511">
        <v>45744</v>
      </c>
      <c r="F26" s="158">
        <v>1</v>
      </c>
      <c r="G26" s="246" t="s">
        <v>9</v>
      </c>
      <c r="H26" s="215">
        <v>1</v>
      </c>
      <c r="I26" s="170">
        <v>1</v>
      </c>
      <c r="J26" s="7">
        <v>1</v>
      </c>
      <c r="K26" s="7">
        <v>1</v>
      </c>
      <c r="L26" s="109">
        <v>1</v>
      </c>
      <c r="M26" s="122"/>
      <c r="N26" s="174" t="s">
        <v>1194</v>
      </c>
      <c r="O26" s="1"/>
      <c r="P26" s="2"/>
      <c r="Q26" s="4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732"/>
      <c r="C27" s="68" t="s">
        <v>48</v>
      </c>
      <c r="D27" s="446" t="s">
        <v>1200</v>
      </c>
      <c r="E27" s="511">
        <v>45744</v>
      </c>
      <c r="F27" s="158">
        <v>3</v>
      </c>
      <c r="G27" s="246" t="s">
        <v>9</v>
      </c>
      <c r="H27" s="215">
        <v>3</v>
      </c>
      <c r="I27" s="170">
        <v>4</v>
      </c>
      <c r="J27" s="7">
        <v>1</v>
      </c>
      <c r="K27" s="7">
        <v>1</v>
      </c>
      <c r="L27" s="109">
        <v>1</v>
      </c>
      <c r="M27" s="122"/>
      <c r="N27" s="174" t="s">
        <v>1194</v>
      </c>
      <c r="O27" s="1"/>
      <c r="P27" s="2"/>
      <c r="Q27" s="4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732"/>
      <c r="C28" s="314" t="s">
        <v>48</v>
      </c>
      <c r="D28" s="542" t="s">
        <v>58</v>
      </c>
      <c r="E28" s="511">
        <v>45664</v>
      </c>
      <c r="F28" s="158">
        <v>1</v>
      </c>
      <c r="G28" s="246" t="s">
        <v>9</v>
      </c>
      <c r="H28" s="215">
        <v>1</v>
      </c>
      <c r="I28" s="170">
        <v>1</v>
      </c>
      <c r="J28" s="7">
        <v>1</v>
      </c>
      <c r="K28" s="7">
        <v>1</v>
      </c>
      <c r="L28" s="109">
        <v>3</v>
      </c>
      <c r="M28" s="122"/>
      <c r="N28" s="174" t="str">
        <f ca="1">CONCATENATE(" En bandeja de Aldo Del Carpio. - Tiene ", (NETWORKDAYS(DATE(2025,4,3), TODAY())-1), " días en su bandeja")</f>
        <v xml:space="preserve"> En bandeja de Aldo Del Carpio. - Tiene 1 días en su bandeja</v>
      </c>
      <c r="O28" s="1"/>
      <c r="P28" s="2"/>
      <c r="Q28" s="4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732"/>
      <c r="C29" s="314" t="s">
        <v>48</v>
      </c>
      <c r="D29" s="542" t="s">
        <v>1198</v>
      </c>
      <c r="E29" s="511"/>
      <c r="F29" s="158"/>
      <c r="G29" s="246" t="s">
        <v>9</v>
      </c>
      <c r="H29" s="215"/>
      <c r="I29" s="170"/>
      <c r="J29" s="31">
        <v>1</v>
      </c>
      <c r="K29" s="7">
        <v>1</v>
      </c>
      <c r="L29" s="109">
        <v>1</v>
      </c>
      <c r="M29" s="122"/>
      <c r="N29" s="684" t="s">
        <v>1173</v>
      </c>
      <c r="O29" s="1"/>
      <c r="P29" s="2"/>
      <c r="Q29" s="4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" customHeight="1" thickBot="1" x14ac:dyDescent="0.3">
      <c r="A30" s="720"/>
      <c r="B30" s="732"/>
      <c r="C30" s="314" t="s">
        <v>48</v>
      </c>
      <c r="D30" s="445" t="s">
        <v>59</v>
      </c>
      <c r="E30" s="512">
        <v>45698</v>
      </c>
      <c r="F30" s="158">
        <v>1</v>
      </c>
      <c r="G30" s="246" t="s">
        <v>9</v>
      </c>
      <c r="H30" s="215">
        <v>1</v>
      </c>
      <c r="I30" s="243">
        <v>1</v>
      </c>
      <c r="J30" s="7">
        <v>1</v>
      </c>
      <c r="K30" s="7">
        <v>1</v>
      </c>
      <c r="L30" s="109">
        <v>1</v>
      </c>
      <c r="M30" s="132"/>
      <c r="N30" s="684" t="s">
        <v>1163</v>
      </c>
      <c r="O30" s="1"/>
      <c r="P30" s="2"/>
      <c r="Q30" s="4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9.149999999999999" customHeight="1" thickBot="1" x14ac:dyDescent="0.3">
      <c r="A31" s="720"/>
      <c r="B31" s="732"/>
      <c r="C31" s="335" t="s">
        <v>48</v>
      </c>
      <c r="D31" s="532" t="s">
        <v>1181</v>
      </c>
      <c r="E31" s="511"/>
      <c r="F31" s="158"/>
      <c r="G31" s="246" t="s">
        <v>9</v>
      </c>
      <c r="H31" s="170">
        <v>1</v>
      </c>
      <c r="I31" s="10">
        <v>1</v>
      </c>
      <c r="J31" s="243">
        <v>1</v>
      </c>
      <c r="K31" s="7">
        <v>1</v>
      </c>
      <c r="L31" s="109">
        <v>1</v>
      </c>
      <c r="M31" s="132"/>
      <c r="N31" s="684" t="s">
        <v>1173</v>
      </c>
      <c r="O31" s="1"/>
      <c r="P31" s="2"/>
      <c r="Q31" s="4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9.149999999999999" customHeight="1" thickBot="1" x14ac:dyDescent="0.3">
      <c r="A32" s="720"/>
      <c r="B32" s="732"/>
      <c r="C32" s="335" t="s">
        <v>48</v>
      </c>
      <c r="D32" s="532" t="s">
        <v>1192</v>
      </c>
      <c r="E32" s="511"/>
      <c r="F32" s="158"/>
      <c r="G32" s="246" t="s">
        <v>9</v>
      </c>
      <c r="H32" s="170">
        <v>1</v>
      </c>
      <c r="I32" s="10">
        <v>1</v>
      </c>
      <c r="J32" s="243">
        <v>1</v>
      </c>
      <c r="K32" s="44">
        <v>1</v>
      </c>
      <c r="L32" s="38">
        <v>1</v>
      </c>
      <c r="M32" s="132"/>
      <c r="N32" s="684" t="s">
        <v>1173</v>
      </c>
      <c r="O32" s="1"/>
      <c r="P32" s="2"/>
      <c r="Q32" s="4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9.149999999999999" customHeight="1" thickBot="1" x14ac:dyDescent="0.3">
      <c r="A33" s="720"/>
      <c r="B33" s="732"/>
      <c r="C33" s="335" t="s">
        <v>48</v>
      </c>
      <c r="D33" s="444" t="s">
        <v>1176</v>
      </c>
      <c r="E33" s="511"/>
      <c r="F33" s="158"/>
      <c r="G33" s="246" t="s">
        <v>9</v>
      </c>
      <c r="H33" s="170">
        <v>1</v>
      </c>
      <c r="I33" s="10">
        <v>1</v>
      </c>
      <c r="J33" s="243">
        <v>1</v>
      </c>
      <c r="K33" s="44">
        <v>1</v>
      </c>
      <c r="L33" s="38">
        <v>1</v>
      </c>
      <c r="M33" s="132"/>
      <c r="N33" s="684" t="s">
        <v>1173</v>
      </c>
      <c r="O33" s="1"/>
      <c r="P33" s="2"/>
      <c r="Q33" s="4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9.149999999999999" customHeight="1" thickBot="1" x14ac:dyDescent="0.3">
      <c r="A34" s="720"/>
      <c r="B34" s="732"/>
      <c r="C34" s="335" t="s">
        <v>48</v>
      </c>
      <c r="D34" s="348" t="s">
        <v>1170</v>
      </c>
      <c r="E34" s="154">
        <v>45744</v>
      </c>
      <c r="F34" s="158"/>
      <c r="G34" s="246" t="s">
        <v>9</v>
      </c>
      <c r="H34" s="170">
        <v>1</v>
      </c>
      <c r="I34" s="10">
        <v>1</v>
      </c>
      <c r="J34" s="243">
        <v>1</v>
      </c>
      <c r="K34" s="44">
        <v>1</v>
      </c>
      <c r="L34" s="38">
        <v>3</v>
      </c>
      <c r="M34" s="132"/>
      <c r="N34" s="174" t="str">
        <f ca="1">CONCATENATE(" En bandeja de Aldo Del Carpio. - Tiene ", (NETWORKDAYS(DATE(2025,4,3), TODAY())-1), " días en su bandeja")</f>
        <v xml:space="preserve"> En bandeja de Aldo Del Carpio. - Tiene 1 días en su bandeja</v>
      </c>
      <c r="O34" s="1"/>
      <c r="P34" s="2"/>
      <c r="Q34" s="4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75" customHeight="1" thickBot="1" x14ac:dyDescent="0.3">
      <c r="A35" s="720"/>
      <c r="B35" s="732"/>
      <c r="C35" s="335" t="s">
        <v>48</v>
      </c>
      <c r="D35" s="685" t="s">
        <v>1120</v>
      </c>
      <c r="E35" s="154">
        <v>45730</v>
      </c>
      <c r="F35" s="158">
        <v>1</v>
      </c>
      <c r="G35" s="246" t="s">
        <v>9</v>
      </c>
      <c r="H35" s="170">
        <v>1</v>
      </c>
      <c r="I35" s="10">
        <v>1</v>
      </c>
      <c r="J35" s="243">
        <v>1</v>
      </c>
      <c r="K35" s="44">
        <v>1</v>
      </c>
      <c r="L35" s="38">
        <v>1</v>
      </c>
      <c r="M35" s="132"/>
      <c r="N35" s="174" t="s">
        <v>1171</v>
      </c>
      <c r="O35" s="1"/>
      <c r="P35" s="2"/>
      <c r="Q35" s="4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" customHeight="1" thickBot="1" x14ac:dyDescent="0.3">
      <c r="A36" s="720"/>
      <c r="B36" s="732"/>
      <c r="C36" s="335" t="s">
        <v>48</v>
      </c>
      <c r="D36" s="685" t="s">
        <v>1146</v>
      </c>
      <c r="E36" s="511">
        <v>45691</v>
      </c>
      <c r="F36" s="158">
        <v>1</v>
      </c>
      <c r="G36" s="246" t="s">
        <v>9</v>
      </c>
      <c r="H36" s="170">
        <v>1</v>
      </c>
      <c r="I36" s="10">
        <v>1</v>
      </c>
      <c r="J36" s="243">
        <v>1</v>
      </c>
      <c r="K36" s="44">
        <v>1</v>
      </c>
      <c r="L36" s="38">
        <v>1</v>
      </c>
      <c r="M36" s="132"/>
      <c r="N36" s="174" t="str">
        <f ca="1">CONCATENATE(" El informe en ",RIGHT(D36,5)," tiene ", NETWORKDAYS(E36,TODAY()), " días de retraso (HATCH)")</f>
        <v xml:space="preserve"> El informe en Rev.B tiene 45 días de retraso (HATCH)</v>
      </c>
      <c r="O36" s="1"/>
      <c r="P36" s="2"/>
      <c r="Q36" s="4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732"/>
      <c r="C37" s="335" t="s">
        <v>48</v>
      </c>
      <c r="D37" s="536" t="s">
        <v>440</v>
      </c>
      <c r="E37" s="154">
        <v>45707</v>
      </c>
      <c r="F37" s="158">
        <v>1</v>
      </c>
      <c r="G37" s="246" t="s">
        <v>9</v>
      </c>
      <c r="H37" s="170">
        <v>1</v>
      </c>
      <c r="I37" s="10">
        <v>1</v>
      </c>
      <c r="J37" s="243">
        <v>1</v>
      </c>
      <c r="K37" s="44">
        <v>1</v>
      </c>
      <c r="L37" s="38">
        <v>1</v>
      </c>
      <c r="M37" s="132"/>
      <c r="N37" s="174" t="s">
        <v>1172</v>
      </c>
      <c r="O37" s="1"/>
      <c r="P37" s="2"/>
      <c r="Q37" s="4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732"/>
      <c r="C38" s="335" t="s">
        <v>48</v>
      </c>
      <c r="D38" s="444" t="s">
        <v>105</v>
      </c>
      <c r="E38" s="154">
        <v>45721</v>
      </c>
      <c r="F38" s="158">
        <v>3</v>
      </c>
      <c r="G38" s="246" t="s">
        <v>9</v>
      </c>
      <c r="H38" s="170">
        <v>3</v>
      </c>
      <c r="I38" s="44">
        <v>3</v>
      </c>
      <c r="J38" s="44">
        <v>3</v>
      </c>
      <c r="K38" s="44">
        <v>3</v>
      </c>
      <c r="L38" s="38">
        <v>3</v>
      </c>
      <c r="M38" s="132"/>
      <c r="N38" s="174" t="str">
        <f ca="1">CONCATENATE(" En bandeja de Edwin Poma - Tiene ", (NETWORKDAYS(DATE(2025,4,1), TODAY())-1), " días en su bandeja")</f>
        <v xml:space="preserve"> En bandeja de Edwin Poma - Tiene 3 días en su bandeja</v>
      </c>
      <c r="O38" s="1"/>
      <c r="P38" s="2"/>
      <c r="Q38" s="4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732"/>
      <c r="C39" s="335" t="s">
        <v>48</v>
      </c>
      <c r="D39" s="444" t="s">
        <v>1165</v>
      </c>
      <c r="E39" s="154">
        <v>45685</v>
      </c>
      <c r="F39" s="158"/>
      <c r="G39" s="246" t="s">
        <v>9</v>
      </c>
      <c r="H39" s="170">
        <v>1</v>
      </c>
      <c r="I39" s="44">
        <v>3</v>
      </c>
      <c r="J39" s="7">
        <v>3</v>
      </c>
      <c r="K39" s="44">
        <v>3</v>
      </c>
      <c r="L39" s="38">
        <v>3</v>
      </c>
      <c r="M39" s="132"/>
      <c r="N39" s="174" t="str">
        <f ca="1">CONCATENATE(" En bandeja de Edwin Poma - Tiene ", (NETWORKDAYS(DATE(2025,4,1), TODAY())-1), " días en su bandeja")</f>
        <v xml:space="preserve"> En bandeja de Edwin Poma - Tiene 3 días en su bandeja</v>
      </c>
      <c r="O39" s="1"/>
      <c r="P39" s="2"/>
      <c r="Q39" s="4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732"/>
      <c r="C40" s="335" t="s">
        <v>48</v>
      </c>
      <c r="D40" s="672" t="s">
        <v>1066</v>
      </c>
      <c r="E40" s="154">
        <v>45705</v>
      </c>
      <c r="F40" s="158">
        <v>3</v>
      </c>
      <c r="G40" s="246" t="s">
        <v>9</v>
      </c>
      <c r="H40" s="170">
        <v>3</v>
      </c>
      <c r="I40" s="10">
        <v>3</v>
      </c>
      <c r="J40" s="243">
        <v>3</v>
      </c>
      <c r="K40" s="44">
        <v>3</v>
      </c>
      <c r="L40" s="38">
        <v>3</v>
      </c>
      <c r="M40" s="132"/>
      <c r="N40" s="174" t="str">
        <f ca="1">CONCATENATE(" En bandeja de Kemper P. - Tiene ", (NETWORKDAYS(DATE(2025,3,28), TODAY())-1), " días en su bandeja")</f>
        <v xml:space="preserve"> En bandeja de Kemper P. - Tiene 5 días en su bandeja</v>
      </c>
      <c r="O40" s="1"/>
      <c r="P40" s="2"/>
      <c r="Q40" s="4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8.600000000000001" customHeight="1" thickBot="1" x14ac:dyDescent="0.3">
      <c r="A41" s="720"/>
      <c r="B41" s="732"/>
      <c r="C41" s="335" t="s">
        <v>48</v>
      </c>
      <c r="D41" s="685" t="s">
        <v>1117</v>
      </c>
      <c r="E41" s="511">
        <v>45691</v>
      </c>
      <c r="F41" s="158">
        <v>1</v>
      </c>
      <c r="G41" s="125" t="s">
        <v>9</v>
      </c>
      <c r="H41" s="170">
        <v>1</v>
      </c>
      <c r="I41" s="10">
        <v>1</v>
      </c>
      <c r="J41" s="243">
        <v>1</v>
      </c>
      <c r="K41" s="44">
        <v>0</v>
      </c>
      <c r="L41" s="38">
        <v>0</v>
      </c>
      <c r="M41" s="132"/>
      <c r="N41" s="568" t="s">
        <v>182</v>
      </c>
      <c r="O41" s="1"/>
      <c r="P41" s="2"/>
      <c r="Q41" s="4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8.600000000000001" customHeight="1" thickBot="1" x14ac:dyDescent="0.3">
      <c r="A42" s="720"/>
      <c r="B42" s="732"/>
      <c r="C42" s="335" t="s">
        <v>48</v>
      </c>
      <c r="D42" s="685" t="s">
        <v>1067</v>
      </c>
      <c r="E42" s="511">
        <v>45691</v>
      </c>
      <c r="F42" s="158">
        <v>1</v>
      </c>
      <c r="G42" s="125" t="s">
        <v>9</v>
      </c>
      <c r="H42" s="170">
        <v>1</v>
      </c>
      <c r="I42" s="10">
        <v>1</v>
      </c>
      <c r="J42" s="243">
        <v>1</v>
      </c>
      <c r="K42" s="44">
        <v>1</v>
      </c>
      <c r="L42" s="38">
        <v>3</v>
      </c>
      <c r="M42" s="132"/>
      <c r="N42" s="174" t="str">
        <f ca="1">CONCATENATE(" En bandeja de Sergio Yi - Tiene ", (NETWORKDAYS(DATE(2025,4,2), TODAY())-1), " días en su bandeja")</f>
        <v xml:space="preserve"> En bandeja de Sergio Yi - Tiene 2 días en su bandeja</v>
      </c>
      <c r="O42" s="1"/>
      <c r="P42" s="2"/>
      <c r="Q42" s="4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8.600000000000001" customHeight="1" thickBot="1" x14ac:dyDescent="0.3">
      <c r="A43" s="720"/>
      <c r="B43" s="732"/>
      <c r="C43" s="335" t="s">
        <v>48</v>
      </c>
      <c r="D43" s="685" t="s">
        <v>1139</v>
      </c>
      <c r="E43" s="511">
        <v>45691</v>
      </c>
      <c r="F43" s="158">
        <v>1</v>
      </c>
      <c r="G43" s="246" t="s">
        <v>9</v>
      </c>
      <c r="H43" s="170">
        <v>1</v>
      </c>
      <c r="I43" s="10">
        <v>1</v>
      </c>
      <c r="J43" s="243">
        <v>1</v>
      </c>
      <c r="K43" s="44">
        <v>0</v>
      </c>
      <c r="L43" s="38">
        <v>0</v>
      </c>
      <c r="M43" s="132"/>
      <c r="N43" s="568" t="s">
        <v>182</v>
      </c>
      <c r="O43" s="1"/>
      <c r="P43" s="2"/>
      <c r="Q43" s="4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8.600000000000001" customHeight="1" thickBot="1" x14ac:dyDescent="0.3">
      <c r="A44" s="720"/>
      <c r="B44" s="732"/>
      <c r="C44" s="335" t="s">
        <v>48</v>
      </c>
      <c r="D44" s="597" t="s">
        <v>1177</v>
      </c>
      <c r="E44" s="511">
        <v>45685</v>
      </c>
      <c r="F44" s="158">
        <v>3</v>
      </c>
      <c r="G44" s="246" t="s">
        <v>9</v>
      </c>
      <c r="H44" s="170">
        <v>3</v>
      </c>
      <c r="I44" s="10">
        <v>4</v>
      </c>
      <c r="J44" s="243">
        <v>0</v>
      </c>
      <c r="K44" s="44">
        <v>0</v>
      </c>
      <c r="L44" s="38">
        <v>0</v>
      </c>
      <c r="M44" s="132"/>
      <c r="N44" s="568" t="s">
        <v>182</v>
      </c>
      <c r="O44" s="1"/>
      <c r="P44" s="2"/>
      <c r="Q44" s="4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.600000000000001" customHeight="1" thickBot="1" x14ac:dyDescent="0.3">
      <c r="A45" s="720"/>
      <c r="B45" s="732"/>
      <c r="C45" s="335" t="s">
        <v>48</v>
      </c>
      <c r="D45" s="677" t="s">
        <v>1093</v>
      </c>
      <c r="E45" s="511">
        <v>45698</v>
      </c>
      <c r="F45" s="158">
        <v>1</v>
      </c>
      <c r="G45" s="246" t="s">
        <v>9</v>
      </c>
      <c r="H45" s="170">
        <v>1</v>
      </c>
      <c r="I45" s="10">
        <v>1</v>
      </c>
      <c r="J45" s="243">
        <v>3</v>
      </c>
      <c r="K45" s="44">
        <v>0</v>
      </c>
      <c r="L45" s="38">
        <v>0</v>
      </c>
      <c r="M45" s="132"/>
      <c r="N45" s="568" t="s">
        <v>182</v>
      </c>
      <c r="O45" s="1"/>
      <c r="P45" s="2"/>
      <c r="Q45" s="4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8.600000000000001" customHeight="1" thickBot="1" x14ac:dyDescent="0.3">
      <c r="A46" s="720"/>
      <c r="B46" s="732"/>
      <c r="C46" s="335" t="s">
        <v>48</v>
      </c>
      <c r="D46" s="677" t="s">
        <v>1073</v>
      </c>
      <c r="E46" s="511">
        <v>45698</v>
      </c>
      <c r="F46" s="158">
        <v>1</v>
      </c>
      <c r="G46" s="246" t="s">
        <v>9</v>
      </c>
      <c r="H46" s="170">
        <v>1</v>
      </c>
      <c r="I46" s="10">
        <v>1</v>
      </c>
      <c r="J46" s="243">
        <v>3</v>
      </c>
      <c r="K46" s="44">
        <v>3</v>
      </c>
      <c r="L46" s="38">
        <v>3</v>
      </c>
      <c r="M46" s="132"/>
      <c r="N46" s="174" t="str">
        <f ca="1">CONCATENATE(" En bandeja de Kemper P. - Tiene ", (NETWORKDAYS(DATE(2025,4,1), TODAY())-1), " días en su bandeja")</f>
        <v xml:space="preserve"> En bandeja de Kemper P. - Tiene 3 días en su bandeja</v>
      </c>
      <c r="O46" s="1"/>
      <c r="P46" s="2"/>
      <c r="Q46" s="4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8.600000000000001" customHeight="1" thickBot="1" x14ac:dyDescent="0.3">
      <c r="A47" s="720"/>
      <c r="B47" s="732"/>
      <c r="C47" s="488"/>
      <c r="D47" s="348"/>
      <c r="E47" s="154"/>
      <c r="F47" s="158"/>
      <c r="G47" s="246"/>
      <c r="H47" s="170"/>
      <c r="I47" s="10"/>
      <c r="J47" s="243"/>
      <c r="K47" s="44"/>
      <c r="L47" s="38"/>
      <c r="M47" s="132"/>
      <c r="N47" s="176"/>
      <c r="O47" s="1"/>
      <c r="P47" s="2"/>
      <c r="Q47" s="4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.600000000000001" customHeight="1" thickBot="1" x14ac:dyDescent="0.3">
      <c r="A48" s="720"/>
      <c r="B48" s="732"/>
      <c r="C48" s="488"/>
      <c r="D48" s="348"/>
      <c r="E48" s="154"/>
      <c r="F48" s="158"/>
      <c r="G48" s="246"/>
      <c r="H48" s="170"/>
      <c r="I48" s="10"/>
      <c r="J48" s="243"/>
      <c r="K48" s="44"/>
      <c r="L48" s="38"/>
      <c r="M48" s="132"/>
      <c r="N48" s="176"/>
      <c r="O48" s="1"/>
      <c r="P48" s="2"/>
      <c r="Q48" s="4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8.25" customHeight="1" thickBot="1" x14ac:dyDescent="0.3">
      <c r="A49" s="720"/>
      <c r="B49" s="733"/>
      <c r="C49" s="481"/>
      <c r="D49" s="544"/>
      <c r="E49" s="154"/>
      <c r="F49" s="158"/>
      <c r="G49" s="246"/>
      <c r="H49" s="171"/>
      <c r="I49" s="9"/>
      <c r="J49" s="244"/>
      <c r="K49" s="45"/>
      <c r="L49" s="34"/>
      <c r="M49" s="487"/>
      <c r="N49" s="177"/>
      <c r="O49" s="1"/>
      <c r="P49" s="2"/>
      <c r="Q49" s="4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.600000000000001" customHeight="1" thickBot="1" x14ac:dyDescent="0.3">
      <c r="A50" s="720"/>
      <c r="B50" s="732" t="s">
        <v>74</v>
      </c>
      <c r="C50" s="356" t="s">
        <v>48</v>
      </c>
      <c r="D50" s="207" t="s">
        <v>1122</v>
      </c>
      <c r="E50" s="286"/>
      <c r="F50" s="285">
        <v>1</v>
      </c>
      <c r="G50" s="222" t="s">
        <v>9</v>
      </c>
      <c r="H50" s="101">
        <v>1</v>
      </c>
      <c r="I50" s="7">
        <v>1</v>
      </c>
      <c r="J50" s="101">
        <v>1</v>
      </c>
      <c r="K50" s="47">
        <v>1</v>
      </c>
      <c r="L50" s="33">
        <v>4</v>
      </c>
      <c r="M50" s="123"/>
      <c r="N50" s="164" t="s">
        <v>132</v>
      </c>
      <c r="O50" s="1"/>
      <c r="P50" s="2"/>
      <c r="Q50" s="4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8.600000000000001" customHeight="1" thickBot="1" x14ac:dyDescent="0.3">
      <c r="A51" s="720"/>
      <c r="B51" s="732"/>
      <c r="C51" s="356" t="s">
        <v>48</v>
      </c>
      <c r="D51" s="207" t="s">
        <v>76</v>
      </c>
      <c r="E51" s="345">
        <v>45701</v>
      </c>
      <c r="F51" s="297">
        <v>1</v>
      </c>
      <c r="G51" s="192" t="s">
        <v>9</v>
      </c>
      <c r="H51" s="101">
        <v>1</v>
      </c>
      <c r="I51" s="7">
        <v>1</v>
      </c>
      <c r="J51" s="101">
        <v>1</v>
      </c>
      <c r="K51" s="47">
        <v>1</v>
      </c>
      <c r="L51" s="33">
        <v>1</v>
      </c>
      <c r="M51" s="123"/>
      <c r="N51" s="149" t="s">
        <v>77</v>
      </c>
      <c r="O51" s="1"/>
      <c r="P51" s="2"/>
      <c r="Q51" s="4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.600000000000001" customHeight="1" thickBot="1" x14ac:dyDescent="0.3">
      <c r="A52" s="720"/>
      <c r="B52" s="732"/>
      <c r="C52" s="75" t="s">
        <v>48</v>
      </c>
      <c r="D52" s="207" t="s">
        <v>78</v>
      </c>
      <c r="E52" s="345">
        <v>45701</v>
      </c>
      <c r="F52" s="297">
        <v>1</v>
      </c>
      <c r="G52" s="192" t="s">
        <v>9</v>
      </c>
      <c r="H52" s="101">
        <v>1</v>
      </c>
      <c r="I52" s="7">
        <v>1</v>
      </c>
      <c r="J52" s="101">
        <v>1</v>
      </c>
      <c r="K52" s="47">
        <v>1</v>
      </c>
      <c r="L52" s="33">
        <v>3</v>
      </c>
      <c r="M52" s="123"/>
      <c r="N52" s="174" t="str">
        <f ca="1">CONCATENATE(" En bandeja de Kemper P. - Tiene ", (NETWORKDAYS(DATE(2025,3,31), TODAY())-1), " días en su bandeja")</f>
        <v xml:space="preserve"> En bandeja de Kemper P. - Tiene 4 días en su bandeja</v>
      </c>
      <c r="O52" s="1"/>
      <c r="P52" s="2"/>
      <c r="Q52" s="4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732"/>
      <c r="C53" s="75" t="s">
        <v>48</v>
      </c>
      <c r="D53" s="207" t="s">
        <v>1148</v>
      </c>
      <c r="E53" s="345"/>
      <c r="F53" s="297">
        <v>1</v>
      </c>
      <c r="G53" s="192" t="s">
        <v>9</v>
      </c>
      <c r="H53" s="101">
        <v>1</v>
      </c>
      <c r="I53" s="7">
        <v>1</v>
      </c>
      <c r="J53" s="101">
        <v>1</v>
      </c>
      <c r="K53" s="47">
        <v>1</v>
      </c>
      <c r="L53" s="33">
        <v>1</v>
      </c>
      <c r="M53" s="123"/>
      <c r="N53" s="149" t="s">
        <v>1191</v>
      </c>
      <c r="O53" s="1"/>
      <c r="P53" s="2"/>
      <c r="Q53" s="4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18.600000000000001" customHeight="1" thickBot="1" x14ac:dyDescent="0.3">
      <c r="A54" s="720"/>
      <c r="B54" s="732"/>
      <c r="C54" s="75" t="s">
        <v>48</v>
      </c>
      <c r="D54" s="207" t="s">
        <v>79</v>
      </c>
      <c r="E54" s="201">
        <v>45695</v>
      </c>
      <c r="F54" s="297">
        <v>1</v>
      </c>
      <c r="G54" s="192" t="s">
        <v>9</v>
      </c>
      <c r="H54" s="101">
        <v>1</v>
      </c>
      <c r="I54" s="7">
        <v>1</v>
      </c>
      <c r="J54" s="101">
        <v>1</v>
      </c>
      <c r="K54" s="47">
        <v>1</v>
      </c>
      <c r="L54" s="33">
        <v>3</v>
      </c>
      <c r="M54" s="123"/>
      <c r="N54" s="174" t="str">
        <f ca="1">CONCATENATE(" En bandeja de Kemper P. - Tiene ", (NETWORKDAYS(DATE(2025,4,2), TODAY())-1), " días en su bandeja")</f>
        <v xml:space="preserve"> En bandeja de Kemper P. - Tiene 2 días en su bandeja</v>
      </c>
      <c r="O54" s="1"/>
      <c r="P54" s="2"/>
      <c r="Q54" s="4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18.600000000000001" customHeight="1" thickBot="1" x14ac:dyDescent="0.3">
      <c r="A55" s="720"/>
      <c r="B55" s="732"/>
      <c r="C55" s="75"/>
      <c r="D55" s="207"/>
      <c r="E55" s="201"/>
      <c r="F55" s="178"/>
      <c r="G55" s="184"/>
      <c r="H55" s="101"/>
      <c r="I55" s="7"/>
      <c r="J55" s="101"/>
      <c r="K55" s="47"/>
      <c r="L55" s="33"/>
      <c r="M55" s="123"/>
      <c r="N55" s="149"/>
      <c r="O55" s="1"/>
      <c r="P55" s="2"/>
      <c r="Q55" s="4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8.25" customHeight="1" thickBot="1" x14ac:dyDescent="0.3">
      <c r="A56" s="720"/>
      <c r="B56" s="733"/>
      <c r="C56" s="153"/>
      <c r="D56" s="205"/>
      <c r="E56" s="248"/>
      <c r="F56" s="60"/>
      <c r="G56" s="185"/>
      <c r="H56" s="171"/>
      <c r="I56" s="9"/>
      <c r="J56" s="171"/>
      <c r="K56" s="45"/>
      <c r="L56" s="34"/>
      <c r="M56" s="487"/>
      <c r="N56" s="177"/>
      <c r="O56" s="1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18.600000000000001" customHeight="1" thickBot="1" x14ac:dyDescent="0.3">
      <c r="A57" s="720"/>
      <c r="B57" s="731" t="s">
        <v>81</v>
      </c>
      <c r="C57" s="500" t="s">
        <v>82</v>
      </c>
      <c r="D57" s="291" t="s">
        <v>83</v>
      </c>
      <c r="E57" s="286"/>
      <c r="F57" s="285">
        <v>1</v>
      </c>
      <c r="G57" s="222" t="s">
        <v>9</v>
      </c>
      <c r="H57" s="209">
        <v>1</v>
      </c>
      <c r="I57" s="8">
        <v>1</v>
      </c>
      <c r="J57" s="209">
        <v>1</v>
      </c>
      <c r="K57" s="46">
        <v>1</v>
      </c>
      <c r="L57" s="32">
        <v>1</v>
      </c>
      <c r="M57" s="486"/>
      <c r="N57" s="330" t="s">
        <v>84</v>
      </c>
      <c r="O57" s="1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8.600000000000001" customHeight="1" thickBot="1" x14ac:dyDescent="0.3">
      <c r="A58" s="720"/>
      <c r="B58" s="732"/>
      <c r="C58" s="499" t="s">
        <v>1072</v>
      </c>
      <c r="D58" s="204" t="s">
        <v>1081</v>
      </c>
      <c r="E58" s="208">
        <v>45744</v>
      </c>
      <c r="F58" s="161">
        <v>1</v>
      </c>
      <c r="G58" s="184" t="s">
        <v>9</v>
      </c>
      <c r="H58" s="1">
        <v>1</v>
      </c>
      <c r="I58" s="31">
        <v>1</v>
      </c>
      <c r="J58" s="1">
        <v>1</v>
      </c>
      <c r="K58" s="162">
        <v>1</v>
      </c>
      <c r="L58" s="41">
        <v>1</v>
      </c>
      <c r="M58" s="122"/>
      <c r="N58" s="190"/>
      <c r="O58" s="1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732"/>
      <c r="C59" s="75" t="s">
        <v>82</v>
      </c>
      <c r="D59" s="207" t="s">
        <v>85</v>
      </c>
      <c r="E59" s="201"/>
      <c r="F59" s="178">
        <v>2</v>
      </c>
      <c r="G59" s="184" t="s">
        <v>9</v>
      </c>
      <c r="H59" s="101">
        <v>2</v>
      </c>
      <c r="I59" s="7">
        <v>2</v>
      </c>
      <c r="J59" s="101">
        <v>2</v>
      </c>
      <c r="K59" s="47">
        <v>2</v>
      </c>
      <c r="L59" s="33">
        <v>2</v>
      </c>
      <c r="M59" s="123"/>
      <c r="N59" s="174" t="s">
        <v>86</v>
      </c>
      <c r="O59" s="1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732"/>
      <c r="C60" s="68" t="s">
        <v>41</v>
      </c>
      <c r="D60" s="207" t="s">
        <v>87</v>
      </c>
      <c r="E60" s="201"/>
      <c r="F60" s="156">
        <v>1</v>
      </c>
      <c r="G60" s="184" t="s">
        <v>9</v>
      </c>
      <c r="H60" s="101">
        <v>1</v>
      </c>
      <c r="I60" s="7">
        <v>1</v>
      </c>
      <c r="J60" s="7">
        <v>1</v>
      </c>
      <c r="K60" s="7">
        <v>1</v>
      </c>
      <c r="L60" s="33">
        <v>1</v>
      </c>
      <c r="M60" s="132"/>
      <c r="N60" s="174" t="s">
        <v>88</v>
      </c>
      <c r="O60" s="1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18.600000000000001" customHeight="1" thickBot="1" x14ac:dyDescent="0.3">
      <c r="A61" s="720"/>
      <c r="B61" s="732"/>
      <c r="C61" s="70" t="s">
        <v>41</v>
      </c>
      <c r="D61" s="207" t="s">
        <v>89</v>
      </c>
      <c r="E61" s="201"/>
      <c r="F61" s="156">
        <v>1</v>
      </c>
      <c r="G61" s="184" t="s">
        <v>9</v>
      </c>
      <c r="H61" s="101">
        <v>1</v>
      </c>
      <c r="I61" s="7">
        <v>1</v>
      </c>
      <c r="J61" s="7">
        <v>1</v>
      </c>
      <c r="K61" s="7">
        <v>1</v>
      </c>
      <c r="L61" s="33">
        <v>1</v>
      </c>
      <c r="M61" s="132"/>
      <c r="N61" s="174" t="s">
        <v>90</v>
      </c>
      <c r="O61" s="1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18.600000000000001" customHeight="1" thickBot="1" x14ac:dyDescent="0.3">
      <c r="A62" s="720"/>
      <c r="B62" s="734"/>
      <c r="C62" s="488" t="s">
        <v>1101</v>
      </c>
      <c r="D62" s="348" t="s">
        <v>1102</v>
      </c>
      <c r="E62" s="154">
        <v>45742</v>
      </c>
      <c r="F62" s="158">
        <v>1</v>
      </c>
      <c r="G62" s="246" t="s">
        <v>9</v>
      </c>
      <c r="H62" s="170">
        <v>1</v>
      </c>
      <c r="I62" s="10">
        <v>1</v>
      </c>
      <c r="J62" s="243">
        <v>2</v>
      </c>
      <c r="K62" s="44">
        <v>2</v>
      </c>
      <c r="L62" s="38">
        <v>2</v>
      </c>
      <c r="M62" s="132"/>
      <c r="N62" s="149"/>
      <c r="O62" s="1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18.600000000000001" customHeight="1" thickBot="1" x14ac:dyDescent="0.3">
      <c r="A63" s="720"/>
      <c r="B63" s="734"/>
      <c r="C63" s="335" t="s">
        <v>82</v>
      </c>
      <c r="D63" s="445" t="s">
        <v>1149</v>
      </c>
      <c r="E63" s="201">
        <v>45747</v>
      </c>
      <c r="F63" s="156">
        <v>1</v>
      </c>
      <c r="G63" s="125" t="s">
        <v>9</v>
      </c>
      <c r="H63" s="101">
        <v>1</v>
      </c>
      <c r="I63" s="7">
        <v>1</v>
      </c>
      <c r="J63" s="279">
        <v>1</v>
      </c>
      <c r="K63" s="47">
        <v>1</v>
      </c>
      <c r="L63" s="33">
        <v>1</v>
      </c>
      <c r="M63" s="123"/>
      <c r="N63" s="88" t="s">
        <v>1203</v>
      </c>
      <c r="O63" s="1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8.25" customHeight="1" thickBot="1" x14ac:dyDescent="0.3">
      <c r="A64" s="729"/>
      <c r="B64" s="733"/>
      <c r="C64" s="384"/>
      <c r="D64" s="389"/>
      <c r="E64" s="674"/>
      <c r="F64" s="384"/>
      <c r="G64" s="384"/>
      <c r="H64" s="389"/>
      <c r="I64" s="386"/>
      <c r="J64" s="388"/>
      <c r="K64" s="386"/>
      <c r="L64" s="387"/>
      <c r="N64" s="384"/>
      <c r="O64" s="1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8.25" customHeight="1" thickBot="1" x14ac:dyDescent="0.3">
      <c r="A65" s="130"/>
      <c r="B65" s="496"/>
      <c r="E65" s="6"/>
      <c r="F65" s="6"/>
      <c r="G65" s="6"/>
      <c r="I65" s="581"/>
      <c r="N65" s="6"/>
      <c r="O65" s="1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18.600000000000001" customHeight="1" x14ac:dyDescent="0.25">
      <c r="A66" s="717" t="s">
        <v>1124</v>
      </c>
      <c r="B66" s="720" t="s">
        <v>92</v>
      </c>
      <c r="C66" s="632" t="s">
        <v>82</v>
      </c>
      <c r="D66" s="594" t="s">
        <v>93</v>
      </c>
      <c r="E66" s="286">
        <v>45744</v>
      </c>
      <c r="F66" s="155">
        <v>1</v>
      </c>
      <c r="G66" s="304" t="s">
        <v>9</v>
      </c>
      <c r="H66" s="285">
        <v>1</v>
      </c>
      <c r="I66" s="8">
        <v>1</v>
      </c>
      <c r="J66" s="8">
        <v>1</v>
      </c>
      <c r="K66" s="8">
        <v>1</v>
      </c>
      <c r="L66" s="32">
        <v>1</v>
      </c>
      <c r="M66" s="583"/>
      <c r="N66" s="584"/>
      <c r="O66" s="1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18.600000000000001" customHeight="1" x14ac:dyDescent="0.25">
      <c r="A67" s="718"/>
      <c r="B67" s="721"/>
      <c r="C67" s="633" t="s">
        <v>82</v>
      </c>
      <c r="D67" s="595" t="s">
        <v>1183</v>
      </c>
      <c r="E67" s="180">
        <v>45744</v>
      </c>
      <c r="F67" s="156">
        <v>1</v>
      </c>
      <c r="G67" s="238" t="s">
        <v>9</v>
      </c>
      <c r="H67" s="178">
        <v>1</v>
      </c>
      <c r="I67" s="7">
        <v>1</v>
      </c>
      <c r="J67" s="7">
        <v>0</v>
      </c>
      <c r="K67" s="7">
        <v>0</v>
      </c>
      <c r="L67" s="33">
        <v>0</v>
      </c>
      <c r="M67" s="586"/>
      <c r="N67" s="587" t="s">
        <v>1174</v>
      </c>
      <c r="O67" s="1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18.600000000000001" customHeight="1" x14ac:dyDescent="0.25">
      <c r="A68" s="718"/>
      <c r="B68" s="721"/>
      <c r="C68" s="633" t="s">
        <v>82</v>
      </c>
      <c r="D68" s="595" t="s">
        <v>1184</v>
      </c>
      <c r="E68" s="180">
        <v>45749</v>
      </c>
      <c r="F68" s="156"/>
      <c r="G68" s="238" t="s">
        <v>9</v>
      </c>
      <c r="H68" s="178"/>
      <c r="I68" s="7"/>
      <c r="J68" s="7">
        <v>1</v>
      </c>
      <c r="K68" s="7">
        <v>1</v>
      </c>
      <c r="L68" s="33">
        <v>1</v>
      </c>
      <c r="M68" s="586"/>
      <c r="N68" s="587"/>
      <c r="O68" s="1"/>
      <c r="P68" s="5"/>
      <c r="Q68" s="28"/>
      <c r="R68" s="15"/>
      <c r="S68" s="15"/>
      <c r="T68" s="15"/>
      <c r="U68" s="26"/>
      <c r="V68" s="26"/>
      <c r="W68" s="26"/>
      <c r="X68" s="26"/>
      <c r="Y68" s="26"/>
      <c r="Z68" s="26"/>
      <c r="AA68" s="15"/>
      <c r="AB68" s="15"/>
      <c r="AK68" s="15"/>
      <c r="AL68" s="15"/>
      <c r="AM68" s="15"/>
    </row>
    <row r="69" spans="1:39" ht="18.600000000000001" customHeight="1" x14ac:dyDescent="0.25">
      <c r="A69" s="718"/>
      <c r="B69" s="721"/>
      <c r="C69" s="633" t="s">
        <v>82</v>
      </c>
      <c r="D69" s="595" t="s">
        <v>1109</v>
      </c>
      <c r="E69" s="180">
        <v>45742</v>
      </c>
      <c r="F69" s="156">
        <v>1</v>
      </c>
      <c r="G69" s="238" t="s">
        <v>9</v>
      </c>
      <c r="H69" s="178">
        <v>2</v>
      </c>
      <c r="I69" s="7">
        <v>2</v>
      </c>
      <c r="J69" s="7">
        <v>0</v>
      </c>
      <c r="K69" s="7">
        <v>0</v>
      </c>
      <c r="L69" s="33">
        <v>0</v>
      </c>
      <c r="M69" s="586"/>
      <c r="N69" s="587" t="s">
        <v>1174</v>
      </c>
      <c r="O69" s="1"/>
      <c r="P69" s="5"/>
      <c r="Q69" s="28"/>
      <c r="R69" s="15"/>
      <c r="S69" s="15"/>
      <c r="T69" s="15"/>
      <c r="U69" s="26"/>
      <c r="V69" s="26"/>
      <c r="W69" s="26"/>
      <c r="X69" s="26"/>
      <c r="Y69" s="26"/>
      <c r="Z69" s="26"/>
      <c r="AA69" s="15"/>
      <c r="AB69" s="15"/>
      <c r="AK69" s="15"/>
      <c r="AL69" s="15"/>
      <c r="AM69" s="15"/>
    </row>
    <row r="70" spans="1:39" ht="18.600000000000001" customHeight="1" x14ac:dyDescent="0.25">
      <c r="A70" s="718"/>
      <c r="B70" s="721"/>
      <c r="C70" s="633" t="s">
        <v>41</v>
      </c>
      <c r="D70" s="595" t="s">
        <v>1110</v>
      </c>
      <c r="E70" s="180">
        <v>45751</v>
      </c>
      <c r="F70" s="156">
        <v>1</v>
      </c>
      <c r="G70" s="238" t="s">
        <v>9</v>
      </c>
      <c r="H70" s="178">
        <v>1</v>
      </c>
      <c r="I70" s="7">
        <v>1</v>
      </c>
      <c r="J70" s="7">
        <v>1</v>
      </c>
      <c r="K70" s="7">
        <v>1</v>
      </c>
      <c r="L70" s="33">
        <v>0</v>
      </c>
      <c r="M70" s="586"/>
      <c r="N70" s="587"/>
      <c r="O70" s="1"/>
      <c r="P70" s="5"/>
      <c r="Q70" s="28"/>
      <c r="R70" s="15"/>
      <c r="S70" s="15"/>
      <c r="T70" s="15"/>
      <c r="U70" s="26"/>
      <c r="V70" s="26"/>
      <c r="W70" s="26"/>
      <c r="X70" s="26"/>
      <c r="Y70" s="26"/>
      <c r="Z70" s="26"/>
      <c r="AA70" s="15"/>
      <c r="AB70" s="15"/>
      <c r="AK70" s="15"/>
      <c r="AL70" s="15"/>
      <c r="AM70" s="15"/>
    </row>
    <row r="71" spans="1:39" ht="18.600000000000001" customHeight="1" x14ac:dyDescent="0.25">
      <c r="A71" s="718"/>
      <c r="B71" s="721"/>
      <c r="C71" s="633" t="s">
        <v>41</v>
      </c>
      <c r="D71" s="595" t="s">
        <v>1111</v>
      </c>
      <c r="E71" s="180">
        <v>45758</v>
      </c>
      <c r="F71" s="156">
        <v>1</v>
      </c>
      <c r="G71" s="238" t="s">
        <v>9</v>
      </c>
      <c r="H71" s="178">
        <v>1</v>
      </c>
      <c r="I71" s="7">
        <v>1</v>
      </c>
      <c r="J71" s="7">
        <v>1</v>
      </c>
      <c r="K71" s="7">
        <v>1</v>
      </c>
      <c r="L71" s="33">
        <v>1</v>
      </c>
      <c r="M71" s="602"/>
      <c r="N71" s="603" t="s">
        <v>1175</v>
      </c>
      <c r="O71" s="1"/>
      <c r="P71" s="5"/>
      <c r="Q71" s="28"/>
      <c r="R71" s="15"/>
      <c r="S71" s="15"/>
      <c r="T71" s="15"/>
      <c r="U71" s="26"/>
      <c r="V71" s="26"/>
      <c r="W71" s="26"/>
      <c r="X71" s="26"/>
      <c r="Y71" s="26"/>
      <c r="Z71" s="26"/>
      <c r="AA71" s="15"/>
      <c r="AB71" s="15"/>
      <c r="AK71" s="15"/>
      <c r="AL71" s="15"/>
      <c r="AM71" s="15"/>
    </row>
    <row r="72" spans="1:39" ht="18.600000000000001" customHeight="1" x14ac:dyDescent="0.25">
      <c r="A72" s="718"/>
      <c r="B72" s="721"/>
      <c r="C72" s="634" t="s">
        <v>82</v>
      </c>
      <c r="D72" s="600" t="s">
        <v>97</v>
      </c>
      <c r="E72" s="154">
        <v>45754</v>
      </c>
      <c r="F72" s="156">
        <v>1</v>
      </c>
      <c r="G72" s="238" t="s">
        <v>9</v>
      </c>
      <c r="H72" s="178">
        <v>1</v>
      </c>
      <c r="I72" s="7">
        <v>1</v>
      </c>
      <c r="J72" s="7">
        <v>1</v>
      </c>
      <c r="K72" s="7">
        <v>1</v>
      </c>
      <c r="L72" s="33">
        <v>1</v>
      </c>
      <c r="M72" s="602"/>
      <c r="N72" s="603"/>
      <c r="O72" s="1"/>
      <c r="P72" s="5"/>
      <c r="Q72" s="28"/>
      <c r="R72" s="15"/>
      <c r="S72" s="15"/>
      <c r="T72" s="15"/>
      <c r="U72" s="26"/>
      <c r="V72" s="26"/>
      <c r="W72" s="26"/>
      <c r="X72" s="26"/>
      <c r="Y72" s="26"/>
      <c r="Z72" s="26"/>
      <c r="AA72" s="15"/>
      <c r="AB72" s="15"/>
      <c r="AK72" s="15"/>
      <c r="AL72" s="15"/>
      <c r="AM72" s="15"/>
    </row>
    <row r="73" spans="1:39" ht="18.600000000000001" customHeight="1" x14ac:dyDescent="0.25">
      <c r="A73" s="718"/>
      <c r="B73" s="721"/>
      <c r="C73" s="633" t="s">
        <v>82</v>
      </c>
      <c r="D73" s="600" t="s">
        <v>98</v>
      </c>
      <c r="E73" s="180"/>
      <c r="F73" s="156">
        <v>1</v>
      </c>
      <c r="G73" s="238" t="s">
        <v>9</v>
      </c>
      <c r="H73" s="178">
        <v>1</v>
      </c>
      <c r="I73" s="7">
        <v>1</v>
      </c>
      <c r="J73" s="7">
        <v>1</v>
      </c>
      <c r="K73" s="7">
        <v>1</v>
      </c>
      <c r="L73" s="33">
        <v>1</v>
      </c>
      <c r="M73" s="602"/>
      <c r="N73" s="603"/>
      <c r="O73" s="1"/>
      <c r="P73" s="5"/>
      <c r="Q73" s="28"/>
      <c r="R73" s="15"/>
      <c r="S73" s="15"/>
      <c r="T73" s="15"/>
      <c r="U73" s="26"/>
      <c r="V73" s="26"/>
      <c r="W73" s="26"/>
      <c r="X73" s="26"/>
      <c r="Y73" s="26"/>
      <c r="Z73" s="26"/>
      <c r="AA73" s="15"/>
      <c r="AB73" s="15"/>
      <c r="AK73" s="15"/>
      <c r="AL73" s="15"/>
      <c r="AM73" s="15"/>
    </row>
    <row r="74" spans="1:39" ht="18.600000000000001" customHeight="1" x14ac:dyDescent="0.25">
      <c r="A74" s="718"/>
      <c r="B74" s="721"/>
      <c r="C74" s="634" t="s">
        <v>41</v>
      </c>
      <c r="D74" s="600" t="s">
        <v>1166</v>
      </c>
      <c r="E74" s="154"/>
      <c r="F74" s="156">
        <v>1</v>
      </c>
      <c r="G74" s="238" t="s">
        <v>9</v>
      </c>
      <c r="H74" s="178">
        <v>1</v>
      </c>
      <c r="I74" s="7">
        <v>1</v>
      </c>
      <c r="J74" s="7">
        <v>1</v>
      </c>
      <c r="K74" s="7">
        <v>1</v>
      </c>
      <c r="L74" s="33">
        <v>1</v>
      </c>
      <c r="M74" s="602"/>
      <c r="N74" s="603"/>
      <c r="O74" s="1"/>
      <c r="P74" s="5"/>
      <c r="Q74" s="28"/>
      <c r="R74" s="15"/>
      <c r="S74" s="15"/>
      <c r="T74" s="15"/>
      <c r="U74" s="26"/>
      <c r="V74" s="26"/>
      <c r="W74" s="26"/>
      <c r="X74" s="26"/>
      <c r="Y74" s="26"/>
      <c r="Z74" s="26"/>
      <c r="AA74" s="15"/>
      <c r="AB74" s="15"/>
      <c r="AK74" s="15"/>
      <c r="AL74" s="15"/>
      <c r="AM74" s="15"/>
    </row>
    <row r="75" spans="1:39" ht="18.600000000000001" customHeight="1" x14ac:dyDescent="0.25">
      <c r="A75" s="718"/>
      <c r="B75" s="721"/>
      <c r="C75" s="634" t="s">
        <v>41</v>
      </c>
      <c r="D75" s="600" t="s">
        <v>1167</v>
      </c>
      <c r="E75" s="154"/>
      <c r="F75" s="158"/>
      <c r="G75" s="277" t="s">
        <v>9</v>
      </c>
      <c r="H75" s="135">
        <v>1</v>
      </c>
      <c r="I75" s="10">
        <v>1</v>
      </c>
      <c r="J75" s="170">
        <v>1</v>
      </c>
      <c r="K75" s="10">
        <v>1</v>
      </c>
      <c r="L75" s="109">
        <v>1</v>
      </c>
      <c r="M75" s="602"/>
      <c r="N75" s="603"/>
      <c r="O75" s="1"/>
      <c r="P75" s="5"/>
      <c r="Q75" s="28"/>
      <c r="R75" s="15"/>
      <c r="S75" s="15"/>
      <c r="T75" s="15"/>
      <c r="U75" s="26"/>
      <c r="V75" s="26"/>
      <c r="W75" s="26"/>
      <c r="X75" s="26"/>
      <c r="Y75" s="26"/>
      <c r="Z75" s="26"/>
      <c r="AA75" s="15"/>
      <c r="AB75" s="15"/>
      <c r="AK75" s="15"/>
      <c r="AL75" s="15"/>
      <c r="AM75" s="15"/>
    </row>
    <row r="76" spans="1:39" ht="8.25" customHeight="1" thickBot="1" x14ac:dyDescent="0.3">
      <c r="A76" s="719"/>
      <c r="B76" s="722"/>
      <c r="C76" s="635"/>
      <c r="D76" s="589"/>
      <c r="E76" s="590"/>
      <c r="F76" s="588"/>
      <c r="G76" s="590"/>
      <c r="H76" s="590"/>
      <c r="I76" s="591"/>
      <c r="J76" s="589"/>
      <c r="K76" s="591"/>
      <c r="L76" s="592"/>
      <c r="M76" s="589"/>
      <c r="N76" s="592"/>
      <c r="O76" s="1"/>
      <c r="P76" s="5"/>
      <c r="Q76" s="28"/>
      <c r="R76" s="15"/>
      <c r="S76" s="15"/>
      <c r="T76" s="15"/>
      <c r="U76" s="26"/>
      <c r="V76" s="26"/>
      <c r="W76" s="26"/>
      <c r="X76" s="26"/>
      <c r="Y76" s="26"/>
      <c r="Z76" s="26"/>
      <c r="AA76" s="15"/>
      <c r="AB76" s="15"/>
      <c r="AK76" s="15"/>
      <c r="AL76" s="15"/>
      <c r="AM76" s="15"/>
    </row>
    <row r="77" spans="1:39" ht="7.5" customHeight="1" thickBot="1" x14ac:dyDescent="0.3">
      <c r="A77" s="130"/>
      <c r="B77" s="130"/>
      <c r="C77" s="128"/>
      <c r="D77" s="94"/>
      <c r="E77" s="49"/>
      <c r="F77" s="1"/>
      <c r="G77" s="54"/>
      <c r="H77" s="1"/>
      <c r="I77" s="31"/>
      <c r="J77" s="1"/>
      <c r="K77" s="1"/>
      <c r="L77" s="1"/>
      <c r="M77" s="1"/>
      <c r="N77" s="80"/>
      <c r="O77" s="3"/>
      <c r="P77" s="5"/>
      <c r="Q77" s="28"/>
      <c r="R77" s="15"/>
      <c r="S77" s="15"/>
      <c r="T77" s="15"/>
    </row>
    <row r="78" spans="1:39" ht="30" customHeight="1" x14ac:dyDescent="0.25">
      <c r="A78" s="695" t="s">
        <v>99</v>
      </c>
      <c r="B78" s="723" t="s">
        <v>100</v>
      </c>
      <c r="C78" s="437" t="s">
        <v>45</v>
      </c>
      <c r="D78" s="443" t="s">
        <v>46</v>
      </c>
      <c r="E78" s="439"/>
      <c r="F78" s="160"/>
      <c r="G78" s="245"/>
      <c r="H78" s="188"/>
      <c r="I78" s="39"/>
      <c r="J78" s="253"/>
      <c r="K78" s="39"/>
      <c r="L78" s="40"/>
      <c r="M78" s="169"/>
      <c r="N78" s="172" t="s">
        <v>1158</v>
      </c>
      <c r="O78" s="3"/>
      <c r="P78" s="5"/>
      <c r="Q78" s="28"/>
      <c r="R78" s="61"/>
      <c r="S78" s="61"/>
      <c r="T78" s="61"/>
      <c r="U78" s="15"/>
    </row>
    <row r="79" spans="1:39" ht="18.600000000000001" customHeight="1" x14ac:dyDescent="0.25">
      <c r="A79" s="696"/>
      <c r="B79" s="724"/>
      <c r="C79" s="139" t="s">
        <v>102</v>
      </c>
      <c r="D79" s="444" t="s">
        <v>103</v>
      </c>
      <c r="E79" s="440"/>
      <c r="F79" s="156">
        <v>1</v>
      </c>
      <c r="G79" s="52" t="s">
        <v>9</v>
      </c>
      <c r="H79" s="220">
        <v>1</v>
      </c>
      <c r="I79" s="279">
        <v>1</v>
      </c>
      <c r="J79" s="7">
        <v>1</v>
      </c>
      <c r="K79" s="47">
        <v>1</v>
      </c>
      <c r="L79" s="197">
        <v>1</v>
      </c>
      <c r="M79" s="1"/>
      <c r="N79" s="176"/>
      <c r="O79" s="3"/>
      <c r="P79" s="5"/>
      <c r="Q79" s="28"/>
      <c r="R79" s="61"/>
      <c r="S79" s="61"/>
      <c r="T79" s="61"/>
      <c r="U79" s="15"/>
    </row>
    <row r="80" spans="1:39" ht="18.600000000000001" customHeight="1" x14ac:dyDescent="0.25">
      <c r="A80" s="696"/>
      <c r="B80" s="724"/>
      <c r="C80" s="280" t="s">
        <v>104</v>
      </c>
      <c r="D80" s="651" t="s">
        <v>1125</v>
      </c>
      <c r="E80" s="440">
        <v>45695</v>
      </c>
      <c r="F80" s="424">
        <v>1</v>
      </c>
      <c r="G80" s="574" t="s">
        <v>9</v>
      </c>
      <c r="H80" s="575">
        <v>1</v>
      </c>
      <c r="I80" s="467">
        <v>1</v>
      </c>
      <c r="J80" s="200">
        <v>1</v>
      </c>
      <c r="K80" s="196">
        <v>1</v>
      </c>
      <c r="L80" s="33">
        <v>1</v>
      </c>
      <c r="M80" s="12"/>
      <c r="N80" s="176" t="s">
        <v>1187</v>
      </c>
      <c r="O80" s="3"/>
      <c r="P80" s="5"/>
      <c r="Q80" s="28"/>
      <c r="R80" s="15"/>
      <c r="S80" s="15"/>
      <c r="T80" s="15"/>
    </row>
    <row r="81" spans="1:20" ht="18.600000000000001" customHeight="1" x14ac:dyDescent="0.25">
      <c r="A81" s="696"/>
      <c r="B81" s="724"/>
      <c r="C81" s="139" t="s">
        <v>104</v>
      </c>
      <c r="D81" s="445" t="s">
        <v>1185</v>
      </c>
      <c r="E81" s="440">
        <v>45728</v>
      </c>
      <c r="F81" s="156">
        <v>4</v>
      </c>
      <c r="G81" s="52" t="s">
        <v>9</v>
      </c>
      <c r="H81" s="220">
        <v>4</v>
      </c>
      <c r="I81" s="279">
        <v>4</v>
      </c>
      <c r="J81" s="279">
        <v>1</v>
      </c>
      <c r="K81" s="47">
        <v>0</v>
      </c>
      <c r="L81" s="33">
        <v>0</v>
      </c>
      <c r="M81" s="101"/>
      <c r="N81" s="568" t="s">
        <v>182</v>
      </c>
      <c r="O81" s="3"/>
      <c r="P81" s="5"/>
      <c r="Q81" s="28"/>
      <c r="R81" s="15"/>
      <c r="S81" s="15"/>
      <c r="T81" s="15"/>
    </row>
    <row r="82" spans="1:20" ht="18.600000000000001" customHeight="1" x14ac:dyDescent="0.25">
      <c r="A82" s="696"/>
      <c r="B82" s="724"/>
      <c r="C82" s="139" t="s">
        <v>104</v>
      </c>
      <c r="D82" s="683" t="s">
        <v>1076</v>
      </c>
      <c r="E82" s="440">
        <v>45716</v>
      </c>
      <c r="F82" s="156">
        <v>1</v>
      </c>
      <c r="G82" s="52" t="s">
        <v>9</v>
      </c>
      <c r="H82" s="220">
        <v>1</v>
      </c>
      <c r="I82" s="279">
        <v>1</v>
      </c>
      <c r="J82" s="279">
        <v>1</v>
      </c>
      <c r="K82" s="47">
        <v>1</v>
      </c>
      <c r="L82" s="33">
        <v>1</v>
      </c>
      <c r="M82" s="101"/>
      <c r="N82" s="691" t="s">
        <v>1195</v>
      </c>
      <c r="O82" s="3"/>
      <c r="P82" s="5"/>
      <c r="Q82" s="28"/>
      <c r="R82" s="15"/>
      <c r="S82" s="15"/>
      <c r="T82" s="15"/>
    </row>
    <row r="83" spans="1:20" ht="18.600000000000001" customHeight="1" x14ac:dyDescent="0.25">
      <c r="A83" s="696"/>
      <c r="B83" s="724"/>
      <c r="C83" s="139" t="s">
        <v>104</v>
      </c>
      <c r="D83" s="683" t="s">
        <v>1084</v>
      </c>
      <c r="E83" s="440">
        <v>45716</v>
      </c>
      <c r="F83" s="156">
        <v>1</v>
      </c>
      <c r="G83" s="52" t="s">
        <v>9</v>
      </c>
      <c r="H83" s="220">
        <v>1</v>
      </c>
      <c r="I83" s="279">
        <v>1</v>
      </c>
      <c r="J83" s="279">
        <v>1</v>
      </c>
      <c r="K83" s="47">
        <v>1</v>
      </c>
      <c r="L83" s="33">
        <v>1</v>
      </c>
      <c r="M83" s="101"/>
      <c r="N83" s="692" t="s">
        <v>1195</v>
      </c>
      <c r="O83" s="3"/>
      <c r="P83" s="5"/>
      <c r="Q83" s="28"/>
      <c r="R83" s="15"/>
      <c r="S83" s="15"/>
      <c r="T83" s="15"/>
    </row>
    <row r="84" spans="1:20" ht="18" customHeight="1" x14ac:dyDescent="0.25">
      <c r="A84" s="696"/>
      <c r="B84" s="724"/>
      <c r="C84" s="139" t="s">
        <v>115</v>
      </c>
      <c r="D84" s="86" t="s">
        <v>116</v>
      </c>
      <c r="E84" s="112">
        <v>45734</v>
      </c>
      <c r="F84" s="158">
        <v>1</v>
      </c>
      <c r="G84" s="55" t="s">
        <v>9</v>
      </c>
      <c r="H84" s="215">
        <v>1</v>
      </c>
      <c r="I84" s="243">
        <v>1</v>
      </c>
      <c r="J84" s="243">
        <v>1</v>
      </c>
      <c r="K84" s="44">
        <v>1</v>
      </c>
      <c r="L84" s="38">
        <v>1</v>
      </c>
      <c r="M84" s="101"/>
      <c r="N84" s="568"/>
      <c r="O84" s="3"/>
      <c r="P84" s="5"/>
      <c r="Q84" s="28"/>
      <c r="R84" s="15"/>
      <c r="S84" s="15"/>
      <c r="T84" s="15"/>
    </row>
    <row r="85" spans="1:20" ht="18" customHeight="1" x14ac:dyDescent="0.25">
      <c r="A85" s="696"/>
      <c r="B85" s="724"/>
      <c r="C85" s="313" t="s">
        <v>115</v>
      </c>
      <c r="D85" s="444" t="s">
        <v>117</v>
      </c>
      <c r="E85" s="112">
        <v>45708</v>
      </c>
      <c r="F85" s="158">
        <v>1</v>
      </c>
      <c r="G85" s="55" t="s">
        <v>9</v>
      </c>
      <c r="H85" s="215">
        <v>1</v>
      </c>
      <c r="I85" s="243">
        <v>1</v>
      </c>
      <c r="J85" s="243">
        <v>1</v>
      </c>
      <c r="K85" s="44">
        <v>1</v>
      </c>
      <c r="L85" s="38">
        <v>1</v>
      </c>
      <c r="M85" s="170"/>
      <c r="N85" s="567"/>
      <c r="O85" s="3"/>
      <c r="P85" s="5"/>
      <c r="Q85" s="28"/>
      <c r="R85" s="15"/>
      <c r="S85" s="15"/>
      <c r="T85" s="15"/>
    </row>
    <row r="86" spans="1:20" ht="18" customHeight="1" x14ac:dyDescent="0.25">
      <c r="A86" s="696"/>
      <c r="B86" s="724"/>
      <c r="C86" s="139" t="s">
        <v>115</v>
      </c>
      <c r="D86" s="86" t="s">
        <v>118</v>
      </c>
      <c r="E86" s="112">
        <v>45744</v>
      </c>
      <c r="F86" s="158">
        <v>1</v>
      </c>
      <c r="G86" s="55" t="s">
        <v>9</v>
      </c>
      <c r="H86" s="215">
        <v>1</v>
      </c>
      <c r="I86" s="243">
        <v>1</v>
      </c>
      <c r="J86" s="243">
        <v>1</v>
      </c>
      <c r="K86" s="44">
        <v>1</v>
      </c>
      <c r="L86" s="38">
        <v>4</v>
      </c>
      <c r="M86" s="101"/>
      <c r="N86" s="568"/>
      <c r="O86" s="3"/>
      <c r="P86" s="5"/>
      <c r="Q86" s="28"/>
      <c r="R86" s="15"/>
      <c r="S86" s="15"/>
      <c r="T86" s="15"/>
    </row>
    <row r="87" spans="1:20" ht="18" customHeight="1" x14ac:dyDescent="0.25">
      <c r="A87" s="696"/>
      <c r="B87" s="724"/>
      <c r="C87" s="139" t="s">
        <v>102</v>
      </c>
      <c r="D87" s="445" t="s">
        <v>119</v>
      </c>
      <c r="E87" s="440">
        <v>45749</v>
      </c>
      <c r="F87" s="156">
        <v>1</v>
      </c>
      <c r="G87" s="52" t="s">
        <v>9</v>
      </c>
      <c r="H87" s="178">
        <v>1</v>
      </c>
      <c r="I87" s="7">
        <v>1</v>
      </c>
      <c r="J87" s="279">
        <v>1</v>
      </c>
      <c r="K87" s="7">
        <v>1</v>
      </c>
      <c r="L87" s="97">
        <v>1</v>
      </c>
      <c r="M87" s="101"/>
      <c r="N87" s="568"/>
      <c r="O87" s="3"/>
      <c r="P87" s="5"/>
      <c r="Q87" s="28"/>
      <c r="R87" s="15"/>
      <c r="S87" s="15"/>
      <c r="T87" s="15"/>
    </row>
    <row r="88" spans="1:20" ht="8.25" customHeight="1" thickBot="1" x14ac:dyDescent="0.3">
      <c r="A88" s="696"/>
      <c r="B88" s="724"/>
      <c r="C88" s="438"/>
      <c r="D88" s="517"/>
      <c r="E88" s="49"/>
      <c r="F88" s="423"/>
      <c r="G88" s="419"/>
      <c r="H88" s="161"/>
      <c r="I88" s="31"/>
      <c r="J88" s="250"/>
      <c r="K88" s="162"/>
      <c r="L88" s="41"/>
      <c r="M88" s="1"/>
      <c r="N88" s="690"/>
      <c r="O88" s="3"/>
      <c r="P88" s="5"/>
      <c r="Q88" s="28"/>
      <c r="R88" s="15"/>
      <c r="S88" s="15"/>
      <c r="T88" s="15"/>
    </row>
    <row r="89" spans="1:20" ht="18.600000000000001" customHeight="1" x14ac:dyDescent="0.25">
      <c r="A89" s="715"/>
      <c r="B89" s="725" t="s">
        <v>120</v>
      </c>
      <c r="C89" s="343" t="s">
        <v>104</v>
      </c>
      <c r="D89" s="652" t="s">
        <v>1186</v>
      </c>
      <c r="E89" s="308">
        <v>45688</v>
      </c>
      <c r="F89" s="98">
        <v>3</v>
      </c>
      <c r="G89" s="288" t="s">
        <v>9</v>
      </c>
      <c r="H89" s="285">
        <v>3</v>
      </c>
      <c r="I89" s="8">
        <v>4</v>
      </c>
      <c r="J89" s="8">
        <v>1</v>
      </c>
      <c r="K89" s="46">
        <v>1</v>
      </c>
      <c r="L89" s="32">
        <v>1</v>
      </c>
      <c r="M89" s="209"/>
      <c r="N89" s="653" t="s">
        <v>1182</v>
      </c>
      <c r="O89" s="3"/>
      <c r="P89" s="5"/>
      <c r="Q89" s="28"/>
      <c r="R89" s="15"/>
      <c r="S89" s="15"/>
      <c r="T89" s="15"/>
    </row>
    <row r="90" spans="1:20" ht="18.600000000000001" customHeight="1" x14ac:dyDescent="0.25">
      <c r="A90" s="715"/>
      <c r="B90" s="726"/>
      <c r="C90" s="546" t="s">
        <v>104</v>
      </c>
      <c r="D90" s="682" t="s">
        <v>1126</v>
      </c>
      <c r="E90" s="513">
        <v>45695</v>
      </c>
      <c r="F90" s="108">
        <v>1</v>
      </c>
      <c r="G90" s="421" t="s">
        <v>9</v>
      </c>
      <c r="H90" s="297">
        <v>1</v>
      </c>
      <c r="I90" s="11">
        <v>1</v>
      </c>
      <c r="J90" s="11">
        <v>1</v>
      </c>
      <c r="K90" s="64">
        <v>1</v>
      </c>
      <c r="L90" s="35">
        <v>1</v>
      </c>
      <c r="M90" s="167"/>
      <c r="N90" s="174" t="str">
        <f ca="1">CONCATENATE(" Pendiente por emitir en ",RIGHT(D90,5)," - Tiene ", NETWORKDAYS(E90,TODAY()), " días de retraso (Wood)")</f>
        <v xml:space="preserve"> Pendiente por emitir en Rev.0 - Tiene 41 días de retraso (Wood)</v>
      </c>
      <c r="O90" s="3"/>
      <c r="P90" s="5"/>
      <c r="Q90" s="28"/>
      <c r="R90" s="15"/>
      <c r="S90" s="15"/>
      <c r="T90" s="15"/>
    </row>
    <row r="91" spans="1:20" ht="18.600000000000001" customHeight="1" x14ac:dyDescent="0.25">
      <c r="A91" s="715"/>
      <c r="B91" s="726"/>
      <c r="C91" s="546" t="s">
        <v>104</v>
      </c>
      <c r="D91" s="682" t="s">
        <v>1204</v>
      </c>
      <c r="E91" s="191">
        <v>45709</v>
      </c>
      <c r="F91" s="108">
        <v>3</v>
      </c>
      <c r="G91" s="421" t="s">
        <v>9</v>
      </c>
      <c r="H91" s="297">
        <v>3</v>
      </c>
      <c r="I91" s="11">
        <v>3</v>
      </c>
      <c r="J91" s="11">
        <v>3</v>
      </c>
      <c r="K91" s="64">
        <v>1</v>
      </c>
      <c r="L91" s="35">
        <v>1</v>
      </c>
      <c r="M91" s="167"/>
      <c r="N91" s="174" t="s">
        <v>621</v>
      </c>
      <c r="O91" s="3"/>
      <c r="P91" s="5"/>
      <c r="Q91" s="28"/>
      <c r="R91" s="15"/>
      <c r="S91" s="15"/>
      <c r="T91" s="15"/>
    </row>
    <row r="92" spans="1:20" ht="18.600000000000001" customHeight="1" x14ac:dyDescent="0.25">
      <c r="A92" s="715"/>
      <c r="B92" s="726"/>
      <c r="C92" s="335" t="s">
        <v>125</v>
      </c>
      <c r="D92" s="269" t="s">
        <v>1160</v>
      </c>
      <c r="E92" s="180">
        <v>45688</v>
      </c>
      <c r="F92" s="97">
        <v>4</v>
      </c>
      <c r="G92" s="125" t="s">
        <v>9</v>
      </c>
      <c r="H92" s="178">
        <v>1</v>
      </c>
      <c r="I92" s="7">
        <v>1</v>
      </c>
      <c r="J92" s="7">
        <v>1</v>
      </c>
      <c r="K92" s="47">
        <v>1</v>
      </c>
      <c r="L92" s="33">
        <v>1</v>
      </c>
      <c r="M92" s="101"/>
      <c r="N92" s="174" t="s">
        <v>70</v>
      </c>
      <c r="O92" s="3"/>
      <c r="P92" s="5"/>
      <c r="Q92" s="28"/>
      <c r="R92" s="15"/>
      <c r="S92" s="15"/>
      <c r="T92" s="15"/>
    </row>
    <row r="93" spans="1:20" ht="18.600000000000001" customHeight="1" x14ac:dyDescent="0.25">
      <c r="A93" s="715"/>
      <c r="B93" s="726"/>
      <c r="C93" s="335" t="s">
        <v>125</v>
      </c>
      <c r="D93" s="269" t="s">
        <v>1105</v>
      </c>
      <c r="E93" s="180">
        <v>45695</v>
      </c>
      <c r="F93" s="97">
        <v>3</v>
      </c>
      <c r="G93" s="125" t="s">
        <v>9</v>
      </c>
      <c r="H93" s="178">
        <v>3</v>
      </c>
      <c r="I93" s="7">
        <v>3</v>
      </c>
      <c r="J93" s="7">
        <v>3</v>
      </c>
      <c r="K93" s="47">
        <v>3</v>
      </c>
      <c r="L93" s="33">
        <v>3</v>
      </c>
      <c r="M93" s="101"/>
      <c r="N93" s="689" t="s">
        <v>1127</v>
      </c>
      <c r="O93" s="3"/>
      <c r="P93" s="5"/>
      <c r="Q93" s="28"/>
      <c r="R93" s="15"/>
      <c r="S93" s="15"/>
      <c r="T93" s="15"/>
    </row>
    <row r="94" spans="1:20" ht="18.600000000000001" customHeight="1" x14ac:dyDescent="0.25">
      <c r="A94" s="715"/>
      <c r="B94" s="726"/>
      <c r="C94" s="631" t="s">
        <v>136</v>
      </c>
      <c r="D94" s="473" t="s">
        <v>137</v>
      </c>
      <c r="E94" s="191"/>
      <c r="F94" s="97">
        <v>3</v>
      </c>
      <c r="G94" s="125" t="s">
        <v>9</v>
      </c>
      <c r="H94" s="178">
        <v>3</v>
      </c>
      <c r="I94" s="7">
        <v>3</v>
      </c>
      <c r="J94" s="7">
        <v>3</v>
      </c>
      <c r="K94" s="47">
        <v>3</v>
      </c>
      <c r="L94" s="33">
        <v>3</v>
      </c>
      <c r="M94" s="101"/>
      <c r="N94" s="568" t="s">
        <v>1197</v>
      </c>
      <c r="O94" s="3"/>
      <c r="P94" s="5"/>
      <c r="Q94" s="28"/>
      <c r="R94" s="15"/>
      <c r="S94" s="15"/>
      <c r="T94" s="15"/>
    </row>
    <row r="95" spans="1:20" ht="18.600000000000001" customHeight="1" x14ac:dyDescent="0.25">
      <c r="A95" s="715"/>
      <c r="B95" s="726"/>
      <c r="C95" s="335" t="s">
        <v>125</v>
      </c>
      <c r="D95" s="269" t="s">
        <v>138</v>
      </c>
      <c r="E95" s="180">
        <v>45688</v>
      </c>
      <c r="F95" s="97">
        <v>3</v>
      </c>
      <c r="G95" s="125" t="s">
        <v>9</v>
      </c>
      <c r="H95" s="178">
        <v>3</v>
      </c>
      <c r="I95" s="7">
        <v>3</v>
      </c>
      <c r="J95" s="7">
        <v>3</v>
      </c>
      <c r="K95" s="47">
        <v>0</v>
      </c>
      <c r="L95" s="33">
        <v>0</v>
      </c>
      <c r="M95" s="101"/>
      <c r="N95" s="568" t="s">
        <v>182</v>
      </c>
      <c r="O95" s="3"/>
      <c r="P95" s="5"/>
      <c r="Q95" s="28"/>
      <c r="R95" s="15"/>
      <c r="S95" s="15"/>
      <c r="T95" s="15"/>
    </row>
    <row r="96" spans="1:20" ht="18.600000000000001" customHeight="1" x14ac:dyDescent="0.25">
      <c r="A96" s="715"/>
      <c r="B96" s="726"/>
      <c r="C96" s="631" t="s">
        <v>142</v>
      </c>
      <c r="D96" s="521" t="s">
        <v>143</v>
      </c>
      <c r="E96" s="181"/>
      <c r="F96" s="109">
        <v>1</v>
      </c>
      <c r="G96" s="246" t="s">
        <v>9</v>
      </c>
      <c r="H96" s="135">
        <v>1</v>
      </c>
      <c r="I96" s="10">
        <v>1</v>
      </c>
      <c r="J96" s="10">
        <v>1</v>
      </c>
      <c r="K96" s="47">
        <v>1</v>
      </c>
      <c r="L96" s="33">
        <v>1</v>
      </c>
      <c r="M96" s="101"/>
      <c r="N96" s="568"/>
      <c r="O96" s="3"/>
      <c r="P96" s="5"/>
      <c r="Q96" s="28"/>
      <c r="R96" s="15"/>
      <c r="S96" s="15"/>
      <c r="T96" s="15"/>
    </row>
    <row r="97" spans="1:39" ht="18.600000000000001" customHeight="1" x14ac:dyDescent="0.25">
      <c r="A97" s="715"/>
      <c r="B97" s="726"/>
      <c r="C97" s="488" t="s">
        <v>125</v>
      </c>
      <c r="D97" s="119" t="s">
        <v>145</v>
      </c>
      <c r="E97" s="359"/>
      <c r="F97" s="109">
        <v>1</v>
      </c>
      <c r="G97" s="246" t="s">
        <v>9</v>
      </c>
      <c r="H97" s="135">
        <v>1</v>
      </c>
      <c r="I97" s="10">
        <v>1</v>
      </c>
      <c r="J97" s="243">
        <v>1</v>
      </c>
      <c r="K97" s="44">
        <v>1</v>
      </c>
      <c r="L97" s="33">
        <v>1</v>
      </c>
      <c r="M97" s="170"/>
      <c r="N97" s="176" t="s">
        <v>1188</v>
      </c>
      <c r="O97" s="3"/>
      <c r="P97" s="5"/>
      <c r="Q97" s="28"/>
      <c r="R97" s="15"/>
      <c r="S97" s="15"/>
      <c r="T97" s="15"/>
    </row>
    <row r="98" spans="1:39" ht="18.600000000000001" customHeight="1" x14ac:dyDescent="0.25">
      <c r="A98" s="715"/>
      <c r="B98" s="578"/>
      <c r="C98" s="488"/>
      <c r="D98" s="523"/>
      <c r="E98" s="359"/>
      <c r="F98" s="109"/>
      <c r="G98" s="246"/>
      <c r="H98" s="135"/>
      <c r="I98" s="10"/>
      <c r="J98" s="243"/>
      <c r="K98" s="44"/>
      <c r="L98" s="33"/>
      <c r="M98" s="170"/>
      <c r="N98" s="176"/>
      <c r="O98" s="3"/>
      <c r="P98" s="5"/>
      <c r="Q98" s="28"/>
      <c r="R98" s="15"/>
      <c r="S98" s="15"/>
      <c r="T98" s="15"/>
    </row>
    <row r="99" spans="1:39" ht="8.25" customHeight="1" thickBot="1" x14ac:dyDescent="0.3">
      <c r="A99" s="715"/>
      <c r="B99" s="630"/>
      <c r="C99" s="481"/>
      <c r="D99" s="376"/>
      <c r="E99" s="206"/>
      <c r="F99" s="99"/>
      <c r="G99" s="247"/>
      <c r="H99" s="60"/>
      <c r="I99" s="9"/>
      <c r="J99" s="244"/>
      <c r="K99" s="45"/>
      <c r="L99" s="37"/>
      <c r="M99" s="171"/>
      <c r="N99" s="177"/>
      <c r="O99" s="3"/>
      <c r="P99" s="5"/>
      <c r="Q99" s="28"/>
      <c r="R99" s="15"/>
      <c r="S99" s="15"/>
      <c r="T99" s="15"/>
    </row>
    <row r="100" spans="1:39" ht="18.600000000000001" customHeight="1" x14ac:dyDescent="0.25">
      <c r="A100" s="715"/>
      <c r="B100" s="715" t="s">
        <v>146</v>
      </c>
      <c r="C100" s="479" t="s">
        <v>41</v>
      </c>
      <c r="D100" s="355" t="s">
        <v>147</v>
      </c>
      <c r="E100" s="345">
        <v>45702</v>
      </c>
      <c r="F100" s="297">
        <v>1</v>
      </c>
      <c r="G100" s="302" t="s">
        <v>9</v>
      </c>
      <c r="H100" s="297">
        <v>1</v>
      </c>
      <c r="I100" s="11">
        <v>1</v>
      </c>
      <c r="J100" s="11">
        <v>1</v>
      </c>
      <c r="K100" s="11">
        <v>1</v>
      </c>
      <c r="L100" s="35">
        <v>1</v>
      </c>
      <c r="M100" s="167"/>
      <c r="N100" s="561" t="s">
        <v>148</v>
      </c>
      <c r="O100" s="1"/>
      <c r="P100" s="5"/>
      <c r="Q100" s="28"/>
      <c r="R100" s="15"/>
      <c r="S100" s="15"/>
      <c r="T100" s="15"/>
      <c r="U100" s="26"/>
      <c r="V100" s="26"/>
      <c r="W100" s="26"/>
      <c r="X100" s="26"/>
      <c r="Y100" s="26"/>
      <c r="Z100" s="26"/>
      <c r="AA100" s="15"/>
      <c r="AB100" s="15"/>
      <c r="AK100" s="15"/>
      <c r="AL100" s="15"/>
      <c r="AM100" s="15"/>
    </row>
    <row r="101" spans="1:39" ht="18.600000000000001" customHeight="1" x14ac:dyDescent="0.25">
      <c r="A101" s="715"/>
      <c r="B101" s="715"/>
      <c r="C101" s="479" t="s">
        <v>41</v>
      </c>
      <c r="D101" s="355" t="s">
        <v>1179</v>
      </c>
      <c r="E101" s="345"/>
      <c r="F101" s="297"/>
      <c r="G101" s="302" t="s">
        <v>9</v>
      </c>
      <c r="H101" s="297"/>
      <c r="I101" s="11">
        <v>1</v>
      </c>
      <c r="J101" s="11">
        <v>0</v>
      </c>
      <c r="K101" s="11">
        <v>0</v>
      </c>
      <c r="L101" s="35">
        <v>0</v>
      </c>
      <c r="M101" s="167"/>
      <c r="N101" s="561"/>
      <c r="O101" s="1"/>
      <c r="P101" s="5"/>
      <c r="Q101" s="28"/>
      <c r="R101" s="15"/>
      <c r="S101" s="15"/>
      <c r="T101" s="15"/>
      <c r="U101" s="26"/>
      <c r="V101" s="26"/>
      <c r="W101" s="26"/>
      <c r="X101" s="26"/>
      <c r="Y101" s="26"/>
      <c r="Z101" s="26"/>
      <c r="AA101" s="15"/>
      <c r="AB101" s="15"/>
      <c r="AK101" s="15"/>
      <c r="AL101" s="15"/>
      <c r="AM101" s="15"/>
    </row>
    <row r="102" spans="1:39" ht="18.600000000000001" customHeight="1" thickBot="1" x14ac:dyDescent="0.3">
      <c r="A102" s="715"/>
      <c r="B102" s="715"/>
      <c r="C102" s="479" t="s">
        <v>413</v>
      </c>
      <c r="D102" s="355" t="s">
        <v>1189</v>
      </c>
      <c r="E102" s="345"/>
      <c r="F102" s="297"/>
      <c r="G102" s="302" t="s">
        <v>9</v>
      </c>
      <c r="H102" s="297"/>
      <c r="I102" s="11"/>
      <c r="J102" s="11">
        <v>1</v>
      </c>
      <c r="K102" s="11">
        <v>1</v>
      </c>
      <c r="L102" s="35">
        <v>1</v>
      </c>
      <c r="M102" s="167"/>
      <c r="N102" s="561"/>
      <c r="O102" s="1"/>
      <c r="P102" s="5"/>
      <c r="Q102" s="28"/>
      <c r="R102" s="15"/>
      <c r="S102" s="15"/>
      <c r="T102" s="15"/>
      <c r="U102" s="26"/>
      <c r="V102" s="26"/>
      <c r="W102" s="26"/>
      <c r="X102" s="26"/>
      <c r="Y102" s="26"/>
      <c r="Z102" s="26"/>
      <c r="AA102" s="15"/>
      <c r="AB102" s="15"/>
      <c r="AK102" s="15"/>
      <c r="AL102" s="15"/>
      <c r="AM102" s="15"/>
    </row>
    <row r="103" spans="1:39" ht="18.600000000000001" customHeight="1" thickBot="1" x14ac:dyDescent="0.3">
      <c r="A103" s="715"/>
      <c r="B103" s="714"/>
      <c r="C103" s="624" t="s">
        <v>82</v>
      </c>
      <c r="D103" s="625" t="s">
        <v>149</v>
      </c>
      <c r="E103" s="345"/>
      <c r="F103" s="297">
        <v>1</v>
      </c>
      <c r="G103" s="238" t="s">
        <v>9</v>
      </c>
      <c r="H103" s="297">
        <v>1</v>
      </c>
      <c r="I103" s="11">
        <v>1</v>
      </c>
      <c r="J103" s="11">
        <v>1</v>
      </c>
      <c r="K103" s="11">
        <v>1</v>
      </c>
      <c r="L103" s="35">
        <v>1</v>
      </c>
      <c r="M103" s="167"/>
      <c r="N103" s="694" t="s">
        <v>150</v>
      </c>
      <c r="O103" s="1"/>
      <c r="P103" s="5"/>
      <c r="Q103" s="28"/>
      <c r="R103" s="15"/>
      <c r="S103" s="15"/>
      <c r="T103" s="15"/>
      <c r="U103" s="26"/>
      <c r="V103" s="26"/>
      <c r="W103" s="26"/>
      <c r="X103" s="26"/>
      <c r="Y103" s="26"/>
      <c r="Z103" s="26"/>
      <c r="AA103" s="15"/>
      <c r="AB103" s="15"/>
      <c r="AK103" s="15"/>
      <c r="AL103" s="15"/>
      <c r="AM103" s="15"/>
    </row>
    <row r="104" spans="1:39" ht="18.600000000000001" customHeight="1" thickBot="1" x14ac:dyDescent="0.3">
      <c r="A104" s="715"/>
      <c r="B104" s="714"/>
      <c r="C104" s="347" t="s">
        <v>82</v>
      </c>
      <c r="D104" s="351" t="s">
        <v>151</v>
      </c>
      <c r="E104" s="345">
        <v>45702</v>
      </c>
      <c r="F104" s="178">
        <v>1</v>
      </c>
      <c r="G104" s="238" t="s">
        <v>9</v>
      </c>
      <c r="H104" s="178">
        <v>1</v>
      </c>
      <c r="I104" s="7">
        <v>1</v>
      </c>
      <c r="J104" s="279">
        <v>1</v>
      </c>
      <c r="K104" s="7">
        <v>1</v>
      </c>
      <c r="L104" s="33">
        <v>1</v>
      </c>
      <c r="M104" s="101"/>
      <c r="N104" s="564" t="s">
        <v>1128</v>
      </c>
      <c r="O104" s="1"/>
      <c r="P104" s="5"/>
      <c r="Q104" s="28"/>
      <c r="R104" s="15"/>
      <c r="S104" s="15"/>
      <c r="T104" s="15"/>
      <c r="U104" s="26"/>
      <c r="V104" s="26"/>
      <c r="W104" s="26"/>
      <c r="X104" s="26"/>
      <c r="Y104" s="26"/>
      <c r="Z104" s="26"/>
      <c r="AA104" s="15"/>
      <c r="AB104" s="15"/>
      <c r="AK104" s="15"/>
      <c r="AL104" s="15"/>
      <c r="AM104" s="15"/>
    </row>
    <row r="105" spans="1:39" ht="18.600000000000001" customHeight="1" thickBot="1" x14ac:dyDescent="0.3">
      <c r="A105" s="715"/>
      <c r="B105" s="714"/>
      <c r="C105" s="347" t="s">
        <v>82</v>
      </c>
      <c r="D105" s="351" t="s">
        <v>153</v>
      </c>
      <c r="E105" s="345">
        <v>45702</v>
      </c>
      <c r="F105" s="178">
        <v>1</v>
      </c>
      <c r="G105" s="238" t="s">
        <v>9</v>
      </c>
      <c r="H105" s="178">
        <v>1</v>
      </c>
      <c r="I105" s="7">
        <v>1</v>
      </c>
      <c r="J105" s="279">
        <v>1</v>
      </c>
      <c r="K105" s="7">
        <v>1</v>
      </c>
      <c r="L105" s="33">
        <v>1</v>
      </c>
      <c r="M105" s="101"/>
      <c r="N105" s="564" t="s">
        <v>1128</v>
      </c>
      <c r="O105" s="1"/>
      <c r="P105" s="5"/>
      <c r="Q105" s="28"/>
      <c r="R105" s="15"/>
      <c r="S105" s="15"/>
      <c r="T105" s="15"/>
      <c r="U105" s="26"/>
      <c r="V105" s="26"/>
      <c r="W105" s="26"/>
      <c r="X105" s="26"/>
      <c r="Y105" s="26"/>
      <c r="Z105" s="26"/>
      <c r="AA105" s="15"/>
      <c r="AB105" s="15"/>
      <c r="AK105" s="15"/>
      <c r="AL105" s="15"/>
      <c r="AM105" s="15"/>
    </row>
    <row r="106" spans="1:39" ht="18.600000000000001" customHeight="1" thickBot="1" x14ac:dyDescent="0.3">
      <c r="A106" s="715"/>
      <c r="B106" s="714"/>
      <c r="C106" s="347" t="s">
        <v>82</v>
      </c>
      <c r="D106" s="351" t="s">
        <v>1129</v>
      </c>
      <c r="E106" s="345">
        <v>45748</v>
      </c>
      <c r="F106" s="178">
        <v>1</v>
      </c>
      <c r="G106" s="238" t="s">
        <v>9</v>
      </c>
      <c r="H106" s="178">
        <v>1</v>
      </c>
      <c r="I106" s="7">
        <v>1</v>
      </c>
      <c r="J106" s="279">
        <v>1</v>
      </c>
      <c r="K106" s="7">
        <v>1</v>
      </c>
      <c r="L106" s="33">
        <v>1</v>
      </c>
      <c r="M106" s="101"/>
      <c r="N106" s="564"/>
      <c r="O106" s="1"/>
      <c r="P106" s="5"/>
      <c r="Q106" s="28"/>
      <c r="R106" s="15"/>
      <c r="S106" s="15"/>
      <c r="T106" s="15"/>
      <c r="U106" s="26"/>
      <c r="V106" s="26"/>
      <c r="W106" s="26"/>
      <c r="X106" s="26"/>
      <c r="Y106" s="26"/>
      <c r="Z106" s="26"/>
      <c r="AA106" s="15"/>
      <c r="AB106" s="15"/>
      <c r="AK106" s="15"/>
      <c r="AL106" s="15"/>
      <c r="AM106" s="15"/>
    </row>
    <row r="107" spans="1:39" ht="18.600000000000001" customHeight="1" thickBot="1" x14ac:dyDescent="0.3">
      <c r="A107" s="715"/>
      <c r="B107" s="714"/>
      <c r="C107" s="347" t="s">
        <v>41</v>
      </c>
      <c r="D107" s="351" t="s">
        <v>1130</v>
      </c>
      <c r="E107" s="345">
        <v>45775</v>
      </c>
      <c r="F107" s="178">
        <v>1</v>
      </c>
      <c r="G107" s="238" t="s">
        <v>9</v>
      </c>
      <c r="H107" s="178">
        <v>1</v>
      </c>
      <c r="I107" s="7">
        <v>1</v>
      </c>
      <c r="J107" s="279">
        <v>1</v>
      </c>
      <c r="K107" s="7">
        <v>1</v>
      </c>
      <c r="L107" s="33">
        <v>1</v>
      </c>
      <c r="M107" s="101"/>
      <c r="N107" s="564" t="s">
        <v>1196</v>
      </c>
      <c r="O107" s="1"/>
      <c r="P107" s="5"/>
      <c r="Q107" s="28"/>
      <c r="R107" s="15"/>
      <c r="S107" s="15"/>
      <c r="T107" s="15"/>
      <c r="U107" s="26"/>
      <c r="V107" s="26"/>
      <c r="W107" s="26"/>
      <c r="X107" s="26"/>
      <c r="Y107" s="26"/>
      <c r="Z107" s="26"/>
      <c r="AA107" s="15"/>
      <c r="AB107" s="15"/>
      <c r="AK107" s="15"/>
      <c r="AL107" s="15"/>
      <c r="AM107" s="15"/>
    </row>
    <row r="108" spans="1:39" ht="18.600000000000001" customHeight="1" thickBot="1" x14ac:dyDescent="0.3">
      <c r="A108" s="715"/>
      <c r="B108" s="714"/>
      <c r="C108" s="347" t="s">
        <v>113</v>
      </c>
      <c r="D108" s="351" t="s">
        <v>155</v>
      </c>
      <c r="E108" s="345">
        <v>45736</v>
      </c>
      <c r="F108" s="178">
        <v>4</v>
      </c>
      <c r="G108" s="238" t="s">
        <v>9</v>
      </c>
      <c r="H108" s="178">
        <v>2</v>
      </c>
      <c r="I108" s="7">
        <v>4</v>
      </c>
      <c r="J108" s="279">
        <v>4</v>
      </c>
      <c r="K108" s="7">
        <v>4</v>
      </c>
      <c r="L108" s="33">
        <v>2</v>
      </c>
      <c r="M108" s="101"/>
      <c r="N108" s="260"/>
      <c r="O108" s="1"/>
      <c r="P108" s="5"/>
      <c r="Q108" s="28"/>
      <c r="R108" s="15"/>
      <c r="S108" s="15"/>
      <c r="T108" s="15"/>
      <c r="U108" s="26"/>
      <c r="V108" s="26"/>
      <c r="W108" s="26"/>
      <c r="X108" s="26"/>
      <c r="Y108" s="26"/>
      <c r="Z108" s="26"/>
      <c r="AA108" s="15"/>
      <c r="AB108" s="15"/>
      <c r="AK108" s="15"/>
      <c r="AL108" s="15"/>
      <c r="AM108" s="15"/>
    </row>
    <row r="109" spans="1:39" ht="18.600000000000001" customHeight="1" thickBot="1" x14ac:dyDescent="0.3">
      <c r="A109" s="715"/>
      <c r="B109" s="714"/>
      <c r="C109" s="347"/>
      <c r="D109" s="269"/>
      <c r="E109" s="201"/>
      <c r="F109" s="178"/>
      <c r="G109" s="238"/>
      <c r="H109" s="178"/>
      <c r="I109" s="7"/>
      <c r="J109" s="279"/>
      <c r="K109" s="7"/>
      <c r="L109" s="33"/>
      <c r="M109" s="101"/>
      <c r="N109" s="260"/>
      <c r="O109" s="1"/>
      <c r="P109" s="5"/>
      <c r="Q109" s="28"/>
      <c r="R109" s="15"/>
      <c r="S109" s="15"/>
      <c r="T109" s="15"/>
      <c r="U109" s="26"/>
      <c r="V109" s="26"/>
      <c r="W109" s="26"/>
      <c r="X109" s="26"/>
      <c r="Y109" s="26"/>
      <c r="Z109" s="26"/>
      <c r="AA109" s="15"/>
      <c r="AB109" s="15"/>
      <c r="AK109" s="15"/>
      <c r="AL109" s="15"/>
      <c r="AM109" s="15"/>
    </row>
    <row r="110" spans="1:39" ht="9.75" customHeight="1" thickBot="1" x14ac:dyDescent="0.3">
      <c r="A110" s="716"/>
      <c r="B110" s="727"/>
      <c r="C110" s="638"/>
      <c r="D110" s="639"/>
      <c r="E110" s="263"/>
      <c r="F110" s="265"/>
      <c r="G110" s="505"/>
      <c r="H110" s="265"/>
      <c r="I110" s="36"/>
      <c r="J110" s="266"/>
      <c r="K110" s="36"/>
      <c r="L110" s="37"/>
      <c r="M110" s="226"/>
      <c r="N110" s="506"/>
      <c r="O110" s="1"/>
      <c r="P110" s="5"/>
      <c r="Q110" s="28"/>
      <c r="R110" s="15"/>
      <c r="S110" s="15"/>
      <c r="T110" s="15"/>
      <c r="U110" s="26"/>
      <c r="V110" s="26"/>
      <c r="W110" s="26"/>
      <c r="X110" s="26"/>
      <c r="Y110" s="26"/>
      <c r="Z110" s="26"/>
      <c r="AA110" s="15"/>
      <c r="AB110" s="15"/>
      <c r="AK110" s="15"/>
      <c r="AL110" s="15"/>
      <c r="AM110" s="15"/>
    </row>
    <row r="111" spans="1:39" ht="9.75" customHeight="1" thickBot="1" x14ac:dyDescent="0.3">
      <c r="A111" s="508"/>
      <c r="B111" s="127"/>
      <c r="C111" s="516"/>
      <c r="D111" s="204"/>
      <c r="E111" s="49"/>
      <c r="F111" s="1"/>
      <c r="G111" s="54"/>
      <c r="H111" s="1"/>
      <c r="I111" s="31"/>
      <c r="J111" s="250"/>
      <c r="K111" s="31"/>
      <c r="L111" s="41"/>
      <c r="M111" s="1"/>
      <c r="N111" s="525"/>
      <c r="O111" s="1"/>
      <c r="P111" s="5"/>
      <c r="Q111" s="28"/>
      <c r="R111" s="15"/>
      <c r="S111" s="15"/>
      <c r="T111" s="15"/>
      <c r="U111" s="26"/>
      <c r="V111" s="26"/>
      <c r="W111" s="26"/>
      <c r="X111" s="26"/>
      <c r="Y111" s="26"/>
      <c r="Z111" s="26"/>
      <c r="AA111" s="15"/>
      <c r="AB111" s="15"/>
      <c r="AK111" s="15"/>
      <c r="AL111" s="15"/>
      <c r="AM111" s="15"/>
    </row>
    <row r="112" spans="1:39" ht="18.600000000000001" customHeight="1" x14ac:dyDescent="0.25">
      <c r="A112" s="706" t="s">
        <v>156</v>
      </c>
      <c r="B112" s="709" t="s">
        <v>157</v>
      </c>
      <c r="C112" s="151" t="s">
        <v>160</v>
      </c>
      <c r="D112" s="628" t="s">
        <v>161</v>
      </c>
      <c r="E112" s="121"/>
      <c r="F112" s="285">
        <v>1</v>
      </c>
      <c r="G112" s="668" t="s">
        <v>9</v>
      </c>
      <c r="H112" s="285">
        <v>1</v>
      </c>
      <c r="I112" s="39">
        <v>1</v>
      </c>
      <c r="J112" s="39">
        <v>1</v>
      </c>
      <c r="K112" s="39">
        <v>1</v>
      </c>
      <c r="L112" s="40">
        <v>1</v>
      </c>
      <c r="M112" s="209"/>
      <c r="N112" s="357"/>
      <c r="O112" s="3"/>
      <c r="P112" s="5"/>
      <c r="Q112" s="28"/>
      <c r="R112" s="15"/>
      <c r="S112" s="15"/>
      <c r="T112" s="15"/>
    </row>
    <row r="113" spans="1:39" ht="18.600000000000001" customHeight="1" x14ac:dyDescent="0.25">
      <c r="A113" s="707"/>
      <c r="B113" s="710"/>
      <c r="C113" s="70"/>
      <c r="D113" s="150"/>
      <c r="E113" s="154"/>
      <c r="F113" s="178"/>
      <c r="G113" s="669"/>
      <c r="H113" s="297"/>
      <c r="I113" s="10"/>
      <c r="J113" s="10"/>
      <c r="K113" s="10"/>
      <c r="L113" s="38"/>
      <c r="M113" s="101"/>
      <c r="N113" s="430"/>
      <c r="O113" s="3"/>
      <c r="P113" s="5"/>
      <c r="Q113" s="28"/>
      <c r="R113" s="15"/>
      <c r="S113" s="15"/>
      <c r="T113" s="15"/>
    </row>
    <row r="114" spans="1:39" ht="9.75" customHeight="1" thickBot="1" x14ac:dyDescent="0.3">
      <c r="A114" s="708"/>
      <c r="B114" s="711"/>
      <c r="C114" s="72"/>
      <c r="D114" s="205"/>
      <c r="E114" s="248"/>
      <c r="F114" s="60"/>
      <c r="G114" s="670"/>
      <c r="H114" s="216"/>
      <c r="I114" s="9"/>
      <c r="J114" s="9"/>
      <c r="K114" s="9"/>
      <c r="L114" s="34"/>
      <c r="M114" s="171"/>
      <c r="N114" s="358"/>
      <c r="O114" s="3"/>
      <c r="P114" s="5"/>
      <c r="Q114" s="28"/>
      <c r="R114" s="15"/>
      <c r="S114" s="15"/>
      <c r="T114" s="15"/>
    </row>
    <row r="115" spans="1:39" ht="8.25" customHeight="1" thickBot="1" x14ac:dyDescent="0.3">
      <c r="A115" s="127"/>
      <c r="B115" s="127"/>
      <c r="C115" s="338"/>
      <c r="D115" s="204"/>
      <c r="E115" s="49"/>
      <c r="F115" s="1"/>
      <c r="G115" s="54"/>
      <c r="H115" s="1"/>
      <c r="I115" s="31"/>
      <c r="J115" s="1"/>
      <c r="K115" s="1"/>
      <c r="L115" s="1"/>
      <c r="M115" s="1"/>
      <c r="N115" s="337"/>
      <c r="O115" s="3"/>
      <c r="P115" s="5"/>
      <c r="Q115" s="28"/>
      <c r="R115" s="15"/>
      <c r="S115" s="15"/>
      <c r="T115" s="15"/>
    </row>
    <row r="116" spans="1:39" ht="18" customHeight="1" x14ac:dyDescent="0.25">
      <c r="A116" s="698" t="s">
        <v>162</v>
      </c>
      <c r="B116" s="698" t="s">
        <v>163</v>
      </c>
      <c r="C116" s="645" t="s">
        <v>113</v>
      </c>
      <c r="D116" s="305" t="s">
        <v>164</v>
      </c>
      <c r="E116" s="636"/>
      <c r="F116" s="160">
        <v>0</v>
      </c>
      <c r="G116" s="56" t="s">
        <v>9</v>
      </c>
      <c r="H116" s="234">
        <v>1</v>
      </c>
      <c r="I116" s="39">
        <v>1</v>
      </c>
      <c r="J116" s="39">
        <v>1</v>
      </c>
      <c r="K116" s="39">
        <v>1</v>
      </c>
      <c r="L116" s="40">
        <v>1</v>
      </c>
      <c r="M116" s="169"/>
      <c r="N116" s="461" t="s">
        <v>1168</v>
      </c>
    </row>
    <row r="117" spans="1:39" ht="18" customHeight="1" x14ac:dyDescent="0.25">
      <c r="A117" s="712"/>
      <c r="B117" s="712"/>
      <c r="C117" s="347" t="s">
        <v>41</v>
      </c>
      <c r="D117" s="351" t="s">
        <v>166</v>
      </c>
      <c r="E117" s="181">
        <v>45744</v>
      </c>
      <c r="F117" s="158">
        <v>1</v>
      </c>
      <c r="G117" s="55" t="s">
        <v>9</v>
      </c>
      <c r="H117" s="215">
        <v>1</v>
      </c>
      <c r="I117" s="10">
        <v>1</v>
      </c>
      <c r="J117" s="10">
        <v>1</v>
      </c>
      <c r="K117" s="10">
        <v>1</v>
      </c>
      <c r="L117" s="38">
        <v>1</v>
      </c>
      <c r="M117" s="279"/>
      <c r="N117" s="321"/>
    </row>
    <row r="118" spans="1:39" ht="18" customHeight="1" x14ac:dyDescent="0.25">
      <c r="A118" s="712"/>
      <c r="B118" s="712"/>
      <c r="C118" s="347" t="s">
        <v>41</v>
      </c>
      <c r="D118" s="269" t="s">
        <v>167</v>
      </c>
      <c r="E118" s="180">
        <v>45742</v>
      </c>
      <c r="F118" s="156">
        <v>1</v>
      </c>
      <c r="G118" s="52" t="s">
        <v>9</v>
      </c>
      <c r="H118" s="220">
        <v>1</v>
      </c>
      <c r="I118" s="7">
        <v>1</v>
      </c>
      <c r="J118" s="7">
        <v>1</v>
      </c>
      <c r="K118" s="7">
        <v>1</v>
      </c>
      <c r="L118" s="33">
        <v>1</v>
      </c>
      <c r="M118" s="279"/>
      <c r="N118" s="321"/>
    </row>
    <row r="119" spans="1:39" ht="18" customHeight="1" x14ac:dyDescent="0.25">
      <c r="A119" s="712"/>
      <c r="B119" s="712"/>
      <c r="C119" s="438" t="s">
        <v>168</v>
      </c>
      <c r="D119" s="355" t="s">
        <v>169</v>
      </c>
      <c r="E119" s="191">
        <v>45737</v>
      </c>
      <c r="F119" s="420">
        <v>2</v>
      </c>
      <c r="G119" s="492" t="s">
        <v>9</v>
      </c>
      <c r="H119" s="303">
        <v>2</v>
      </c>
      <c r="I119" s="11">
        <v>4</v>
      </c>
      <c r="J119" s="11">
        <v>4</v>
      </c>
      <c r="K119" s="11">
        <v>4</v>
      </c>
      <c r="L119" s="35">
        <v>2</v>
      </c>
      <c r="M119" s="298"/>
      <c r="N119" s="322"/>
    </row>
    <row r="120" spans="1:39" ht="18" customHeight="1" x14ac:dyDescent="0.25">
      <c r="A120" s="712"/>
      <c r="B120" s="712"/>
      <c r="C120" s="347" t="s">
        <v>168</v>
      </c>
      <c r="D120" s="269" t="s">
        <v>170</v>
      </c>
      <c r="E120" s="180">
        <v>45737</v>
      </c>
      <c r="F120" s="156">
        <v>2</v>
      </c>
      <c r="G120" s="52" t="s">
        <v>9</v>
      </c>
      <c r="H120" s="220">
        <v>2</v>
      </c>
      <c r="I120" s="7">
        <v>4</v>
      </c>
      <c r="J120" s="7">
        <v>4</v>
      </c>
      <c r="K120" s="7">
        <v>4</v>
      </c>
      <c r="L120" s="33">
        <v>2</v>
      </c>
      <c r="M120" s="279"/>
      <c r="N120" s="647"/>
      <c r="O120" s="1"/>
      <c r="P120" s="5"/>
      <c r="Q120" s="28"/>
      <c r="R120" s="15"/>
      <c r="S120" s="15"/>
      <c r="T120" s="15"/>
      <c r="U120" s="26"/>
      <c r="V120" s="26"/>
      <c r="W120" s="26"/>
      <c r="X120" s="26"/>
      <c r="Y120" s="26"/>
      <c r="Z120" s="26"/>
      <c r="AA120" s="15"/>
      <c r="AB120" s="15"/>
      <c r="AK120" s="15"/>
      <c r="AL120" s="15"/>
      <c r="AM120" s="15"/>
    </row>
    <row r="121" spans="1:39" ht="18" customHeight="1" x14ac:dyDescent="0.25">
      <c r="A121" s="712"/>
      <c r="B121" s="712"/>
      <c r="C121" s="470"/>
      <c r="D121" s="355"/>
      <c r="E121" s="191"/>
      <c r="F121" s="420"/>
      <c r="G121" s="492"/>
      <c r="H121" s="297"/>
      <c r="I121" s="11"/>
      <c r="J121" s="167"/>
      <c r="K121" s="11"/>
      <c r="L121" s="108"/>
      <c r="M121" s="167"/>
      <c r="N121" s="84"/>
    </row>
    <row r="122" spans="1:39" ht="6" customHeight="1" thickBot="1" x14ac:dyDescent="0.3">
      <c r="A122" s="713"/>
      <c r="B122" s="713"/>
      <c r="C122" s="638"/>
      <c r="D122" s="639"/>
      <c r="E122" s="292"/>
      <c r="F122" s="159"/>
      <c r="G122" s="126"/>
      <c r="H122" s="265"/>
      <c r="I122" s="36"/>
      <c r="J122" s="226"/>
      <c r="K122" s="36"/>
      <c r="L122" s="111"/>
      <c r="M122" s="226"/>
      <c r="N122" s="79"/>
    </row>
    <row r="123" spans="1:39" ht="9" customHeight="1" thickBot="1" x14ac:dyDescent="0.3">
      <c r="A123" s="127"/>
      <c r="B123" s="127"/>
      <c r="C123" s="128"/>
      <c r="D123" s="129"/>
      <c r="E123" s="50"/>
      <c r="F123" s="1"/>
      <c r="G123" s="54"/>
      <c r="H123" s="1"/>
      <c r="I123" s="31"/>
      <c r="J123" s="1"/>
      <c r="K123" s="1"/>
      <c r="L123" s="1"/>
      <c r="M123" s="1"/>
      <c r="N123" s="80"/>
      <c r="O123" s="3"/>
      <c r="P123" s="2"/>
      <c r="Q123" s="4"/>
      <c r="R123" s="48"/>
      <c r="S123" s="48"/>
      <c r="T123" s="48"/>
    </row>
    <row r="124" spans="1:39" ht="33" customHeight="1" thickBot="1" x14ac:dyDescent="0.3">
      <c r="A124" s="695" t="s">
        <v>173</v>
      </c>
      <c r="B124" s="714" t="s">
        <v>174</v>
      </c>
      <c r="C124" s="576" t="s">
        <v>45</v>
      </c>
      <c r="D124" s="141" t="s">
        <v>46</v>
      </c>
      <c r="E124" s="369"/>
      <c r="F124" s="155"/>
      <c r="G124" s="51"/>
      <c r="H124" s="285"/>
      <c r="I124" s="39"/>
      <c r="J124" s="306"/>
      <c r="K124" s="8"/>
      <c r="L124" s="32"/>
      <c r="M124" s="209"/>
      <c r="N124" s="172" t="s">
        <v>1159</v>
      </c>
    </row>
    <row r="125" spans="1:39" ht="18.600000000000001" customHeight="1" x14ac:dyDescent="0.25">
      <c r="A125" s="696"/>
      <c r="B125" s="715"/>
      <c r="C125" s="152" t="s">
        <v>102</v>
      </c>
      <c r="D125" s="446" t="s">
        <v>176</v>
      </c>
      <c r="E125" s="428"/>
      <c r="F125" s="156">
        <v>1</v>
      </c>
      <c r="G125" s="52" t="s">
        <v>9</v>
      </c>
      <c r="H125" s="178">
        <v>1</v>
      </c>
      <c r="I125" s="7">
        <v>1</v>
      </c>
      <c r="J125" s="7">
        <v>1</v>
      </c>
      <c r="K125" s="279">
        <v>1</v>
      </c>
      <c r="L125" s="33">
        <v>1</v>
      </c>
      <c r="M125" s="209"/>
      <c r="N125" s="568"/>
    </row>
    <row r="126" spans="1:39" ht="18.600000000000001" customHeight="1" x14ac:dyDescent="0.25">
      <c r="A126" s="696"/>
      <c r="B126" s="715"/>
      <c r="C126" s="152" t="s">
        <v>1209</v>
      </c>
      <c r="D126" s="446" t="s">
        <v>1208</v>
      </c>
      <c r="E126" s="491"/>
      <c r="F126" s="420"/>
      <c r="G126" s="492"/>
      <c r="H126" s="297"/>
      <c r="I126" s="11"/>
      <c r="J126" s="11"/>
      <c r="K126" s="298"/>
      <c r="L126" s="35">
        <v>1</v>
      </c>
      <c r="M126" s="167"/>
      <c r="N126" s="568"/>
    </row>
    <row r="127" spans="1:39" ht="18.600000000000001" customHeight="1" x14ac:dyDescent="0.25">
      <c r="A127" s="696"/>
      <c r="B127" s="715"/>
      <c r="C127" s="152" t="s">
        <v>177</v>
      </c>
      <c r="D127" s="649" t="s">
        <v>178</v>
      </c>
      <c r="E127" s="491">
        <v>45685</v>
      </c>
      <c r="F127" s="420">
        <v>3</v>
      </c>
      <c r="G127" s="492" t="s">
        <v>9</v>
      </c>
      <c r="H127" s="297">
        <v>3</v>
      </c>
      <c r="I127" s="11">
        <v>3</v>
      </c>
      <c r="J127" s="11">
        <v>2</v>
      </c>
      <c r="K127" s="298">
        <v>3</v>
      </c>
      <c r="L127" s="35">
        <v>3</v>
      </c>
      <c r="M127" s="167"/>
      <c r="N127" s="174" t="str">
        <f ca="1">CONCATENATE(" En bandeja de Richard M. - Tiene ", (NETWORKDAYS(DATE(2025,4,3), TODAY())-1), " días en su bandeja")</f>
        <v xml:space="preserve"> En bandeja de Richard M. - Tiene 1 días en su bandeja</v>
      </c>
    </row>
    <row r="128" spans="1:39" s="16" customFormat="1" ht="18.600000000000001" customHeight="1" x14ac:dyDescent="0.25">
      <c r="A128" s="696"/>
      <c r="B128" s="715"/>
      <c r="C128" s="152" t="s">
        <v>140</v>
      </c>
      <c r="D128" s="444" t="s">
        <v>180</v>
      </c>
      <c r="E128" s="310">
        <v>45720</v>
      </c>
      <c r="F128" s="158">
        <v>1</v>
      </c>
      <c r="G128" s="55" t="s">
        <v>9</v>
      </c>
      <c r="H128" s="135">
        <v>1</v>
      </c>
      <c r="I128" s="10">
        <v>1</v>
      </c>
      <c r="J128" s="10">
        <v>1</v>
      </c>
      <c r="K128" s="10">
        <v>1</v>
      </c>
      <c r="L128" s="38">
        <v>1</v>
      </c>
      <c r="M128" s="1"/>
      <c r="N128" s="566" t="s">
        <v>1132</v>
      </c>
      <c r="O128" s="680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1:39" s="16" customFormat="1" ht="18.600000000000001" customHeight="1" x14ac:dyDescent="0.25">
      <c r="A129" s="696"/>
      <c r="B129" s="715"/>
      <c r="C129" s="605" t="s">
        <v>177</v>
      </c>
      <c r="D129" s="536" t="s">
        <v>185</v>
      </c>
      <c r="E129" s="310">
        <v>45733</v>
      </c>
      <c r="F129" s="158">
        <v>3</v>
      </c>
      <c r="G129" s="55" t="s">
        <v>9</v>
      </c>
      <c r="H129" s="135">
        <v>3</v>
      </c>
      <c r="I129" s="10">
        <v>3</v>
      </c>
      <c r="J129" s="10">
        <v>3</v>
      </c>
      <c r="K129" s="10">
        <v>3</v>
      </c>
      <c r="L129" s="38">
        <v>3</v>
      </c>
      <c r="M129" s="1"/>
      <c r="N129" s="564" t="s">
        <v>1190</v>
      </c>
      <c r="O129" s="680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1:39" s="16" customFormat="1" ht="18.600000000000001" customHeight="1" x14ac:dyDescent="0.25">
      <c r="A130" s="696"/>
      <c r="B130" s="715"/>
      <c r="C130" s="605" t="s">
        <v>177</v>
      </c>
      <c r="D130" s="536" t="s">
        <v>187</v>
      </c>
      <c r="E130" s="310">
        <v>45684</v>
      </c>
      <c r="F130" s="158">
        <v>3</v>
      </c>
      <c r="G130" s="55" t="s">
        <v>9</v>
      </c>
      <c r="H130" s="135">
        <v>3</v>
      </c>
      <c r="I130" s="10">
        <v>3</v>
      </c>
      <c r="J130" s="10">
        <v>3</v>
      </c>
      <c r="K130" s="10">
        <v>3</v>
      </c>
      <c r="L130" s="38">
        <v>3</v>
      </c>
      <c r="M130" s="1"/>
      <c r="N130" s="564" t="s">
        <v>1190</v>
      </c>
      <c r="O130" s="680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1:39" s="16" customFormat="1" ht="18.600000000000001" customHeight="1" x14ac:dyDescent="0.25">
      <c r="A131" s="696"/>
      <c r="B131" s="715"/>
      <c r="C131" s="152" t="s">
        <v>177</v>
      </c>
      <c r="D131" s="444" t="s">
        <v>1133</v>
      </c>
      <c r="E131" s="310">
        <v>45744</v>
      </c>
      <c r="F131" s="156">
        <v>1</v>
      </c>
      <c r="G131" s="55" t="s">
        <v>9</v>
      </c>
      <c r="H131" s="135">
        <v>1</v>
      </c>
      <c r="I131" s="10">
        <v>1</v>
      </c>
      <c r="J131" s="10">
        <v>1</v>
      </c>
      <c r="K131" s="7">
        <v>3</v>
      </c>
      <c r="L131" s="33">
        <v>3</v>
      </c>
      <c r="M131" s="1"/>
      <c r="N131" s="174" t="str">
        <f ca="1">CONCATENATE(" En bandeja de Germain L. - Tiene ", (NETWORKDAYS(DATE(2025,4,3), TODAY())-1), " días en su bandeja")</f>
        <v xml:space="preserve"> En bandeja de Germain L. - Tiene 1 días en su bandeja</v>
      </c>
      <c r="O131" s="680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1:39" s="16" customFormat="1" ht="18.600000000000001" customHeight="1" x14ac:dyDescent="0.25">
      <c r="A132" s="696"/>
      <c r="B132" s="715"/>
      <c r="C132" s="675" t="s">
        <v>177</v>
      </c>
      <c r="D132" s="676" t="s">
        <v>194</v>
      </c>
      <c r="E132" s="326">
        <v>45747</v>
      </c>
      <c r="F132" s="156">
        <v>1</v>
      </c>
      <c r="G132" s="55" t="s">
        <v>9</v>
      </c>
      <c r="H132" s="135">
        <v>1</v>
      </c>
      <c r="I132" s="10">
        <v>1</v>
      </c>
      <c r="J132" s="10">
        <v>1</v>
      </c>
      <c r="K132" s="7">
        <v>1</v>
      </c>
      <c r="L132" s="195">
        <v>1</v>
      </c>
      <c r="M132" s="1"/>
      <c r="N132" s="560" t="s">
        <v>195</v>
      </c>
      <c r="O132" s="680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1:39" s="16" customFormat="1" ht="18.600000000000001" customHeight="1" x14ac:dyDescent="0.25">
      <c r="A133" s="696"/>
      <c r="B133" s="715"/>
      <c r="C133" s="675" t="s">
        <v>177</v>
      </c>
      <c r="D133" s="677" t="s">
        <v>196</v>
      </c>
      <c r="E133" s="326">
        <v>45743</v>
      </c>
      <c r="F133" s="156">
        <v>1</v>
      </c>
      <c r="G133" s="55" t="s">
        <v>9</v>
      </c>
      <c r="H133" s="135">
        <v>1</v>
      </c>
      <c r="I133" s="10">
        <v>1</v>
      </c>
      <c r="J133" s="10">
        <v>3</v>
      </c>
      <c r="K133" s="7">
        <v>3</v>
      </c>
      <c r="L133" s="195">
        <v>3</v>
      </c>
      <c r="M133" s="1"/>
      <c r="N133" s="174" t="str">
        <f ca="1">CONCATENATE(" En bandeja de Germain L. - Tiene ", (NETWORKDAYS(DATE(2025,4,2), TODAY())-1), " días en su bandeja")</f>
        <v xml:space="preserve"> En bandeja de Germain L. - Tiene 2 días en su bandeja</v>
      </c>
      <c r="O133" s="680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1:39" s="16" customFormat="1" ht="18.600000000000001" customHeight="1" x14ac:dyDescent="0.25">
      <c r="A134" s="696"/>
      <c r="B134" s="715"/>
      <c r="C134" s="675" t="s">
        <v>177</v>
      </c>
      <c r="D134" s="677" t="s">
        <v>199</v>
      </c>
      <c r="E134" s="326">
        <v>45693</v>
      </c>
      <c r="F134" s="156">
        <v>4</v>
      </c>
      <c r="G134" s="55" t="s">
        <v>9</v>
      </c>
      <c r="H134" s="135">
        <v>4</v>
      </c>
      <c r="I134" s="10">
        <v>4</v>
      </c>
      <c r="J134" s="10">
        <v>0</v>
      </c>
      <c r="K134" s="7">
        <v>0</v>
      </c>
      <c r="L134" s="195">
        <v>0</v>
      </c>
      <c r="M134" s="1"/>
      <c r="N134" s="560" t="s">
        <v>182</v>
      </c>
      <c r="O134" s="680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1:39" s="16" customFormat="1" ht="18.600000000000001" customHeight="1" x14ac:dyDescent="0.25">
      <c r="A135" s="696"/>
      <c r="B135" s="715"/>
      <c r="C135" s="678" t="s">
        <v>140</v>
      </c>
      <c r="D135" s="677" t="s">
        <v>200</v>
      </c>
      <c r="E135" s="326">
        <v>45744</v>
      </c>
      <c r="F135" s="156">
        <v>1</v>
      </c>
      <c r="G135" s="55" t="s">
        <v>9</v>
      </c>
      <c r="H135" s="135">
        <v>1</v>
      </c>
      <c r="I135" s="10">
        <v>1</v>
      </c>
      <c r="J135" s="10">
        <v>1</v>
      </c>
      <c r="K135" s="7">
        <v>2</v>
      </c>
      <c r="L135" s="195">
        <v>2</v>
      </c>
      <c r="M135" s="1"/>
      <c r="N135" s="560" t="s">
        <v>132</v>
      </c>
      <c r="O135" s="680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1:39" s="16" customFormat="1" ht="18.600000000000001" customHeight="1" x14ac:dyDescent="0.25">
      <c r="A136" s="696"/>
      <c r="B136" s="715"/>
      <c r="C136" s="675" t="s">
        <v>177</v>
      </c>
      <c r="D136" s="677" t="s">
        <v>201</v>
      </c>
      <c r="E136" s="326">
        <v>45743</v>
      </c>
      <c r="F136" s="156">
        <v>1</v>
      </c>
      <c r="G136" s="55" t="s">
        <v>9</v>
      </c>
      <c r="H136" s="135">
        <v>1</v>
      </c>
      <c r="I136" s="10">
        <v>1</v>
      </c>
      <c r="J136" s="10">
        <v>3</v>
      </c>
      <c r="K136" s="7">
        <v>3</v>
      </c>
      <c r="L136" s="195">
        <v>3</v>
      </c>
      <c r="M136" s="1"/>
      <c r="N136" s="174" t="str">
        <f ca="1">CONCATENATE(" En bandeja de Juan Vera - Tiene ", (NETWORKDAYS(DATE(2025,4,2), TODAY())-1), " días en su bandeja")</f>
        <v xml:space="preserve"> En bandeja de Juan Vera - Tiene 2 días en su bandeja</v>
      </c>
      <c r="O136" s="680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1:39" s="16" customFormat="1" ht="18.600000000000001" customHeight="1" x14ac:dyDescent="0.25">
      <c r="A137" s="696"/>
      <c r="B137" s="715"/>
      <c r="C137" s="679" t="s">
        <v>202</v>
      </c>
      <c r="D137" s="596" t="s">
        <v>1202</v>
      </c>
      <c r="E137" s="310">
        <v>45733</v>
      </c>
      <c r="F137" s="156">
        <v>1</v>
      </c>
      <c r="G137" s="55" t="s">
        <v>9</v>
      </c>
      <c r="H137" s="135">
        <v>1</v>
      </c>
      <c r="I137" s="10">
        <v>1</v>
      </c>
      <c r="J137" s="10">
        <v>1</v>
      </c>
      <c r="K137" s="7">
        <v>1</v>
      </c>
      <c r="L137" s="195">
        <v>1</v>
      </c>
      <c r="M137" s="1"/>
      <c r="N137" s="563" t="s">
        <v>1201</v>
      </c>
      <c r="O137" s="680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1:39" s="16" customFormat="1" ht="18.600000000000001" customHeight="1" x14ac:dyDescent="0.25">
      <c r="A138" s="696"/>
      <c r="B138" s="715"/>
      <c r="C138" s="678" t="s">
        <v>177</v>
      </c>
      <c r="D138" s="677" t="s">
        <v>205</v>
      </c>
      <c r="E138" s="326">
        <v>45742</v>
      </c>
      <c r="F138" s="156">
        <v>1</v>
      </c>
      <c r="G138" s="55" t="s">
        <v>9</v>
      </c>
      <c r="H138" s="135">
        <v>1</v>
      </c>
      <c r="I138" s="10">
        <v>1</v>
      </c>
      <c r="J138" s="10">
        <v>2</v>
      </c>
      <c r="K138" s="7">
        <v>2</v>
      </c>
      <c r="L138" s="195">
        <v>2</v>
      </c>
      <c r="M138" s="1"/>
      <c r="N138" s="560" t="s">
        <v>132</v>
      </c>
      <c r="O138" s="680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1:39" s="16" customFormat="1" ht="18.600000000000001" customHeight="1" x14ac:dyDescent="0.25">
      <c r="A139" s="696"/>
      <c r="B139" s="715"/>
      <c r="C139" s="678" t="s">
        <v>140</v>
      </c>
      <c r="D139" s="677" t="s">
        <v>206</v>
      </c>
      <c r="E139" s="326">
        <v>45705</v>
      </c>
      <c r="F139" s="156">
        <v>1</v>
      </c>
      <c r="G139" s="55" t="s">
        <v>9</v>
      </c>
      <c r="H139" s="135">
        <v>1</v>
      </c>
      <c r="I139" s="10">
        <v>1</v>
      </c>
      <c r="J139" s="10">
        <v>1</v>
      </c>
      <c r="K139" s="7">
        <v>2</v>
      </c>
      <c r="L139" s="195">
        <v>2</v>
      </c>
      <c r="M139" s="1"/>
      <c r="N139" s="560" t="s">
        <v>132</v>
      </c>
      <c r="O139" s="680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s="16" customFormat="1" ht="18.600000000000001" customHeight="1" x14ac:dyDescent="0.25">
      <c r="A140" s="696"/>
      <c r="B140" s="715"/>
      <c r="C140" s="675" t="s">
        <v>177</v>
      </c>
      <c r="D140" s="596" t="s">
        <v>138</v>
      </c>
      <c r="E140" s="326">
        <v>45688</v>
      </c>
      <c r="F140" s="156">
        <v>3</v>
      </c>
      <c r="G140" s="55" t="s">
        <v>9</v>
      </c>
      <c r="H140" s="135">
        <v>3</v>
      </c>
      <c r="I140" s="10">
        <v>3</v>
      </c>
      <c r="J140" s="10">
        <v>3</v>
      </c>
      <c r="K140" s="7">
        <v>3</v>
      </c>
      <c r="L140" s="195">
        <v>3</v>
      </c>
      <c r="M140" s="1"/>
      <c r="N140" s="568" t="s">
        <v>1205</v>
      </c>
      <c r="O140" s="680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s="16" customFormat="1" ht="18.600000000000001" customHeight="1" x14ac:dyDescent="0.25">
      <c r="A141" s="696"/>
      <c r="B141" s="715"/>
      <c r="C141" s="152" t="s">
        <v>177</v>
      </c>
      <c r="D141" s="444" t="s">
        <v>208</v>
      </c>
      <c r="E141" s="326">
        <v>45720</v>
      </c>
      <c r="F141" s="156">
        <v>1</v>
      </c>
      <c r="G141" s="55" t="s">
        <v>9</v>
      </c>
      <c r="H141" s="135">
        <v>1</v>
      </c>
      <c r="I141" s="10">
        <v>1</v>
      </c>
      <c r="J141" s="10">
        <v>1</v>
      </c>
      <c r="K141" s="7">
        <v>1</v>
      </c>
      <c r="L141" s="195">
        <v>1</v>
      </c>
      <c r="M141" s="1"/>
      <c r="N141" s="568" t="s">
        <v>209</v>
      </c>
      <c r="O141" s="680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s="16" customFormat="1" ht="18.600000000000001" customHeight="1" x14ac:dyDescent="0.25">
      <c r="A142" s="696"/>
      <c r="B142" s="715"/>
      <c r="C142" s="612" t="s">
        <v>210</v>
      </c>
      <c r="D142" s="613" t="s">
        <v>211</v>
      </c>
      <c r="E142" s="614"/>
      <c r="F142" s="615">
        <v>1</v>
      </c>
      <c r="G142" s="616" t="s">
        <v>9</v>
      </c>
      <c r="H142" s="617">
        <v>1</v>
      </c>
      <c r="I142" s="618">
        <v>1</v>
      </c>
      <c r="J142" s="618">
        <v>1</v>
      </c>
      <c r="K142" s="618">
        <v>1</v>
      </c>
      <c r="L142" s="619">
        <v>1</v>
      </c>
      <c r="M142" s="620"/>
      <c r="N142" s="621" t="s">
        <v>212</v>
      </c>
      <c r="O142" s="680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s="16" customFormat="1" ht="18.600000000000001" customHeight="1" x14ac:dyDescent="0.25">
      <c r="A143" s="696"/>
      <c r="B143" s="715"/>
      <c r="C143" s="152" t="s">
        <v>177</v>
      </c>
      <c r="D143" s="444" t="s">
        <v>213</v>
      </c>
      <c r="E143" s="310">
        <v>45684</v>
      </c>
      <c r="F143" s="156">
        <v>1</v>
      </c>
      <c r="G143" s="55" t="s">
        <v>9</v>
      </c>
      <c r="H143" s="135">
        <v>1</v>
      </c>
      <c r="I143" s="10">
        <v>1</v>
      </c>
      <c r="J143" s="10">
        <v>1</v>
      </c>
      <c r="K143" s="7">
        <v>1</v>
      </c>
      <c r="L143" s="33">
        <v>1</v>
      </c>
      <c r="M143" s="1"/>
      <c r="N143" s="568" t="s">
        <v>214</v>
      </c>
      <c r="O143" s="680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s="16" customFormat="1" ht="18.600000000000001" customHeight="1" x14ac:dyDescent="0.25">
      <c r="A144" s="696"/>
      <c r="B144" s="715"/>
      <c r="C144" s="152" t="s">
        <v>215</v>
      </c>
      <c r="D144" s="444" t="s">
        <v>216</v>
      </c>
      <c r="E144" s="326">
        <v>45695</v>
      </c>
      <c r="F144" s="156">
        <v>1</v>
      </c>
      <c r="G144" s="55" t="s">
        <v>9</v>
      </c>
      <c r="H144" s="135">
        <v>1</v>
      </c>
      <c r="I144" s="10">
        <v>1</v>
      </c>
      <c r="J144" s="10">
        <v>1</v>
      </c>
      <c r="K144" s="7">
        <v>1</v>
      </c>
      <c r="L144" s="195">
        <v>1</v>
      </c>
      <c r="M144" s="1"/>
      <c r="N144" s="560" t="s">
        <v>217</v>
      </c>
      <c r="O144" s="680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s="16" customFormat="1" ht="18.600000000000001" customHeight="1" x14ac:dyDescent="0.25">
      <c r="A145" s="696"/>
      <c r="B145" s="715"/>
      <c r="C145" s="152" t="s">
        <v>140</v>
      </c>
      <c r="D145" s="444" t="s">
        <v>220</v>
      </c>
      <c r="E145" s="326">
        <v>45751</v>
      </c>
      <c r="F145" s="158">
        <v>1</v>
      </c>
      <c r="G145" s="55" t="s">
        <v>9</v>
      </c>
      <c r="H145" s="135">
        <v>1</v>
      </c>
      <c r="I145" s="10">
        <v>1</v>
      </c>
      <c r="J145" s="243">
        <v>1</v>
      </c>
      <c r="K145" s="10">
        <v>1</v>
      </c>
      <c r="L145" s="197">
        <v>1</v>
      </c>
      <c r="M145" s="1"/>
      <c r="N145" s="567" t="s">
        <v>1206</v>
      </c>
      <c r="O145" s="680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s="16" customFormat="1" ht="18.600000000000001" customHeight="1" x14ac:dyDescent="0.25">
      <c r="A146" s="696"/>
      <c r="B146" s="715"/>
      <c r="C146" s="577" t="s">
        <v>140</v>
      </c>
      <c r="D146" s="275" t="s">
        <v>1154</v>
      </c>
      <c r="E146" s="370"/>
      <c r="F146" s="156">
        <v>1</v>
      </c>
      <c r="G146" s="52" t="s">
        <v>9</v>
      </c>
      <c r="H146" s="178">
        <v>4</v>
      </c>
      <c r="I146" s="7">
        <v>4</v>
      </c>
      <c r="J146" s="279">
        <v>4</v>
      </c>
      <c r="K146" s="7">
        <v>4</v>
      </c>
      <c r="L146" s="195">
        <v>0</v>
      </c>
      <c r="M146" s="101"/>
      <c r="N146" s="568" t="s">
        <v>1162</v>
      </c>
      <c r="O146" s="680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16" customFormat="1" ht="17.45" customHeight="1" x14ac:dyDescent="0.25">
      <c r="A147" s="696"/>
      <c r="B147" s="715"/>
      <c r="C147" s="281" t="s">
        <v>41</v>
      </c>
      <c r="D147" s="444" t="s">
        <v>1207</v>
      </c>
      <c r="E147" s="326">
        <v>45751</v>
      </c>
      <c r="F147" s="158">
        <v>1</v>
      </c>
      <c r="G147" s="55" t="s">
        <v>9</v>
      </c>
      <c r="H147" s="135">
        <v>1</v>
      </c>
      <c r="I147" s="10">
        <v>1</v>
      </c>
      <c r="J147" s="243">
        <v>1</v>
      </c>
      <c r="K147" s="10">
        <v>1</v>
      </c>
      <c r="L147" s="197">
        <v>4</v>
      </c>
      <c r="M147" s="170"/>
      <c r="N147" s="567" t="s">
        <v>1113</v>
      </c>
      <c r="O147" s="680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16" customFormat="1" ht="17.45" customHeight="1" x14ac:dyDescent="0.25">
      <c r="A148" s="696"/>
      <c r="B148" s="715"/>
      <c r="C148" s="577" t="s">
        <v>177</v>
      </c>
      <c r="D148" s="86" t="s">
        <v>1161</v>
      </c>
      <c r="E148" s="370">
        <v>45750</v>
      </c>
      <c r="F148" s="156"/>
      <c r="G148" s="52" t="s">
        <v>9</v>
      </c>
      <c r="H148" s="178">
        <v>1</v>
      </c>
      <c r="I148" s="7">
        <v>1</v>
      </c>
      <c r="J148" s="279">
        <v>1</v>
      </c>
      <c r="K148" s="7">
        <v>1</v>
      </c>
      <c r="L148" s="195">
        <v>1</v>
      </c>
      <c r="M148" s="101"/>
      <c r="N148" s="568"/>
      <c r="O148" s="680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16" customFormat="1" ht="6" customHeight="1" thickBot="1" x14ac:dyDescent="0.3">
      <c r="A149" s="697"/>
      <c r="B149" s="716"/>
      <c r="C149" s="301"/>
      <c r="D149" s="225"/>
      <c r="E149" s="371"/>
      <c r="F149" s="159"/>
      <c r="G149" s="126"/>
      <c r="H149" s="265"/>
      <c r="I149" s="36"/>
      <c r="J149" s="266"/>
      <c r="K149" s="36"/>
      <c r="L149" s="37"/>
      <c r="M149" s="226"/>
      <c r="N149" s="328"/>
      <c r="O149" s="680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16" customFormat="1" ht="7.5" customHeight="1" thickBot="1" x14ac:dyDescent="0.3">
      <c r="A150" s="6"/>
      <c r="B150" s="113"/>
      <c r="C150" s="6"/>
      <c r="D150" s="6"/>
      <c r="E150" s="12"/>
      <c r="F150" s="1"/>
      <c r="G150" s="13"/>
      <c r="H150" s="1"/>
      <c r="I150" s="31"/>
      <c r="J150" s="1"/>
      <c r="K150" s="1"/>
      <c r="L150" s="1"/>
      <c r="M150" s="6"/>
      <c r="N150" s="14"/>
      <c r="O150" s="680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ht="16.7" customHeight="1" thickBot="1" x14ac:dyDescent="0.3">
      <c r="A151" s="695" t="s">
        <v>222</v>
      </c>
      <c r="B151" s="698" t="s">
        <v>223</v>
      </c>
      <c r="C151" s="353" t="s">
        <v>82</v>
      </c>
      <c r="D151" s="90" t="s">
        <v>224</v>
      </c>
      <c r="E151" s="308"/>
      <c r="F151" s="98">
        <v>1</v>
      </c>
      <c r="G151" s="51" t="s">
        <v>9</v>
      </c>
      <c r="H151" s="285">
        <v>1</v>
      </c>
      <c r="I151" s="8">
        <v>1</v>
      </c>
      <c r="J151" s="8">
        <v>1</v>
      </c>
      <c r="K151" s="8">
        <v>1</v>
      </c>
      <c r="L151" s="32">
        <v>1</v>
      </c>
      <c r="M151" s="209"/>
      <c r="N151" s="330" t="s">
        <v>225</v>
      </c>
    </row>
    <row r="152" spans="1:39" ht="16.7" customHeight="1" thickBot="1" x14ac:dyDescent="0.3">
      <c r="A152" s="696"/>
      <c r="B152" s="698"/>
      <c r="C152" s="360" t="s">
        <v>41</v>
      </c>
      <c r="D152" s="91" t="s">
        <v>226</v>
      </c>
      <c r="E152" s="191"/>
      <c r="F152" s="158">
        <v>1</v>
      </c>
      <c r="G152" s="55" t="s">
        <v>9</v>
      </c>
      <c r="H152" s="135">
        <v>1</v>
      </c>
      <c r="I152" s="10">
        <v>1</v>
      </c>
      <c r="J152" s="10">
        <v>1</v>
      </c>
      <c r="K152" s="10">
        <v>1</v>
      </c>
      <c r="L152" s="38">
        <v>1</v>
      </c>
      <c r="M152" s="170"/>
      <c r="N152" s="176" t="s">
        <v>225</v>
      </c>
    </row>
    <row r="153" spans="1:39" ht="16.7" customHeight="1" thickBot="1" x14ac:dyDescent="0.3">
      <c r="A153" s="696"/>
      <c r="B153" s="698"/>
      <c r="C153" s="354" t="s">
        <v>82</v>
      </c>
      <c r="D153" s="95" t="s">
        <v>227</v>
      </c>
      <c r="E153" s="180"/>
      <c r="F153" s="156">
        <v>1</v>
      </c>
      <c r="G153" s="52" t="s">
        <v>9</v>
      </c>
      <c r="H153" s="178">
        <v>1</v>
      </c>
      <c r="I153" s="7">
        <v>1</v>
      </c>
      <c r="J153" s="7">
        <v>1</v>
      </c>
      <c r="K153" s="7">
        <v>1</v>
      </c>
      <c r="L153" s="33">
        <v>1</v>
      </c>
      <c r="M153" s="101"/>
      <c r="N153" s="174" t="s">
        <v>225</v>
      </c>
    </row>
    <row r="154" spans="1:39" ht="9" customHeight="1" thickBot="1" x14ac:dyDescent="0.3">
      <c r="A154" s="697"/>
      <c r="B154" s="699"/>
      <c r="C154" s="323"/>
      <c r="D154" s="324"/>
      <c r="E154" s="292"/>
      <c r="F154" s="159"/>
      <c r="G154" s="126"/>
      <c r="H154" s="265"/>
      <c r="I154" s="36"/>
      <c r="J154" s="36"/>
      <c r="K154" s="36"/>
      <c r="L154" s="37"/>
      <c r="M154" s="226"/>
      <c r="N154" s="328"/>
    </row>
    <row r="155" spans="1:39" s="16" customFormat="1" ht="7.5" customHeight="1" thickBot="1" x14ac:dyDescent="0.3">
      <c r="A155" s="6"/>
      <c r="B155" s="113"/>
      <c r="C155" s="6"/>
      <c r="D155" s="6"/>
      <c r="E155" s="12"/>
      <c r="F155" s="1"/>
      <c r="G155" s="13"/>
      <c r="H155" s="1"/>
      <c r="I155" s="31"/>
      <c r="J155" s="31"/>
      <c r="K155" s="1"/>
      <c r="L155" s="1"/>
      <c r="M155" s="6"/>
      <c r="N155" s="14"/>
      <c r="O155" s="680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ht="18.600000000000001" customHeight="1" x14ac:dyDescent="0.25">
      <c r="A156" s="700" t="s">
        <v>231</v>
      </c>
      <c r="B156" s="701"/>
      <c r="C156" s="365" t="s">
        <v>41</v>
      </c>
      <c r="D156" s="118" t="s">
        <v>232</v>
      </c>
      <c r="E156" s="121">
        <v>45744</v>
      </c>
      <c r="F156" s="160">
        <v>1</v>
      </c>
      <c r="G156" s="56" t="s">
        <v>9</v>
      </c>
      <c r="H156" s="188">
        <v>1</v>
      </c>
      <c r="I156" s="39">
        <v>1</v>
      </c>
      <c r="J156" s="39">
        <v>1</v>
      </c>
      <c r="K156" s="39">
        <v>1</v>
      </c>
      <c r="L156" s="40">
        <v>1</v>
      </c>
      <c r="M156" s="169">
        <v>1</v>
      </c>
      <c r="N156" s="461" t="s">
        <v>1123</v>
      </c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</row>
    <row r="157" spans="1:39" ht="18.600000000000001" customHeight="1" x14ac:dyDescent="0.25">
      <c r="A157" s="702"/>
      <c r="B157" s="703"/>
      <c r="C157" s="75" t="s">
        <v>41</v>
      </c>
      <c r="D157" s="92" t="s">
        <v>234</v>
      </c>
      <c r="E157" s="201"/>
      <c r="F157" s="156">
        <v>1</v>
      </c>
      <c r="G157" s="52" t="s">
        <v>9</v>
      </c>
      <c r="H157" s="178">
        <v>1</v>
      </c>
      <c r="I157" s="7">
        <v>1</v>
      </c>
      <c r="J157" s="7">
        <v>1</v>
      </c>
      <c r="K157" s="7">
        <v>1</v>
      </c>
      <c r="L157" s="33">
        <v>1</v>
      </c>
      <c r="M157" s="101"/>
      <c r="N157" s="174" t="s">
        <v>235</v>
      </c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</row>
    <row r="158" spans="1:39" ht="18.600000000000001" customHeight="1" thickBot="1" x14ac:dyDescent="0.3">
      <c r="A158" s="704"/>
      <c r="B158" s="705"/>
      <c r="C158" s="301"/>
      <c r="D158" s="329"/>
      <c r="E158" s="263"/>
      <c r="F158" s="159"/>
      <c r="G158" s="126"/>
      <c r="H158" s="265"/>
      <c r="I158" s="36"/>
      <c r="J158" s="36"/>
      <c r="K158" s="36"/>
      <c r="L158" s="37"/>
      <c r="M158" s="226"/>
      <c r="N158" s="429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</row>
    <row r="163" spans="2:15" x14ac:dyDescent="0.25">
      <c r="B163" s="332"/>
      <c r="E163" s="6"/>
      <c r="F163" s="6"/>
      <c r="G163" s="6"/>
      <c r="N163" s="6"/>
      <c r="O163"/>
    </row>
    <row r="164" spans="2:15" x14ac:dyDescent="0.25">
      <c r="B164" s="332"/>
      <c r="E164" s="6"/>
      <c r="F164" s="6"/>
      <c r="G164" s="6"/>
      <c r="N164" s="6"/>
      <c r="O164"/>
    </row>
    <row r="165" spans="2:15" x14ac:dyDescent="0.25">
      <c r="B165" s="332"/>
      <c r="C165" s="333"/>
      <c r="E165" s="6"/>
      <c r="F165" s="6"/>
      <c r="G165" s="6"/>
      <c r="N165" s="6"/>
      <c r="O165"/>
    </row>
    <row r="166" spans="2:15" x14ac:dyDescent="0.25">
      <c r="B166" s="332"/>
      <c r="C166" s="333"/>
      <c r="E166" s="6"/>
      <c r="F166" s="6"/>
      <c r="G166" s="6"/>
      <c r="N166" s="6"/>
      <c r="O166"/>
    </row>
    <row r="167" spans="2:15" x14ac:dyDescent="0.25">
      <c r="B167" s="332"/>
      <c r="C167" s="333"/>
      <c r="E167" s="6"/>
      <c r="F167" s="6"/>
      <c r="G167" s="6"/>
      <c r="N167" s="6"/>
      <c r="O167"/>
    </row>
    <row r="168" spans="2:15" x14ac:dyDescent="0.25">
      <c r="B168" s="332"/>
      <c r="C168" s="333"/>
      <c r="E168" s="6"/>
      <c r="F168" s="6"/>
      <c r="G168" s="6"/>
      <c r="N168" s="6"/>
      <c r="O168"/>
    </row>
    <row r="169" spans="2:15" x14ac:dyDescent="0.25">
      <c r="B169" s="332"/>
      <c r="C169" s="334"/>
      <c r="E169" s="6"/>
      <c r="F169" s="6"/>
      <c r="G169" s="6"/>
      <c r="N169" s="6"/>
      <c r="O169"/>
    </row>
  </sheetData>
  <mergeCells count="46">
    <mergeCell ref="A151:A154"/>
    <mergeCell ref="B151:B154"/>
    <mergeCell ref="A156:B158"/>
    <mergeCell ref="A112:A114"/>
    <mergeCell ref="B112:B114"/>
    <mergeCell ref="A116:A122"/>
    <mergeCell ref="B116:B122"/>
    <mergeCell ref="A124:A149"/>
    <mergeCell ref="B124:B149"/>
    <mergeCell ref="A66:A76"/>
    <mergeCell ref="B66:B76"/>
    <mergeCell ref="A78:A110"/>
    <mergeCell ref="B78:B88"/>
    <mergeCell ref="B89:B97"/>
    <mergeCell ref="B100:B110"/>
    <mergeCell ref="O11:O12"/>
    <mergeCell ref="A13:A64"/>
    <mergeCell ref="B13:B15"/>
    <mergeCell ref="B16:B49"/>
    <mergeCell ref="B50:B56"/>
    <mergeCell ref="B57:B64"/>
    <mergeCell ref="E11:E12"/>
    <mergeCell ref="F11:F12"/>
    <mergeCell ref="G11:G12"/>
    <mergeCell ref="H11:L11"/>
    <mergeCell ref="M11:M12"/>
    <mergeCell ref="N11:N12"/>
    <mergeCell ref="D11:D12"/>
    <mergeCell ref="B9:B10"/>
    <mergeCell ref="C9:C10"/>
    <mergeCell ref="A11:A12"/>
    <mergeCell ref="B11:B12"/>
    <mergeCell ref="C11:C12"/>
    <mergeCell ref="H6:L6"/>
    <mergeCell ref="G7:G8"/>
    <mergeCell ref="H7:H8"/>
    <mergeCell ref="I7:I8"/>
    <mergeCell ref="J7:J8"/>
    <mergeCell ref="K7:K8"/>
    <mergeCell ref="L7:L8"/>
    <mergeCell ref="A2:A4"/>
    <mergeCell ref="B2:M2"/>
    <mergeCell ref="N2:N4"/>
    <mergeCell ref="R2:S2"/>
    <mergeCell ref="B3:M3"/>
    <mergeCell ref="B4:M4"/>
  </mergeCells>
  <phoneticPr fontId="33" type="noConversion"/>
  <conditionalFormatting sqref="H67:L75 H66:J66 F13:F63 H13:L63 F66:F75 H77:L155 F77:F158">
    <cfRule type="cellIs" dxfId="341" priority="459" operator="equal">
      <formula>4</formula>
    </cfRule>
    <cfRule type="cellIs" dxfId="340" priority="460" operator="equal">
      <formula>3</formula>
    </cfRule>
    <cfRule type="cellIs" dxfId="339" priority="462" operator="equal">
      <formula>1</formula>
    </cfRule>
    <cfRule type="cellIs" dxfId="338" priority="461" operator="equal">
      <formula>2</formula>
    </cfRule>
  </conditionalFormatting>
  <conditionalFormatting sqref="H156:M158">
    <cfRule type="cellIs" dxfId="337" priority="454" operator="equal">
      <formula>1</formula>
    </cfRule>
    <cfRule type="cellIs" dxfId="335" priority="452" operator="equal">
      <formula>3</formula>
    </cfRule>
    <cfRule type="cellIs" dxfId="334" priority="451" operator="equal">
      <formula>4</formula>
    </cfRule>
    <cfRule type="cellIs" dxfId="333" priority="453" operator="equal">
      <formula>2</formula>
    </cfRule>
  </conditionalFormatting>
  <conditionalFormatting sqref="K66">
    <cfRule type="cellIs" dxfId="327" priority="190" operator="equal">
      <formula>3</formula>
    </cfRule>
    <cfRule type="cellIs" dxfId="326" priority="191" operator="equal">
      <formula>2</formula>
    </cfRule>
    <cfRule type="cellIs" dxfId="325" priority="189" operator="equal">
      <formula>4</formula>
    </cfRule>
    <cfRule type="cellIs" dxfId="323" priority="192" operator="equal">
      <formula>1</formula>
    </cfRule>
  </conditionalFormatting>
  <conditionalFormatting sqref="L66">
    <cfRule type="cellIs" dxfId="319" priority="127" operator="equal">
      <formula>1</formula>
    </cfRule>
    <cfRule type="cellIs" dxfId="318" priority="126" operator="equal">
      <formula>2</formula>
    </cfRule>
    <cfRule type="cellIs" dxfId="317" priority="125" operator="equal">
      <formula>3</formula>
    </cfRule>
    <cfRule type="cellIs" dxfId="316" priority="124" operator="equal">
      <formula>4</formula>
    </cfRule>
  </conditionalFormatting>
  <conditionalFormatting sqref="M77:M149 M151:M154">
    <cfRule type="containsText" dxfId="314" priority="105" operator="containsText" text="1">
      <formula>NOT(ISERROR(SEARCH("1",M77)))</formula>
    </cfRule>
  </conditionalFormatting>
  <dataValidations count="2">
    <dataValidation type="list" allowBlank="1" showInputMessage="1" showErrorMessage="1" sqref="G66:G75 G77:G111 G116:G148 G150:G155 G13:G63" xr:uid="{DB163E28-4E83-4FE2-9347-493B9E32E34A}">
      <formula1>$P$5:$P$8</formula1>
    </dataValidation>
    <dataValidation type="list" allowBlank="1" showInputMessage="1" showErrorMessage="1" sqref="K123:M123 K121:L122 H156:M158 H124:M127 K100:K102 J121:J123 I123 I114:I115 J73:K73 H121:I122 H120:M120 H79 L100:L103 L112 H104:M111 H112:I113 H145:H149 I77:M79 H80:K80 M80 K70:K72 K74:K75 H66:H75 I66:J72 L66:L75 K81:M91 M92:M103 K92:L99 H81:J103 H116:I119 J114:L119 J128:M148 H128:I144 I145:I154 H151:H154 J149:J154 K149:L155 F77:F155 F13:F63 H13:L63" xr:uid="{CCB419F5-0CB6-4DCF-A5A6-2BCF93AD3935}">
      <formula1>$S$4:$S$9</formula1>
    </dataValidation>
  </dataValidations>
  <pageMargins left="0.7" right="0.7" top="0.75" bottom="0.75" header="0.3" footer="0.3"/>
  <pageSetup paperSize="9" scale="55" orientation="portrait" r:id="rId1"/>
  <ignoredErrors>
    <ignoredError sqref="N42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8206" id="{205F71E2-2E53-44E2-9624-39C1E66B88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207" id="{BBDC759C-7AB3-4730-8FF2-1FBF243716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208" id="{0820C8EA-FD54-4F37-9F98-7DDAFE2E0B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F13:F16</xm:sqref>
        </x14:conditionalFormatting>
        <x14:conditionalFormatting xmlns:xm="http://schemas.microsoft.com/office/excel/2006/main">
          <x14:cfRule type="containsText" priority="561" stopIfTrue="1" operator="containsText" id="{FF198C08-D2EC-4921-B3C8-A98CE144FA6A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F13:F63 H77:L155 F77:F158 H13:L63</xm:sqref>
        </x14:conditionalFormatting>
        <x14:conditionalFormatting xmlns:xm="http://schemas.microsoft.com/office/excel/2006/main">
          <x14:cfRule type="iconSet" priority="120235" id="{CF5E0248-29CF-421C-B47B-F154B4EEC1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236" id="{F36DBA0F-7175-41DA-8F74-CFB7FD1AA5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237" id="{90B53077-B778-4AB9-87C4-D595780D8E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F17:F27</xm:sqref>
        </x14:conditionalFormatting>
        <x14:conditionalFormatting xmlns:xm="http://schemas.microsoft.com/office/excel/2006/main">
          <x14:cfRule type="iconSet" priority="557" id="{E12106FE-6DB1-46CA-87C4-CDB76F7C1D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56" id="{CC2C4143-CB3F-4FAD-AC46-EFC5A6B835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55" id="{DF8EE16C-5782-4229-85DE-EFB03897EB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F28:F30</xm:sqref>
        </x14:conditionalFormatting>
        <x14:conditionalFormatting xmlns:xm="http://schemas.microsoft.com/office/excel/2006/main">
          <x14:cfRule type="iconSet" priority="121097" id="{05F3C065-0754-40A2-B8DB-4129EF7141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F28:F48 I28:L48</xm:sqref>
        </x14:conditionalFormatting>
        <x14:conditionalFormatting xmlns:xm="http://schemas.microsoft.com/office/excel/2006/main">
          <x14:cfRule type="iconSet" priority="121101" id="{A27447FC-4343-4DA6-BB2F-FA8796AEC8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102" id="{95722C8B-B3F7-4BE4-B567-FD65E5B0D7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103" id="{3E86F05E-3174-4463-84B7-B4E069461A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F31:F48</xm:sqref>
        </x14:conditionalFormatting>
        <x14:conditionalFormatting xmlns:xm="http://schemas.microsoft.com/office/excel/2006/main">
          <x14:cfRule type="iconSet" priority="554" id="{1808DDBF-EE89-4119-AE0B-0E17FC6AEF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53" id="{C93491CE-7063-4A08-BE53-7888F37BB3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52" id="{6FC765A1-8885-42DE-9110-317279B234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F49</xm:sqref>
        </x14:conditionalFormatting>
        <x14:conditionalFormatting xmlns:xm="http://schemas.microsoft.com/office/excel/2006/main">
          <x14:cfRule type="iconSet" priority="118732" id="{59DE562A-3D55-4B3B-B786-7F0C431703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31" id="{8ECF934D-119B-4BB4-A0ED-717BCB5A27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30" id="{26A820AE-ABA1-4A1A-8424-9D4EB6E83F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F50:F61</xm:sqref>
        </x14:conditionalFormatting>
        <x14:conditionalFormatting xmlns:xm="http://schemas.microsoft.com/office/excel/2006/main">
          <x14:cfRule type="iconSet" priority="45" id="{85BB30F4-B7A8-4F88-97BD-FD17A24AE8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F62 I62:L62</xm:sqref>
        </x14:conditionalFormatting>
        <x14:conditionalFormatting xmlns:xm="http://schemas.microsoft.com/office/excel/2006/main">
          <x14:cfRule type="iconSet" priority="43" id="{7A069FD8-12D1-466A-8592-935CB0EBCC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" id="{A120E4C0-EC20-4E91-B3F1-A56D1FEEDF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" id="{59766607-C77F-4665-890E-1933D6B37B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F62</xm:sqref>
        </x14:conditionalFormatting>
        <x14:conditionalFormatting xmlns:xm="http://schemas.microsoft.com/office/excel/2006/main">
          <x14:cfRule type="iconSet" priority="71" id="{5E1E1D8B-63A6-4543-8416-91C6D6565E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F63 I63:L63</xm:sqref>
        </x14:conditionalFormatting>
        <x14:conditionalFormatting xmlns:xm="http://schemas.microsoft.com/office/excel/2006/main">
          <x14:cfRule type="iconSet" priority="70" id="{25C153B2-1857-47DC-B4A7-E4A328C0B1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9" id="{7EFC9BD4-4D1B-4FFA-83C6-87C35F0E45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8" id="{85B3C859-D174-4048-B20E-2A8722353D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F63</xm:sqref>
        </x14:conditionalFormatting>
        <x14:conditionalFormatting xmlns:xm="http://schemas.microsoft.com/office/excel/2006/main">
          <x14:cfRule type="iconSet" priority="118777" id="{FC412336-9A14-4E47-AFCA-FE2AFACF6C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8778" stopIfTrue="1" operator="containsText" id="{53FFC503-C275-401B-9D69-B102A615EB86}">
            <xm:f>NOT(ISERROR(SEARCH(0,F66)))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8774" id="{5186DB07-68D0-4C4A-ADD3-9CE64137B4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76" id="{37AD8AA2-FFD4-481D-B79C-0C3CFB7850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75" id="{AB16C726-9812-48EA-87CF-DD70D3F1CB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F66:F75</xm:sqref>
        </x14:conditionalFormatting>
        <x14:conditionalFormatting xmlns:xm="http://schemas.microsoft.com/office/excel/2006/main">
          <x14:cfRule type="iconSet" priority="119255" id="{29396056-32BF-4424-A6EF-DBC411396A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256" id="{5518D1EC-82C0-4DBB-8DEC-77C3E4FB6B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F79:F87</xm:sqref>
        </x14:conditionalFormatting>
        <x14:conditionalFormatting xmlns:xm="http://schemas.microsoft.com/office/excel/2006/main">
          <x14:cfRule type="iconSet" priority="541" id="{D812E1B9-FA81-4960-AB60-07DDC78C13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F100:F111 I100:L111</xm:sqref>
        </x14:conditionalFormatting>
        <x14:conditionalFormatting xmlns:xm="http://schemas.microsoft.com/office/excel/2006/main">
          <x14:cfRule type="iconSet" priority="540" id="{B60C0FD7-4E47-4200-9C31-D596E553D8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F112:F113</xm:sqref>
        </x14:conditionalFormatting>
        <x14:conditionalFormatting xmlns:xm="http://schemas.microsoft.com/office/excel/2006/main">
          <x14:cfRule type="iconSet" priority="539" id="{F468F460-3B9E-4538-8786-6349061381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F120 I120:L120</xm:sqref>
        </x14:conditionalFormatting>
        <x14:conditionalFormatting xmlns:xm="http://schemas.microsoft.com/office/excel/2006/main">
          <x14:cfRule type="iconSet" priority="538" id="{FFE2F14E-D5BC-493C-9276-9B731E2FBE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F124:F127</xm:sqref>
        </x14:conditionalFormatting>
        <x14:conditionalFormatting xmlns:xm="http://schemas.microsoft.com/office/excel/2006/main">
          <x14:cfRule type="iconSet" priority="536" id="{9B46C5BF-CE82-4170-92D3-CC551FB58D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37" id="{4F12F848-23A5-4631-ACB3-173DCD814D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F128:F130</xm:sqref>
        </x14:conditionalFormatting>
        <x14:conditionalFormatting xmlns:xm="http://schemas.microsoft.com/office/excel/2006/main">
          <x14:cfRule type="iconSet" priority="120113" id="{13516D8C-CA05-4E48-96E7-0BE89A31FD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F128:F148 H128:L148</xm:sqref>
        </x14:conditionalFormatting>
        <x14:conditionalFormatting xmlns:xm="http://schemas.microsoft.com/office/excel/2006/main">
          <x14:cfRule type="iconSet" priority="120117" id="{A4E5F7BE-49D4-4208-A95D-107159FFBF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F128:F148</xm:sqref>
        </x14:conditionalFormatting>
        <x14:conditionalFormatting xmlns:xm="http://schemas.microsoft.com/office/excel/2006/main">
          <x14:cfRule type="iconSet" priority="120183" id="{7362DE37-2EE5-47BB-87AD-3DD9994862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F151:F154</xm:sqref>
        </x14:conditionalFormatting>
        <x14:conditionalFormatting xmlns:xm="http://schemas.microsoft.com/office/excel/2006/main">
          <x14:cfRule type="iconSet" priority="530" id="{0FDF0E3D-1567-4F3F-9F14-1619B25463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F156:F158</xm:sqref>
        </x14:conditionalFormatting>
        <x14:conditionalFormatting xmlns:xm="http://schemas.microsoft.com/office/excel/2006/main">
          <x14:cfRule type="iconSet" priority="118225" id="{BC0931AA-E0C3-442F-8D1F-F359B47CA0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224" id="{5D173674-C117-46C4-9B22-8138C1A146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223" id="{343FD21A-97CD-4292-806D-E2506A7D82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222" id="{5DC87747-1A42-4528-8D97-6D12A3CC63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226" id="{B7409C79-9AD1-4FB4-99DD-AB863E6E1C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221" id="{406D39CD-6E53-4395-AA3F-B1D2FDEB60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H13:H16</xm:sqref>
        </x14:conditionalFormatting>
        <x14:conditionalFormatting xmlns:xm="http://schemas.microsoft.com/office/excel/2006/main">
          <x14:cfRule type="iconSet" priority="120244" id="{645FB5CA-1284-44E0-B1AC-E2E0F49153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H13:H27</xm:sqref>
        </x14:conditionalFormatting>
        <x14:conditionalFormatting xmlns:xm="http://schemas.microsoft.com/office/excel/2006/main">
          <x14:cfRule type="iconSet" priority="120245" id="{083ED4B5-07FC-4AE1-9731-06BE7F7977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247" id="{DF1C81D0-70D2-4ED5-8EAA-F339B128C9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246" id="{E9782399-46AB-4597-A329-6F0F717F45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248" id="{7CC68ECF-7D88-469C-AB48-DBE254088F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249" id="{FD720120-8EA7-4A82-846F-3C77D7686B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H17:H27</xm:sqref>
        </x14:conditionalFormatting>
        <x14:conditionalFormatting xmlns:xm="http://schemas.microsoft.com/office/excel/2006/main">
          <x14:cfRule type="iconSet" priority="515" id="{7C2879A2-07D2-4FCD-8CA8-920E54E4A8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3" id="{0677564B-E4AC-4652-930F-F2BB7E9375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2" id="{932A8EF7-5C56-4060-86DC-8139A87D3F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7" id="{4E483AA8-B9D9-4376-B521-04F35B1CD5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6" id="{D55A3621-12BA-46DA-B023-3A8F790FBA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4" id="{33883C2E-D6A5-449D-A849-E156FD0AB2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H28:H30</xm:sqref>
        </x14:conditionalFormatting>
        <x14:conditionalFormatting xmlns:xm="http://schemas.microsoft.com/office/excel/2006/main">
          <x14:cfRule type="iconSet" priority="121112" id="{ED3C582B-684B-443F-887B-30A134C55F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114" id="{69CC408F-D0EE-45C1-A612-A140403356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116" id="{008A239A-6672-4E8F-838E-AA550C32EE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113" id="{EFDFA901-43B7-4AB7-B936-95908F95F6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115" id="{A0D3C11C-947B-4ECB-9322-EE616A2D12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H28:H48</xm:sqref>
        </x14:conditionalFormatting>
        <x14:conditionalFormatting xmlns:xm="http://schemas.microsoft.com/office/excel/2006/main">
          <x14:cfRule type="iconSet" priority="121122" id="{1DC2A20B-40AA-454E-83B9-BA75E21C4D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123" id="{20CB7647-A7E9-406E-B44C-7ADE682338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H31:H48</xm:sqref>
        </x14:conditionalFormatting>
        <x14:conditionalFormatting xmlns:xm="http://schemas.microsoft.com/office/excel/2006/main">
          <x14:cfRule type="iconSet" priority="118733" id="{D93A654F-8D31-44C8-8418-28EFA91A6C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36" id="{63E2E82B-8E3E-4FFA-AB14-E2D8057FDD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34" id="{5FAA2048-B878-4086-B0DC-D2C40F0AB7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35" id="{D35B9B70-0627-4B82-AE92-7636FAAF3A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H49:H61 H13:H27</xm:sqref>
        </x14:conditionalFormatting>
        <x14:conditionalFormatting xmlns:xm="http://schemas.microsoft.com/office/excel/2006/main">
          <x14:cfRule type="iconSet" priority="118741" id="{4735FF4E-EFA6-46F6-BD1B-54240EBA96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42" id="{A28EF98A-B2AB-41A3-8E4B-FBC37C25F9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H49:H61</xm:sqref>
        </x14:conditionalFormatting>
        <x14:conditionalFormatting xmlns:xm="http://schemas.microsoft.com/office/excel/2006/main">
          <x14:cfRule type="iconSet" priority="39" id="{4D5307EB-9910-4266-92F1-03B9EAEEE1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" id="{F0C23D8A-0C91-405C-9FC3-E6D5F5F767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" id="{4D1BC589-6561-4313-A7F4-0BDCFF0313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" id="{D8B49887-00AE-4C0F-81DD-D6E2639741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" id="{2F5915E1-ECC3-47C0-A862-951F607BC4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" id="{B91A2AA2-FF96-47A5-9CDF-8ED68B4D97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" id="{4E63BC13-DDB5-49E5-9846-E4ABD51199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H62</xm:sqref>
        </x14:conditionalFormatting>
        <x14:conditionalFormatting xmlns:xm="http://schemas.microsoft.com/office/excel/2006/main">
          <x14:cfRule type="iconSet" priority="63" id="{B77375C9-C538-4877-ACC7-9F02580E01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4" id="{0CBFC354-5034-452B-AB33-BDDA8EFD5C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5" id="{778084E0-EF79-4989-B919-C8239D880E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6" id="{ECCEA024-CBCF-4306-811D-7A5B0F64F1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7" id="{D3F6C957-8919-4369-A269-E7D68267DE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1" id="{BDB699F5-1F71-4AA4-AC6A-143E48FAEC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2" id="{278F09C5-9471-4314-A0B2-26361ADAAF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H63</xm:sqref>
        </x14:conditionalFormatting>
        <x14:conditionalFormatting xmlns:xm="http://schemas.microsoft.com/office/excel/2006/main">
          <x14:cfRule type="iconSet" priority="505" id="{B3ACA316-D25B-4C93-96B3-39AD1756EC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H66</xm:sqref>
        </x14:conditionalFormatting>
        <x14:conditionalFormatting xmlns:xm="http://schemas.microsoft.com/office/excel/2006/main">
          <x14:cfRule type="iconSet" priority="118792" id="{D5123750-2FB6-40EB-B1C8-E57FC1095E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93" id="{0FF5A928-8D03-42BB-BE88-35AB7BE645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95" id="{DED94E6F-BBB6-41CC-A65D-E9F3A55FC2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94" id="{FE45700C-93C6-499A-92CD-CF22946FB0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91" id="{E70F8752-52AA-417E-9F58-18C9B7BDB0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96" id="{C34DA893-4585-46FD-ADB1-17816E7C55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97" id="{E1005B5A-A807-4BE7-8CAE-B262D31B94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8798" stopIfTrue="1" operator="containsText" id="{8639924C-900B-42A7-B994-FBE27B9A0412}">
            <xm:f>NOT(ISERROR(SEARCH(0,H66)))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8790" id="{B08FB269-C5A3-40E3-9880-7A0CBDA10D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H66:H75</xm:sqref>
        </x14:conditionalFormatting>
        <x14:conditionalFormatting xmlns:xm="http://schemas.microsoft.com/office/excel/2006/main">
          <x14:cfRule type="iconSet" priority="119261" id="{52966EED-A596-4247-8A38-71A29A758C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259" id="{151585D5-836B-4481-86FD-3A438520BE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260" id="{13E6A75F-A859-4AC2-A1B1-857B2B258C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H79:H83</xm:sqref>
        </x14:conditionalFormatting>
        <x14:conditionalFormatting xmlns:xm="http://schemas.microsoft.com/office/excel/2006/main">
          <x14:cfRule type="iconSet" priority="119799" id="{B1153A3B-9937-4D1C-9028-125E98708E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01" id="{BCC2215A-D3C7-4C5E-A687-EDA05B56B9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00" id="{F20B0A88-9C11-4597-9F5D-0340822C1A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H88:H99 H79:J87</xm:sqref>
        </x14:conditionalFormatting>
        <x14:conditionalFormatting xmlns:xm="http://schemas.microsoft.com/office/excel/2006/main">
          <x14:cfRule type="iconSet" priority="485" id="{5C577F6A-56C8-4C9F-8D80-D2EA2A975B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6" id="{46BD5DE2-EA98-4903-BA5E-6A83165CBD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9" id="{4022BE07-418D-4CFA-9C63-BFCDC9A372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8" id="{D13EC195-2149-403E-B3B1-38FF76E40B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7" id="{4BFC5809-966D-4BF6-94E8-4AF38E9CBF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H100:H113</xm:sqref>
        </x14:conditionalFormatting>
        <x14:conditionalFormatting xmlns:xm="http://schemas.microsoft.com/office/excel/2006/main">
          <x14:cfRule type="iconSet" priority="484" id="{26942BD7-14D1-419A-9295-1F22C2DEB1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3" id="{B474AC31-D469-4412-BC75-CC2CA76992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2" id="{A82ADDD5-15B0-4EFB-A64F-8FDAE9F48C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1" id="{26C19C23-9574-44BB-AD4A-2F3A9E6D81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0" id="{0712A5C4-5083-4AF6-B573-DF993D63FA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H120</xm:sqref>
        </x14:conditionalFormatting>
        <x14:conditionalFormatting xmlns:xm="http://schemas.microsoft.com/office/excel/2006/main">
          <x14:cfRule type="iconSet" priority="479" id="{DCECF67C-B90B-4FB6-B07A-331A34FEAD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H147:H149 H124:H129 I125:J129 I147:J148 H130:J146</xm:sqref>
        </x14:conditionalFormatting>
        <x14:conditionalFormatting xmlns:xm="http://schemas.microsoft.com/office/excel/2006/main">
          <x14:cfRule type="iconSet" priority="118447" id="{A9DFC0E2-CD9A-4E62-9A58-D5B94B4179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H50:I59</xm:sqref>
        </x14:conditionalFormatting>
        <x14:conditionalFormatting xmlns:xm="http://schemas.microsoft.com/office/excel/2006/main">
          <x14:cfRule type="iconSet" priority="476" id="{730FDC94-E8B5-4882-85DB-6E592FA84F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5" id="{759FB9FC-E64D-496A-870D-DE1683CE00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4" id="{6C3667C1-B097-4A31-ABA8-91FCD97829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H121:I122 H116:I119</xm:sqref>
        </x14:conditionalFormatting>
        <x14:conditionalFormatting xmlns:xm="http://schemas.microsoft.com/office/excel/2006/main">
          <x14:cfRule type="iconSet" priority="473" id="{D104765D-393A-424E-8D97-B797945F78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2" id="{ECDB5743-78B9-46D2-8755-392AC6359A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H156:I158</xm:sqref>
        </x14:conditionalFormatting>
        <x14:conditionalFormatting xmlns:xm="http://schemas.microsoft.com/office/excel/2006/main">
          <x14:cfRule type="iconSet" priority="120119" id="{26D86E50-B872-41D4-A5EE-C0F0F83367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H128:J148</xm:sqref>
        </x14:conditionalFormatting>
        <x14:conditionalFormatting xmlns:xm="http://schemas.microsoft.com/office/excel/2006/main">
          <x14:cfRule type="iconSet" priority="470" id="{35CB9646-D676-462B-B28C-005292781C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H140:J142 H124:I124 H143:K144 H128:J130 H145:J148 H131:K139</xm:sqref>
        </x14:conditionalFormatting>
        <x14:conditionalFormatting xmlns:xm="http://schemas.microsoft.com/office/excel/2006/main">
          <x14:cfRule type="iconSet" priority="469" id="{5B4B04D8-8AED-42BE-8CB6-773E835A9B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H140:J142 H143:K144 H128:J130 H145:J148 H131:K139</xm:sqref>
        </x14:conditionalFormatting>
        <x14:conditionalFormatting xmlns:xm="http://schemas.microsoft.com/office/excel/2006/main">
          <x14:cfRule type="iconSet" priority="120230" id="{4377E6EE-04E8-4743-B126-805E173629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H151:J154</xm:sqref>
        </x14:conditionalFormatting>
        <x14:conditionalFormatting xmlns:xm="http://schemas.microsoft.com/office/excel/2006/main">
          <x14:cfRule type="iconSet" priority="120220" id="{F3AC4103-D19B-4FC8-AB23-0E3BC0D539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H155:J158 I125:J129 H49:H61 H121:H129 H112:H119 H77:H99 I147:J148 H147:H150 H130:J146 H13:H27</xm:sqref>
        </x14:conditionalFormatting>
        <x14:conditionalFormatting xmlns:xm="http://schemas.microsoft.com/office/excel/2006/main">
          <x14:cfRule type="iconSet" priority="120282" id="{F858DF4A-658F-405D-BA11-4408CEDCE7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H17:K27</xm:sqref>
        </x14:conditionalFormatting>
        <x14:conditionalFormatting xmlns:xm="http://schemas.microsoft.com/office/excel/2006/main">
          <x14:cfRule type="iconSet" priority="463" id="{206442A0-3CEB-43C9-AD99-F61B61A7B7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H28:K30</xm:sqref>
        </x14:conditionalFormatting>
        <x14:conditionalFormatting xmlns:xm="http://schemas.microsoft.com/office/excel/2006/main">
          <x14:cfRule type="iconSet" priority="121158" id="{D2E3B6E6-CF25-4602-A9A8-5F1CDCB03C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H31:K48</xm:sqref>
        </x14:conditionalFormatting>
        <x14:conditionalFormatting xmlns:xm="http://schemas.microsoft.com/office/excel/2006/main">
          <x14:cfRule type="iconSet" priority="118620" id="{17A9F498-C6E2-49F8-83A9-6779E8E42E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H60:K61 H50:I59 H49:K49</xm:sqref>
        </x14:conditionalFormatting>
        <x14:conditionalFormatting xmlns:xm="http://schemas.microsoft.com/office/excel/2006/main">
          <x14:cfRule type="iconSet" priority="34" id="{D6C5BDDE-7491-4BA2-ACFB-A5F300DE46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H62:K62</xm:sqref>
        </x14:conditionalFormatting>
        <x14:conditionalFormatting xmlns:xm="http://schemas.microsoft.com/office/excel/2006/main">
          <x14:cfRule type="iconSet" priority="60" id="{3A356663-93D4-4419-A5FD-C2021AD937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H63:K63</xm:sqref>
        </x14:conditionalFormatting>
        <x14:conditionalFormatting xmlns:xm="http://schemas.microsoft.com/office/excel/2006/main">
          <x14:cfRule type="iconSet" priority="458" id="{6668933D-4875-495D-AEEA-24E7BAD44B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H159:L168 H124 I149:L150 K155:L155 F149:F168 H156:M158 H151:L154 I49:L61 F49:F61 F121:F127 I121:L127 F112:F119 I112:L119 F77:F99 I77:L99 F13:F27 I13:L27</xm:sqref>
        </x14:conditionalFormatting>
        <x14:conditionalFormatting xmlns:xm="http://schemas.microsoft.com/office/excel/2006/main">
          <x14:cfRule type="containsText" priority="455" stopIfTrue="1" operator="containsText" id="{6406E12A-D013-401D-8471-E08CA2BE4EDE}">
            <xm:f>NOT(ISERROR(SEARCH(0,H156)))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456" id="{17105501-89EE-4D54-B563-7623A5428D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7" id="{1EAF82C3-775C-429A-BA4D-F4B36EDFBE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H156:M158</xm:sqref>
        </x14:conditionalFormatting>
        <x14:conditionalFormatting xmlns:xm="http://schemas.microsoft.com/office/excel/2006/main">
          <x14:cfRule type="iconSet" priority="449" id="{32D4E75D-B170-4444-A9B4-BB44108836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4" id="{D8D32AD0-CD67-451C-8DFE-868317595E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0" id="{885C6FDC-1983-4989-8FC0-34C7526E08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8" id="{5FB9B677-6A18-4AD1-BE7D-789A67ECB3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7" id="{0C62B36C-824E-4D07-9CD3-CD91052309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6" id="{2A11B514-EA24-420A-BF36-1A5C3C8099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5" id="{541C736C-4E1E-4E34-AEB2-60735DA6EC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3" id="{0F72945E-BBDB-434A-BD8F-E4EF1B544C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I13:I14</xm:sqref>
        </x14:conditionalFormatting>
        <x14:conditionalFormatting xmlns:xm="http://schemas.microsoft.com/office/excel/2006/main">
          <x14:cfRule type="iconSet" priority="118301" id="{FEAC1F51-295F-49F7-B571-9D786152EE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302" id="{57C3D440-E105-4C73-A034-82BBA21622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303" id="{2704F77E-0210-45D6-8ADB-D464D4967C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I16</xm:sqref>
        </x14:conditionalFormatting>
        <x14:conditionalFormatting xmlns:xm="http://schemas.microsoft.com/office/excel/2006/main">
          <x14:cfRule type="iconSet" priority="120318" id="{22459CA7-1021-435F-B16A-DB9CCE4421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17" id="{2F787397-EE55-44EF-BEE4-0A01E337CE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I17:I24 I25:K27</xm:sqref>
        </x14:conditionalFormatting>
        <x14:conditionalFormatting xmlns:xm="http://schemas.microsoft.com/office/excel/2006/main">
          <x14:cfRule type="iconSet" priority="435" id="{B612C7F0-A249-4614-BB0D-FD71458143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7" id="{1324DCAE-FC38-438E-8712-E9A39B555A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6" id="{C902A6E1-21C3-4C6A-A3F7-FC4B22B766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3" id="{983BAB01-233E-42A8-B7FD-A375BA8A0B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8" id="{4116B85A-38E4-45CA-BE4A-9DC4B141F3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4" id="{BE74E6F1-8F61-4A66-A6BF-52EDA47B12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9" id="{86D69FDD-F636-47BE-8B7D-1797A428FC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I28:I30</xm:sqref>
        </x14:conditionalFormatting>
        <x14:conditionalFormatting xmlns:xm="http://schemas.microsoft.com/office/excel/2006/main">
          <x14:cfRule type="iconSet" priority="118744" id="{CB47E445-1F73-4B61-A2A6-EA3E5CE5CC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45" id="{81515FD8-6A2D-4448-BE75-60B5638ADB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46" id="{111A4454-8FE9-4E12-A93B-09B67C85D8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43" id="{F22CC58C-73F3-4BCD-B692-E69FC4A0CA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47" id="{54EF7801-AD9E-4213-B1BE-24E420952A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48" id="{EE6D3141-23EC-420B-AEE0-7403BD8928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49" id="{4C09EED8-97CC-485D-8BD9-C1B3C38984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I50:I61</xm:sqref>
        </x14:conditionalFormatting>
        <x14:conditionalFormatting xmlns:xm="http://schemas.microsoft.com/office/excel/2006/main">
          <x14:cfRule type="containsText" priority="118887" stopIfTrue="1" operator="containsText" id="{B6D11615-37A3-4E0F-92A9-C2C8B9A4307F}">
            <xm:f>NOT(ISERROR(SEARCH(0,I67)))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8878" id="{1D3315EF-C8DF-4AC7-A0E3-33FAACC753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69" id="{9040B1C6-6DFC-4812-8769-87477D6930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70" id="{BC23DB5A-6A5E-476B-85DF-716D10B1A6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71" id="{72A386FA-101A-4B2B-A72B-2C4D2AA934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72" id="{80ABD603-2C8B-4CF5-881F-371D3BCCD3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73" id="{2759292E-2708-4866-AD5B-9F522C3210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74" id="{39CFF1CF-8E2C-41E9-89A1-D4C9C53B7C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75" id="{EF15B4D5-3F5E-4E38-B6C2-D4C8D1D19E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76" id="{2F033116-F643-4E37-9E9D-DF47B3D3EF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77" id="{31B9B1DD-6862-4C03-9BA1-18A6F48EDB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79" id="{152B7E62-5F68-437D-B34A-FB6A4DF67B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80" id="{1B689946-EF31-4E70-B02C-552274E455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81" id="{8369C8B6-83EF-4D9C-87F1-4420AD0177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82" id="{63D9D2C5-58C0-4F82-84A1-853E6E7163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83" id="{9BC50799-639A-4E77-B438-3493AB02E0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84" id="{498372E1-69E8-4C40-A565-6E94BCD771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85" id="{B08280F0-FF93-4C14-84F5-1305739051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886" id="{C93B7211-9BE5-4242-96DE-56523E1F30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I67:I72</xm:sqref>
        </x14:conditionalFormatting>
        <x14:conditionalFormatting xmlns:xm="http://schemas.microsoft.com/office/excel/2006/main">
          <x14:cfRule type="iconSet" priority="388" id="{4C018985-861C-44B1-B5E3-74076A584A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9" id="{35777C95-4646-4346-8DD1-7337AB28DB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0" id="{22AD3694-1A82-4394-9029-66A1F786C9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1" id="{98E36EFA-2E05-4320-A437-D0DD5250E5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2" id="{4EB35596-27E4-4823-9AB4-F3F948CD92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3" id="{215EC52E-D32F-4313-A981-5F48350A48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4" id="{077ED731-C08C-45A5-946E-E5D03C1BCC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5" id="{E2E1CAEB-8678-4D48-BF5D-F1ACF91BB4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6" id="{C2F3F740-0DA5-46E0-AD40-A34A573604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1" id="{36CF6A5A-2A36-452C-9046-28A7EDAB4C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7" id="{8F4F3451-3802-45CC-8F67-1D293A9A82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8" id="{3B72EAB8-2C8A-4FDA-8220-057778DF1D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406" stopIfTrue="1" operator="containsText" id="{D9AF6AE7-869F-448C-BF4F-67A1EF91B13D}">
            <xm:f>NOT(ISERROR(SEARCH(0,I73)))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405" id="{B78C8EBF-ED83-49F7-99E8-9F0817BCFC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4" id="{F37087CA-FBB2-4ED9-854B-2DE28CBA8B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3" id="{30828C68-49FC-4B1C-A0CF-78B3F14A8D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9" id="{9551F295-D46A-447C-BD89-617458DB05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0" id="{36204A73-3193-4B28-909E-5940C2954F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2" id="{41205CA9-F4AA-4FB3-8081-C3DF389F07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I73:I75</xm:sqref>
        </x14:conditionalFormatting>
        <x14:conditionalFormatting xmlns:xm="http://schemas.microsoft.com/office/excel/2006/main">
          <x14:cfRule type="iconSet" priority="119809" id="{C38A61E5-2C39-4A54-A915-E3D5C6DB19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10" id="{C98E889F-44B8-404C-85C6-2BE9D4C471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11" id="{AB329E71-F2D4-456A-9A39-CB7B10462F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08" id="{6878C164-D589-4E97-9F5E-4F3BA9380C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I89:I98</xm:sqref>
        </x14:conditionalFormatting>
        <x14:conditionalFormatting xmlns:xm="http://schemas.microsoft.com/office/excel/2006/main">
          <x14:cfRule type="iconSet" priority="380" id="{3A958EFD-E97B-444C-B3B5-C625A842F3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9" id="{EB569293-5768-4DB6-9122-89DC29BAF9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1" id="{6A2D75CE-0299-4BF9-AE73-875CE7619A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2" id="{6CB828DB-CF26-4034-AADD-7495BA93DE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3" id="{97997A8D-6128-4884-BB7C-262137B434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I100:I109</xm:sqref>
        </x14:conditionalFormatting>
        <x14:conditionalFormatting xmlns:xm="http://schemas.microsoft.com/office/excel/2006/main">
          <x14:cfRule type="iconSet" priority="374" id="{EEE9525C-AA4F-496F-AE1A-EE556E22A6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7" id="{D5AB253E-91E1-4288-B975-CAE3B19109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8" id="{76E9477E-B186-4503-89E3-CDC98115EE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6" id="{78C6F77F-C406-4C1F-A7D0-E2C35189A7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5" id="{85E26073-FDF5-4F7F-ADCF-B9BBB65FF9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I120</xm:sqref>
        </x14:conditionalFormatting>
        <x14:conditionalFormatting xmlns:xm="http://schemas.microsoft.com/office/excel/2006/main">
          <x14:cfRule type="iconSet" priority="373" id="{6C1A1661-4EBE-477B-8E6D-0D42762DC1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2" id="{AEC78047-7477-4D1E-ADD3-E55656F243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1" id="{DF8116C7-32B0-4D64-9476-DADEBF3126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0" id="{A1614264-4CF3-4079-A6DB-0C65F6C7F9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9" id="{7DF2C40E-7801-48C6-A238-25B0189B32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I121:I122 I116:I119</xm:sqref>
        </x14:conditionalFormatting>
        <x14:conditionalFormatting xmlns:xm="http://schemas.microsoft.com/office/excel/2006/main">
          <x14:cfRule type="iconSet" priority="118309" id="{2E26B1A0-0EE7-4CE1-B277-2464CD7291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I13:J16</xm:sqref>
        </x14:conditionalFormatting>
        <x14:conditionalFormatting xmlns:xm="http://schemas.microsoft.com/office/excel/2006/main">
          <x14:cfRule type="iconSet" priority="120327" id="{89C70B0F-8EB2-4FD3-AA44-7619D4610D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26" id="{AB2DC781-7D71-4B7B-9822-7E15A48BAF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I17:J24 I25:K27</xm:sqref>
        </x14:conditionalFormatting>
        <x14:conditionalFormatting xmlns:xm="http://schemas.microsoft.com/office/excel/2006/main">
          <x14:cfRule type="iconSet" priority="366" id="{2F0C9FB8-A9A9-474D-9146-0FB26701A3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7" id="{02EECE69-EDD6-493C-A6E7-43F9960A4A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I28:J30</xm:sqref>
        </x14:conditionalFormatting>
        <x14:conditionalFormatting xmlns:xm="http://schemas.microsoft.com/office/excel/2006/main">
          <x14:cfRule type="iconSet" priority="121203" id="{9C60A990-1D66-4C5F-865A-42A1749F97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202" id="{4556E1B0-2174-46A3-B6C2-4C93FCEFF0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201" id="{BEBED3F4-E1A9-420A-A710-C1097492B2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200" id="{C10DF89D-A6E0-497C-9A96-8F9ED83826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199" id="{AED2FAE0-A367-47E8-BF29-6FE8854DF9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204" id="{F0C7E098-C5EC-4A57-9BEE-2B876CE16A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205" id="{7CED32AB-3140-49F1-9125-81658B76DC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I28:J48</xm:sqref>
        </x14:conditionalFormatting>
        <x14:conditionalFormatting xmlns:xm="http://schemas.microsoft.com/office/excel/2006/main">
          <x14:cfRule type="iconSet" priority="121214" id="{42FC8A90-FDF4-4C27-BE0F-C82612AF97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213" id="{CB287F01-0A0D-4CD5-BFEB-7BF5930B33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I31:J48</xm:sqref>
        </x14:conditionalFormatting>
        <x14:conditionalFormatting xmlns:xm="http://schemas.microsoft.com/office/excel/2006/main">
          <x14:cfRule type="iconSet" priority="117708" id="{D2FBB932-BE82-42C2-A48E-D1D394722B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7707" id="{1266CF38-AEFF-4888-BEFF-6F04F623E2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I38:J39 K31:K48</xm:sqref>
        </x14:conditionalFormatting>
        <x14:conditionalFormatting xmlns:xm="http://schemas.microsoft.com/office/excel/2006/main">
          <x14:cfRule type="iconSet" priority="364" id="{1EFFE536-6C23-453E-BD75-753CFD94BF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5" id="{3075CF35-A8DE-41D6-AD66-35358D1D74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I49:J49</xm:sqref>
        </x14:conditionalFormatting>
        <x14:conditionalFormatting xmlns:xm="http://schemas.microsoft.com/office/excel/2006/main">
          <x14:cfRule type="iconSet" priority="118755" id="{3D2E04BA-9811-4E90-AA53-3DDD1534D1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50" id="{4AE70997-0DE2-4F41-B1C8-0DCBF31998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51" id="{C74C370B-DF86-418B-B743-33DC90C195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52" id="{B9031BAB-A1D4-4E44-ACA7-5C7D1A9FE5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53" id="{BD3EB47E-1E04-40B4-A4B0-2D9F8C76C3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54" id="{BEC8E34C-8A7D-477C-9A83-8530B47109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56" id="{7099F0FB-7B29-4515-82FF-F633E593CC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I49:J61 I13:J24 I25:K27</xm:sqref>
        </x14:conditionalFormatting>
        <x14:conditionalFormatting xmlns:xm="http://schemas.microsoft.com/office/excel/2006/main">
          <x14:cfRule type="iconSet" priority="118682" id="{570AE445-B217-4A38-A8D7-DBFF7BBB71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683" id="{2DD2E277-B0E9-429D-9BF1-D8DBBB51E6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I60:J61</xm:sqref>
        </x14:conditionalFormatting>
        <x14:conditionalFormatting xmlns:xm="http://schemas.microsoft.com/office/excel/2006/main">
          <x14:cfRule type="iconSet" priority="25" id="{BFEFF3EE-223E-405A-8F9C-015F71FECD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" id="{7E2189B0-D718-47CC-8EDB-404AB600E9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" id="{06CBCB37-91E0-4269-9754-053089E2CF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" id="{5DCE8FAB-CC93-4076-8B15-35D7E3FF3E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" id="{750DA95E-FFC2-41AE-A590-3847F99320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" id="{8B5BF2FD-E028-4D07-846D-88F1C85800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" id="{AE72D81B-CF4C-45D0-BFFC-7FFF9EAD79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" id="{41F9583F-1E12-4236-B32A-E3BED1CA42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" id="{01742543-8D94-489C-B8C0-24B6C359C5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I62:J62</xm:sqref>
        </x14:conditionalFormatting>
        <x14:conditionalFormatting xmlns:xm="http://schemas.microsoft.com/office/excel/2006/main">
          <x14:cfRule type="iconSet" priority="53" id="{C5CC8FFB-F777-4750-8347-B7D19BA5F2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7" id="{59A5317A-2460-494B-A73F-309557BD79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" id="{5897F609-41AF-4D7F-90D9-82CCD89C17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" id="{5CB8AD12-B397-4A57-B110-AA5ACA70F2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8" id="{70FE3FB4-AEDF-4F6F-954D-F72C4DE148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9" id="{7ACBCA53-B3F1-42CD-9876-496C11822F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4" id="{943B0F62-BD25-4E84-9B0C-8D23A212F9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5" id="{D5ABDBDD-F5B1-48CB-8F88-86D83AC2A1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6" id="{6399579D-DEC9-4BCC-8FAD-885162D5F7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I63:J63</xm:sqref>
        </x14:conditionalFormatting>
        <x14:conditionalFormatting xmlns:xm="http://schemas.microsoft.com/office/excel/2006/main">
          <x14:cfRule type="iconSet" priority="340" id="{AECBCA22-67A4-4B1D-9574-18DF12A311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9" id="{1EC58606-D466-4B2E-B941-0F66860519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8" id="{D3C7D7C7-B381-44F0-A49F-EE8D83E3D4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7" id="{00D95EF5-A8C8-4313-BCB7-FD0400C01A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6" id="{AEEF80D4-16DB-49E2-94B3-54430744B2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5" id="{C9E939CE-E8E3-4B21-93E1-27C5BB5D5E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4" id="{42649D6F-44DD-47F4-AD8A-2C861DB28C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8" id="{165F27A6-A8A4-4860-8FE2-131A5E6C23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9" id="{65ECB07B-B1F3-434F-A19C-1CA4A897B4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0" id="{D2B1FF5E-F41C-4F8E-8E03-B603493E28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1" id="{5E17F332-1C4F-4A86-9B87-E258BDC3B0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2" id="{2CBCF6B2-4CAB-4CFB-A99D-336681B72E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3" id="{D27778BA-9E93-47FE-BFC9-46806E4ABA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6" id="{3885A147-46AF-472B-B393-6E682FFA0B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4" id="{90848AF1-D27D-495C-AA3C-D6E4C82DEA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7" id="{7ABF8AFC-15C6-46B5-A6B2-DD60E6B792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354" stopIfTrue="1" operator="containsText" id="{30B8A49F-1000-42BA-9FBC-2605F7947C11}">
            <xm:f>NOT(ISERROR(SEARCH(0,I66)))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45" id="{AAF630DE-CADD-4D8A-B022-4110543D39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3" id="{1C65E395-7E2B-4F4B-B3FF-9F4EAAA08C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2" id="{C132DA52-E3EF-48C1-A57C-16A86E1A96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1" id="{9791DDF0-043B-4CF8-95E4-1BED56A44B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I66:J66</xm:sqref>
        </x14:conditionalFormatting>
        <x14:conditionalFormatting xmlns:xm="http://schemas.microsoft.com/office/excel/2006/main">
          <x14:cfRule type="iconSet" priority="119265" id="{2B96A874-D934-48D2-BA0B-F8DA912854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I79:J87</xm:sqref>
        </x14:conditionalFormatting>
        <x14:conditionalFormatting xmlns:xm="http://schemas.microsoft.com/office/excel/2006/main">
          <x14:cfRule type="iconSet" priority="332" id="{2ECEF7A9-8C7A-4BBA-A08C-B710813EED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1" id="{8906281B-5D13-4442-93FA-6D5EFB0E18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0" id="{0237ECA8-41BE-40B7-B2B8-CF73B8450C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9" id="{0EFE3F66-9E53-4466-AD8F-139A121940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8" id="{51D933EC-511C-4556-B612-80AB4D1FCB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7" id="{C3518766-36C5-487F-8BF6-8FF3AB2166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I103:J103 I100:K102</xm:sqref>
        </x14:conditionalFormatting>
        <x14:conditionalFormatting xmlns:xm="http://schemas.microsoft.com/office/excel/2006/main">
          <x14:cfRule type="iconSet" priority="325" id="{99700ED9-E393-4A64-8134-7336564B45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4" id="{553ECD50-01FC-4DEF-B245-6E1A179C5C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3" id="{3729999C-6749-405D-8884-BE564103C0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6" id="{2D03A0BC-4093-45A5-8CD1-779324DBEC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2" id="{3FF56247-AF79-427B-8491-2C2561478B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I104:J109</xm:sqref>
        </x14:conditionalFormatting>
        <x14:conditionalFormatting xmlns:xm="http://schemas.microsoft.com/office/excel/2006/main">
          <x14:cfRule type="iconSet" priority="317" id="{6ECA116C-27AA-4256-9B6F-5F1C2753AB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8" id="{6B7C3A45-E628-40AC-B44E-6A26D42CC7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9" id="{8290C643-461D-4B33-98F6-5F281960A5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1" id="{69B7467A-554D-4DCB-9758-C84FBE646A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0" id="{2FAACE6A-E8A7-4EBD-9C19-D4F149073F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I110:J111</xm:sqref>
        </x14:conditionalFormatting>
        <x14:conditionalFormatting xmlns:xm="http://schemas.microsoft.com/office/excel/2006/main">
          <x14:cfRule type="iconSet" priority="316" id="{C51E3F62-428C-450E-B408-4E3CB5659E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2" id="{842C4AB1-170D-4D5B-92EA-D381027546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3" id="{C74DE337-3C48-48D3-B83D-ED74A1682E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4" id="{CDE44A93-7C2B-4DDA-AE0F-485A61FC92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5" id="{3A488B05-BEA5-4690-B179-99D36A4344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I120:J120</xm:sqref>
        </x14:conditionalFormatting>
        <x14:conditionalFormatting xmlns:xm="http://schemas.microsoft.com/office/excel/2006/main">
          <x14:cfRule type="iconSet" priority="118337" id="{82E89931-7941-4331-9712-AA9C79F6F6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I13:K16</xm:sqref>
        </x14:conditionalFormatting>
        <x14:conditionalFormatting xmlns:xm="http://schemas.microsoft.com/office/excel/2006/main">
          <x14:cfRule type="iconSet" priority="120352" id="{C6D790BC-B582-434A-AF0A-C26E03B73C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56" id="{6F28F100-8959-4890-8A1D-E71F6D70275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55" id="{DF694353-C0DD-4BD7-A9F9-1FE4220A6E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54" id="{9F6CD296-298B-4E31-8ABE-64E47DC99F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53" id="{B7DE423B-2564-419C-91AD-0EC391EB88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I25:K27 I16:I24</xm:sqref>
        </x14:conditionalFormatting>
        <x14:conditionalFormatting xmlns:xm="http://schemas.microsoft.com/office/excel/2006/main">
          <x14:cfRule type="iconSet" priority="118560" id="{39904203-5F82-43F8-BDB4-D39A84DEB4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559" id="{ECEB110B-C1B8-465B-BDA2-80BD1D8F8F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I50:K59 I13:K16</xm:sqref>
        </x14:conditionalFormatting>
        <x14:conditionalFormatting xmlns:xm="http://schemas.microsoft.com/office/excel/2006/main">
          <x14:cfRule type="iconSet" priority="118565" id="{1E40138D-3304-4B3C-A081-8564110EB2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I50:K59</xm:sqref>
        </x14:conditionalFormatting>
        <x14:conditionalFormatting xmlns:xm="http://schemas.microsoft.com/office/excel/2006/main">
          <x14:cfRule type="iconSet" priority="298" id="{960D49E4-9F6E-49C1-857D-0F41954447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I143:K144 K128:K142 K145:K148 I131:J139</xm:sqref>
        </x14:conditionalFormatting>
        <x14:conditionalFormatting xmlns:xm="http://schemas.microsoft.com/office/excel/2006/main">
          <x14:cfRule type="iconSet" priority="296" id="{9474F6BE-AE13-4561-A1E5-969CCA9171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5" id="{BBED2949-7008-4CAF-878C-D529325949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4" id="{EFF2F4E2-DBBE-49C5-9EA0-05CDCFC603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3" id="{6B5ABED9-C386-4B1D-8C62-D4667C335A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2" id="{2BD44CF7-3D15-41CC-884C-9D44272AA5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1" id="{31D70680-C68A-4ABE-B740-949DBF949E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0" id="{41F9AEDC-2A20-43FB-A5DC-E58CA88064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7" id="{1B7C2466-2CB5-495E-AE26-35AC2F402F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J13:J14</xm:sqref>
        </x14:conditionalFormatting>
        <x14:conditionalFormatting xmlns:xm="http://schemas.microsoft.com/office/excel/2006/main">
          <x14:cfRule type="iconSet" priority="118345" id="{AEA41260-D7E4-4DD3-8674-CC7809196A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343" id="{CDF2527F-79A9-4601-A9CF-8B0340E8D2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344" id="{698D9F67-D56A-4534-83A9-0A5F722775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</xm:sqref>
        </x14:conditionalFormatting>
        <x14:conditionalFormatting xmlns:xm="http://schemas.microsoft.com/office/excel/2006/main">
          <x14:cfRule type="iconSet" priority="120369" id="{6327BF35-55AE-4001-A374-7C41ED2231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70" id="{EC7EACEC-1498-4499-A724-E0F8E7C924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71" id="{BCF93CF7-577A-4EF9-8CE3-92B7A25954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68" id="{9981F5C4-BD28-4992-9ED4-5E3CAD5041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67" id="{F885D087-2049-45C5-85EA-EE3E8A53C9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J16:J27</xm:sqref>
        </x14:conditionalFormatting>
        <x14:conditionalFormatting xmlns:xm="http://schemas.microsoft.com/office/excel/2006/main">
          <x14:cfRule type="iconSet" priority="120372" id="{A985AA36-575A-4046-8130-FCBFEAFDA1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73" id="{B7220395-8311-499D-AA3F-A39F5A2A0C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J17:J27</xm:sqref>
        </x14:conditionalFormatting>
        <x14:conditionalFormatting xmlns:xm="http://schemas.microsoft.com/office/excel/2006/main">
          <x14:cfRule type="iconSet" priority="273" id="{F13548F3-AA1E-4DF7-BB51-AFF856FB71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9" id="{E247CDD9-E62D-40B1-BDE3-805D57D3D9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5" id="{675C836E-B71D-4AB6-AA08-AB2D9EEB87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8" id="{CE323C10-D59C-46B2-90B6-4E148C8114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7" id="{A432C7F1-BFE2-4429-BC7A-02853FCFD2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6" id="{BA2AC49C-D5F8-4CAD-8804-3D8EEF11F0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4" id="{0D71BE86-D5A9-4047-8410-E0CC961A82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J28:J30</xm:sqref>
        </x14:conditionalFormatting>
        <x14:conditionalFormatting xmlns:xm="http://schemas.microsoft.com/office/excel/2006/main">
          <x14:cfRule type="iconSet" priority="121247" id="{8E21A4C9-4E13-4C24-A7E7-2F6F90A4AD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246" id="{7C006CD2-E781-4999-9137-DC6184F265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J31:J48</xm:sqref>
        </x14:conditionalFormatting>
        <x14:conditionalFormatting xmlns:xm="http://schemas.microsoft.com/office/excel/2006/main">
          <x14:cfRule type="iconSet" priority="118705" id="{9F37605D-3E1F-4CBE-A492-EFAF95ECF4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04" id="{39FE816C-345A-4130-8419-5FA6A47EAD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J60:J61 J50:K59 J49</xm:sqref>
        </x14:conditionalFormatting>
        <x14:conditionalFormatting xmlns:xm="http://schemas.microsoft.com/office/excel/2006/main">
          <x14:cfRule type="iconSet" priority="118699" id="{27405158-8DDF-4CD3-8C2A-D634CDF48F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695" id="{9687D084-044B-4AAE-B82A-420C00A92B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693" id="{F9B4B574-22E9-4829-9064-640D56B462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694" id="{7CF5B952-790A-4A6C-97D3-CB75A9AFE9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696" id="{092C5D5E-0A1C-4BA8-A6F1-39D0204CC4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697" id="{61C39973-3032-4C0E-A025-65854682D7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698" id="{1BA236F5-2C48-4561-B9F1-555C2F7D99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J60:J61</xm:sqref>
        </x14:conditionalFormatting>
        <x14:conditionalFormatting xmlns:xm="http://schemas.microsoft.com/office/excel/2006/main">
          <x14:cfRule type="iconSet" priority="24" id="{01801A1F-5124-4C27-8C33-ADE4FA3F73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" id="{2E932329-9D0F-4570-887E-184AF74AD2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J62</xm:sqref>
        </x14:conditionalFormatting>
        <x14:conditionalFormatting xmlns:xm="http://schemas.microsoft.com/office/excel/2006/main">
          <x14:cfRule type="iconSet" priority="50" id="{4728A7DE-2EC9-4A72-BD03-1763542676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" id="{DE1AFEE6-7A7B-402E-8CCF-EFE49C1FFD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J63</xm:sqref>
        </x14:conditionalFormatting>
        <x14:conditionalFormatting xmlns:xm="http://schemas.microsoft.com/office/excel/2006/main">
          <x14:cfRule type="iconSet" priority="118938" id="{79566532-DDA4-40AC-8BFE-6111EE7362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37" id="{CA071147-8202-4707-B18F-EE53835F70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36" id="{35456EF0-A660-49BB-8808-0C4BB58FF5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35" id="{BAE71341-5509-46A1-8391-B806B1B309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34" id="{543A9990-F007-476D-94B0-24C3FF735E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33" id="{8092B30E-6CCC-4247-A9BC-23AA5C645C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32" id="{8CFFAB73-E25C-47F3-B2C0-56E26AA389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31" id="{CA794B31-E19B-47AA-90D8-68B191D707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30" id="{B2DE34FB-8B67-4A8E-80B7-887C779358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28" id="{766CF8C6-AE7F-4FB0-956F-D780DB2965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29" id="{6910DC9E-F819-423A-B92D-A68B87415C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27" id="{9D8FD4D7-76C7-4A8E-B8CD-3F27C0488E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26" id="{D1E0BC81-EEA8-426D-859A-A72BDAF29E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25" id="{E7364418-4858-4572-9BC6-E2CCE083C3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24" id="{E50BAF40-53FB-4C4E-AB0D-F18A661E85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23" id="{00015999-EB06-45D7-8288-549B58CC76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22" id="{40A3DC8F-1543-455C-98F8-5A1439EFEF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21" id="{5E5F4344-7E22-4937-BFD4-D003913223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8939" stopIfTrue="1" operator="containsText" id="{181D03FB-168C-44CC-92D5-78582474F80A}">
            <xm:f>NOT(ISERROR(SEARCH(0,J67)))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J67:J73</xm:sqref>
        </x14:conditionalFormatting>
        <x14:conditionalFormatting xmlns:xm="http://schemas.microsoft.com/office/excel/2006/main">
          <x14:cfRule type="iconSet" priority="234" id="{1DCF2E1A-255C-42DA-9906-39D7071A14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5" id="{BC684604-93A1-4F9E-BBA3-81C0EB621A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7" id="{7FBC2816-2AA5-4721-A6F8-C8680EE9F7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8" id="{2D310DB5-11A1-4DB8-A08D-75CC9E6B1E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9" id="{D5C98576-3A6C-4254-AB83-CCBF8D6F7A5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0" id="{0D15032E-F800-4437-BDDD-33D54A58A1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1" id="{5BE40F29-7836-4597-8A63-B7B5403CBF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2" id="{9B371249-4888-463B-898A-F5080C9062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3" id="{4A3A7D9E-C432-4080-A82B-021611AB15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4" id="{93A2054A-E2AF-407B-B356-37691CC0E0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5" id="{61F5FD82-D6CD-463F-8891-7FF9DAD0D9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246" stopIfTrue="1" operator="containsText" id="{652C8781-499A-48D8-8F49-298439A9D0A1}">
            <xm:f>NOT(ISERROR(SEARCH(0,J74)))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236" id="{CF01F15F-D882-4A16-BD73-8D908FFE1E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8" id="{CFBE46C9-02B6-487A-AABD-C979C17AF3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9" id="{FDC83DE1-00C5-4D44-8CD4-AF5F78CE6F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0" id="{6708D6E5-35DC-4D69-B51D-707BD07A53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1" id="{6A435137-6A4D-489D-BFC8-E9BA476273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2" id="{567D862D-6DCF-4ED2-A200-B5188B041C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3" id="{3B4460F3-4AF4-4620-A6BE-DA086C1848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J74:J75</xm:sqref>
        </x14:conditionalFormatting>
        <x14:conditionalFormatting xmlns:xm="http://schemas.microsoft.com/office/excel/2006/main">
          <x14:cfRule type="iconSet" priority="119818" id="{08147527-BDCF-4FA5-B31A-8D7748A9B3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17" id="{E1A0AF3A-B4E8-41FC-A726-CEA0CB1EB4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19" id="{634CE602-8EFD-4FBA-8A9D-D08AB7DBE8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16" id="{CBC9A887-E38F-4927-944C-142D9C12E9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23" id="{82C7F183-7977-4419-9BFD-3CDEAE1BB9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22" id="{1E9E2F75-C14A-41DE-B1EC-9D4C83E908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21" id="{ECDDDCD4-F794-47D1-A842-3A8AC21799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820" id="{CC06CA32-4F76-4380-ABA3-2D8AF8745E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J89:J98</xm:sqref>
        </x14:conditionalFormatting>
        <x14:conditionalFormatting xmlns:xm="http://schemas.microsoft.com/office/excel/2006/main">
          <x14:cfRule type="iconSet" priority="219" id="{FE2AD143-C6EA-4E04-ABC8-36599DA4F9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5" id="{25760FCD-94AC-47A0-BA1C-0722F19ABA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8" id="{E5CB62A4-E1F7-4797-807A-5FCF231B1E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7" id="{C38DA36E-B575-4EA4-95A3-88182759B1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6" id="{475FDDE9-B53D-4CDF-A256-BBD906EBF8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J120</xm:sqref>
        </x14:conditionalFormatting>
        <x14:conditionalFormatting xmlns:xm="http://schemas.microsoft.com/office/excel/2006/main">
          <x14:cfRule type="iconSet" priority="211" id="{5CF0A5CB-09BB-42B9-8814-27A12410DC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2" id="{5A47EFB9-46C6-480E-B26D-918581110E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3" id="{3B1948AA-EBD5-46DF-A0AE-7A5B0F2B5B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4" id="{11D09E09-CCC7-4B9B-8794-3C86520BA9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J121:J122 J116:J119</xm:sqref>
        </x14:conditionalFormatting>
        <x14:conditionalFormatting xmlns:xm="http://schemas.microsoft.com/office/excel/2006/main">
          <x14:cfRule type="iconSet" priority="210" id="{6D51EA8E-5B4C-45CD-98E7-AC00761252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J124</xm:sqref>
        </x14:conditionalFormatting>
        <x14:conditionalFormatting xmlns:xm="http://schemas.microsoft.com/office/excel/2006/main">
          <x14:cfRule type="iconSet" priority="208" id="{5F87AE04-CA9E-4A50-B3AB-860B14093A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9" id="{3B94B8E3-E5DC-4ECA-8A44-E84BD7A80A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J156:J158</xm:sqref>
        </x14:conditionalFormatting>
        <x14:conditionalFormatting xmlns:xm="http://schemas.microsoft.com/office/excel/2006/main">
          <x14:cfRule type="iconSet" priority="118350" id="{5318818E-E207-4550-AC9E-A239A9BFD5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351" id="{A4D8E85C-E960-43AD-8748-A3905B42EE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J13:K16</xm:sqref>
        </x14:conditionalFormatting>
        <x14:conditionalFormatting xmlns:xm="http://schemas.microsoft.com/office/excel/2006/main">
          <x14:cfRule type="iconSet" priority="119832" id="{F6102619-CC41-4C4B-A7C5-0F3D3AD159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J88:K99 I79:J87</xm:sqref>
        </x14:conditionalFormatting>
        <x14:conditionalFormatting xmlns:xm="http://schemas.microsoft.com/office/excel/2006/main">
          <x14:cfRule type="iconSet" priority="119835" id="{5FA83121-D00B-4DC6-A99C-6F0DE8830A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J88:K99 J79:J87</xm:sqref>
        </x14:conditionalFormatting>
        <x14:conditionalFormatting xmlns:xm="http://schemas.microsoft.com/office/excel/2006/main">
          <x14:cfRule type="iconSet" priority="201" id="{B94D286C-29B4-47D2-A602-D6A2B0A16F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J142:K142 K131:K141 I131:I139 I143:K144 J145:K148 J128:J141</xm:sqref>
        </x14:conditionalFormatting>
        <x14:conditionalFormatting xmlns:xm="http://schemas.microsoft.com/office/excel/2006/main">
          <x14:cfRule type="iconSet" priority="118363" id="{6C815217-BC6D-468D-902A-63FC29EE54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364" id="{6B077AD6-A465-4658-B5AA-52AE7885FE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K13:K16</xm:sqref>
        </x14:conditionalFormatting>
        <x14:conditionalFormatting xmlns:xm="http://schemas.microsoft.com/office/excel/2006/main">
          <x14:cfRule type="iconSet" priority="120390" id="{8E8491D6-5345-472E-8F99-0C470AB58B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389" id="{C7C7548B-08B0-4700-9241-D798A6EC79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K17:K27</xm:sqref>
        </x14:conditionalFormatting>
        <x14:conditionalFormatting xmlns:xm="http://schemas.microsoft.com/office/excel/2006/main">
          <x14:cfRule type="iconSet" priority="195" id="{69030A90-5E08-4852-A688-80F03A3E8D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6" id="{F14E3E2A-787E-43AD-A95F-9130A25990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K28:K30</xm:sqref>
        </x14:conditionalFormatting>
        <x14:conditionalFormatting xmlns:xm="http://schemas.microsoft.com/office/excel/2006/main">
          <x14:cfRule type="iconSet" priority="118772" id="{4AE776C8-CC0E-4632-94A9-DE44829921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771" id="{73AF1325-CE59-4960-8090-B122AD6331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K49:K61</xm:sqref>
        </x14:conditionalFormatting>
        <x14:conditionalFormatting xmlns:xm="http://schemas.microsoft.com/office/excel/2006/main">
          <x14:cfRule type="iconSet" priority="21" id="{A49FC2D7-2902-453B-9D8D-D1F53B79E5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" id="{89E78EBB-649B-49B4-AAB4-A317A7F260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K62</xm:sqref>
        </x14:conditionalFormatting>
        <x14:conditionalFormatting xmlns:xm="http://schemas.microsoft.com/office/excel/2006/main">
          <x14:cfRule type="iconSet" priority="47" id="{F94AD929-18B4-41BC-8C9F-85042EFA2B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" id="{A3D18253-3169-46BF-948E-AAAFA15D15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K63</xm:sqref>
        </x14:conditionalFormatting>
        <x14:conditionalFormatting xmlns:xm="http://schemas.microsoft.com/office/excel/2006/main">
          <x14:cfRule type="containsText" priority="188" stopIfTrue="1" operator="containsText" id="{92B0D1B1-807E-4AFA-BD56-60F1FFE36FE4}">
            <xm:f>NOT(ISERROR(SEARCH(0,K66)))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87" id="{A5FAB51A-03A7-46D0-AE60-05ACBCCC1D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6" id="{907B3C8C-976D-4A2E-8FF4-0BE59498F3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4" id="{68265927-95CC-4AB6-8327-1AC8192B28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3" id="{9CD6AF7E-CC67-4A99-A35E-00F9C77F6E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2" id="{F45EA03F-35A6-44AF-B142-01114C77EA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1" id="{A86D0258-91E5-44B3-BCBC-CDB8B44723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0" id="{41940A9E-ACF0-4882-A769-81B0D3FE17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9" id="{99BAD2FF-DE68-43B3-9A36-5149DC6CCC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5" id="{0E685167-4DA2-4E84-B90B-98FC49C294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K66</xm:sqref>
        </x14:conditionalFormatting>
        <x14:conditionalFormatting xmlns:xm="http://schemas.microsoft.com/office/excel/2006/main">
          <x14:cfRule type="iconSet" priority="118971" id="{49754362-7A4A-439E-B0BE-CB69E8C34F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8988" stopIfTrue="1" operator="containsText" id="{E8AB0E81-1ADB-4C63-AED6-5AB27854CFB2}">
            <xm:f>NOT(ISERROR(SEARCH(0,K67)))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8970" id="{AB9C21EB-D570-4296-A8D6-35424D25E5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86" id="{5C15B3FB-1ABC-4583-9D23-BA0176B8B5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82" id="{5C44900E-D56B-4A06-A582-0FE7B93186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85" id="{955570DF-0781-494F-B326-3EE3331169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84" id="{4DE3A828-F6C6-410F-AD2C-0CA0B2A49E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83" id="{DDF3EB00-BD01-4090-8680-29ECA3A0D9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81" id="{3FB7222C-0A40-493F-8E39-CC54D32546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80" id="{77CD306E-3125-4597-88F0-74189EF7FF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79" id="{68315B19-6575-4034-A6A4-59D5AE72A0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87" id="{05825912-2AD9-4C79-A924-D48F808E56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78" id="{4ABAB2ED-9EC5-4E0D-87B0-ACBEFA9098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77" id="{249EDC13-2B8C-44BE-A176-332A5B6322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76" id="{306848C6-8009-48A1-B377-1259AC0AF1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75" id="{7BE56B30-86E1-4F92-BF47-3175F70AC0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74" id="{D45DDF5C-29A9-4C88-A5C9-3C2FD342D0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73" id="{8D26D966-93B9-431B-AB8D-1532B3C0EA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972" id="{8EB5E69C-3A8C-4843-A402-323DD7DA67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K67:K75</xm:sqref>
        </x14:conditionalFormatting>
        <x14:conditionalFormatting xmlns:xm="http://schemas.microsoft.com/office/excel/2006/main">
          <x14:cfRule type="iconSet" priority="13" id="{BB65766C-C90B-44BB-9ABC-956EF6D1DF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" id="{39CE2B93-DBE5-47FA-B904-1E87A15A44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" id="{0A5C036E-D208-4852-95ED-EDF9CB6298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" id="{6A9FD135-0377-4884-BD44-F0EE65A1E2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" id="{29DB06BC-BB77-42EB-8E69-17DA310163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" id="{31770402-A4ED-43D4-85C5-C3D00CDAC0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" id="{3CC9FF47-0990-4375-9DBF-863351384F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" id="{509A9B79-C0DD-47DE-8E2A-F18C48E52F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" id="{FB64BA54-D99A-49F2-BA06-37FBC58314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" id="{F174C632-7967-4AC3-8FA4-F86C389094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" id="{2019F1D4-2E53-4066-9415-A1E67549DB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" id="{E76376DD-9CC7-4DA6-9D8F-66BC3AF9A8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" id="{E32BD8E5-401D-45AB-8053-18ED6A1F52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9" stopIfTrue="1" operator="containsText" id="{361B4C72-F2EC-4A2A-A095-4AFB4695FE54}">
            <xm:f>NOT(ISERROR(SEARCH(0,K70)))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8" id="{85A0900E-DABF-4206-B6AC-006E50381F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" id="{8C8C7A0E-B18E-4983-A177-D3DA97F776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" id="{C941F3AF-BDC2-4594-8C2F-9033605DC6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" id="{17FE331C-502F-4501-B15D-A688AEE1F6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" id="{737056B3-585E-4E9B-83DF-FDB71678E0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K70:K75</xm:sqref>
        </x14:conditionalFormatting>
        <x14:conditionalFormatting xmlns:xm="http://schemas.microsoft.com/office/excel/2006/main">
          <x14:cfRule type="iconSet" priority="119268" id="{6DA09D1E-5DBC-43FE-B715-6D09607B06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267" id="{4398C885-EC3C-421D-8407-FE24781077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K79:K87</xm:sqref>
        </x14:conditionalFormatting>
        <x14:conditionalFormatting xmlns:xm="http://schemas.microsoft.com/office/excel/2006/main">
          <x14:cfRule type="iconSet" priority="154" id="{6CC285BB-92F3-4AA7-80F5-B7C5AA72BE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3" id="{B0DDDC4A-5C68-4DB3-9410-2AAEEB15A3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7" id="{1025706C-05CE-48CF-8EC3-9CE10F8601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6" id="{C3E85B82-7E29-4017-86A4-F2C0CCAAE7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5" id="{66775A3E-A327-4C4D-860E-082E9AF70E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K100:K102 J100:J109</xm:sqref>
        </x14:conditionalFormatting>
        <x14:conditionalFormatting xmlns:xm="http://schemas.microsoft.com/office/excel/2006/main">
          <x14:cfRule type="iconSet" priority="152" id="{0A76A9FF-A685-4050-A0EA-9C8A50D8A1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K124:K127</xm:sqref>
        </x14:conditionalFormatting>
        <x14:conditionalFormatting xmlns:xm="http://schemas.microsoft.com/office/excel/2006/main">
          <x14:cfRule type="iconSet" priority="151" id="{583EC19F-5454-423D-BA85-3B9D2862C0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K140:K142 K145:K148</xm:sqref>
        </x14:conditionalFormatting>
        <x14:conditionalFormatting xmlns:xm="http://schemas.microsoft.com/office/excel/2006/main">
          <x14:cfRule type="iconSet" priority="120218" id="{610A9FBA-D052-415D-B3BD-0F8CB689BE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K151:K154</xm:sqref>
        </x14:conditionalFormatting>
        <x14:conditionalFormatting xmlns:xm="http://schemas.microsoft.com/office/excel/2006/main">
          <x14:cfRule type="iconSet" priority="135" id="{1A03B696-59A0-4F18-8D3C-2EE112CC02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4" id="{083E2C1F-1E95-4BCB-9A37-FB78134204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K156:M158</xm:sqref>
        </x14:conditionalFormatting>
        <x14:conditionalFormatting xmlns:xm="http://schemas.microsoft.com/office/excel/2006/main">
          <x14:cfRule type="iconSet" priority="118374" id="{3424AD50-FABE-414A-9CEF-06AB571FD0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L13:L16</xm:sqref>
        </x14:conditionalFormatting>
        <x14:conditionalFormatting xmlns:xm="http://schemas.microsoft.com/office/excel/2006/main">
          <x14:cfRule type="iconSet" priority="120397" id="{EAD24AE5-4C4F-4E3C-8D1C-1452B1DC4A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L17:L27</xm:sqref>
        </x14:conditionalFormatting>
        <x14:conditionalFormatting xmlns:xm="http://schemas.microsoft.com/office/excel/2006/main">
          <x14:cfRule type="iconSet" priority="131" id="{173C5409-1B0E-4DDA-BC4E-B21681AC79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L28:L30</xm:sqref>
        </x14:conditionalFormatting>
        <x14:conditionalFormatting xmlns:xm="http://schemas.microsoft.com/office/excel/2006/main">
          <x14:cfRule type="iconSet" priority="121271" id="{B63D1013-663A-42A2-BA37-EDC2C33E2F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L31:L48</xm:sqref>
        </x14:conditionalFormatting>
        <x14:conditionalFormatting xmlns:xm="http://schemas.microsoft.com/office/excel/2006/main">
          <x14:cfRule type="iconSet" priority="118773" id="{99A9F6BC-2DAF-4BBE-A053-BB13544258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L49:L61</xm:sqref>
        </x14:conditionalFormatting>
        <x14:conditionalFormatting xmlns:xm="http://schemas.microsoft.com/office/excel/2006/main">
          <x14:cfRule type="iconSet" priority="20" id="{31D68084-4598-4E70-8CD8-67054F3678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L62</xm:sqref>
        </x14:conditionalFormatting>
        <x14:conditionalFormatting xmlns:xm="http://schemas.microsoft.com/office/excel/2006/main">
          <x14:cfRule type="iconSet" priority="46" id="{54F8C641-BAC4-4176-B6BF-FE39BBF4C0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L63</xm:sqref>
        </x14:conditionalFormatting>
        <x14:conditionalFormatting xmlns:xm="http://schemas.microsoft.com/office/excel/2006/main">
          <x14:cfRule type="containsText" priority="129" stopIfTrue="1" operator="containsText" id="{1998409A-D1AE-4CDF-905B-D56FDB763CF7}">
            <xm:f>NOT(ISERROR(SEARCH(0,L66)))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28" id="{7D32B8F0-029E-4D7F-A1B3-786BEB38B4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3" id="{1A55939E-4E9B-490A-A79A-4BEB39FF37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L66</xm:sqref>
        </x14:conditionalFormatting>
        <x14:conditionalFormatting xmlns:xm="http://schemas.microsoft.com/office/excel/2006/main">
          <x14:cfRule type="containsText" priority="119019" stopIfTrue="1" operator="containsText" id="{57388C53-805D-40E5-B70A-DDEAE23DBAA0}">
            <xm:f>NOT(ISERROR(SEARCH(0,L67)))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9018" id="{109D8995-E0AB-4879-B847-8F8452254B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017" id="{AE17D4BB-7E5D-4AD6-AED9-2F0FC6F595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L67:L75</xm:sqref>
        </x14:conditionalFormatting>
        <x14:conditionalFormatting xmlns:xm="http://schemas.microsoft.com/office/excel/2006/main">
          <x14:cfRule type="iconSet" priority="119" id="{F0114EF2-60E8-41DF-8CA3-8817F23C86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L125:L127</xm:sqref>
        </x14:conditionalFormatting>
        <x14:conditionalFormatting xmlns:xm="http://schemas.microsoft.com/office/excel/2006/main">
          <x14:cfRule type="iconSet" priority="118" id="{3319D307-C3B9-4976-9546-4807D7A5FA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L151:L154</xm:sqref>
        </x14:conditionalFormatting>
        <x14:conditionalFormatting xmlns:xm="http://schemas.microsoft.com/office/excel/2006/main">
          <x14:cfRule type="iconSet" priority="104" id="{4B80C311-C5A6-4695-BE38-39E5F3474DA6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M100:M111</xm:sqref>
        </x14:conditionalFormatting>
        <x14:conditionalFormatting xmlns:xm="http://schemas.microsoft.com/office/excel/2006/main">
          <x14:cfRule type="iconSet" priority="103" id="{511C02AB-A34B-4183-89DA-F2F31405D233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M120</xm:sqref>
        </x14:conditionalFormatting>
        <x14:conditionalFormatting xmlns:xm="http://schemas.microsoft.com/office/excel/2006/main">
          <x14:cfRule type="iconSet" priority="102" id="{3154A0C8-4FC3-4096-8BA1-0EC6309871D8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M121:M123 M77:M99 M112:M119</xm:sqref>
        </x14:conditionalFormatting>
        <x14:conditionalFormatting xmlns:xm="http://schemas.microsoft.com/office/excel/2006/main">
          <x14:cfRule type="iconSet" priority="120121" id="{070C96F5-CD5D-4704-B8A0-54814DE362B9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M128:M148</xm:sqref>
        </x14:conditionalFormatting>
        <x14:conditionalFormatting xmlns:xm="http://schemas.microsoft.com/office/excel/2006/main">
          <x14:cfRule type="iconSet" priority="100" id="{A34C3612-768D-410B-9414-BD051D615588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M149 M124:M127</xm:sqref>
        </x14:conditionalFormatting>
        <x14:conditionalFormatting xmlns:xm="http://schemas.microsoft.com/office/excel/2006/main">
          <x14:cfRule type="iconSet" priority="120219" id="{C029F7E1-5AF0-4024-9334-464D192711FA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M151:M154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EA8E4-B5A4-4BD9-9170-33F94D5E9C41}">
  <sheetPr>
    <pageSetUpPr autoPageBreaks="0"/>
  </sheetPr>
  <dimension ref="A1:AM185"/>
  <sheetViews>
    <sheetView showGridLines="0" topLeftCell="C2" zoomScale="70" zoomScaleNormal="70" workbookViewId="0">
      <selection activeCell="L27" sqref="L27"/>
    </sheetView>
  </sheetViews>
  <sheetFormatPr baseColWidth="10" defaultColWidth="8.5703125" defaultRowHeight="15" x14ac:dyDescent="0.25"/>
  <cols>
    <col min="1" max="1" width="16.42578125" style="6" customWidth="1"/>
    <col min="2" max="2" width="19.42578125" style="42" customWidth="1"/>
    <col min="3" max="3" width="26.85546875" style="6" customWidth="1"/>
    <col min="4" max="4" width="104.140625" style="6" customWidth="1"/>
    <col min="5" max="5" width="10.8554687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91.7109375" style="14" customWidth="1"/>
    <col min="15" max="15" width="8.140625" style="16" customWidth="1"/>
    <col min="16" max="16" width="1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8" t="s">
        <v>0</v>
      </c>
      <c r="C2" s="758"/>
      <c r="D2" s="758"/>
      <c r="E2" s="758"/>
      <c r="F2" s="758"/>
      <c r="G2" s="758"/>
      <c r="H2" s="758"/>
      <c r="I2" s="758"/>
      <c r="J2" s="758"/>
      <c r="K2" s="758"/>
      <c r="L2" s="758"/>
      <c r="M2" s="758"/>
      <c r="N2" s="759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9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9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655"/>
      <c r="F6" s="655"/>
      <c r="G6" s="379" t="s">
        <v>11</v>
      </c>
      <c r="H6" s="760" t="s">
        <v>1069</v>
      </c>
      <c r="I6" s="760"/>
      <c r="J6" s="760"/>
      <c r="K6" s="760"/>
      <c r="L6" s="760"/>
      <c r="M6" s="657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61" t="s">
        <v>16</v>
      </c>
      <c r="I7" s="762" t="s">
        <v>17</v>
      </c>
      <c r="J7" s="763" t="s">
        <v>18</v>
      </c>
      <c r="K7" s="764" t="s">
        <v>19</v>
      </c>
      <c r="L7" s="765" t="s">
        <v>20</v>
      </c>
      <c r="M7" s="657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E8" s="655"/>
      <c r="F8" s="655"/>
      <c r="G8" s="746"/>
      <c r="H8" s="761"/>
      <c r="I8" s="762"/>
      <c r="J8" s="763"/>
      <c r="K8" s="764"/>
      <c r="L8" s="765"/>
      <c r="M8" s="657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66" t="s">
        <v>26</v>
      </c>
      <c r="B11" s="767" t="s">
        <v>27</v>
      </c>
      <c r="C11" s="768" t="s">
        <v>28</v>
      </c>
      <c r="D11" s="779" t="s">
        <v>29</v>
      </c>
      <c r="E11" s="775" t="s">
        <v>30</v>
      </c>
      <c r="F11" s="767" t="s">
        <v>31</v>
      </c>
      <c r="G11" s="776" t="s">
        <v>7</v>
      </c>
      <c r="H11" s="777" t="str">
        <f>_xlfn.CONCAT("Sem: ",H6)</f>
        <v>Sem: Del 17 Marzo - 21 Marzo 2025</v>
      </c>
      <c r="I11" s="777"/>
      <c r="J11" s="777"/>
      <c r="K11" s="777"/>
      <c r="L11" s="777"/>
      <c r="M11" s="778" t="s">
        <v>32</v>
      </c>
      <c r="N11" s="740" t="s">
        <v>33</v>
      </c>
      <c r="O11" s="769"/>
      <c r="R11" s="29"/>
      <c r="S11" s="30"/>
      <c r="T11" s="30"/>
      <c r="U11" s="656"/>
      <c r="V11" s="656"/>
      <c r="W11" s="656"/>
      <c r="X11" s="656"/>
      <c r="Y11" s="656"/>
      <c r="Z11" s="656"/>
      <c r="AA11" s="15"/>
      <c r="AB11" s="15"/>
      <c r="AK11" s="15"/>
      <c r="AL11" s="15"/>
      <c r="AM11" s="15"/>
    </row>
    <row r="12" spans="1:39" ht="36.6" customHeight="1" thickBot="1" x14ac:dyDescent="0.3">
      <c r="A12" s="766"/>
      <c r="B12" s="767"/>
      <c r="C12" s="768"/>
      <c r="D12" s="779"/>
      <c r="E12" s="775"/>
      <c r="F12" s="767"/>
      <c r="G12" s="776"/>
      <c r="H12" s="658" t="s">
        <v>34</v>
      </c>
      <c r="I12" s="659" t="s">
        <v>35</v>
      </c>
      <c r="J12" s="659" t="s">
        <v>36</v>
      </c>
      <c r="K12" s="659" t="s">
        <v>37</v>
      </c>
      <c r="L12" s="660" t="s">
        <v>38</v>
      </c>
      <c r="M12" s="778"/>
      <c r="N12" s="740"/>
      <c r="O12" s="769"/>
      <c r="P12" s="5"/>
      <c r="Q12" s="28"/>
      <c r="R12" s="15"/>
      <c r="S12" s="15"/>
      <c r="T12" s="15"/>
      <c r="U12" s="656"/>
      <c r="V12" s="656"/>
      <c r="W12" s="656"/>
      <c r="X12" s="656"/>
      <c r="Y12" s="656"/>
      <c r="Z12" s="65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70" t="s">
        <v>40</v>
      </c>
      <c r="C13" s="68" t="s">
        <v>41</v>
      </c>
      <c r="D13" s="207" t="s">
        <v>42</v>
      </c>
      <c r="E13" s="201"/>
      <c r="F13" s="178">
        <v>3</v>
      </c>
      <c r="G13" s="238" t="s">
        <v>9</v>
      </c>
      <c r="H13" s="220">
        <v>3</v>
      </c>
      <c r="I13" s="279">
        <v>3</v>
      </c>
      <c r="J13" s="7">
        <v>3</v>
      </c>
      <c r="K13" s="7">
        <v>3</v>
      </c>
      <c r="L13" s="33">
        <v>3</v>
      </c>
      <c r="M13" s="661"/>
      <c r="N13" s="174"/>
      <c r="O13" s="12"/>
      <c r="P13" s="5"/>
      <c r="Q13" s="28"/>
      <c r="R13" s="15"/>
      <c r="S13" s="15"/>
      <c r="T13" s="15"/>
      <c r="U13" s="656"/>
      <c r="V13" s="656"/>
      <c r="W13" s="656"/>
      <c r="X13" s="656"/>
      <c r="Y13" s="656"/>
      <c r="Z13" s="65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70"/>
      <c r="C14" s="70" t="s">
        <v>41</v>
      </c>
      <c r="D14" s="150" t="s">
        <v>43</v>
      </c>
      <c r="E14" s="154"/>
      <c r="F14" s="135">
        <v>1</v>
      </c>
      <c r="G14" s="277" t="s">
        <v>9</v>
      </c>
      <c r="H14" s="215">
        <v>1</v>
      </c>
      <c r="I14" s="243">
        <v>1</v>
      </c>
      <c r="J14" s="243">
        <v>1</v>
      </c>
      <c r="K14" s="10">
        <v>1</v>
      </c>
      <c r="L14" s="38">
        <v>1</v>
      </c>
      <c r="M14" s="661"/>
      <c r="N14" s="176" t="s">
        <v>1145</v>
      </c>
      <c r="O14" s="1"/>
      <c r="P14" s="2"/>
      <c r="Q14" s="4"/>
      <c r="R14" s="15"/>
      <c r="S14" s="15"/>
      <c r="T14" s="15"/>
      <c r="U14" s="656"/>
      <c r="V14" s="656"/>
      <c r="W14" s="656"/>
      <c r="X14" s="656"/>
      <c r="Y14" s="656"/>
      <c r="Z14" s="656"/>
      <c r="AA14" s="15"/>
      <c r="AB14" s="15"/>
      <c r="AK14" s="15"/>
      <c r="AL14" s="15"/>
      <c r="AM14" s="15"/>
    </row>
    <row r="15" spans="1:39" ht="9" customHeight="1" thickBot="1" x14ac:dyDescent="0.3">
      <c r="A15" s="720"/>
      <c r="B15" s="770"/>
      <c r="C15" s="72"/>
      <c r="D15" s="205"/>
      <c r="E15" s="248"/>
      <c r="F15" s="135"/>
      <c r="G15" s="277"/>
      <c r="H15" s="215"/>
      <c r="I15" s="243"/>
      <c r="J15" s="243"/>
      <c r="K15" s="10"/>
      <c r="L15" s="38"/>
      <c r="M15" s="661"/>
      <c r="N15" s="177"/>
      <c r="O15" s="1"/>
      <c r="P15" s="2"/>
      <c r="Q15" s="4"/>
      <c r="R15" s="15"/>
      <c r="S15" s="15"/>
      <c r="T15" s="15"/>
      <c r="U15" s="656"/>
      <c r="V15" s="656"/>
      <c r="W15" s="656"/>
      <c r="X15" s="656"/>
      <c r="Y15" s="656"/>
      <c r="Z15" s="656"/>
      <c r="AA15" s="15"/>
      <c r="AB15" s="15"/>
      <c r="AK15" s="15"/>
      <c r="AL15" s="15"/>
      <c r="AM15" s="15"/>
    </row>
    <row r="16" spans="1:39" ht="33" customHeight="1" thickBot="1" x14ac:dyDescent="0.3">
      <c r="A16" s="720"/>
      <c r="B16" s="771" t="s">
        <v>44</v>
      </c>
      <c r="C16" s="485" t="s">
        <v>45</v>
      </c>
      <c r="D16" s="540" t="s">
        <v>46</v>
      </c>
      <c r="E16" s="286"/>
      <c r="F16" s="155">
        <v>1</v>
      </c>
      <c r="G16" s="288" t="s">
        <v>9</v>
      </c>
      <c r="H16" s="218">
        <v>1</v>
      </c>
      <c r="I16" s="306">
        <v>1</v>
      </c>
      <c r="J16" s="8">
        <v>1</v>
      </c>
      <c r="K16" s="46">
        <v>1</v>
      </c>
      <c r="L16" s="32">
        <v>1</v>
      </c>
      <c r="M16" s="662"/>
      <c r="N16" s="172" t="s">
        <v>1115</v>
      </c>
      <c r="O16" s="1"/>
      <c r="P16" s="2"/>
      <c r="Q16" s="4"/>
      <c r="R16" s="15"/>
      <c r="S16" s="15"/>
      <c r="T16" s="15"/>
      <c r="U16" s="656"/>
      <c r="V16" s="656"/>
      <c r="W16" s="656"/>
      <c r="X16" s="656"/>
      <c r="Y16" s="656"/>
      <c r="Z16" s="656"/>
      <c r="AA16" s="15"/>
      <c r="AB16" s="15"/>
      <c r="AK16" s="15"/>
      <c r="AL16" s="15"/>
      <c r="AM16" s="15"/>
    </row>
    <row r="17" spans="1:39" ht="19.149999999999999" customHeight="1" thickBot="1" x14ac:dyDescent="0.3">
      <c r="A17" s="720"/>
      <c r="B17" s="772"/>
      <c r="C17" s="327" t="s">
        <v>48</v>
      </c>
      <c r="D17" s="517" t="s">
        <v>49</v>
      </c>
      <c r="E17" s="208"/>
      <c r="F17" s="423">
        <v>1</v>
      </c>
      <c r="G17" s="419" t="s">
        <v>9</v>
      </c>
      <c r="H17" s="217">
        <v>1</v>
      </c>
      <c r="I17" s="250">
        <v>3</v>
      </c>
      <c r="J17" s="31">
        <v>0</v>
      </c>
      <c r="K17" s="162">
        <v>0</v>
      </c>
      <c r="L17" s="41">
        <v>0</v>
      </c>
      <c r="M17" s="661"/>
      <c r="N17" s="174" t="s">
        <v>1162</v>
      </c>
      <c r="O17" s="1"/>
      <c r="P17" s="2"/>
      <c r="Q17" s="4"/>
      <c r="R17" s="15"/>
      <c r="S17" s="15"/>
      <c r="T17" s="15"/>
      <c r="U17" s="656"/>
      <c r="V17" s="656"/>
      <c r="W17" s="656"/>
      <c r="X17" s="656"/>
      <c r="Y17" s="656"/>
      <c r="Z17" s="656"/>
      <c r="AA17" s="15"/>
      <c r="AB17" s="15"/>
      <c r="AK17" s="15"/>
      <c r="AL17" s="15"/>
      <c r="AM17" s="15"/>
    </row>
    <row r="18" spans="1:39" ht="18" customHeight="1" thickBot="1" x14ac:dyDescent="0.3">
      <c r="A18" s="720"/>
      <c r="B18" s="772"/>
      <c r="C18" s="68" t="s">
        <v>48</v>
      </c>
      <c r="D18" s="348" t="s">
        <v>51</v>
      </c>
      <c r="E18" s="154">
        <v>45744</v>
      </c>
      <c r="F18" s="158">
        <v>1</v>
      </c>
      <c r="G18" s="246" t="s">
        <v>9</v>
      </c>
      <c r="H18" s="215">
        <v>1</v>
      </c>
      <c r="I18" s="243">
        <v>1</v>
      </c>
      <c r="J18" s="10">
        <v>1</v>
      </c>
      <c r="K18" s="44">
        <v>1</v>
      </c>
      <c r="L18" s="38">
        <v>1</v>
      </c>
      <c r="M18" s="663"/>
      <c r="N18" s="557" t="s">
        <v>1144</v>
      </c>
      <c r="O18" s="1"/>
      <c r="P18" s="2"/>
      <c r="Q18" s="4"/>
      <c r="R18" s="15"/>
      <c r="S18" s="15"/>
      <c r="T18" s="15"/>
      <c r="U18" s="656"/>
      <c r="V18" s="656"/>
      <c r="W18" s="656"/>
      <c r="X18" s="656"/>
      <c r="Y18" s="656"/>
      <c r="Z18" s="656"/>
      <c r="AA18" s="15"/>
      <c r="AB18" s="15"/>
      <c r="AK18" s="15"/>
      <c r="AL18" s="15"/>
      <c r="AM18" s="15"/>
    </row>
    <row r="19" spans="1:39" ht="18.600000000000001" customHeight="1" thickBot="1" x14ac:dyDescent="0.3">
      <c r="A19" s="720"/>
      <c r="B19" s="772"/>
      <c r="C19" s="68" t="s">
        <v>48</v>
      </c>
      <c r="D19" s="445" t="s">
        <v>1118</v>
      </c>
      <c r="E19" s="201">
        <v>45678</v>
      </c>
      <c r="F19" s="158">
        <v>3</v>
      </c>
      <c r="G19" s="246" t="s">
        <v>9</v>
      </c>
      <c r="H19" s="215">
        <v>3</v>
      </c>
      <c r="I19" s="243">
        <v>1</v>
      </c>
      <c r="J19" s="10">
        <v>1</v>
      </c>
      <c r="K19" s="44">
        <v>1</v>
      </c>
      <c r="L19" s="38">
        <v>1</v>
      </c>
      <c r="M19" s="663"/>
      <c r="N19" s="174" t="s">
        <v>241</v>
      </c>
      <c r="O19" s="1"/>
      <c r="P19" s="2"/>
      <c r="Q19" s="4"/>
      <c r="R19" s="15"/>
      <c r="S19" s="15"/>
      <c r="T19" s="15"/>
      <c r="U19" s="656"/>
      <c r="V19" s="656"/>
      <c r="W19" s="656"/>
      <c r="X19" s="656"/>
      <c r="Y19" s="656"/>
      <c r="Z19" s="65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772"/>
      <c r="C20" s="68" t="s">
        <v>48</v>
      </c>
      <c r="D20" s="445" t="s">
        <v>1119</v>
      </c>
      <c r="E20" s="201">
        <v>45678</v>
      </c>
      <c r="F20" s="158">
        <v>3</v>
      </c>
      <c r="G20" s="246" t="s">
        <v>9</v>
      </c>
      <c r="H20" s="215">
        <v>3</v>
      </c>
      <c r="I20" s="243">
        <v>1</v>
      </c>
      <c r="J20" s="10">
        <v>1</v>
      </c>
      <c r="K20" s="44">
        <v>1</v>
      </c>
      <c r="L20" s="38">
        <v>1</v>
      </c>
      <c r="M20" s="663"/>
      <c r="N20" s="174" t="s">
        <v>241</v>
      </c>
      <c r="O20" s="1"/>
      <c r="P20" s="2"/>
      <c r="Q20" s="4"/>
      <c r="R20" s="15"/>
      <c r="S20" s="15"/>
      <c r="T20" s="15"/>
      <c r="U20" s="656"/>
      <c r="V20" s="656"/>
      <c r="W20" s="656"/>
      <c r="X20" s="656"/>
      <c r="Y20" s="656"/>
      <c r="Z20" s="65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772"/>
      <c r="C21" s="68" t="s">
        <v>48</v>
      </c>
      <c r="D21" s="648" t="s">
        <v>1097</v>
      </c>
      <c r="E21" s="201">
        <v>45678</v>
      </c>
      <c r="F21" s="158">
        <v>3</v>
      </c>
      <c r="G21" s="246" t="s">
        <v>9</v>
      </c>
      <c r="H21" s="215">
        <v>3</v>
      </c>
      <c r="I21" s="243">
        <v>3</v>
      </c>
      <c r="J21" s="10">
        <v>3</v>
      </c>
      <c r="K21" s="44">
        <v>3</v>
      </c>
      <c r="L21" s="38">
        <v>3</v>
      </c>
      <c r="M21" s="664"/>
      <c r="N21" s="174" t="str">
        <f ca="1">CONCATENATE(" En bandeja de Miguel R. - Tiene ", (NETWORKDAYS(DATE(2025,3,24), TODAY())-1), " días en su bandeja")</f>
        <v xml:space="preserve"> En bandeja de Miguel R. - Tiene 9 días en su bandeja</v>
      </c>
      <c r="O21" s="1"/>
      <c r="P21" s="2"/>
      <c r="Q21" s="4"/>
      <c r="R21" s="15"/>
      <c r="S21" s="15"/>
      <c r="T21" s="15"/>
      <c r="U21" s="656"/>
      <c r="V21" s="656"/>
      <c r="W21" s="656"/>
      <c r="X21" s="656"/>
      <c r="Y21" s="656"/>
      <c r="Z21" s="65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772"/>
      <c r="C22" s="68" t="s">
        <v>48</v>
      </c>
      <c r="D22" s="445" t="s">
        <v>1063</v>
      </c>
      <c r="E22" s="154">
        <v>45681</v>
      </c>
      <c r="F22" s="158">
        <v>1</v>
      </c>
      <c r="G22" s="246" t="s">
        <v>9</v>
      </c>
      <c r="H22" s="215">
        <v>1</v>
      </c>
      <c r="I22" s="243">
        <v>1</v>
      </c>
      <c r="J22" s="243">
        <v>4</v>
      </c>
      <c r="K22" s="170">
        <v>4</v>
      </c>
      <c r="L22" s="38">
        <v>4</v>
      </c>
      <c r="M22" s="663"/>
      <c r="N22" s="174" t="s">
        <v>132</v>
      </c>
      <c r="O22" s="1"/>
      <c r="P22" s="2"/>
      <c r="Q22" s="4"/>
      <c r="R22" s="15"/>
      <c r="S22" s="15"/>
      <c r="T22" s="15"/>
      <c r="U22" s="656"/>
      <c r="V22" s="656"/>
      <c r="W22" s="656"/>
      <c r="X22" s="656"/>
      <c r="Y22" s="656"/>
      <c r="Z22" s="65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772"/>
      <c r="C23" s="68" t="s">
        <v>48</v>
      </c>
      <c r="D23" s="445" t="s">
        <v>1090</v>
      </c>
      <c r="E23" s="154">
        <v>45681</v>
      </c>
      <c r="F23" s="158">
        <v>1</v>
      </c>
      <c r="G23" s="246" t="s">
        <v>9</v>
      </c>
      <c r="H23" s="215">
        <v>1</v>
      </c>
      <c r="I23" s="243">
        <v>1</v>
      </c>
      <c r="J23" s="243">
        <v>4</v>
      </c>
      <c r="K23" s="170">
        <v>4</v>
      </c>
      <c r="L23" s="38">
        <v>4</v>
      </c>
      <c r="M23" s="663"/>
      <c r="N23" s="174" t="s">
        <v>132</v>
      </c>
      <c r="O23" s="1"/>
      <c r="P23" s="2"/>
      <c r="Q23" s="4"/>
      <c r="R23" s="15"/>
      <c r="S23" s="15"/>
      <c r="T23" s="15"/>
      <c r="U23" s="656"/>
      <c r="V23" s="656"/>
      <c r="W23" s="656"/>
      <c r="X23" s="656"/>
      <c r="Y23" s="656"/>
      <c r="Z23" s="65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772"/>
      <c r="C24" s="68" t="s">
        <v>48</v>
      </c>
      <c r="D24" s="648" t="s">
        <v>1098</v>
      </c>
      <c r="E24" s="511">
        <v>45685</v>
      </c>
      <c r="F24" s="158">
        <v>1</v>
      </c>
      <c r="G24" s="246" t="s">
        <v>9</v>
      </c>
      <c r="H24" s="215">
        <v>1</v>
      </c>
      <c r="I24" s="243">
        <v>0</v>
      </c>
      <c r="J24" s="243">
        <v>0</v>
      </c>
      <c r="K24" s="170">
        <v>0</v>
      </c>
      <c r="L24" s="38">
        <v>0</v>
      </c>
      <c r="M24" s="663"/>
      <c r="N24" s="174" t="s">
        <v>182</v>
      </c>
      <c r="O24" s="1"/>
      <c r="P24" s="2"/>
      <c r="Q24" s="4"/>
      <c r="R24" s="15"/>
      <c r="S24" s="15"/>
      <c r="T24" s="15"/>
      <c r="U24" s="656"/>
      <c r="V24" s="656"/>
      <c r="W24" s="656"/>
      <c r="X24" s="656"/>
      <c r="Y24" s="656"/>
      <c r="Z24" s="65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772"/>
      <c r="C25" s="68" t="s">
        <v>48</v>
      </c>
      <c r="D25" s="648" t="s">
        <v>1099</v>
      </c>
      <c r="E25" s="511">
        <v>45691</v>
      </c>
      <c r="F25" s="158">
        <v>0</v>
      </c>
      <c r="G25" s="246" t="s">
        <v>9</v>
      </c>
      <c r="H25" s="215">
        <v>0</v>
      </c>
      <c r="I25" s="243">
        <v>0</v>
      </c>
      <c r="J25" s="243">
        <v>0</v>
      </c>
      <c r="K25" s="243">
        <v>0</v>
      </c>
      <c r="L25" s="38">
        <v>0</v>
      </c>
      <c r="M25" s="663"/>
      <c r="N25" s="557" t="s">
        <v>182</v>
      </c>
      <c r="O25" s="1"/>
      <c r="P25" s="2"/>
      <c r="Q25" s="4"/>
      <c r="R25" s="15"/>
      <c r="S25" s="15"/>
      <c r="T25" s="15"/>
      <c r="U25" s="656"/>
      <c r="V25" s="656"/>
      <c r="W25" s="656"/>
      <c r="X25" s="656"/>
      <c r="Y25" s="656"/>
      <c r="Z25" s="65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772"/>
      <c r="C26" s="68" t="s">
        <v>48</v>
      </c>
      <c r="D26" s="446" t="s">
        <v>1138</v>
      </c>
      <c r="E26" s="511">
        <v>45744</v>
      </c>
      <c r="F26" s="158"/>
      <c r="G26" s="246" t="s">
        <v>9</v>
      </c>
      <c r="H26" s="215">
        <v>1</v>
      </c>
      <c r="I26" s="170">
        <v>1</v>
      </c>
      <c r="J26" s="7">
        <v>4</v>
      </c>
      <c r="K26" s="7">
        <v>1</v>
      </c>
      <c r="L26" s="109">
        <v>1</v>
      </c>
      <c r="M26" s="661"/>
      <c r="N26" s="174" t="s">
        <v>1140</v>
      </c>
      <c r="O26" s="1"/>
      <c r="P26" s="2"/>
      <c r="Q26" s="4"/>
      <c r="R26" s="15"/>
      <c r="S26" s="15"/>
      <c r="T26" s="15"/>
      <c r="U26" s="656"/>
      <c r="V26" s="656"/>
      <c r="W26" s="656"/>
      <c r="X26" s="656"/>
      <c r="Y26" s="656"/>
      <c r="Z26" s="65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772"/>
      <c r="C27" s="68" t="s">
        <v>48</v>
      </c>
      <c r="D27" s="446" t="s">
        <v>1106</v>
      </c>
      <c r="E27" s="511">
        <v>45744</v>
      </c>
      <c r="F27" s="158"/>
      <c r="G27" s="246" t="s">
        <v>9</v>
      </c>
      <c r="H27" s="215">
        <v>1</v>
      </c>
      <c r="I27" s="170">
        <v>1</v>
      </c>
      <c r="J27" s="7">
        <v>4</v>
      </c>
      <c r="K27" s="7">
        <v>4</v>
      </c>
      <c r="L27" s="109">
        <v>0</v>
      </c>
      <c r="M27" s="661"/>
      <c r="N27" s="174" t="s">
        <v>132</v>
      </c>
      <c r="O27" s="1"/>
      <c r="P27" s="2"/>
      <c r="Q27" s="4"/>
      <c r="R27" s="15"/>
      <c r="S27" s="15"/>
      <c r="T27" s="15"/>
      <c r="U27" s="656"/>
      <c r="V27" s="656"/>
      <c r="W27" s="656"/>
      <c r="X27" s="656"/>
      <c r="Y27" s="656"/>
      <c r="Z27" s="65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772"/>
      <c r="C28" s="68" t="s">
        <v>48</v>
      </c>
      <c r="D28" s="446" t="s">
        <v>1137</v>
      </c>
      <c r="E28" s="511">
        <v>45744</v>
      </c>
      <c r="F28" s="158"/>
      <c r="G28" s="246" t="s">
        <v>9</v>
      </c>
      <c r="H28" s="215"/>
      <c r="I28" s="170"/>
      <c r="J28" s="7">
        <v>1</v>
      </c>
      <c r="K28" s="7">
        <v>1</v>
      </c>
      <c r="L28" s="109">
        <v>3</v>
      </c>
      <c r="M28" s="661"/>
      <c r="N28" s="174" t="str">
        <f ca="1">CONCATENATE(" En bandeja de Saadi J. - Tiene ", (NETWORKDAYS(DATE(2025,3,27), TODAY())-1), " días en su bandeja")</f>
        <v xml:space="preserve"> En bandeja de Saadi J. - Tiene 6 días en su bandeja</v>
      </c>
      <c r="O28" s="1"/>
      <c r="P28" s="2"/>
      <c r="Q28" s="4"/>
      <c r="R28" s="15"/>
      <c r="S28" s="15"/>
      <c r="T28" s="15"/>
      <c r="U28" s="656"/>
      <c r="V28" s="656"/>
      <c r="W28" s="656"/>
      <c r="X28" s="656"/>
      <c r="Y28" s="656"/>
      <c r="Z28" s="65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772"/>
      <c r="C29" s="314" t="s">
        <v>48</v>
      </c>
      <c r="D29" s="542" t="s">
        <v>58</v>
      </c>
      <c r="E29" s="511">
        <v>45664</v>
      </c>
      <c r="F29" s="158">
        <v>1</v>
      </c>
      <c r="G29" s="246" t="s">
        <v>9</v>
      </c>
      <c r="H29" s="215">
        <v>1</v>
      </c>
      <c r="I29" s="170">
        <v>1</v>
      </c>
      <c r="J29" s="7">
        <v>1</v>
      </c>
      <c r="K29" s="7">
        <v>1</v>
      </c>
      <c r="L29" s="109">
        <v>1</v>
      </c>
      <c r="M29" s="661"/>
      <c r="O29" s="1"/>
      <c r="P29" s="2"/>
      <c r="Q29" s="4"/>
      <c r="R29" s="15"/>
      <c r="S29" s="15"/>
      <c r="T29" s="15"/>
      <c r="U29" s="656"/>
      <c r="V29" s="656"/>
      <c r="W29" s="656"/>
      <c r="X29" s="656"/>
      <c r="Y29" s="656"/>
      <c r="Z29" s="65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772"/>
      <c r="C30" s="314" t="s">
        <v>48</v>
      </c>
      <c r="D30" s="445" t="s">
        <v>59</v>
      </c>
      <c r="E30" s="512">
        <v>45698</v>
      </c>
      <c r="F30" s="158">
        <v>1</v>
      </c>
      <c r="G30" s="246" t="s">
        <v>9</v>
      </c>
      <c r="H30" s="215">
        <v>1</v>
      </c>
      <c r="I30" s="243">
        <v>1</v>
      </c>
      <c r="J30" s="31">
        <v>1</v>
      </c>
      <c r="K30" s="162">
        <v>1</v>
      </c>
      <c r="L30" s="38">
        <v>1</v>
      </c>
      <c r="M30" s="663"/>
      <c r="N30" s="557"/>
      <c r="O30" s="1"/>
      <c r="P30" s="2"/>
      <c r="Q30" s="4"/>
      <c r="R30" s="15"/>
      <c r="S30" s="15"/>
      <c r="T30" s="15"/>
      <c r="U30" s="656"/>
      <c r="V30" s="656"/>
      <c r="W30" s="656"/>
      <c r="X30" s="656"/>
      <c r="Y30" s="656"/>
      <c r="Z30" s="656"/>
      <c r="AA30" s="15"/>
      <c r="AB30" s="15"/>
      <c r="AK30" s="15"/>
      <c r="AL30" s="15"/>
      <c r="AM30" s="15"/>
    </row>
    <row r="31" spans="1:39" ht="18.75" customHeight="1" thickBot="1" x14ac:dyDescent="0.3">
      <c r="A31" s="720"/>
      <c r="B31" s="772"/>
      <c r="C31" s="335" t="s">
        <v>48</v>
      </c>
      <c r="D31" s="348" t="s">
        <v>1100</v>
      </c>
      <c r="E31" s="154">
        <v>45730</v>
      </c>
      <c r="F31" s="158">
        <v>0</v>
      </c>
      <c r="G31" s="246" t="s">
        <v>9</v>
      </c>
      <c r="H31" s="170">
        <v>0</v>
      </c>
      <c r="I31" s="10">
        <v>0</v>
      </c>
      <c r="J31" s="243">
        <v>0</v>
      </c>
      <c r="K31" s="44">
        <v>0</v>
      </c>
      <c r="L31" s="38">
        <v>0</v>
      </c>
      <c r="M31" s="663"/>
      <c r="N31" s="557" t="s">
        <v>182</v>
      </c>
      <c r="O31" s="1"/>
      <c r="P31" s="2"/>
      <c r="Q31" s="4"/>
      <c r="R31" s="15"/>
      <c r="S31" s="15"/>
      <c r="T31" s="15"/>
      <c r="U31" s="656"/>
      <c r="V31" s="656"/>
      <c r="W31" s="656"/>
      <c r="X31" s="656"/>
      <c r="Y31" s="656"/>
      <c r="Z31" s="656"/>
      <c r="AA31" s="15"/>
      <c r="AB31" s="15"/>
      <c r="AK31" s="15"/>
      <c r="AL31" s="15"/>
      <c r="AM31" s="15"/>
    </row>
    <row r="32" spans="1:39" ht="18.75" customHeight="1" thickBot="1" x14ac:dyDescent="0.3">
      <c r="A32" s="720"/>
      <c r="B32" s="772"/>
      <c r="C32" s="335" t="s">
        <v>48</v>
      </c>
      <c r="D32" s="348" t="s">
        <v>1114</v>
      </c>
      <c r="E32" s="154">
        <v>45744</v>
      </c>
      <c r="F32" s="158"/>
      <c r="G32" s="246" t="s">
        <v>9</v>
      </c>
      <c r="H32" s="170">
        <v>1</v>
      </c>
      <c r="I32" s="10">
        <v>1</v>
      </c>
      <c r="J32" s="243">
        <v>0</v>
      </c>
      <c r="K32" s="44">
        <v>0</v>
      </c>
      <c r="L32" s="38">
        <v>0</v>
      </c>
      <c r="M32" s="663"/>
      <c r="N32" s="557" t="s">
        <v>182</v>
      </c>
      <c r="O32" s="1"/>
      <c r="P32" s="2"/>
      <c r="Q32" s="4"/>
      <c r="R32" s="15"/>
      <c r="S32" s="15"/>
      <c r="T32" s="15"/>
      <c r="U32" s="656"/>
      <c r="V32" s="656"/>
      <c r="W32" s="656"/>
      <c r="X32" s="656"/>
      <c r="Y32" s="656"/>
      <c r="Z32" s="656"/>
      <c r="AA32" s="15"/>
      <c r="AB32" s="15"/>
      <c r="AK32" s="15"/>
      <c r="AL32" s="15"/>
      <c r="AM32" s="15"/>
    </row>
    <row r="33" spans="1:39" ht="18.75" customHeight="1" thickBot="1" x14ac:dyDescent="0.3">
      <c r="A33" s="720"/>
      <c r="B33" s="772"/>
      <c r="C33" s="335" t="s">
        <v>48</v>
      </c>
      <c r="D33" s="348" t="s">
        <v>1089</v>
      </c>
      <c r="E33" s="154">
        <f>27/1/2025+6</f>
        <v>6.0133333333333336</v>
      </c>
      <c r="F33" s="158">
        <v>3</v>
      </c>
      <c r="G33" s="246" t="s">
        <v>9</v>
      </c>
      <c r="H33" s="170">
        <v>3</v>
      </c>
      <c r="I33" s="10">
        <v>1</v>
      </c>
      <c r="J33" s="243">
        <v>4</v>
      </c>
      <c r="K33" s="44">
        <v>0</v>
      </c>
      <c r="L33" s="38">
        <v>0</v>
      </c>
      <c r="M33" s="663"/>
      <c r="N33" s="557" t="s">
        <v>182</v>
      </c>
      <c r="O33" s="1"/>
      <c r="P33" s="2"/>
      <c r="Q33" s="4"/>
      <c r="R33" s="15"/>
      <c r="S33" s="15"/>
      <c r="T33" s="15"/>
      <c r="U33" s="656"/>
      <c r="V33" s="656"/>
      <c r="W33" s="656"/>
      <c r="X33" s="656"/>
      <c r="Y33" s="656"/>
      <c r="Z33" s="656"/>
      <c r="AA33" s="15"/>
      <c r="AB33" s="15"/>
      <c r="AK33" s="15"/>
      <c r="AL33" s="15"/>
      <c r="AM33" s="15"/>
    </row>
    <row r="34" spans="1:39" ht="18.75" customHeight="1" thickBot="1" x14ac:dyDescent="0.3">
      <c r="A34" s="720"/>
      <c r="B34" s="772"/>
      <c r="C34" s="335" t="s">
        <v>48</v>
      </c>
      <c r="D34" s="348" t="s">
        <v>1120</v>
      </c>
      <c r="E34" s="154">
        <v>45730</v>
      </c>
      <c r="F34" s="158">
        <v>3</v>
      </c>
      <c r="G34" s="246" t="s">
        <v>9</v>
      </c>
      <c r="H34" s="170">
        <v>3</v>
      </c>
      <c r="I34" s="10">
        <v>1</v>
      </c>
      <c r="J34" s="243">
        <v>4</v>
      </c>
      <c r="K34" s="44">
        <v>1</v>
      </c>
      <c r="L34" s="38">
        <v>1</v>
      </c>
      <c r="M34" s="663"/>
      <c r="N34" s="174" t="s">
        <v>70</v>
      </c>
      <c r="O34" s="1"/>
      <c r="P34" s="2"/>
      <c r="Q34" s="4"/>
      <c r="R34" s="15"/>
      <c r="S34" s="15"/>
      <c r="T34" s="15"/>
      <c r="U34" s="656"/>
      <c r="V34" s="656"/>
      <c r="W34" s="656"/>
      <c r="X34" s="656"/>
      <c r="Y34" s="656"/>
      <c r="Z34" s="656"/>
      <c r="AA34" s="15"/>
      <c r="AB34" s="15"/>
      <c r="AK34" s="15"/>
      <c r="AL34" s="15"/>
      <c r="AM34" s="15"/>
    </row>
    <row r="35" spans="1:39" ht="18" customHeight="1" thickBot="1" x14ac:dyDescent="0.3">
      <c r="A35" s="720"/>
      <c r="B35" s="772"/>
      <c r="C35" s="335" t="s">
        <v>48</v>
      </c>
      <c r="D35" s="671" t="s">
        <v>1146</v>
      </c>
      <c r="E35" s="511">
        <v>45691</v>
      </c>
      <c r="F35" s="158">
        <v>1</v>
      </c>
      <c r="G35" s="246" t="s">
        <v>9</v>
      </c>
      <c r="H35" s="170">
        <v>1</v>
      </c>
      <c r="I35" s="10">
        <v>1</v>
      </c>
      <c r="J35" s="243">
        <v>1</v>
      </c>
      <c r="K35" s="44">
        <v>1</v>
      </c>
      <c r="L35" s="38">
        <v>1</v>
      </c>
      <c r="M35" s="663"/>
      <c r="N35" s="149" t="str">
        <f ca="1">CONCATENATE(" El informe en ",RIGHT(D35,5)," tiene ", NETWORKDAYS(E35,TODAY()), " días de retraso (HATCH)")</f>
        <v xml:space="preserve"> El informe en Rev.B tiene 45 días de retraso (HATCH)</v>
      </c>
      <c r="O35" s="1"/>
      <c r="P35" s="2"/>
      <c r="Q35" s="4"/>
      <c r="R35" s="15"/>
      <c r="S35" s="15"/>
      <c r="T35" s="15"/>
      <c r="U35" s="656"/>
      <c r="V35" s="656"/>
      <c r="W35" s="656"/>
      <c r="X35" s="656"/>
      <c r="Y35" s="656"/>
      <c r="Z35" s="656"/>
      <c r="AA35" s="15"/>
      <c r="AB35" s="15"/>
      <c r="AK35" s="15"/>
      <c r="AL35" s="15"/>
      <c r="AM35" s="15"/>
    </row>
    <row r="36" spans="1:39" ht="18.600000000000001" customHeight="1" thickBot="1" x14ac:dyDescent="0.3">
      <c r="A36" s="720"/>
      <c r="B36" s="772"/>
      <c r="C36" s="335" t="s">
        <v>48</v>
      </c>
      <c r="D36" s="536" t="s">
        <v>440</v>
      </c>
      <c r="E36" s="154">
        <v>45707</v>
      </c>
      <c r="F36" s="158">
        <v>1</v>
      </c>
      <c r="G36" s="246" t="s">
        <v>9</v>
      </c>
      <c r="H36" s="170">
        <v>1</v>
      </c>
      <c r="I36" s="10">
        <v>1</v>
      </c>
      <c r="J36" s="243">
        <v>1</v>
      </c>
      <c r="K36" s="44">
        <v>1</v>
      </c>
      <c r="L36" s="38">
        <v>1</v>
      </c>
      <c r="M36" s="663"/>
      <c r="N36" s="149" t="str">
        <f ca="1">CONCATENATE(" El informe en ",RIGHT(D36,5)," tiene ", NETWORKDAYS(E36,TODAY())-2, " días de retraso (HATCH)")</f>
        <v xml:space="preserve"> El informe en Rev.B tiene 31 días de retraso (HATCH)</v>
      </c>
      <c r="O36" s="1"/>
      <c r="P36" s="2"/>
      <c r="Q36" s="4"/>
      <c r="R36" s="15"/>
      <c r="S36" s="15"/>
      <c r="T36" s="15"/>
      <c r="U36" s="656"/>
      <c r="V36" s="656"/>
      <c r="W36" s="656"/>
      <c r="X36" s="656"/>
      <c r="Y36" s="656"/>
      <c r="Z36" s="65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772"/>
      <c r="C37" s="335" t="s">
        <v>48</v>
      </c>
      <c r="D37" s="444" t="s">
        <v>105</v>
      </c>
      <c r="E37" s="154">
        <v>45721</v>
      </c>
      <c r="F37" s="158">
        <v>3</v>
      </c>
      <c r="G37" s="246" t="s">
        <v>9</v>
      </c>
      <c r="H37" s="170">
        <v>3</v>
      </c>
      <c r="I37" s="44">
        <v>1</v>
      </c>
      <c r="J37" s="44">
        <v>1</v>
      </c>
      <c r="K37" s="44">
        <v>1</v>
      </c>
      <c r="L37" s="38">
        <v>3</v>
      </c>
      <c r="M37" s="663"/>
      <c r="N37" s="174" t="s">
        <v>1147</v>
      </c>
      <c r="O37" s="1"/>
      <c r="P37" s="2"/>
      <c r="Q37" s="4"/>
      <c r="R37" s="15"/>
      <c r="S37" s="15"/>
      <c r="T37" s="15"/>
      <c r="U37" s="656"/>
      <c r="V37" s="656"/>
      <c r="W37" s="656"/>
      <c r="X37" s="656"/>
      <c r="Y37" s="656"/>
      <c r="Z37" s="65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772"/>
      <c r="C38" s="335" t="s">
        <v>48</v>
      </c>
      <c r="D38" s="672" t="s">
        <v>1066</v>
      </c>
      <c r="E38" s="154">
        <v>45705</v>
      </c>
      <c r="F38" s="158">
        <v>1</v>
      </c>
      <c r="G38" s="246" t="s">
        <v>9</v>
      </c>
      <c r="H38" s="170">
        <v>1</v>
      </c>
      <c r="I38" s="10">
        <v>1</v>
      </c>
      <c r="J38" s="243">
        <v>1</v>
      </c>
      <c r="K38" s="44">
        <v>1</v>
      </c>
      <c r="L38" s="38">
        <v>3</v>
      </c>
      <c r="M38" s="663"/>
      <c r="N38" s="174" t="s">
        <v>1141</v>
      </c>
      <c r="O38" s="1"/>
      <c r="P38" s="2"/>
      <c r="Q38" s="4"/>
      <c r="R38" s="15"/>
      <c r="S38" s="15"/>
      <c r="T38" s="15"/>
      <c r="U38" s="656"/>
      <c r="V38" s="656"/>
      <c r="W38" s="656"/>
      <c r="X38" s="656"/>
      <c r="Y38" s="656"/>
      <c r="Z38" s="65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772"/>
      <c r="C39" s="335" t="s">
        <v>48</v>
      </c>
      <c r="D39" s="596" t="s">
        <v>1117</v>
      </c>
      <c r="E39" s="511">
        <v>45691</v>
      </c>
      <c r="F39" s="158">
        <v>3</v>
      </c>
      <c r="G39" s="125" t="s">
        <v>9</v>
      </c>
      <c r="H39" s="170">
        <v>3</v>
      </c>
      <c r="I39" s="10">
        <v>3</v>
      </c>
      <c r="J39" s="243">
        <v>1</v>
      </c>
      <c r="K39" s="44">
        <v>1</v>
      </c>
      <c r="L39" s="38">
        <v>1</v>
      </c>
      <c r="M39" s="663"/>
      <c r="N39" s="174" t="s">
        <v>70</v>
      </c>
      <c r="O39" s="1"/>
      <c r="P39" s="2"/>
      <c r="Q39" s="4"/>
      <c r="R39" s="15"/>
      <c r="S39" s="15"/>
      <c r="T39" s="15"/>
      <c r="U39" s="656"/>
      <c r="V39" s="656"/>
      <c r="W39" s="656"/>
      <c r="X39" s="656"/>
      <c r="Y39" s="656"/>
      <c r="Z39" s="65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772"/>
      <c r="C40" s="335" t="s">
        <v>48</v>
      </c>
      <c r="D40" s="596" t="s">
        <v>1067</v>
      </c>
      <c r="E40" s="511">
        <v>45691</v>
      </c>
      <c r="F40" s="158">
        <v>1</v>
      </c>
      <c r="G40" s="125" t="s">
        <v>9</v>
      </c>
      <c r="H40" s="170">
        <v>1</v>
      </c>
      <c r="I40" s="10">
        <v>1</v>
      </c>
      <c r="J40" s="243">
        <v>1</v>
      </c>
      <c r="K40" s="44">
        <v>1</v>
      </c>
      <c r="L40" s="38">
        <v>1</v>
      </c>
      <c r="M40" s="663"/>
      <c r="N40" s="174" t="s">
        <v>70</v>
      </c>
      <c r="O40" s="1"/>
      <c r="P40" s="2"/>
      <c r="Q40" s="4"/>
      <c r="R40" s="15"/>
      <c r="S40" s="15"/>
      <c r="T40" s="15"/>
      <c r="U40" s="656"/>
      <c r="V40" s="656"/>
      <c r="W40" s="656"/>
      <c r="X40" s="656"/>
      <c r="Y40" s="656"/>
      <c r="Z40" s="656"/>
      <c r="AA40" s="15"/>
      <c r="AB40" s="15"/>
      <c r="AK40" s="15"/>
      <c r="AL40" s="15"/>
      <c r="AM40" s="15"/>
    </row>
    <row r="41" spans="1:39" ht="18.600000000000001" customHeight="1" thickBot="1" x14ac:dyDescent="0.3">
      <c r="A41" s="720"/>
      <c r="B41" s="772"/>
      <c r="C41" s="335" t="s">
        <v>48</v>
      </c>
      <c r="D41" s="596" t="s">
        <v>1139</v>
      </c>
      <c r="E41" s="511">
        <v>45691</v>
      </c>
      <c r="F41" s="158">
        <v>1</v>
      </c>
      <c r="G41" s="246" t="s">
        <v>9</v>
      </c>
      <c r="H41" s="170">
        <v>1</v>
      </c>
      <c r="I41" s="10">
        <v>3</v>
      </c>
      <c r="J41" s="243">
        <v>1</v>
      </c>
      <c r="K41" s="44">
        <v>1</v>
      </c>
      <c r="L41" s="38">
        <v>1</v>
      </c>
      <c r="M41" s="663"/>
      <c r="N41" s="174" t="s">
        <v>70</v>
      </c>
      <c r="O41" s="1"/>
      <c r="P41" s="2"/>
      <c r="Q41" s="4"/>
      <c r="R41" s="15"/>
      <c r="S41" s="15"/>
      <c r="T41" s="15"/>
      <c r="U41" s="656"/>
      <c r="V41" s="656"/>
      <c r="W41" s="656"/>
      <c r="X41" s="656"/>
      <c r="Y41" s="656"/>
      <c r="Z41" s="656"/>
      <c r="AA41" s="15"/>
      <c r="AB41" s="15"/>
      <c r="AK41" s="15"/>
      <c r="AL41" s="15"/>
      <c r="AM41" s="15"/>
    </row>
    <row r="42" spans="1:39" ht="18.600000000000001" customHeight="1" thickBot="1" x14ac:dyDescent="0.3">
      <c r="A42" s="720"/>
      <c r="B42" s="772"/>
      <c r="C42" s="335" t="s">
        <v>48</v>
      </c>
      <c r="D42" s="596" t="s">
        <v>69</v>
      </c>
      <c r="E42" s="511">
        <v>45691</v>
      </c>
      <c r="F42" s="158">
        <v>1</v>
      </c>
      <c r="G42" s="246" t="s">
        <v>9</v>
      </c>
      <c r="H42" s="170">
        <v>1</v>
      </c>
      <c r="I42" s="673">
        <v>4</v>
      </c>
      <c r="J42" s="243">
        <v>0</v>
      </c>
      <c r="K42" s="44">
        <v>0</v>
      </c>
      <c r="L42" s="38">
        <v>0</v>
      </c>
      <c r="M42" s="663"/>
      <c r="N42" s="174" t="s">
        <v>182</v>
      </c>
      <c r="O42" s="1"/>
      <c r="P42" s="2"/>
      <c r="Q42" s="4"/>
      <c r="R42" s="15"/>
      <c r="S42" s="15"/>
      <c r="T42" s="15"/>
      <c r="U42" s="656"/>
      <c r="V42" s="656"/>
      <c r="W42" s="656"/>
      <c r="X42" s="656"/>
      <c r="Y42" s="656"/>
      <c r="Z42" s="656"/>
      <c r="AA42" s="15"/>
      <c r="AB42" s="15"/>
      <c r="AK42" s="15"/>
      <c r="AL42" s="15"/>
      <c r="AM42" s="15"/>
    </row>
    <row r="43" spans="1:39" ht="18.600000000000001" customHeight="1" thickBot="1" x14ac:dyDescent="0.3">
      <c r="A43" s="720"/>
      <c r="B43" s="772"/>
      <c r="C43" s="335" t="s">
        <v>48</v>
      </c>
      <c r="D43" s="597" t="s">
        <v>1121</v>
      </c>
      <c r="E43" s="511">
        <v>45685</v>
      </c>
      <c r="F43" s="158">
        <v>1</v>
      </c>
      <c r="G43" s="246" t="s">
        <v>9</v>
      </c>
      <c r="H43" s="170">
        <v>1</v>
      </c>
      <c r="I43" s="10">
        <v>1</v>
      </c>
      <c r="J43" s="243">
        <v>1</v>
      </c>
      <c r="K43" s="44">
        <v>1</v>
      </c>
      <c r="L43" s="38">
        <v>3</v>
      </c>
      <c r="M43" s="663"/>
      <c r="N43" s="174" t="str">
        <f ca="1">CONCATENATE(" En bandeja de Saadi J. - Tiene ", (NETWORKDAYS(DATE(2025,3,27), TODAY())-1), " días en su bandeja")</f>
        <v xml:space="preserve"> En bandeja de Saadi J. - Tiene 6 días en su bandeja</v>
      </c>
      <c r="O43" s="1"/>
      <c r="P43" s="2"/>
      <c r="Q43" s="4"/>
      <c r="R43" s="15"/>
      <c r="S43" s="15"/>
      <c r="T43" s="15"/>
      <c r="U43" s="656"/>
      <c r="V43" s="656"/>
      <c r="W43" s="656"/>
      <c r="X43" s="656"/>
      <c r="Y43" s="656"/>
      <c r="Z43" s="656"/>
      <c r="AA43" s="15"/>
      <c r="AB43" s="15"/>
      <c r="AK43" s="15"/>
      <c r="AL43" s="15"/>
      <c r="AM43" s="15"/>
    </row>
    <row r="44" spans="1:39" ht="18.600000000000001" customHeight="1" thickBot="1" x14ac:dyDescent="0.3">
      <c r="A44" s="720"/>
      <c r="B44" s="772"/>
      <c r="C44" s="335" t="s">
        <v>48</v>
      </c>
      <c r="D44" s="596" t="s">
        <v>1093</v>
      </c>
      <c r="E44" s="511">
        <v>45698</v>
      </c>
      <c r="F44" s="158">
        <v>1</v>
      </c>
      <c r="G44" s="246" t="s">
        <v>9</v>
      </c>
      <c r="H44" s="170">
        <v>1</v>
      </c>
      <c r="I44" s="10">
        <v>1</v>
      </c>
      <c r="J44" s="243">
        <v>1</v>
      </c>
      <c r="K44" s="44">
        <v>1</v>
      </c>
      <c r="L44" s="38">
        <v>1</v>
      </c>
      <c r="M44" s="663"/>
      <c r="N44" s="174" t="s">
        <v>70</v>
      </c>
      <c r="O44" s="1"/>
      <c r="P44" s="2"/>
      <c r="Q44" s="4"/>
      <c r="R44" s="15"/>
      <c r="S44" s="15"/>
      <c r="T44" s="15"/>
      <c r="U44" s="656"/>
      <c r="V44" s="656"/>
      <c r="W44" s="656"/>
      <c r="X44" s="656"/>
      <c r="Y44" s="656"/>
      <c r="Z44" s="656"/>
      <c r="AA44" s="15"/>
      <c r="AB44" s="15"/>
      <c r="AK44" s="15"/>
      <c r="AL44" s="15"/>
      <c r="AM44" s="15"/>
    </row>
    <row r="45" spans="1:39" ht="18.600000000000001" customHeight="1" thickBot="1" x14ac:dyDescent="0.3">
      <c r="A45" s="720"/>
      <c r="B45" s="772"/>
      <c r="C45" s="335" t="s">
        <v>48</v>
      </c>
      <c r="D45" s="596" t="s">
        <v>1073</v>
      </c>
      <c r="E45" s="511">
        <v>45698</v>
      </c>
      <c r="F45" s="158">
        <v>1</v>
      </c>
      <c r="G45" s="246" t="s">
        <v>9</v>
      </c>
      <c r="H45" s="170">
        <v>1</v>
      </c>
      <c r="I45" s="10">
        <v>1</v>
      </c>
      <c r="J45" s="243">
        <v>1</v>
      </c>
      <c r="K45" s="44">
        <v>1</v>
      </c>
      <c r="L45" s="38">
        <v>1</v>
      </c>
      <c r="M45" s="663"/>
      <c r="N45" s="174" t="s">
        <v>70</v>
      </c>
      <c r="O45" s="1"/>
      <c r="P45" s="2"/>
      <c r="Q45" s="4"/>
      <c r="R45" s="15"/>
      <c r="S45" s="15"/>
      <c r="T45" s="15"/>
      <c r="U45" s="656"/>
      <c r="V45" s="656"/>
      <c r="W45" s="656"/>
      <c r="X45" s="656"/>
      <c r="Y45" s="656"/>
      <c r="Z45" s="656"/>
      <c r="AA45" s="15"/>
      <c r="AB45" s="15"/>
      <c r="AK45" s="15"/>
      <c r="AL45" s="15"/>
      <c r="AM45" s="15"/>
    </row>
    <row r="46" spans="1:39" ht="18.600000000000001" customHeight="1" thickBot="1" x14ac:dyDescent="0.3">
      <c r="A46" s="720"/>
      <c r="B46" s="772"/>
      <c r="C46" s="488"/>
      <c r="D46" s="348"/>
      <c r="E46" s="154"/>
      <c r="F46" s="158"/>
      <c r="G46" s="246"/>
      <c r="H46" s="170"/>
      <c r="I46" s="10"/>
      <c r="J46" s="243"/>
      <c r="K46" s="44"/>
      <c r="L46" s="38"/>
      <c r="M46" s="663"/>
      <c r="N46" s="149"/>
      <c r="O46" s="1"/>
      <c r="P46" s="2"/>
      <c r="Q46" s="4"/>
      <c r="R46" s="15"/>
      <c r="S46" s="15"/>
      <c r="T46" s="15"/>
      <c r="U46" s="656"/>
      <c r="V46" s="656"/>
      <c r="W46" s="656"/>
      <c r="X46" s="656"/>
      <c r="Y46" s="656"/>
      <c r="Z46" s="656"/>
      <c r="AA46" s="15"/>
      <c r="AB46" s="15"/>
      <c r="AK46" s="15"/>
      <c r="AL46" s="15"/>
      <c r="AM46" s="15"/>
    </row>
    <row r="47" spans="1:39" ht="18.600000000000001" customHeight="1" thickBot="1" x14ac:dyDescent="0.3">
      <c r="A47" s="720"/>
      <c r="B47" s="772"/>
      <c r="C47" s="488"/>
      <c r="D47" s="348"/>
      <c r="E47" s="154"/>
      <c r="F47" s="158"/>
      <c r="G47" s="246"/>
      <c r="H47" s="170"/>
      <c r="I47" s="10"/>
      <c r="J47" s="243"/>
      <c r="K47" s="44"/>
      <c r="L47" s="38"/>
      <c r="M47" s="663"/>
      <c r="N47" s="149"/>
      <c r="O47" s="1"/>
      <c r="P47" s="2"/>
      <c r="Q47" s="4"/>
      <c r="R47" s="15"/>
      <c r="S47" s="15"/>
      <c r="T47" s="15"/>
      <c r="U47" s="656"/>
      <c r="V47" s="656"/>
      <c r="W47" s="656"/>
      <c r="X47" s="656"/>
      <c r="Y47" s="656"/>
      <c r="Z47" s="656"/>
      <c r="AA47" s="15"/>
      <c r="AB47" s="15"/>
      <c r="AK47" s="15"/>
      <c r="AL47" s="15"/>
      <c r="AM47" s="15"/>
    </row>
    <row r="48" spans="1:39" ht="8.25" customHeight="1" thickBot="1" x14ac:dyDescent="0.3">
      <c r="A48" s="720"/>
      <c r="B48" s="773"/>
      <c r="C48" s="481"/>
      <c r="D48" s="544"/>
      <c r="E48" s="154"/>
      <c r="F48" s="158"/>
      <c r="G48" s="246"/>
      <c r="H48" s="171"/>
      <c r="I48" s="9"/>
      <c r="J48" s="244"/>
      <c r="K48" s="45"/>
      <c r="L48" s="34"/>
      <c r="M48" s="666"/>
      <c r="N48" s="177"/>
      <c r="O48" s="1"/>
      <c r="P48" s="2"/>
      <c r="Q48" s="4"/>
      <c r="R48" s="15"/>
      <c r="S48" s="15"/>
      <c r="T48" s="15"/>
      <c r="U48" s="656"/>
      <c r="V48" s="656"/>
      <c r="W48" s="656"/>
      <c r="X48" s="656"/>
      <c r="Y48" s="656"/>
      <c r="Z48" s="656"/>
      <c r="AA48" s="15"/>
      <c r="AB48" s="15"/>
      <c r="AK48" s="15"/>
      <c r="AL48" s="15"/>
      <c r="AM48" s="15"/>
    </row>
    <row r="49" spans="1:39" ht="18.600000000000001" customHeight="1" thickBot="1" x14ac:dyDescent="0.3">
      <c r="A49" s="720"/>
      <c r="B49" s="772" t="s">
        <v>74</v>
      </c>
      <c r="C49" s="356" t="s">
        <v>48</v>
      </c>
      <c r="D49" s="207" t="s">
        <v>1122</v>
      </c>
      <c r="E49" s="286"/>
      <c r="F49" s="285">
        <v>1</v>
      </c>
      <c r="G49" s="222" t="s">
        <v>9</v>
      </c>
      <c r="H49" s="101">
        <v>1</v>
      </c>
      <c r="I49" s="7">
        <v>1</v>
      </c>
      <c r="J49" s="101">
        <v>1</v>
      </c>
      <c r="K49" s="47">
        <v>1</v>
      </c>
      <c r="L49" s="33">
        <v>1</v>
      </c>
      <c r="M49" s="665"/>
      <c r="N49" s="149" t="s">
        <v>1142</v>
      </c>
      <c r="O49" s="1"/>
      <c r="P49" s="2"/>
      <c r="Q49" s="4"/>
      <c r="R49" s="15"/>
      <c r="S49" s="15"/>
      <c r="T49" s="15"/>
      <c r="U49" s="656"/>
      <c r="V49" s="656"/>
      <c r="W49" s="656"/>
      <c r="X49" s="656"/>
      <c r="Y49" s="656"/>
      <c r="Z49" s="656"/>
      <c r="AA49" s="15"/>
      <c r="AB49" s="15"/>
      <c r="AK49" s="15"/>
      <c r="AL49" s="15"/>
      <c r="AM49" s="15"/>
    </row>
    <row r="50" spans="1:39" ht="18.600000000000001" customHeight="1" thickBot="1" x14ac:dyDescent="0.3">
      <c r="A50" s="720"/>
      <c r="B50" s="772"/>
      <c r="C50" s="356" t="s">
        <v>48</v>
      </c>
      <c r="D50" s="207" t="s">
        <v>76</v>
      </c>
      <c r="E50" s="345">
        <v>45701</v>
      </c>
      <c r="F50" s="297">
        <v>1</v>
      </c>
      <c r="G50" s="192" t="s">
        <v>9</v>
      </c>
      <c r="H50" s="101">
        <v>1</v>
      </c>
      <c r="I50" s="7">
        <v>1</v>
      </c>
      <c r="J50" s="101">
        <v>1</v>
      </c>
      <c r="K50" s="47">
        <v>1</v>
      </c>
      <c r="L50" s="33">
        <v>1</v>
      </c>
      <c r="M50" s="665"/>
      <c r="N50" s="149" t="s">
        <v>77</v>
      </c>
      <c r="O50" s="1"/>
      <c r="P50" s="2"/>
      <c r="Q50" s="4"/>
      <c r="R50" s="15"/>
      <c r="S50" s="15"/>
      <c r="T50" s="15"/>
      <c r="U50" s="656"/>
      <c r="V50" s="656"/>
      <c r="W50" s="656"/>
      <c r="X50" s="656"/>
      <c r="Y50" s="656"/>
      <c r="Z50" s="656"/>
      <c r="AA50" s="15"/>
      <c r="AB50" s="15"/>
      <c r="AK50" s="15"/>
      <c r="AL50" s="15"/>
      <c r="AM50" s="15"/>
    </row>
    <row r="51" spans="1:39" ht="18.600000000000001" customHeight="1" thickBot="1" x14ac:dyDescent="0.3">
      <c r="A51" s="720"/>
      <c r="B51" s="772"/>
      <c r="C51" s="75" t="s">
        <v>48</v>
      </c>
      <c r="D51" s="207" t="s">
        <v>78</v>
      </c>
      <c r="E51" s="345">
        <v>45701</v>
      </c>
      <c r="F51" s="297">
        <v>1</v>
      </c>
      <c r="G51" s="192" t="s">
        <v>9</v>
      </c>
      <c r="H51" s="101">
        <v>1</v>
      </c>
      <c r="I51" s="7">
        <v>1</v>
      </c>
      <c r="J51" s="101">
        <v>1</v>
      </c>
      <c r="K51" s="47">
        <v>1</v>
      </c>
      <c r="L51" s="33">
        <v>1</v>
      </c>
      <c r="M51" s="665"/>
      <c r="N51" s="149" t="s">
        <v>77</v>
      </c>
      <c r="O51" s="1"/>
      <c r="P51" s="2"/>
      <c r="Q51" s="4"/>
      <c r="R51" s="15"/>
      <c r="S51" s="15"/>
      <c r="T51" s="15"/>
      <c r="U51" s="656"/>
      <c r="V51" s="656"/>
      <c r="W51" s="656"/>
      <c r="X51" s="656"/>
      <c r="Y51" s="656"/>
      <c r="Z51" s="656"/>
      <c r="AA51" s="15"/>
      <c r="AB51" s="15"/>
      <c r="AK51" s="15"/>
      <c r="AL51" s="15"/>
      <c r="AM51" s="15"/>
    </row>
    <row r="52" spans="1:39" ht="18.600000000000001" customHeight="1" thickBot="1" x14ac:dyDescent="0.3">
      <c r="A52" s="720"/>
      <c r="B52" s="772"/>
      <c r="C52" s="75" t="s">
        <v>48</v>
      </c>
      <c r="D52" s="207" t="s">
        <v>1148</v>
      </c>
      <c r="E52" s="345"/>
      <c r="F52" s="297"/>
      <c r="G52" s="192"/>
      <c r="H52" s="101"/>
      <c r="I52" s="7"/>
      <c r="J52" s="101"/>
      <c r="K52" s="47">
        <v>1</v>
      </c>
      <c r="L52" s="33">
        <v>1</v>
      </c>
      <c r="M52" s="665"/>
      <c r="N52" s="149"/>
      <c r="O52" s="1"/>
      <c r="P52" s="2"/>
      <c r="Q52" s="4"/>
      <c r="R52" s="15"/>
      <c r="S52" s="15"/>
      <c r="T52" s="15"/>
      <c r="U52" s="656"/>
      <c r="V52" s="656"/>
      <c r="W52" s="656"/>
      <c r="X52" s="656"/>
      <c r="Y52" s="656"/>
      <c r="Z52" s="65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772"/>
      <c r="C53" s="75" t="s">
        <v>48</v>
      </c>
      <c r="D53" s="207" t="s">
        <v>79</v>
      </c>
      <c r="E53" s="201">
        <v>45695</v>
      </c>
      <c r="F53" s="297">
        <v>1</v>
      </c>
      <c r="G53" s="192" t="s">
        <v>9</v>
      </c>
      <c r="H53" s="101">
        <v>1</v>
      </c>
      <c r="I53" s="7">
        <v>1</v>
      </c>
      <c r="J53" s="101">
        <v>1</v>
      </c>
      <c r="K53" s="47">
        <v>1</v>
      </c>
      <c r="L53" s="33">
        <v>1</v>
      </c>
      <c r="M53" s="665"/>
      <c r="N53" s="149" t="s">
        <v>1143</v>
      </c>
      <c r="O53" s="1"/>
      <c r="P53" s="2"/>
      <c r="Q53" s="4"/>
      <c r="R53" s="15"/>
      <c r="S53" s="15"/>
      <c r="T53" s="15"/>
      <c r="U53" s="656"/>
      <c r="V53" s="656"/>
      <c r="W53" s="656"/>
      <c r="X53" s="656"/>
      <c r="Y53" s="656"/>
      <c r="Z53" s="656"/>
      <c r="AA53" s="15"/>
      <c r="AB53" s="15"/>
      <c r="AK53" s="15"/>
      <c r="AL53" s="15"/>
      <c r="AM53" s="15"/>
    </row>
    <row r="54" spans="1:39" ht="18.600000000000001" customHeight="1" thickBot="1" x14ac:dyDescent="0.3">
      <c r="A54" s="720"/>
      <c r="B54" s="772"/>
      <c r="C54" s="75" t="s">
        <v>41</v>
      </c>
      <c r="D54" s="207" t="s">
        <v>1079</v>
      </c>
      <c r="E54" s="201"/>
      <c r="F54" s="178">
        <v>1</v>
      </c>
      <c r="G54" s="184" t="s">
        <v>9</v>
      </c>
      <c r="H54" s="101">
        <v>0</v>
      </c>
      <c r="I54" s="7">
        <v>0</v>
      </c>
      <c r="J54" s="101">
        <v>0</v>
      </c>
      <c r="K54" s="47">
        <v>0</v>
      </c>
      <c r="L54" s="33">
        <v>0</v>
      </c>
      <c r="M54" s="665"/>
      <c r="N54" s="149" t="s">
        <v>1080</v>
      </c>
      <c r="O54" s="1"/>
      <c r="P54" s="2"/>
      <c r="Q54" s="4"/>
      <c r="R54" s="15"/>
      <c r="S54" s="15"/>
      <c r="T54" s="15"/>
      <c r="U54" s="656"/>
      <c r="V54" s="656"/>
      <c r="W54" s="656"/>
      <c r="X54" s="656"/>
      <c r="Y54" s="656"/>
      <c r="Z54" s="656"/>
      <c r="AA54" s="15"/>
      <c r="AB54" s="15"/>
      <c r="AK54" s="15"/>
      <c r="AL54" s="15"/>
      <c r="AM54" s="15"/>
    </row>
    <row r="55" spans="1:39" ht="18.600000000000001" customHeight="1" thickBot="1" x14ac:dyDescent="0.3">
      <c r="A55" s="720"/>
      <c r="B55" s="772"/>
      <c r="C55" s="75"/>
      <c r="D55" s="207"/>
      <c r="E55" s="201"/>
      <c r="F55" s="178"/>
      <c r="G55" s="184"/>
      <c r="H55" s="101"/>
      <c r="I55" s="7"/>
      <c r="J55" s="101"/>
      <c r="K55" s="47"/>
      <c r="L55" s="33"/>
      <c r="M55" s="665"/>
      <c r="N55" s="149"/>
      <c r="O55" s="1"/>
      <c r="P55" s="2"/>
      <c r="Q55" s="4"/>
      <c r="R55" s="15"/>
      <c r="S55" s="15"/>
      <c r="T55" s="15"/>
      <c r="U55" s="656"/>
      <c r="V55" s="656"/>
      <c r="W55" s="656"/>
      <c r="X55" s="656"/>
      <c r="Y55" s="656"/>
      <c r="Z55" s="656"/>
      <c r="AA55" s="15"/>
      <c r="AB55" s="15"/>
      <c r="AK55" s="15"/>
      <c r="AL55" s="15"/>
      <c r="AM55" s="15"/>
    </row>
    <row r="56" spans="1:39" ht="8.25" customHeight="1" thickBot="1" x14ac:dyDescent="0.3">
      <c r="A56" s="720"/>
      <c r="B56" s="773"/>
      <c r="C56" s="153"/>
      <c r="D56" s="205"/>
      <c r="E56" s="248"/>
      <c r="F56" s="60"/>
      <c r="G56" s="185"/>
      <c r="H56" s="171"/>
      <c r="I56" s="9"/>
      <c r="J56" s="171"/>
      <c r="K56" s="45"/>
      <c r="L56" s="34"/>
      <c r="M56" s="666"/>
      <c r="N56" s="177"/>
      <c r="O56" s="12"/>
      <c r="P56" s="5"/>
      <c r="Q56" s="28"/>
      <c r="R56" s="15"/>
      <c r="S56" s="15"/>
      <c r="T56" s="15"/>
      <c r="U56" s="656"/>
      <c r="V56" s="656"/>
      <c r="W56" s="656"/>
      <c r="X56" s="656"/>
      <c r="Y56" s="656"/>
      <c r="Z56" s="656"/>
      <c r="AA56" s="15"/>
      <c r="AB56" s="15"/>
      <c r="AK56" s="15"/>
      <c r="AL56" s="15"/>
      <c r="AM56" s="15"/>
    </row>
    <row r="57" spans="1:39" ht="18.600000000000001" customHeight="1" thickBot="1" x14ac:dyDescent="0.3">
      <c r="A57" s="720"/>
      <c r="B57" s="771" t="s">
        <v>81</v>
      </c>
      <c r="C57" s="500" t="s">
        <v>82</v>
      </c>
      <c r="D57" s="291" t="s">
        <v>83</v>
      </c>
      <c r="E57" s="286"/>
      <c r="F57" s="285">
        <v>1</v>
      </c>
      <c r="G57" s="222" t="s">
        <v>9</v>
      </c>
      <c r="H57" s="209">
        <v>1</v>
      </c>
      <c r="I57" s="8">
        <v>1</v>
      </c>
      <c r="J57" s="209">
        <v>1</v>
      </c>
      <c r="K57" s="46">
        <v>1</v>
      </c>
      <c r="L57" s="32">
        <v>1</v>
      </c>
      <c r="M57" s="662"/>
      <c r="N57" s="330" t="s">
        <v>84</v>
      </c>
      <c r="O57" s="12"/>
      <c r="P57" s="5"/>
      <c r="Q57" s="28"/>
      <c r="R57" s="15"/>
      <c r="S57" s="15"/>
      <c r="T57" s="15"/>
      <c r="U57" s="656"/>
      <c r="V57" s="656"/>
      <c r="W57" s="656"/>
      <c r="X57" s="656"/>
      <c r="Y57" s="656"/>
      <c r="Z57" s="656"/>
      <c r="AA57" s="15"/>
      <c r="AB57" s="15"/>
      <c r="AK57" s="15"/>
      <c r="AL57" s="15"/>
      <c r="AM57" s="15"/>
    </row>
    <row r="58" spans="1:39" ht="18.600000000000001" customHeight="1" thickBot="1" x14ac:dyDescent="0.3">
      <c r="A58" s="720"/>
      <c r="B58" s="772"/>
      <c r="C58" s="499" t="s">
        <v>1072</v>
      </c>
      <c r="D58" s="204" t="s">
        <v>1081</v>
      </c>
      <c r="E58" s="208">
        <v>45744</v>
      </c>
      <c r="F58" s="161">
        <v>1</v>
      </c>
      <c r="G58" s="184" t="s">
        <v>9</v>
      </c>
      <c r="H58" s="1">
        <v>1</v>
      </c>
      <c r="I58" s="31">
        <v>1</v>
      </c>
      <c r="J58" s="1">
        <v>1</v>
      </c>
      <c r="K58" s="162">
        <v>1</v>
      </c>
      <c r="L58" s="41">
        <v>1</v>
      </c>
      <c r="M58" s="661"/>
      <c r="N58" s="190"/>
      <c r="O58" s="12"/>
      <c r="P58" s="5"/>
      <c r="Q58" s="28"/>
      <c r="R58" s="15"/>
      <c r="S58" s="15"/>
      <c r="T58" s="15"/>
      <c r="U58" s="656"/>
      <c r="V58" s="656"/>
      <c r="W58" s="656"/>
      <c r="X58" s="656"/>
      <c r="Y58" s="656"/>
      <c r="Z58" s="65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772"/>
      <c r="C59" s="75" t="s">
        <v>82</v>
      </c>
      <c r="D59" s="207" t="s">
        <v>85</v>
      </c>
      <c r="E59" s="201"/>
      <c r="F59" s="178">
        <v>2</v>
      </c>
      <c r="G59" s="184" t="s">
        <v>9</v>
      </c>
      <c r="H59" s="101">
        <v>2</v>
      </c>
      <c r="I59" s="7">
        <v>2</v>
      </c>
      <c r="J59" s="101">
        <v>2</v>
      </c>
      <c r="K59" s="47">
        <v>2</v>
      </c>
      <c r="L59" s="33">
        <v>2</v>
      </c>
      <c r="M59" s="665"/>
      <c r="N59" s="174" t="s">
        <v>86</v>
      </c>
      <c r="O59" s="12"/>
      <c r="P59" s="5"/>
      <c r="Q59" s="28"/>
      <c r="R59" s="15"/>
      <c r="S59" s="15"/>
      <c r="T59" s="15"/>
      <c r="U59" s="656"/>
      <c r="V59" s="656"/>
      <c r="W59" s="656"/>
      <c r="X59" s="656"/>
      <c r="Y59" s="656"/>
      <c r="Z59" s="65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772"/>
      <c r="C60" s="68" t="s">
        <v>41</v>
      </c>
      <c r="D60" s="207" t="s">
        <v>87</v>
      </c>
      <c r="E60" s="201"/>
      <c r="F60" s="156">
        <v>1</v>
      </c>
      <c r="G60" s="184" t="s">
        <v>9</v>
      </c>
      <c r="H60" s="101">
        <v>1</v>
      </c>
      <c r="I60" s="7">
        <v>1</v>
      </c>
      <c r="J60" s="7">
        <v>1</v>
      </c>
      <c r="K60" s="7">
        <v>1</v>
      </c>
      <c r="L60" s="33">
        <v>1</v>
      </c>
      <c r="M60" s="663"/>
      <c r="N60" s="174" t="s">
        <v>88</v>
      </c>
      <c r="O60" s="12"/>
      <c r="P60" s="5"/>
      <c r="Q60" s="28"/>
      <c r="R60" s="15"/>
      <c r="S60" s="15"/>
      <c r="T60" s="15"/>
      <c r="U60" s="656"/>
      <c r="V60" s="656"/>
      <c r="W60" s="656"/>
      <c r="X60" s="656"/>
      <c r="Y60" s="656"/>
      <c r="Z60" s="656"/>
      <c r="AA60" s="15"/>
      <c r="AB60" s="15"/>
      <c r="AK60" s="15"/>
      <c r="AL60" s="15"/>
      <c r="AM60" s="15"/>
    </row>
    <row r="61" spans="1:39" ht="18.600000000000001" customHeight="1" thickBot="1" x14ac:dyDescent="0.3">
      <c r="A61" s="720"/>
      <c r="B61" s="772"/>
      <c r="C61" s="70" t="s">
        <v>41</v>
      </c>
      <c r="D61" s="207" t="s">
        <v>89</v>
      </c>
      <c r="E61" s="201"/>
      <c r="F61" s="156">
        <v>1</v>
      </c>
      <c r="G61" s="184" t="s">
        <v>9</v>
      </c>
      <c r="H61" s="101">
        <v>1</v>
      </c>
      <c r="I61" s="7">
        <v>1</v>
      </c>
      <c r="J61" s="7">
        <v>1</v>
      </c>
      <c r="K61" s="7">
        <v>1</v>
      </c>
      <c r="L61" s="33">
        <v>1</v>
      </c>
      <c r="M61" s="663"/>
      <c r="N61" s="174" t="s">
        <v>90</v>
      </c>
      <c r="O61" s="12"/>
      <c r="P61" s="5"/>
      <c r="Q61" s="28"/>
      <c r="R61" s="15"/>
      <c r="S61" s="15"/>
      <c r="T61" s="15"/>
      <c r="U61" s="656"/>
      <c r="V61" s="656"/>
      <c r="W61" s="656"/>
      <c r="X61" s="656"/>
      <c r="Y61" s="656"/>
      <c r="Z61" s="656"/>
      <c r="AA61" s="15"/>
      <c r="AB61" s="15"/>
      <c r="AK61" s="15"/>
      <c r="AL61" s="15"/>
      <c r="AM61" s="15"/>
    </row>
    <row r="62" spans="1:39" ht="18.600000000000001" customHeight="1" thickBot="1" x14ac:dyDescent="0.3">
      <c r="A62" s="720"/>
      <c r="B62" s="774"/>
      <c r="C62" s="68" t="s">
        <v>41</v>
      </c>
      <c r="D62" s="207" t="s">
        <v>1103</v>
      </c>
      <c r="E62" s="201"/>
      <c r="F62" s="156"/>
      <c r="G62" s="184" t="s">
        <v>9</v>
      </c>
      <c r="H62" s="101">
        <v>1</v>
      </c>
      <c r="I62" s="7">
        <v>1</v>
      </c>
      <c r="J62" s="7">
        <v>1</v>
      </c>
      <c r="K62" s="7">
        <v>0</v>
      </c>
      <c r="L62" s="33">
        <v>0</v>
      </c>
      <c r="M62" s="663"/>
      <c r="N62" s="174"/>
      <c r="O62" s="12"/>
      <c r="P62" s="5"/>
      <c r="Q62" s="28"/>
      <c r="R62" s="15"/>
      <c r="S62" s="15"/>
      <c r="T62" s="15"/>
      <c r="U62" s="656"/>
      <c r="V62" s="656"/>
      <c r="W62" s="656"/>
      <c r="X62" s="656"/>
      <c r="Y62" s="656"/>
      <c r="Z62" s="656"/>
      <c r="AA62" s="15"/>
      <c r="AB62" s="15"/>
      <c r="AK62" s="15"/>
      <c r="AL62" s="15"/>
      <c r="AM62" s="15"/>
    </row>
    <row r="63" spans="1:39" ht="18.600000000000001" customHeight="1" thickBot="1" x14ac:dyDescent="0.3">
      <c r="A63" s="720"/>
      <c r="B63" s="774"/>
      <c r="C63" s="68" t="s">
        <v>82</v>
      </c>
      <c r="D63" s="207" t="s">
        <v>1107</v>
      </c>
      <c r="E63" s="201"/>
      <c r="F63" s="156"/>
      <c r="G63" s="184" t="s">
        <v>9</v>
      </c>
      <c r="H63" s="101"/>
      <c r="I63" s="7">
        <v>0</v>
      </c>
      <c r="J63" s="279">
        <v>0</v>
      </c>
      <c r="K63" s="7">
        <v>0</v>
      </c>
      <c r="L63" s="33">
        <v>0</v>
      </c>
      <c r="M63" s="665"/>
      <c r="N63" s="174"/>
      <c r="O63" s="12"/>
      <c r="P63" s="5"/>
      <c r="Q63" s="28"/>
      <c r="R63" s="15"/>
      <c r="S63" s="15"/>
      <c r="T63" s="15"/>
      <c r="U63" s="656"/>
      <c r="V63" s="656"/>
      <c r="W63" s="656"/>
      <c r="X63" s="656"/>
      <c r="Y63" s="656"/>
      <c r="Z63" s="656"/>
      <c r="AA63" s="15"/>
      <c r="AB63" s="15"/>
      <c r="AK63" s="15"/>
      <c r="AL63" s="15"/>
      <c r="AM63" s="15"/>
    </row>
    <row r="64" spans="1:39" ht="18.600000000000001" customHeight="1" thickBot="1" x14ac:dyDescent="0.3">
      <c r="A64" s="720"/>
      <c r="B64" s="774"/>
      <c r="C64" s="488" t="s">
        <v>1101</v>
      </c>
      <c r="D64" s="348" t="s">
        <v>1102</v>
      </c>
      <c r="E64" s="154">
        <v>45742</v>
      </c>
      <c r="F64" s="158"/>
      <c r="G64" s="246" t="s">
        <v>9</v>
      </c>
      <c r="H64" s="170">
        <v>1</v>
      </c>
      <c r="I64" s="10">
        <v>1</v>
      </c>
      <c r="J64" s="243">
        <v>1</v>
      </c>
      <c r="K64" s="44">
        <v>1</v>
      </c>
      <c r="L64" s="38">
        <v>1</v>
      </c>
      <c r="M64" s="663"/>
      <c r="N64" s="149"/>
      <c r="O64" s="12"/>
      <c r="P64" s="5"/>
      <c r="Q64" s="28"/>
      <c r="R64" s="15"/>
      <c r="S64" s="15"/>
      <c r="T64" s="15"/>
      <c r="U64" s="656"/>
      <c r="V64" s="656"/>
      <c r="W64" s="656"/>
      <c r="X64" s="656"/>
      <c r="Y64" s="656"/>
      <c r="Z64" s="656"/>
      <c r="AA64" s="15"/>
      <c r="AB64" s="15"/>
      <c r="AK64" s="15"/>
      <c r="AL64" s="15"/>
      <c r="AM64" s="15"/>
    </row>
    <row r="65" spans="1:39" ht="18.600000000000001" customHeight="1" thickBot="1" x14ac:dyDescent="0.3">
      <c r="A65" s="720"/>
      <c r="B65" s="774"/>
      <c r="C65" s="335" t="s">
        <v>82</v>
      </c>
      <c r="D65" s="445" t="s">
        <v>1149</v>
      </c>
      <c r="E65" s="201">
        <v>45747</v>
      </c>
      <c r="F65" s="156"/>
      <c r="G65" s="125" t="s">
        <v>9</v>
      </c>
      <c r="H65" s="101"/>
      <c r="I65" s="7"/>
      <c r="J65" s="279">
        <v>1</v>
      </c>
      <c r="K65" s="47">
        <v>1</v>
      </c>
      <c r="L65" s="33">
        <v>1</v>
      </c>
      <c r="M65" s="665"/>
      <c r="N65" s="88"/>
      <c r="O65" s="12"/>
      <c r="P65" s="5"/>
      <c r="Q65" s="28"/>
      <c r="R65" s="15"/>
      <c r="S65" s="15"/>
      <c r="T65" s="15"/>
      <c r="U65" s="656"/>
      <c r="V65" s="656"/>
      <c r="W65" s="656"/>
      <c r="X65" s="656"/>
      <c r="Y65" s="656"/>
      <c r="Z65" s="656"/>
      <c r="AA65" s="15"/>
      <c r="AB65" s="15"/>
      <c r="AK65" s="15"/>
      <c r="AL65" s="15"/>
      <c r="AM65" s="15"/>
    </row>
    <row r="66" spans="1:39" ht="8.25" customHeight="1" thickBot="1" x14ac:dyDescent="0.3">
      <c r="A66" s="729"/>
      <c r="B66" s="773"/>
      <c r="C66" s="384"/>
      <c r="D66" s="389"/>
      <c r="E66" s="674"/>
      <c r="F66" s="384"/>
      <c r="G66" s="384"/>
      <c r="H66" s="389"/>
      <c r="I66" s="386"/>
      <c r="J66" s="388"/>
      <c r="K66" s="386"/>
      <c r="L66" s="387"/>
      <c r="N66" s="384"/>
      <c r="O66" s="12"/>
      <c r="P66" s="5"/>
      <c r="Q66" s="28"/>
      <c r="R66" s="15"/>
      <c r="S66" s="15"/>
      <c r="T66" s="15"/>
      <c r="U66" s="656"/>
      <c r="V66" s="656"/>
      <c r="W66" s="656"/>
      <c r="X66" s="656"/>
      <c r="Y66" s="656"/>
      <c r="Z66" s="656"/>
      <c r="AA66" s="15"/>
      <c r="AB66" s="15"/>
      <c r="AK66" s="15"/>
      <c r="AL66" s="15"/>
      <c r="AM66" s="15"/>
    </row>
    <row r="67" spans="1:39" ht="8.25" customHeight="1" thickBot="1" x14ac:dyDescent="0.3">
      <c r="A67" s="130"/>
      <c r="B67" s="667"/>
      <c r="E67" s="6"/>
      <c r="F67" s="6"/>
      <c r="G67" s="6"/>
      <c r="I67" s="581"/>
      <c r="N67" s="6"/>
      <c r="O67" s="12"/>
      <c r="P67" s="5"/>
      <c r="Q67" s="28"/>
      <c r="R67" s="15"/>
      <c r="S67" s="15"/>
      <c r="T67" s="15"/>
      <c r="U67" s="656"/>
      <c r="V67" s="656"/>
      <c r="W67" s="656"/>
      <c r="X67" s="656"/>
      <c r="Y67" s="656"/>
      <c r="Z67" s="656"/>
      <c r="AA67" s="15"/>
      <c r="AB67" s="15"/>
      <c r="AK67" s="15"/>
      <c r="AL67" s="15"/>
      <c r="AM67" s="15"/>
    </row>
    <row r="68" spans="1:39" ht="18.600000000000001" customHeight="1" x14ac:dyDescent="0.25">
      <c r="A68" s="717" t="s">
        <v>1124</v>
      </c>
      <c r="B68" s="720" t="s">
        <v>92</v>
      </c>
      <c r="C68" s="632" t="s">
        <v>82</v>
      </c>
      <c r="D68" s="594" t="s">
        <v>93</v>
      </c>
      <c r="E68" s="286">
        <v>45744</v>
      </c>
      <c r="F68" s="155">
        <v>1</v>
      </c>
      <c r="G68" s="304" t="s">
        <v>9</v>
      </c>
      <c r="H68" s="285">
        <v>1</v>
      </c>
      <c r="I68" s="8">
        <v>1</v>
      </c>
      <c r="J68" s="8">
        <v>1</v>
      </c>
      <c r="K68" s="8">
        <v>1</v>
      </c>
      <c r="L68" s="32">
        <v>1</v>
      </c>
      <c r="M68" s="583"/>
      <c r="N68" s="584"/>
      <c r="O68" s="12"/>
      <c r="P68" s="5"/>
      <c r="Q68" s="28"/>
      <c r="R68" s="15"/>
      <c r="S68" s="15"/>
      <c r="T68" s="15"/>
      <c r="U68" s="656"/>
      <c r="V68" s="656"/>
      <c r="W68" s="656"/>
      <c r="X68" s="656"/>
      <c r="Y68" s="656"/>
      <c r="Z68" s="656"/>
      <c r="AA68" s="15"/>
      <c r="AB68" s="15"/>
      <c r="AK68" s="15"/>
      <c r="AL68" s="15"/>
      <c r="AM68" s="15"/>
    </row>
    <row r="69" spans="1:39" ht="18.600000000000001" customHeight="1" x14ac:dyDescent="0.25">
      <c r="A69" s="718"/>
      <c r="B69" s="721"/>
      <c r="C69" s="633" t="s">
        <v>82</v>
      </c>
      <c r="D69" s="595" t="s">
        <v>95</v>
      </c>
      <c r="E69" s="180">
        <v>45744</v>
      </c>
      <c r="F69" s="156">
        <v>1</v>
      </c>
      <c r="G69" s="238" t="s">
        <v>9</v>
      </c>
      <c r="H69" s="178">
        <v>1</v>
      </c>
      <c r="I69" s="7">
        <v>1</v>
      </c>
      <c r="J69" s="7">
        <v>1</v>
      </c>
      <c r="K69" s="7">
        <v>1</v>
      </c>
      <c r="L69" s="33">
        <v>1</v>
      </c>
      <c r="M69" s="586"/>
      <c r="N69" s="587"/>
      <c r="O69" s="12"/>
      <c r="P69" s="5"/>
      <c r="Q69" s="28"/>
      <c r="R69" s="15"/>
      <c r="S69" s="15"/>
      <c r="T69" s="15"/>
      <c r="U69" s="656"/>
      <c r="V69" s="656"/>
      <c r="W69" s="656"/>
      <c r="X69" s="656"/>
      <c r="Y69" s="656"/>
      <c r="Z69" s="656"/>
      <c r="AA69" s="15"/>
      <c r="AB69" s="15"/>
      <c r="AK69" s="15"/>
      <c r="AL69" s="15"/>
      <c r="AM69" s="15"/>
    </row>
    <row r="70" spans="1:39" ht="18.600000000000001" customHeight="1" x14ac:dyDescent="0.25">
      <c r="A70" s="718"/>
      <c r="B70" s="721"/>
      <c r="C70" s="633" t="s">
        <v>82</v>
      </c>
      <c r="D70" s="595" t="s">
        <v>1108</v>
      </c>
      <c r="E70" s="180">
        <v>45737</v>
      </c>
      <c r="F70" s="156">
        <v>1</v>
      </c>
      <c r="G70" s="238" t="s">
        <v>9</v>
      </c>
      <c r="H70" s="178">
        <v>4</v>
      </c>
      <c r="I70" s="7">
        <v>0</v>
      </c>
      <c r="J70" s="7">
        <v>0</v>
      </c>
      <c r="K70" s="7">
        <v>0</v>
      </c>
      <c r="L70" s="33">
        <v>0</v>
      </c>
      <c r="M70" s="586"/>
      <c r="N70" s="587"/>
      <c r="O70" s="12"/>
      <c r="P70" s="5"/>
      <c r="Q70" s="28"/>
      <c r="R70" s="15"/>
      <c r="S70" s="15"/>
      <c r="T70" s="15"/>
      <c r="U70" s="656"/>
      <c r="V70" s="656"/>
      <c r="W70" s="656"/>
      <c r="X70" s="656"/>
      <c r="Y70" s="656"/>
      <c r="Z70" s="656"/>
      <c r="AA70" s="15"/>
      <c r="AB70" s="15"/>
      <c r="AK70" s="15"/>
      <c r="AL70" s="15"/>
      <c r="AM70" s="15"/>
    </row>
    <row r="71" spans="1:39" ht="18.600000000000001" customHeight="1" x14ac:dyDescent="0.25">
      <c r="A71" s="718"/>
      <c r="B71" s="721"/>
      <c r="C71" s="633" t="s">
        <v>82</v>
      </c>
      <c r="D71" s="595" t="s">
        <v>1109</v>
      </c>
      <c r="E71" s="180">
        <v>45742</v>
      </c>
      <c r="F71" s="156"/>
      <c r="G71" s="238" t="s">
        <v>9</v>
      </c>
      <c r="H71" s="178"/>
      <c r="I71" s="7">
        <v>1</v>
      </c>
      <c r="J71" s="7">
        <v>1</v>
      </c>
      <c r="K71" s="7">
        <v>1</v>
      </c>
      <c r="L71" s="33">
        <v>1</v>
      </c>
      <c r="M71" s="586"/>
      <c r="N71" s="587"/>
      <c r="O71" s="12"/>
      <c r="P71" s="5"/>
      <c r="Q71" s="28"/>
      <c r="R71" s="15"/>
      <c r="S71" s="15"/>
      <c r="T71" s="15"/>
      <c r="U71" s="656"/>
      <c r="V71" s="656"/>
      <c r="W71" s="656"/>
      <c r="X71" s="656"/>
      <c r="Y71" s="656"/>
      <c r="Z71" s="656"/>
      <c r="AA71" s="15"/>
      <c r="AB71" s="15"/>
      <c r="AK71" s="15"/>
      <c r="AL71" s="15"/>
      <c r="AM71" s="15"/>
    </row>
    <row r="72" spans="1:39" ht="18.600000000000001" customHeight="1" x14ac:dyDescent="0.25">
      <c r="A72" s="718"/>
      <c r="B72" s="721"/>
      <c r="C72" s="633" t="s">
        <v>41</v>
      </c>
      <c r="D72" s="595" t="s">
        <v>1110</v>
      </c>
      <c r="E72" s="180">
        <v>45751</v>
      </c>
      <c r="F72" s="156">
        <v>1</v>
      </c>
      <c r="G72" s="238" t="s">
        <v>9</v>
      </c>
      <c r="H72" s="178">
        <v>1</v>
      </c>
      <c r="I72" s="7">
        <v>1</v>
      </c>
      <c r="J72" s="7">
        <v>1</v>
      </c>
      <c r="K72" s="7">
        <v>1</v>
      </c>
      <c r="L72" s="33">
        <v>1</v>
      </c>
      <c r="M72" s="586"/>
      <c r="N72" s="587"/>
      <c r="O72" s="12"/>
      <c r="P72" s="5"/>
      <c r="Q72" s="28"/>
      <c r="R72" s="15"/>
      <c r="S72" s="15"/>
      <c r="T72" s="15"/>
      <c r="U72" s="656"/>
      <c r="V72" s="656"/>
      <c r="W72" s="656"/>
      <c r="X72" s="656"/>
      <c r="Y72" s="656"/>
      <c r="Z72" s="656"/>
      <c r="AA72" s="15"/>
      <c r="AB72" s="15"/>
      <c r="AK72" s="15"/>
      <c r="AL72" s="15"/>
      <c r="AM72" s="15"/>
    </row>
    <row r="73" spans="1:39" ht="18.600000000000001" customHeight="1" x14ac:dyDescent="0.25">
      <c r="A73" s="718"/>
      <c r="B73" s="721"/>
      <c r="C73" s="633" t="s">
        <v>41</v>
      </c>
      <c r="D73" s="595" t="s">
        <v>1111</v>
      </c>
      <c r="E73" s="180">
        <v>45758</v>
      </c>
      <c r="F73" s="156"/>
      <c r="G73" s="238" t="s">
        <v>9</v>
      </c>
      <c r="H73" s="178"/>
      <c r="I73" s="7">
        <v>1</v>
      </c>
      <c r="J73" s="7">
        <v>1</v>
      </c>
      <c r="K73" s="7">
        <v>1</v>
      </c>
      <c r="L73" s="33">
        <v>1</v>
      </c>
      <c r="M73" s="602"/>
      <c r="N73" s="603"/>
      <c r="O73" s="12"/>
      <c r="P73" s="5"/>
      <c r="Q73" s="28"/>
      <c r="R73" s="15"/>
      <c r="S73" s="15"/>
      <c r="T73" s="15"/>
      <c r="U73" s="656"/>
      <c r="V73" s="656"/>
      <c r="W73" s="656"/>
      <c r="X73" s="656"/>
      <c r="Y73" s="656"/>
      <c r="Z73" s="656"/>
      <c r="AA73" s="15"/>
      <c r="AB73" s="15"/>
      <c r="AK73" s="15"/>
      <c r="AL73" s="15"/>
      <c r="AM73" s="15"/>
    </row>
    <row r="74" spans="1:39" ht="18.600000000000001" customHeight="1" x14ac:dyDescent="0.25">
      <c r="A74" s="718"/>
      <c r="B74" s="721"/>
      <c r="C74" s="634" t="s">
        <v>82</v>
      </c>
      <c r="D74" s="600" t="s">
        <v>97</v>
      </c>
      <c r="E74" s="154">
        <v>45754</v>
      </c>
      <c r="F74" s="156">
        <v>1</v>
      </c>
      <c r="G74" s="238" t="s">
        <v>9</v>
      </c>
      <c r="H74" s="178">
        <v>1</v>
      </c>
      <c r="I74" s="7">
        <v>1</v>
      </c>
      <c r="J74" s="7">
        <v>1</v>
      </c>
      <c r="K74" s="7">
        <v>1</v>
      </c>
      <c r="L74" s="33">
        <v>1</v>
      </c>
      <c r="M74" s="602"/>
      <c r="N74" s="603"/>
      <c r="O74" s="12"/>
      <c r="P74" s="5"/>
      <c r="Q74" s="28"/>
      <c r="R74" s="15"/>
      <c r="S74" s="15"/>
      <c r="T74" s="15"/>
      <c r="U74" s="656"/>
      <c r="V74" s="656"/>
      <c r="W74" s="656"/>
      <c r="X74" s="656"/>
      <c r="Y74" s="656"/>
      <c r="Z74" s="656"/>
      <c r="AA74" s="15"/>
      <c r="AB74" s="15"/>
      <c r="AK74" s="15"/>
      <c r="AL74" s="15"/>
      <c r="AM74" s="15"/>
    </row>
    <row r="75" spans="1:39" ht="18.600000000000001" customHeight="1" x14ac:dyDescent="0.25">
      <c r="A75" s="718"/>
      <c r="B75" s="721"/>
      <c r="C75" s="633" t="s">
        <v>82</v>
      </c>
      <c r="D75" s="600" t="s">
        <v>98</v>
      </c>
      <c r="E75" s="180"/>
      <c r="F75" s="156">
        <v>1</v>
      </c>
      <c r="G75" s="238" t="s">
        <v>9</v>
      </c>
      <c r="H75" s="178">
        <v>1</v>
      </c>
      <c r="I75" s="7">
        <v>1</v>
      </c>
      <c r="J75" s="7">
        <v>1</v>
      </c>
      <c r="K75" s="7">
        <v>1</v>
      </c>
      <c r="L75" s="33">
        <v>1</v>
      </c>
      <c r="M75" s="602"/>
      <c r="N75" s="603"/>
      <c r="O75" s="12"/>
      <c r="P75" s="5"/>
      <c r="Q75" s="28"/>
      <c r="R75" s="15"/>
      <c r="S75" s="15"/>
      <c r="T75" s="15"/>
      <c r="U75" s="656"/>
      <c r="V75" s="656"/>
      <c r="W75" s="656"/>
      <c r="X75" s="656"/>
      <c r="Y75" s="656"/>
      <c r="Z75" s="656"/>
      <c r="AA75" s="15"/>
      <c r="AB75" s="15"/>
      <c r="AK75" s="15"/>
      <c r="AL75" s="15"/>
      <c r="AM75" s="15"/>
    </row>
    <row r="76" spans="1:39" ht="18.600000000000001" customHeight="1" x14ac:dyDescent="0.25">
      <c r="A76" s="718"/>
      <c r="B76" s="721"/>
      <c r="C76" s="634" t="s">
        <v>41</v>
      </c>
      <c r="D76" s="600" t="s">
        <v>1151</v>
      </c>
      <c r="E76" s="154"/>
      <c r="F76" s="156"/>
      <c r="G76" s="238"/>
      <c r="H76" s="178"/>
      <c r="I76" s="7"/>
      <c r="J76" s="7"/>
      <c r="K76" s="7">
        <v>1</v>
      </c>
      <c r="L76" s="33">
        <v>1</v>
      </c>
      <c r="M76" s="602"/>
      <c r="N76" s="603"/>
      <c r="O76" s="12"/>
      <c r="P76" s="5"/>
      <c r="Q76" s="28"/>
      <c r="R76" s="15"/>
      <c r="S76" s="15"/>
      <c r="T76" s="15"/>
      <c r="U76" s="656"/>
      <c r="V76" s="656"/>
      <c r="W76" s="656"/>
      <c r="X76" s="656"/>
      <c r="Y76" s="656"/>
      <c r="Z76" s="656"/>
      <c r="AA76" s="15"/>
      <c r="AB76" s="15"/>
      <c r="AK76" s="15"/>
      <c r="AL76" s="15"/>
      <c r="AM76" s="15"/>
    </row>
    <row r="77" spans="1:39" ht="8.25" customHeight="1" thickBot="1" x14ac:dyDescent="0.3">
      <c r="A77" s="719"/>
      <c r="B77" s="722"/>
      <c r="C77" s="635"/>
      <c r="D77" s="589"/>
      <c r="E77" s="590"/>
      <c r="F77" s="588"/>
      <c r="G77" s="590"/>
      <c r="H77" s="590"/>
      <c r="I77" s="591"/>
      <c r="J77" s="589"/>
      <c r="K77" s="591"/>
      <c r="L77" s="592"/>
      <c r="M77" s="589"/>
      <c r="N77" s="592"/>
      <c r="O77" s="12"/>
      <c r="P77" s="5"/>
      <c r="Q77" s="28"/>
      <c r="R77" s="15"/>
      <c r="S77" s="15"/>
      <c r="T77" s="15"/>
      <c r="U77" s="656"/>
      <c r="V77" s="656"/>
      <c r="W77" s="656"/>
      <c r="X77" s="656"/>
      <c r="Y77" s="656"/>
      <c r="Z77" s="656"/>
      <c r="AA77" s="15"/>
      <c r="AB77" s="15"/>
      <c r="AK77" s="15"/>
      <c r="AL77" s="15"/>
      <c r="AM77" s="15"/>
    </row>
    <row r="78" spans="1:39" ht="7.5" customHeight="1" thickBot="1" x14ac:dyDescent="0.3">
      <c r="A78" s="130"/>
      <c r="B78" s="130"/>
      <c r="C78" s="128"/>
      <c r="D78" s="94"/>
      <c r="E78" s="49"/>
      <c r="F78" s="1"/>
      <c r="G78" s="54"/>
      <c r="H78" s="1"/>
      <c r="I78" s="31"/>
      <c r="J78" s="1"/>
      <c r="K78" s="1"/>
      <c r="L78" s="1"/>
      <c r="M78" s="1"/>
      <c r="N78" s="80"/>
      <c r="O78" s="27"/>
      <c r="P78" s="5"/>
      <c r="Q78" s="28"/>
      <c r="R78" s="15"/>
      <c r="S78" s="15"/>
      <c r="T78" s="15"/>
    </row>
    <row r="79" spans="1:39" ht="30" customHeight="1" x14ac:dyDescent="0.25">
      <c r="A79" s="695" t="s">
        <v>99</v>
      </c>
      <c r="B79" s="723" t="s">
        <v>100</v>
      </c>
      <c r="C79" s="437" t="s">
        <v>45</v>
      </c>
      <c r="D79" s="443" t="s">
        <v>46</v>
      </c>
      <c r="E79" s="439"/>
      <c r="F79" s="160"/>
      <c r="G79" s="245"/>
      <c r="H79" s="188"/>
      <c r="I79" s="39"/>
      <c r="J79" s="253"/>
      <c r="K79" s="39"/>
      <c r="L79" s="40"/>
      <c r="M79" s="169"/>
      <c r="N79" s="172" t="s">
        <v>1116</v>
      </c>
      <c r="O79" s="27"/>
      <c r="P79" s="5"/>
      <c r="Q79" s="28"/>
      <c r="R79" s="61"/>
      <c r="S79" s="61"/>
      <c r="T79" s="61"/>
      <c r="U79" s="15"/>
    </row>
    <row r="80" spans="1:39" ht="18.600000000000001" customHeight="1" x14ac:dyDescent="0.25">
      <c r="A80" s="696"/>
      <c r="B80" s="724"/>
      <c r="C80" s="139" t="s">
        <v>102</v>
      </c>
      <c r="D80" s="444" t="s">
        <v>103</v>
      </c>
      <c r="E80" s="440"/>
      <c r="F80" s="156">
        <v>1</v>
      </c>
      <c r="G80" s="52" t="s">
        <v>9</v>
      </c>
      <c r="H80" s="220">
        <v>1</v>
      </c>
      <c r="I80" s="279">
        <v>1</v>
      </c>
      <c r="J80" s="7">
        <v>1</v>
      </c>
      <c r="K80" s="47">
        <v>1</v>
      </c>
      <c r="L80" s="197">
        <v>1</v>
      </c>
      <c r="M80" s="1"/>
      <c r="N80" s="149"/>
      <c r="O80" s="27"/>
      <c r="P80" s="5"/>
      <c r="Q80" s="28"/>
      <c r="R80" s="61"/>
      <c r="S80" s="61"/>
      <c r="T80" s="61"/>
      <c r="U80" s="15"/>
    </row>
    <row r="81" spans="1:20" ht="18.600000000000001" customHeight="1" x14ac:dyDescent="0.25">
      <c r="A81" s="696"/>
      <c r="B81" s="724"/>
      <c r="C81" s="280" t="s">
        <v>104</v>
      </c>
      <c r="D81" s="651" t="s">
        <v>1125</v>
      </c>
      <c r="E81" s="440">
        <v>45695</v>
      </c>
      <c r="F81" s="424">
        <v>3</v>
      </c>
      <c r="G81" s="574" t="s">
        <v>9</v>
      </c>
      <c r="H81" s="575">
        <v>3</v>
      </c>
      <c r="I81" s="467">
        <v>4</v>
      </c>
      <c r="J81" s="200">
        <v>1</v>
      </c>
      <c r="K81" s="196">
        <v>1</v>
      </c>
      <c r="L81" s="33">
        <v>1</v>
      </c>
      <c r="M81" s="12"/>
      <c r="N81" s="174" t="str">
        <f ca="1">CONCATENATE(" Pendiente por emitir en ",RIGHT(D81,5)," - Tiene ", NETWORKDAYS(E81,TODAY()), " días de retraso (Wood)")</f>
        <v xml:space="preserve"> Pendiente por emitir en Rev.0 - Tiene 41 días de retraso (Wood)</v>
      </c>
      <c r="O81" s="3"/>
      <c r="P81" s="5"/>
      <c r="Q81" s="28"/>
      <c r="R81" s="15"/>
      <c r="S81" s="15"/>
      <c r="T81" s="15"/>
    </row>
    <row r="82" spans="1:20" ht="18.600000000000001" customHeight="1" x14ac:dyDescent="0.25">
      <c r="A82" s="696"/>
      <c r="B82" s="724"/>
      <c r="C82" s="280" t="s">
        <v>104</v>
      </c>
      <c r="D82" s="681" t="s">
        <v>1092</v>
      </c>
      <c r="E82" s="440">
        <v>45695</v>
      </c>
      <c r="F82" s="424">
        <v>1</v>
      </c>
      <c r="G82" s="574" t="s">
        <v>9</v>
      </c>
      <c r="H82" s="575">
        <v>1</v>
      </c>
      <c r="I82" s="467">
        <v>1</v>
      </c>
      <c r="J82" s="467">
        <v>1</v>
      </c>
      <c r="K82" s="196">
        <v>1</v>
      </c>
      <c r="L82" s="197">
        <v>4</v>
      </c>
      <c r="M82" s="12"/>
      <c r="N82" s="568" t="s">
        <v>132</v>
      </c>
      <c r="O82" s="3"/>
      <c r="P82" s="5"/>
      <c r="Q82" s="28"/>
      <c r="R82" s="15"/>
      <c r="S82" s="15"/>
      <c r="T82" s="15"/>
    </row>
    <row r="83" spans="1:20" ht="18.600000000000001" customHeight="1" x14ac:dyDescent="0.25">
      <c r="A83" s="696"/>
      <c r="B83" s="724"/>
      <c r="C83" s="139" t="s">
        <v>104</v>
      </c>
      <c r="D83" s="445" t="s">
        <v>1150</v>
      </c>
      <c r="E83" s="440">
        <v>45728</v>
      </c>
      <c r="F83" s="156">
        <v>1</v>
      </c>
      <c r="G83" s="52" t="s">
        <v>9</v>
      </c>
      <c r="H83" s="220">
        <v>1</v>
      </c>
      <c r="I83" s="279">
        <v>1</v>
      </c>
      <c r="J83" s="279">
        <v>1</v>
      </c>
      <c r="K83" s="47">
        <v>1</v>
      </c>
      <c r="L83" s="33">
        <v>4</v>
      </c>
      <c r="M83" s="101"/>
      <c r="N83" s="568" t="s">
        <v>132</v>
      </c>
      <c r="O83" s="3"/>
      <c r="P83" s="5"/>
      <c r="Q83" s="28"/>
      <c r="R83" s="15"/>
      <c r="S83" s="15"/>
      <c r="T83" s="15"/>
    </row>
    <row r="84" spans="1:20" ht="18.600000000000001" customHeight="1" x14ac:dyDescent="0.25">
      <c r="A84" s="696"/>
      <c r="B84" s="724"/>
      <c r="C84" s="139" t="s">
        <v>104</v>
      </c>
      <c r="D84" s="648" t="s">
        <v>1076</v>
      </c>
      <c r="E84" s="440">
        <v>45716</v>
      </c>
      <c r="F84" s="156">
        <v>1</v>
      </c>
      <c r="G84" s="52" t="s">
        <v>9</v>
      </c>
      <c r="H84" s="220">
        <v>1</v>
      </c>
      <c r="I84" s="279">
        <v>1</v>
      </c>
      <c r="J84" s="279">
        <v>1</v>
      </c>
      <c r="K84" s="47">
        <v>1</v>
      </c>
      <c r="L84" s="33">
        <v>1</v>
      </c>
      <c r="M84" s="101"/>
      <c r="N84" s="560" t="s">
        <v>1088</v>
      </c>
      <c r="O84" s="3"/>
      <c r="P84" s="5"/>
      <c r="Q84" s="28"/>
      <c r="R84" s="15"/>
      <c r="S84" s="15"/>
      <c r="T84" s="15"/>
    </row>
    <row r="85" spans="1:20" ht="18.600000000000001" customHeight="1" x14ac:dyDescent="0.25">
      <c r="A85" s="696"/>
      <c r="B85" s="724"/>
      <c r="C85" s="139" t="s">
        <v>104</v>
      </c>
      <c r="D85" s="648" t="s">
        <v>1084</v>
      </c>
      <c r="E85" s="440">
        <v>45716</v>
      </c>
      <c r="F85" s="156">
        <v>1</v>
      </c>
      <c r="G85" s="52" t="s">
        <v>9</v>
      </c>
      <c r="H85" s="220">
        <v>1</v>
      </c>
      <c r="I85" s="279">
        <v>1</v>
      </c>
      <c r="J85" s="279">
        <v>1</v>
      </c>
      <c r="K85" s="47">
        <v>1</v>
      </c>
      <c r="L85" s="33">
        <v>1</v>
      </c>
      <c r="M85" s="101"/>
      <c r="N85" s="560" t="s">
        <v>1088</v>
      </c>
      <c r="O85" s="3"/>
      <c r="P85" s="5"/>
      <c r="Q85" s="28"/>
      <c r="R85" s="15"/>
      <c r="S85" s="15"/>
      <c r="T85" s="15"/>
    </row>
    <row r="86" spans="1:20" ht="18" customHeight="1" x14ac:dyDescent="0.25">
      <c r="A86" s="696"/>
      <c r="B86" s="724"/>
      <c r="C86" s="139" t="s">
        <v>113</v>
      </c>
      <c r="D86" s="86" t="s">
        <v>114</v>
      </c>
      <c r="E86" s="440">
        <v>45735</v>
      </c>
      <c r="F86" s="156">
        <v>1</v>
      </c>
      <c r="G86" s="52" t="s">
        <v>9</v>
      </c>
      <c r="H86" s="220">
        <v>1</v>
      </c>
      <c r="I86" s="279">
        <v>1</v>
      </c>
      <c r="J86" s="279">
        <v>1</v>
      </c>
      <c r="K86" s="47">
        <v>1</v>
      </c>
      <c r="L86" s="33">
        <v>0</v>
      </c>
      <c r="M86" s="101"/>
      <c r="N86" s="560" t="s">
        <v>445</v>
      </c>
      <c r="O86" s="3"/>
      <c r="P86" s="5"/>
      <c r="Q86" s="28"/>
      <c r="R86" s="15"/>
      <c r="S86" s="15"/>
      <c r="T86" s="15"/>
    </row>
    <row r="87" spans="1:20" ht="18" customHeight="1" x14ac:dyDescent="0.25">
      <c r="A87" s="696"/>
      <c r="B87" s="724"/>
      <c r="C87" s="139" t="s">
        <v>125</v>
      </c>
      <c r="D87" s="86" t="s">
        <v>1104</v>
      </c>
      <c r="E87" s="112">
        <v>45741</v>
      </c>
      <c r="F87" s="158"/>
      <c r="G87" s="55" t="s">
        <v>9</v>
      </c>
      <c r="H87" s="215">
        <v>1</v>
      </c>
      <c r="I87" s="243">
        <v>1</v>
      </c>
      <c r="J87" s="243">
        <v>1</v>
      </c>
      <c r="K87" s="44">
        <v>1</v>
      </c>
      <c r="L87" s="38">
        <v>4</v>
      </c>
      <c r="M87" s="101"/>
      <c r="N87" s="560"/>
      <c r="O87" s="3"/>
      <c r="P87" s="5"/>
      <c r="Q87" s="28"/>
      <c r="R87" s="15"/>
      <c r="S87" s="15"/>
      <c r="T87" s="15"/>
    </row>
    <row r="88" spans="1:20" ht="18" customHeight="1" x14ac:dyDescent="0.25">
      <c r="A88" s="696"/>
      <c r="B88" s="724"/>
      <c r="C88" s="139" t="s">
        <v>115</v>
      </c>
      <c r="D88" s="86" t="s">
        <v>116</v>
      </c>
      <c r="E88" s="112">
        <v>45734</v>
      </c>
      <c r="F88" s="158">
        <v>1</v>
      </c>
      <c r="G88" s="55" t="s">
        <v>9</v>
      </c>
      <c r="H88" s="215">
        <v>1</v>
      </c>
      <c r="I88" s="243">
        <v>1</v>
      </c>
      <c r="J88" s="243">
        <v>1</v>
      </c>
      <c r="K88" s="44">
        <v>1</v>
      </c>
      <c r="L88" s="38">
        <v>1</v>
      </c>
      <c r="M88" s="101"/>
      <c r="N88" s="560"/>
      <c r="O88" s="3"/>
      <c r="P88" s="5"/>
      <c r="Q88" s="28"/>
      <c r="R88" s="15"/>
      <c r="S88" s="15"/>
      <c r="T88" s="15"/>
    </row>
    <row r="89" spans="1:20" ht="18" customHeight="1" x14ac:dyDescent="0.25">
      <c r="A89" s="696"/>
      <c r="B89" s="724"/>
      <c r="C89" s="313" t="s">
        <v>115</v>
      </c>
      <c r="D89" s="444" t="s">
        <v>117</v>
      </c>
      <c r="E89" s="112">
        <v>45708</v>
      </c>
      <c r="F89" s="158">
        <v>1</v>
      </c>
      <c r="G89" s="55" t="s">
        <v>9</v>
      </c>
      <c r="H89" s="215">
        <v>1</v>
      </c>
      <c r="I89" s="243">
        <v>1</v>
      </c>
      <c r="J89" s="243">
        <v>1</v>
      </c>
      <c r="K89" s="44">
        <v>1</v>
      </c>
      <c r="L89" s="38">
        <v>1</v>
      </c>
      <c r="M89" s="170"/>
      <c r="N89" s="557"/>
      <c r="O89" s="3"/>
      <c r="P89" s="5"/>
      <c r="Q89" s="28"/>
      <c r="R89" s="15"/>
      <c r="S89" s="15"/>
      <c r="T89" s="15"/>
    </row>
    <row r="90" spans="1:20" ht="18" customHeight="1" x14ac:dyDescent="0.25">
      <c r="A90" s="696"/>
      <c r="B90" s="724"/>
      <c r="C90" s="139" t="s">
        <v>115</v>
      </c>
      <c r="D90" s="86" t="s">
        <v>118</v>
      </c>
      <c r="E90" s="112">
        <v>45744</v>
      </c>
      <c r="F90" s="158">
        <v>1</v>
      </c>
      <c r="G90" s="55" t="s">
        <v>9</v>
      </c>
      <c r="H90" s="215">
        <v>1</v>
      </c>
      <c r="I90" s="243">
        <v>1</v>
      </c>
      <c r="J90" s="243">
        <v>1</v>
      </c>
      <c r="K90" s="44">
        <v>1</v>
      </c>
      <c r="L90" s="38">
        <v>1</v>
      </c>
      <c r="M90" s="101"/>
      <c r="N90" s="560"/>
      <c r="O90" s="3"/>
      <c r="P90" s="5"/>
      <c r="Q90" s="28"/>
      <c r="R90" s="15"/>
      <c r="S90" s="15"/>
      <c r="T90" s="15"/>
    </row>
    <row r="91" spans="1:20" ht="18" customHeight="1" x14ac:dyDescent="0.25">
      <c r="A91" s="696"/>
      <c r="B91" s="724"/>
      <c r="C91" s="139" t="s">
        <v>102</v>
      </c>
      <c r="D91" s="445" t="s">
        <v>119</v>
      </c>
      <c r="E91" s="440">
        <v>45749</v>
      </c>
      <c r="F91" s="156">
        <v>1</v>
      </c>
      <c r="G91" s="52" t="s">
        <v>9</v>
      </c>
      <c r="H91" s="178">
        <v>1</v>
      </c>
      <c r="I91" s="7">
        <v>1</v>
      </c>
      <c r="J91" s="279">
        <v>1</v>
      </c>
      <c r="K91" s="7">
        <v>1</v>
      </c>
      <c r="L91" s="97">
        <v>1</v>
      </c>
      <c r="M91" s="101"/>
      <c r="N91" s="560"/>
      <c r="O91" s="3"/>
      <c r="P91" s="5"/>
      <c r="Q91" s="28"/>
      <c r="R91" s="15"/>
      <c r="S91" s="15"/>
      <c r="T91" s="15"/>
    </row>
    <row r="92" spans="1:20" ht="8.25" customHeight="1" thickBot="1" x14ac:dyDescent="0.3">
      <c r="A92" s="696"/>
      <c r="B92" s="724"/>
      <c r="C92" s="438"/>
      <c r="D92" s="517"/>
      <c r="E92" s="49"/>
      <c r="F92" s="423"/>
      <c r="G92" s="419"/>
      <c r="H92" s="161"/>
      <c r="I92" s="31"/>
      <c r="J92" s="250"/>
      <c r="K92" s="162"/>
      <c r="L92" s="41"/>
      <c r="M92" s="1"/>
      <c r="N92" s="650"/>
      <c r="O92" s="3"/>
      <c r="P92" s="5"/>
      <c r="Q92" s="28"/>
      <c r="R92" s="15"/>
      <c r="S92" s="15"/>
      <c r="T92" s="15"/>
    </row>
    <row r="93" spans="1:20" ht="18.600000000000001" customHeight="1" x14ac:dyDescent="0.25">
      <c r="A93" s="715"/>
      <c r="B93" s="725" t="s">
        <v>120</v>
      </c>
      <c r="C93" s="343" t="s">
        <v>104</v>
      </c>
      <c r="D93" s="652" t="s">
        <v>121</v>
      </c>
      <c r="E93" s="308">
        <v>45688</v>
      </c>
      <c r="F93" s="98">
        <v>3</v>
      </c>
      <c r="G93" s="288" t="s">
        <v>9</v>
      </c>
      <c r="H93" s="285">
        <v>3</v>
      </c>
      <c r="I93" s="8">
        <v>3</v>
      </c>
      <c r="J93" s="8">
        <v>3</v>
      </c>
      <c r="K93" s="46">
        <v>3</v>
      </c>
      <c r="L93" s="32">
        <v>3</v>
      </c>
      <c r="M93" s="209"/>
      <c r="N93" s="653" t="str">
        <f ca="1">CONCATENATE(" En bandeja de Miguel R. - Tiene ", (NETWORKDAYS(DATE(2025,3,27), TODAY())-1), " días en su bandeja")</f>
        <v xml:space="preserve"> En bandeja de Miguel R. - Tiene 6 días en su bandeja</v>
      </c>
      <c r="O93" s="3"/>
      <c r="P93" s="5"/>
      <c r="Q93" s="28"/>
      <c r="R93" s="15"/>
      <c r="S93" s="15"/>
      <c r="T93" s="15"/>
    </row>
    <row r="94" spans="1:20" ht="18.600000000000001" customHeight="1" x14ac:dyDescent="0.25">
      <c r="A94" s="715"/>
      <c r="B94" s="726"/>
      <c r="C94" s="546" t="s">
        <v>104</v>
      </c>
      <c r="D94" s="682" t="s">
        <v>1126</v>
      </c>
      <c r="E94" s="509">
        <v>45695</v>
      </c>
      <c r="F94" s="108">
        <v>3</v>
      </c>
      <c r="G94" s="421" t="s">
        <v>9</v>
      </c>
      <c r="H94" s="297">
        <v>4</v>
      </c>
      <c r="I94" s="11">
        <v>4</v>
      </c>
      <c r="J94" s="11">
        <v>1</v>
      </c>
      <c r="K94" s="64">
        <v>1</v>
      </c>
      <c r="L94" s="35">
        <v>1</v>
      </c>
      <c r="M94" s="167"/>
      <c r="N94" s="174" t="str">
        <f ca="1">CONCATENATE(" Pendiente por emitir en ",RIGHT(D94,5)," - Tiene ", NETWORKDAYS(E94,TODAY()), " días de retraso (Wood)")</f>
        <v xml:space="preserve"> Pendiente por emitir en Rev.0 - Tiene 41 días de retraso (Wood)</v>
      </c>
      <c r="O94" s="3"/>
      <c r="P94" s="5"/>
      <c r="Q94" s="28"/>
      <c r="R94" s="15"/>
      <c r="S94" s="15"/>
      <c r="T94" s="15"/>
    </row>
    <row r="95" spans="1:20" ht="18.600000000000001" customHeight="1" x14ac:dyDescent="0.25">
      <c r="A95" s="715"/>
      <c r="B95" s="726"/>
      <c r="C95" s="546" t="s">
        <v>104</v>
      </c>
      <c r="D95" s="682" t="s">
        <v>123</v>
      </c>
      <c r="E95" s="191">
        <v>45709</v>
      </c>
      <c r="F95" s="108">
        <v>1</v>
      </c>
      <c r="G95" s="421" t="s">
        <v>9</v>
      </c>
      <c r="H95" s="297">
        <v>1</v>
      </c>
      <c r="I95" s="11">
        <v>3</v>
      </c>
      <c r="J95" s="11">
        <v>3</v>
      </c>
      <c r="K95" s="64">
        <v>3</v>
      </c>
      <c r="L95" s="35">
        <v>3</v>
      </c>
      <c r="M95" s="167"/>
      <c r="N95" s="568" t="str">
        <f ca="1">CONCATENATE(" En bandeja de Edwin P. - Tiene ", (NETWORKDAYS(DATE(2025,3,26), TODAY())-1), " días en su bandeja")</f>
        <v xml:space="preserve"> En bandeja de Edwin P. - Tiene 7 días en su bandeja</v>
      </c>
      <c r="O95" s="3"/>
      <c r="P95" s="5"/>
      <c r="Q95" s="28"/>
      <c r="R95" s="15"/>
      <c r="S95" s="15"/>
      <c r="T95" s="15"/>
    </row>
    <row r="96" spans="1:20" ht="18.600000000000001" customHeight="1" x14ac:dyDescent="0.25">
      <c r="A96" s="715"/>
      <c r="B96" s="726"/>
      <c r="C96" s="546" t="s">
        <v>104</v>
      </c>
      <c r="D96" s="456" t="s">
        <v>124</v>
      </c>
      <c r="E96" s="191">
        <v>45716</v>
      </c>
      <c r="F96" s="108">
        <v>4</v>
      </c>
      <c r="G96" s="421" t="s">
        <v>9</v>
      </c>
      <c r="H96" s="297">
        <v>4</v>
      </c>
      <c r="I96" s="11">
        <v>4</v>
      </c>
      <c r="J96" s="11">
        <v>4</v>
      </c>
      <c r="K96" s="64">
        <v>0</v>
      </c>
      <c r="L96" s="35">
        <v>0</v>
      </c>
      <c r="M96" s="167"/>
      <c r="N96" s="568" t="s">
        <v>182</v>
      </c>
      <c r="O96" s="3"/>
      <c r="P96" s="5"/>
      <c r="Q96" s="28"/>
      <c r="R96" s="15"/>
      <c r="S96" s="15"/>
      <c r="T96" s="15"/>
    </row>
    <row r="97" spans="1:20" ht="18.600000000000001" customHeight="1" x14ac:dyDescent="0.25">
      <c r="A97" s="715"/>
      <c r="B97" s="726"/>
      <c r="C97" s="335" t="s">
        <v>125</v>
      </c>
      <c r="D97" s="93" t="s">
        <v>126</v>
      </c>
      <c r="E97" s="513">
        <v>45702</v>
      </c>
      <c r="F97" s="108">
        <v>2</v>
      </c>
      <c r="G97" s="421" t="s">
        <v>9</v>
      </c>
      <c r="H97" s="297">
        <v>2</v>
      </c>
      <c r="I97" s="11">
        <v>0</v>
      </c>
      <c r="J97" s="11">
        <v>0</v>
      </c>
      <c r="K97" s="64">
        <v>0</v>
      </c>
      <c r="L97" s="35">
        <v>0</v>
      </c>
      <c r="M97" s="167"/>
      <c r="N97" s="654" t="s">
        <v>182</v>
      </c>
      <c r="O97" s="3"/>
      <c r="P97" s="5"/>
      <c r="Q97" s="28"/>
      <c r="R97" s="15"/>
      <c r="S97" s="15"/>
      <c r="T97" s="15"/>
    </row>
    <row r="98" spans="1:20" ht="18.600000000000001" customHeight="1" x14ac:dyDescent="0.25">
      <c r="A98" s="715"/>
      <c r="B98" s="726"/>
      <c r="C98" s="335" t="s">
        <v>125</v>
      </c>
      <c r="D98" s="93" t="s">
        <v>128</v>
      </c>
      <c r="E98" s="513">
        <v>45702</v>
      </c>
      <c r="F98" s="108">
        <v>2</v>
      </c>
      <c r="G98" s="421" t="s">
        <v>9</v>
      </c>
      <c r="H98" s="297">
        <v>4</v>
      </c>
      <c r="I98" s="11">
        <v>4</v>
      </c>
      <c r="J98" s="11">
        <v>3</v>
      </c>
      <c r="K98" s="64">
        <v>0</v>
      </c>
      <c r="L98" s="35">
        <v>0</v>
      </c>
      <c r="M98" s="167"/>
      <c r="N98" s="654" t="s">
        <v>182</v>
      </c>
      <c r="O98" s="3"/>
      <c r="P98" s="5"/>
      <c r="Q98" s="28"/>
      <c r="R98" s="15"/>
      <c r="S98" s="15"/>
      <c r="T98" s="15"/>
    </row>
    <row r="99" spans="1:20" ht="18.600000000000001" customHeight="1" x14ac:dyDescent="0.25">
      <c r="A99" s="715"/>
      <c r="B99" s="726"/>
      <c r="C99" s="335" t="s">
        <v>125</v>
      </c>
      <c r="D99" s="269" t="s">
        <v>129</v>
      </c>
      <c r="E99" s="180">
        <v>45688</v>
      </c>
      <c r="F99" s="97">
        <v>1</v>
      </c>
      <c r="G99" s="125" t="s">
        <v>9</v>
      </c>
      <c r="H99" s="178">
        <v>1</v>
      </c>
      <c r="I99" s="7">
        <v>1</v>
      </c>
      <c r="J99" s="7">
        <v>1</v>
      </c>
      <c r="K99" s="47">
        <v>1</v>
      </c>
      <c r="L99" s="33">
        <v>4</v>
      </c>
      <c r="M99" s="101"/>
      <c r="N99" s="568" t="s">
        <v>132</v>
      </c>
      <c r="O99" s="3"/>
      <c r="P99" s="5"/>
      <c r="Q99" s="28"/>
      <c r="R99" s="15"/>
      <c r="S99" s="15"/>
      <c r="T99" s="15"/>
    </row>
    <row r="100" spans="1:20" ht="18.600000000000001" customHeight="1" x14ac:dyDescent="0.25">
      <c r="A100" s="715"/>
      <c r="B100" s="726"/>
      <c r="C100" s="335" t="s">
        <v>125</v>
      </c>
      <c r="D100" s="269" t="s">
        <v>1105</v>
      </c>
      <c r="E100" s="180">
        <v>45695</v>
      </c>
      <c r="F100" s="97">
        <v>1</v>
      </c>
      <c r="G100" s="125" t="s">
        <v>9</v>
      </c>
      <c r="H100" s="178">
        <v>1</v>
      </c>
      <c r="I100" s="7">
        <v>1</v>
      </c>
      <c r="J100" s="7">
        <v>3</v>
      </c>
      <c r="K100" s="47">
        <v>3</v>
      </c>
      <c r="L100" s="33">
        <v>3</v>
      </c>
      <c r="M100" s="101"/>
      <c r="N100" s="568" t="s">
        <v>1127</v>
      </c>
      <c r="O100" s="3"/>
      <c r="P100" s="5"/>
      <c r="Q100" s="28"/>
      <c r="R100" s="15"/>
      <c r="S100" s="15"/>
      <c r="T100" s="15"/>
    </row>
    <row r="101" spans="1:20" ht="18.600000000000001" customHeight="1" x14ac:dyDescent="0.25">
      <c r="A101" s="715"/>
      <c r="B101" s="726"/>
      <c r="C101" s="335" t="s">
        <v>125</v>
      </c>
      <c r="D101" s="269" t="s">
        <v>131</v>
      </c>
      <c r="E101" s="418">
        <v>45681</v>
      </c>
      <c r="F101" s="97">
        <v>2</v>
      </c>
      <c r="G101" s="125" t="s">
        <v>9</v>
      </c>
      <c r="H101" s="178">
        <v>4</v>
      </c>
      <c r="I101" s="7">
        <v>4</v>
      </c>
      <c r="J101" s="7">
        <v>3</v>
      </c>
      <c r="K101" s="47">
        <v>0</v>
      </c>
      <c r="L101" s="33">
        <v>0</v>
      </c>
      <c r="M101" s="101"/>
      <c r="N101" s="568" t="s">
        <v>182</v>
      </c>
      <c r="O101" s="3"/>
      <c r="P101" s="5"/>
      <c r="Q101" s="28"/>
      <c r="R101" s="15"/>
      <c r="S101" s="15"/>
      <c r="T101" s="15"/>
    </row>
    <row r="102" spans="1:20" ht="18.600000000000001" customHeight="1" x14ac:dyDescent="0.25">
      <c r="A102" s="715"/>
      <c r="B102" s="726"/>
      <c r="C102" s="335" t="s">
        <v>125</v>
      </c>
      <c r="D102" s="92" t="s">
        <v>133</v>
      </c>
      <c r="E102" s="180">
        <v>45681</v>
      </c>
      <c r="F102" s="97">
        <v>2</v>
      </c>
      <c r="G102" s="125" t="s">
        <v>9</v>
      </c>
      <c r="H102" s="178">
        <v>0</v>
      </c>
      <c r="I102" s="7">
        <v>0</v>
      </c>
      <c r="J102" s="7">
        <v>0</v>
      </c>
      <c r="K102" s="47">
        <v>0</v>
      </c>
      <c r="L102" s="33">
        <v>0</v>
      </c>
      <c r="M102" s="101"/>
      <c r="N102" s="654"/>
      <c r="O102" s="3"/>
      <c r="P102" s="5"/>
      <c r="Q102" s="28"/>
      <c r="R102" s="15"/>
      <c r="S102" s="15"/>
      <c r="T102" s="15"/>
    </row>
    <row r="103" spans="1:20" ht="18.600000000000001" customHeight="1" x14ac:dyDescent="0.25">
      <c r="A103" s="715"/>
      <c r="B103" s="726"/>
      <c r="C103" s="335" t="s">
        <v>125</v>
      </c>
      <c r="D103" s="269" t="s">
        <v>134</v>
      </c>
      <c r="E103" s="180">
        <v>45681</v>
      </c>
      <c r="F103" s="97">
        <v>2</v>
      </c>
      <c r="G103" s="125" t="s">
        <v>9</v>
      </c>
      <c r="H103" s="178">
        <v>0</v>
      </c>
      <c r="I103" s="7">
        <v>0</v>
      </c>
      <c r="J103" s="7">
        <v>0</v>
      </c>
      <c r="K103" s="47">
        <v>0</v>
      </c>
      <c r="L103" s="33">
        <v>0</v>
      </c>
      <c r="M103" s="101"/>
      <c r="N103" s="654"/>
      <c r="O103" s="3"/>
      <c r="P103" s="5"/>
      <c r="Q103" s="28"/>
      <c r="R103" s="15"/>
      <c r="S103" s="15"/>
      <c r="T103" s="15"/>
    </row>
    <row r="104" spans="1:20" ht="18.600000000000001" customHeight="1" x14ac:dyDescent="0.25">
      <c r="A104" s="715"/>
      <c r="B104" s="726"/>
      <c r="C104" s="335" t="s">
        <v>125</v>
      </c>
      <c r="D104" s="269" t="s">
        <v>135</v>
      </c>
      <c r="E104" s="191">
        <v>45695</v>
      </c>
      <c r="F104" s="97">
        <v>2</v>
      </c>
      <c r="G104" s="125" t="s">
        <v>9</v>
      </c>
      <c r="H104" s="178">
        <v>0</v>
      </c>
      <c r="I104" s="7">
        <v>0</v>
      </c>
      <c r="J104" s="7">
        <v>0</v>
      </c>
      <c r="K104" s="47">
        <v>0</v>
      </c>
      <c r="L104" s="33">
        <v>0</v>
      </c>
      <c r="M104" s="101"/>
      <c r="N104" s="654"/>
      <c r="O104" s="3"/>
      <c r="P104" s="5"/>
      <c r="Q104" s="28"/>
      <c r="R104" s="15"/>
      <c r="S104" s="15"/>
      <c r="T104" s="15"/>
    </row>
    <row r="105" spans="1:20" ht="18.600000000000001" customHeight="1" x14ac:dyDescent="0.25">
      <c r="A105" s="715"/>
      <c r="B105" s="726"/>
      <c r="C105" s="631" t="s">
        <v>136</v>
      </c>
      <c r="D105" s="473" t="s">
        <v>137</v>
      </c>
      <c r="E105" s="191"/>
      <c r="F105" s="97">
        <v>3</v>
      </c>
      <c r="G105" s="125" t="s">
        <v>9</v>
      </c>
      <c r="H105" s="178">
        <v>3</v>
      </c>
      <c r="I105" s="7">
        <v>3</v>
      </c>
      <c r="J105" s="7">
        <v>3</v>
      </c>
      <c r="K105" s="47">
        <v>3</v>
      </c>
      <c r="L105" s="33">
        <v>3</v>
      </c>
      <c r="M105" s="101"/>
      <c r="N105" s="568" t="s">
        <v>1077</v>
      </c>
      <c r="O105" s="3"/>
      <c r="P105" s="5"/>
      <c r="Q105" s="28"/>
      <c r="R105" s="15"/>
      <c r="S105" s="15"/>
      <c r="T105" s="15"/>
    </row>
    <row r="106" spans="1:20" ht="18.600000000000001" customHeight="1" x14ac:dyDescent="0.25">
      <c r="A106" s="715"/>
      <c r="B106" s="726"/>
      <c r="C106" s="335" t="s">
        <v>125</v>
      </c>
      <c r="D106" s="269" t="s">
        <v>138</v>
      </c>
      <c r="E106" s="180">
        <v>45688</v>
      </c>
      <c r="F106" s="97">
        <v>3</v>
      </c>
      <c r="G106" s="125" t="s">
        <v>9</v>
      </c>
      <c r="H106" s="178">
        <v>3</v>
      </c>
      <c r="I106" s="7">
        <v>3</v>
      </c>
      <c r="J106" s="7">
        <v>3</v>
      </c>
      <c r="K106" s="47">
        <v>3</v>
      </c>
      <c r="L106" s="33">
        <v>3</v>
      </c>
      <c r="M106" s="101"/>
      <c r="N106" s="568" t="s">
        <v>139</v>
      </c>
      <c r="O106" s="3"/>
      <c r="P106" s="5"/>
      <c r="Q106" s="28"/>
      <c r="R106" s="15"/>
      <c r="S106" s="15"/>
      <c r="T106" s="15"/>
    </row>
    <row r="107" spans="1:20" ht="18.600000000000001" customHeight="1" x14ac:dyDescent="0.25">
      <c r="A107" s="715"/>
      <c r="B107" s="726"/>
      <c r="C107" s="335" t="s">
        <v>140</v>
      </c>
      <c r="D107" s="92" t="s">
        <v>141</v>
      </c>
      <c r="E107" s="180">
        <v>45681</v>
      </c>
      <c r="F107" s="97">
        <v>2</v>
      </c>
      <c r="G107" s="125" t="s">
        <v>9</v>
      </c>
      <c r="H107" s="178">
        <v>2</v>
      </c>
      <c r="I107" s="7">
        <v>4</v>
      </c>
      <c r="J107" s="7">
        <v>4</v>
      </c>
      <c r="K107" s="47">
        <v>0</v>
      </c>
      <c r="L107" s="33">
        <v>0</v>
      </c>
      <c r="M107" s="101"/>
      <c r="N107" s="568" t="s">
        <v>182</v>
      </c>
      <c r="O107" s="3"/>
      <c r="P107" s="5"/>
      <c r="Q107" s="28"/>
      <c r="R107" s="15"/>
      <c r="S107" s="15"/>
      <c r="T107" s="15"/>
    </row>
    <row r="108" spans="1:20" ht="18.600000000000001" customHeight="1" x14ac:dyDescent="0.25">
      <c r="A108" s="715"/>
      <c r="B108" s="726"/>
      <c r="C108" s="631" t="s">
        <v>142</v>
      </c>
      <c r="D108" s="521" t="s">
        <v>143</v>
      </c>
      <c r="E108" s="181"/>
      <c r="F108" s="109">
        <v>1</v>
      </c>
      <c r="G108" s="246" t="s">
        <v>9</v>
      </c>
      <c r="H108" s="135">
        <v>1</v>
      </c>
      <c r="I108" s="10">
        <v>1</v>
      </c>
      <c r="J108" s="10">
        <v>1</v>
      </c>
      <c r="K108" s="47">
        <v>1</v>
      </c>
      <c r="L108" s="33">
        <v>1</v>
      </c>
      <c r="M108" s="101"/>
      <c r="N108" s="568"/>
      <c r="O108" s="3"/>
      <c r="P108" s="5"/>
      <c r="Q108" s="28"/>
      <c r="R108" s="15"/>
      <c r="S108" s="15"/>
      <c r="T108" s="15"/>
    </row>
    <row r="109" spans="1:20" ht="18.600000000000001" customHeight="1" x14ac:dyDescent="0.25">
      <c r="A109" s="715"/>
      <c r="B109" s="726"/>
      <c r="C109" s="488" t="s">
        <v>125</v>
      </c>
      <c r="D109" s="119" t="s">
        <v>144</v>
      </c>
      <c r="E109" s="359">
        <v>45664</v>
      </c>
      <c r="F109" s="109">
        <v>2</v>
      </c>
      <c r="G109" s="246" t="s">
        <v>9</v>
      </c>
      <c r="H109" s="135">
        <v>2</v>
      </c>
      <c r="I109" s="10">
        <v>4</v>
      </c>
      <c r="J109" s="10">
        <v>4</v>
      </c>
      <c r="K109" s="47">
        <v>0</v>
      </c>
      <c r="L109" s="38">
        <v>0</v>
      </c>
      <c r="M109" s="101"/>
      <c r="N109" s="568" t="s">
        <v>182</v>
      </c>
      <c r="O109" s="3"/>
      <c r="P109" s="5"/>
      <c r="Q109" s="28"/>
      <c r="R109" s="15"/>
      <c r="S109" s="15"/>
      <c r="T109" s="15"/>
    </row>
    <row r="110" spans="1:20" ht="18.600000000000001" customHeight="1" x14ac:dyDescent="0.25">
      <c r="A110" s="715"/>
      <c r="B110" s="726"/>
      <c r="C110" s="488" t="s">
        <v>125</v>
      </c>
      <c r="D110" s="119" t="s">
        <v>145</v>
      </c>
      <c r="E110" s="359"/>
      <c r="F110" s="109">
        <v>1</v>
      </c>
      <c r="G110" s="246" t="s">
        <v>9</v>
      </c>
      <c r="H110" s="135">
        <v>1</v>
      </c>
      <c r="I110" s="10">
        <v>1</v>
      </c>
      <c r="J110" s="243">
        <v>1</v>
      </c>
      <c r="K110" s="44">
        <v>1</v>
      </c>
      <c r="L110" s="33">
        <v>1</v>
      </c>
      <c r="M110" s="170"/>
      <c r="N110" s="176"/>
      <c r="O110" s="3"/>
      <c r="P110" s="5"/>
      <c r="Q110" s="28"/>
      <c r="R110" s="15"/>
      <c r="S110" s="15"/>
      <c r="T110" s="15"/>
    </row>
    <row r="111" spans="1:20" ht="18.600000000000001" customHeight="1" x14ac:dyDescent="0.25">
      <c r="A111" s="715"/>
      <c r="B111" s="578"/>
      <c r="C111" s="488"/>
      <c r="D111" s="523"/>
      <c r="E111" s="359"/>
      <c r="F111" s="109"/>
      <c r="G111" s="246"/>
      <c r="H111" s="135"/>
      <c r="I111" s="10"/>
      <c r="J111" s="243"/>
      <c r="K111" s="44"/>
      <c r="L111" s="33"/>
      <c r="M111" s="170"/>
      <c r="N111" s="176"/>
      <c r="O111" s="3"/>
      <c r="P111" s="5"/>
      <c r="Q111" s="28"/>
      <c r="R111" s="15"/>
      <c r="S111" s="15"/>
      <c r="T111" s="15"/>
    </row>
    <row r="112" spans="1:20" ht="8.25" customHeight="1" thickBot="1" x14ac:dyDescent="0.3">
      <c r="A112" s="715"/>
      <c r="B112" s="630"/>
      <c r="C112" s="481"/>
      <c r="D112" s="376"/>
      <c r="E112" s="206"/>
      <c r="F112" s="99"/>
      <c r="G112" s="247"/>
      <c r="H112" s="60"/>
      <c r="I112" s="9"/>
      <c r="J112" s="244"/>
      <c r="K112" s="45"/>
      <c r="L112" s="37"/>
      <c r="M112" s="171"/>
      <c r="N112" s="177"/>
      <c r="O112" s="3"/>
      <c r="P112" s="5"/>
      <c r="Q112" s="28"/>
      <c r="R112" s="15"/>
      <c r="S112" s="15"/>
      <c r="T112" s="15"/>
    </row>
    <row r="113" spans="1:39" ht="18.600000000000001" customHeight="1" thickBot="1" x14ac:dyDescent="0.3">
      <c r="A113" s="715"/>
      <c r="B113" s="715" t="s">
        <v>146</v>
      </c>
      <c r="C113" s="479" t="s">
        <v>41</v>
      </c>
      <c r="D113" s="355" t="s">
        <v>147</v>
      </c>
      <c r="E113" s="345">
        <v>45702</v>
      </c>
      <c r="F113" s="297">
        <v>1</v>
      </c>
      <c r="G113" s="302" t="s">
        <v>9</v>
      </c>
      <c r="H113" s="297">
        <v>1</v>
      </c>
      <c r="I113" s="11">
        <v>1</v>
      </c>
      <c r="J113" s="11">
        <v>1</v>
      </c>
      <c r="K113" s="11">
        <v>1</v>
      </c>
      <c r="L113" s="35">
        <v>1</v>
      </c>
      <c r="M113" s="167"/>
      <c r="N113" s="561" t="s">
        <v>148</v>
      </c>
      <c r="O113" s="1"/>
      <c r="P113" s="5"/>
      <c r="Q113" s="28"/>
      <c r="R113" s="15"/>
      <c r="S113" s="15"/>
      <c r="T113" s="15"/>
      <c r="U113" s="656"/>
      <c r="V113" s="656"/>
      <c r="W113" s="656"/>
      <c r="X113" s="656"/>
      <c r="Y113" s="656"/>
      <c r="Z113" s="656"/>
      <c r="AA113" s="15"/>
      <c r="AB113" s="15"/>
      <c r="AK113" s="15"/>
      <c r="AL113" s="15"/>
      <c r="AM113" s="15"/>
    </row>
    <row r="114" spans="1:39" ht="18.600000000000001" customHeight="1" thickBot="1" x14ac:dyDescent="0.3">
      <c r="A114" s="715"/>
      <c r="B114" s="714"/>
      <c r="C114" s="624" t="s">
        <v>82</v>
      </c>
      <c r="D114" s="625" t="s">
        <v>149</v>
      </c>
      <c r="E114" s="345"/>
      <c r="F114" s="297">
        <v>1</v>
      </c>
      <c r="G114" s="238" t="s">
        <v>9</v>
      </c>
      <c r="H114" s="297">
        <v>1</v>
      </c>
      <c r="I114" s="11">
        <v>1</v>
      </c>
      <c r="J114" s="11">
        <v>1</v>
      </c>
      <c r="K114" s="11">
        <v>1</v>
      </c>
      <c r="L114" s="35">
        <v>1</v>
      </c>
      <c r="M114" s="167"/>
      <c r="N114" s="563" t="s">
        <v>150</v>
      </c>
      <c r="O114" s="1"/>
      <c r="P114" s="5"/>
      <c r="Q114" s="28"/>
      <c r="R114" s="15"/>
      <c r="S114" s="15"/>
      <c r="T114" s="15"/>
      <c r="U114" s="656"/>
      <c r="V114" s="656"/>
      <c r="W114" s="656"/>
      <c r="X114" s="656"/>
      <c r="Y114" s="656"/>
      <c r="Z114" s="656"/>
      <c r="AA114" s="15"/>
      <c r="AB114" s="15"/>
      <c r="AK114" s="15"/>
      <c r="AL114" s="15"/>
      <c r="AM114" s="15"/>
    </row>
    <row r="115" spans="1:39" ht="18.600000000000001" customHeight="1" thickBot="1" x14ac:dyDescent="0.3">
      <c r="A115" s="715"/>
      <c r="B115" s="714"/>
      <c r="C115" s="347" t="s">
        <v>82</v>
      </c>
      <c r="D115" s="351" t="s">
        <v>151</v>
      </c>
      <c r="E115" s="345">
        <v>45702</v>
      </c>
      <c r="F115" s="178">
        <v>1</v>
      </c>
      <c r="G115" s="238" t="s">
        <v>9</v>
      </c>
      <c r="H115" s="178">
        <v>1</v>
      </c>
      <c r="I115" s="7">
        <v>1</v>
      </c>
      <c r="J115" s="279">
        <v>1</v>
      </c>
      <c r="K115" s="7">
        <v>1</v>
      </c>
      <c r="L115" s="33">
        <v>1</v>
      </c>
      <c r="M115" s="101"/>
      <c r="N115" s="564" t="s">
        <v>1128</v>
      </c>
      <c r="O115" s="1"/>
      <c r="P115" s="5"/>
      <c r="Q115" s="28"/>
      <c r="R115" s="15"/>
      <c r="S115" s="15"/>
      <c r="T115" s="15"/>
      <c r="U115" s="656"/>
      <c r="V115" s="656"/>
      <c r="W115" s="656"/>
      <c r="X115" s="656"/>
      <c r="Y115" s="656"/>
      <c r="Z115" s="656"/>
      <c r="AA115" s="15"/>
      <c r="AB115" s="15"/>
      <c r="AK115" s="15"/>
      <c r="AL115" s="15"/>
      <c r="AM115" s="15"/>
    </row>
    <row r="116" spans="1:39" ht="18.600000000000001" customHeight="1" thickBot="1" x14ac:dyDescent="0.3">
      <c r="A116" s="715"/>
      <c r="B116" s="714"/>
      <c r="C116" s="347" t="s">
        <v>82</v>
      </c>
      <c r="D116" s="351" t="s">
        <v>153</v>
      </c>
      <c r="E116" s="345">
        <v>45702</v>
      </c>
      <c r="F116" s="178">
        <v>1</v>
      </c>
      <c r="G116" s="238" t="s">
        <v>9</v>
      </c>
      <c r="H116" s="178">
        <v>1</v>
      </c>
      <c r="I116" s="7">
        <v>1</v>
      </c>
      <c r="J116" s="279">
        <v>1</v>
      </c>
      <c r="K116" s="7">
        <v>1</v>
      </c>
      <c r="L116" s="33">
        <v>1</v>
      </c>
      <c r="M116" s="101"/>
      <c r="N116" s="564" t="s">
        <v>1128</v>
      </c>
      <c r="O116" s="1"/>
      <c r="P116" s="5"/>
      <c r="Q116" s="28"/>
      <c r="R116" s="15"/>
      <c r="S116" s="15"/>
      <c r="T116" s="15"/>
      <c r="U116" s="656"/>
      <c r="V116" s="656"/>
      <c r="W116" s="656"/>
      <c r="X116" s="656"/>
      <c r="Y116" s="656"/>
      <c r="Z116" s="656"/>
      <c r="AA116" s="15"/>
      <c r="AB116" s="15"/>
      <c r="AK116" s="15"/>
      <c r="AL116" s="15"/>
      <c r="AM116" s="15"/>
    </row>
    <row r="117" spans="1:39" ht="18.600000000000001" customHeight="1" thickBot="1" x14ac:dyDescent="0.3">
      <c r="A117" s="715"/>
      <c r="B117" s="714"/>
      <c r="C117" s="347" t="s">
        <v>82</v>
      </c>
      <c r="D117" s="351" t="s">
        <v>1129</v>
      </c>
      <c r="E117" s="345">
        <v>45748</v>
      </c>
      <c r="F117" s="178"/>
      <c r="G117" s="238" t="s">
        <v>9</v>
      </c>
      <c r="H117" s="178"/>
      <c r="I117" s="7"/>
      <c r="J117" s="279">
        <v>1</v>
      </c>
      <c r="K117" s="7">
        <v>1</v>
      </c>
      <c r="L117" s="33">
        <v>1</v>
      </c>
      <c r="M117" s="101"/>
      <c r="N117" s="564"/>
      <c r="O117" s="1"/>
      <c r="P117" s="5"/>
      <c r="Q117" s="28"/>
      <c r="R117" s="15"/>
      <c r="S117" s="15"/>
      <c r="T117" s="15"/>
      <c r="U117" s="656"/>
      <c r="V117" s="656"/>
      <c r="W117" s="656"/>
      <c r="X117" s="656"/>
      <c r="Y117" s="656"/>
      <c r="Z117" s="656"/>
      <c r="AA117" s="15"/>
      <c r="AB117" s="15"/>
      <c r="AK117" s="15"/>
      <c r="AL117" s="15"/>
      <c r="AM117" s="15"/>
    </row>
    <row r="118" spans="1:39" ht="18.600000000000001" customHeight="1" thickBot="1" x14ac:dyDescent="0.3">
      <c r="A118" s="715"/>
      <c r="B118" s="714"/>
      <c r="C118" s="347" t="s">
        <v>41</v>
      </c>
      <c r="D118" s="351" t="s">
        <v>1130</v>
      </c>
      <c r="E118" s="345"/>
      <c r="F118" s="178">
        <v>1</v>
      </c>
      <c r="G118" s="238" t="s">
        <v>9</v>
      </c>
      <c r="H118" s="178">
        <v>1</v>
      </c>
      <c r="I118" s="7">
        <v>1</v>
      </c>
      <c r="J118" s="279">
        <v>1</v>
      </c>
      <c r="K118" s="7">
        <v>1</v>
      </c>
      <c r="L118" s="33">
        <v>1</v>
      </c>
      <c r="M118" s="101"/>
      <c r="N118" s="564"/>
      <c r="O118" s="1"/>
      <c r="P118" s="5"/>
      <c r="Q118" s="28"/>
      <c r="R118" s="15"/>
      <c r="S118" s="15"/>
      <c r="T118" s="15"/>
      <c r="U118" s="656"/>
      <c r="V118" s="656"/>
      <c r="W118" s="656"/>
      <c r="X118" s="656"/>
      <c r="Y118" s="656"/>
      <c r="Z118" s="656"/>
      <c r="AA118" s="15"/>
      <c r="AB118" s="15"/>
      <c r="AK118" s="15"/>
      <c r="AL118" s="15"/>
      <c r="AM118" s="15"/>
    </row>
    <row r="119" spans="1:39" ht="18.600000000000001" customHeight="1" thickBot="1" x14ac:dyDescent="0.3">
      <c r="A119" s="715"/>
      <c r="B119" s="714"/>
      <c r="C119" s="347" t="s">
        <v>113</v>
      </c>
      <c r="D119" s="351" t="s">
        <v>155</v>
      </c>
      <c r="E119" s="345">
        <v>45736</v>
      </c>
      <c r="F119" s="178">
        <v>2</v>
      </c>
      <c r="G119" s="238" t="s">
        <v>9</v>
      </c>
      <c r="H119" s="178">
        <v>2</v>
      </c>
      <c r="I119" s="7">
        <v>2</v>
      </c>
      <c r="J119" s="279">
        <v>2</v>
      </c>
      <c r="K119" s="7">
        <v>2</v>
      </c>
      <c r="L119" s="33">
        <v>4</v>
      </c>
      <c r="M119" s="101"/>
      <c r="N119" s="260"/>
      <c r="O119" s="1"/>
      <c r="P119" s="5"/>
      <c r="Q119" s="28"/>
      <c r="R119" s="15"/>
      <c r="S119" s="15"/>
      <c r="T119" s="15"/>
      <c r="U119" s="656"/>
      <c r="V119" s="656"/>
      <c r="W119" s="656"/>
      <c r="X119" s="656"/>
      <c r="Y119" s="656"/>
      <c r="Z119" s="656"/>
      <c r="AA119" s="15"/>
      <c r="AB119" s="15"/>
      <c r="AK119" s="15"/>
      <c r="AL119" s="15"/>
      <c r="AM119" s="15"/>
    </row>
    <row r="120" spans="1:39" ht="18.600000000000001" customHeight="1" thickBot="1" x14ac:dyDescent="0.3">
      <c r="A120" s="715"/>
      <c r="B120" s="714"/>
      <c r="C120" s="347"/>
      <c r="D120" s="269"/>
      <c r="E120" s="201"/>
      <c r="F120" s="178"/>
      <c r="G120" s="238"/>
      <c r="H120" s="178"/>
      <c r="I120" s="7"/>
      <c r="J120" s="279"/>
      <c r="K120" s="7"/>
      <c r="L120" s="33"/>
      <c r="M120" s="101"/>
      <c r="N120" s="260"/>
      <c r="O120" s="1"/>
      <c r="P120" s="5"/>
      <c r="Q120" s="28"/>
      <c r="R120" s="15"/>
      <c r="S120" s="15"/>
      <c r="T120" s="15"/>
      <c r="U120" s="656"/>
      <c r="V120" s="656"/>
      <c r="W120" s="656"/>
      <c r="X120" s="656"/>
      <c r="Y120" s="656"/>
      <c r="Z120" s="656"/>
      <c r="AA120" s="15"/>
      <c r="AB120" s="15"/>
      <c r="AK120" s="15"/>
      <c r="AL120" s="15"/>
      <c r="AM120" s="15"/>
    </row>
    <row r="121" spans="1:39" ht="9.75" customHeight="1" thickBot="1" x14ac:dyDescent="0.3">
      <c r="A121" s="716"/>
      <c r="B121" s="727"/>
      <c r="C121" s="638"/>
      <c r="D121" s="639"/>
      <c r="E121" s="263"/>
      <c r="F121" s="265"/>
      <c r="G121" s="505"/>
      <c r="H121" s="265"/>
      <c r="I121" s="36"/>
      <c r="J121" s="266"/>
      <c r="K121" s="36"/>
      <c r="L121" s="37"/>
      <c r="M121" s="226"/>
      <c r="N121" s="506"/>
      <c r="O121" s="1"/>
      <c r="P121" s="5"/>
      <c r="Q121" s="28"/>
      <c r="R121" s="15"/>
      <c r="S121" s="15"/>
      <c r="T121" s="15"/>
      <c r="U121" s="656"/>
      <c r="V121" s="656"/>
      <c r="W121" s="656"/>
      <c r="X121" s="656"/>
      <c r="Y121" s="656"/>
      <c r="Z121" s="656"/>
      <c r="AA121" s="15"/>
      <c r="AB121" s="15"/>
      <c r="AK121" s="15"/>
      <c r="AL121" s="15"/>
      <c r="AM121" s="15"/>
    </row>
    <row r="122" spans="1:39" ht="9.75" customHeight="1" thickBot="1" x14ac:dyDescent="0.3">
      <c r="A122" s="508"/>
      <c r="B122" s="127"/>
      <c r="C122" s="516"/>
      <c r="D122" s="204"/>
      <c r="E122" s="49"/>
      <c r="F122" s="1"/>
      <c r="G122" s="54"/>
      <c r="H122" s="1"/>
      <c r="I122" s="31"/>
      <c r="J122" s="250"/>
      <c r="K122" s="31"/>
      <c r="L122" s="41"/>
      <c r="M122" s="1"/>
      <c r="N122" s="525"/>
      <c r="O122" s="1"/>
      <c r="P122" s="5"/>
      <c r="Q122" s="28"/>
      <c r="R122" s="15"/>
      <c r="S122" s="15"/>
      <c r="T122" s="15"/>
      <c r="U122" s="656"/>
      <c r="V122" s="656"/>
      <c r="W122" s="656"/>
      <c r="X122" s="656"/>
      <c r="Y122" s="656"/>
      <c r="Z122" s="656"/>
      <c r="AA122" s="15"/>
      <c r="AB122" s="15"/>
      <c r="AK122" s="15"/>
      <c r="AL122" s="15"/>
      <c r="AM122" s="15"/>
    </row>
    <row r="123" spans="1:39" ht="18.600000000000001" customHeight="1" x14ac:dyDescent="0.25">
      <c r="A123" s="706" t="s">
        <v>156</v>
      </c>
      <c r="B123" s="709" t="s">
        <v>157</v>
      </c>
      <c r="C123" s="151" t="s">
        <v>158</v>
      </c>
      <c r="D123" s="628" t="s">
        <v>159</v>
      </c>
      <c r="E123" s="121"/>
      <c r="F123" s="285">
        <v>1</v>
      </c>
      <c r="G123" s="668" t="s">
        <v>9</v>
      </c>
      <c r="H123" s="285">
        <v>0</v>
      </c>
      <c r="I123" s="39">
        <v>0</v>
      </c>
      <c r="J123" s="39">
        <v>0</v>
      </c>
      <c r="K123" s="39">
        <v>0</v>
      </c>
      <c r="L123" s="40">
        <v>0</v>
      </c>
      <c r="M123" s="209"/>
      <c r="N123" s="357"/>
      <c r="O123" s="3"/>
      <c r="P123" s="5"/>
      <c r="Q123" s="28"/>
      <c r="R123" s="15"/>
      <c r="S123" s="15"/>
      <c r="T123" s="15"/>
    </row>
    <row r="124" spans="1:39" ht="18.600000000000001" customHeight="1" x14ac:dyDescent="0.25">
      <c r="A124" s="707"/>
      <c r="B124" s="710"/>
      <c r="C124" s="70" t="s">
        <v>160</v>
      </c>
      <c r="D124" s="150" t="s">
        <v>161</v>
      </c>
      <c r="E124" s="154"/>
      <c r="F124" s="178">
        <v>3</v>
      </c>
      <c r="G124" s="669" t="s">
        <v>9</v>
      </c>
      <c r="H124" s="297">
        <v>1</v>
      </c>
      <c r="I124" s="10">
        <v>1</v>
      </c>
      <c r="J124" s="10">
        <v>1</v>
      </c>
      <c r="K124" s="10">
        <v>1</v>
      </c>
      <c r="L124" s="38">
        <v>1</v>
      </c>
      <c r="M124" s="101"/>
      <c r="N124" s="430"/>
      <c r="O124" s="3"/>
      <c r="P124" s="5"/>
      <c r="Q124" s="28"/>
      <c r="R124" s="15"/>
      <c r="S124" s="15"/>
      <c r="T124" s="15"/>
    </row>
    <row r="125" spans="1:39" ht="18.600000000000001" customHeight="1" x14ac:dyDescent="0.25">
      <c r="A125" s="780"/>
      <c r="B125" s="781"/>
      <c r="C125" s="70"/>
      <c r="D125" s="150"/>
      <c r="E125" s="154"/>
      <c r="F125" s="135"/>
      <c r="G125" s="669"/>
      <c r="H125" s="215"/>
      <c r="I125" s="10"/>
      <c r="J125" s="10"/>
      <c r="K125" s="10"/>
      <c r="L125" s="38"/>
      <c r="M125" s="101"/>
      <c r="N125" s="430"/>
      <c r="O125" s="3"/>
      <c r="P125" s="5"/>
      <c r="Q125" s="28"/>
      <c r="R125" s="15"/>
      <c r="S125" s="15"/>
      <c r="T125" s="15"/>
    </row>
    <row r="126" spans="1:39" ht="9.75" customHeight="1" thickBot="1" x14ac:dyDescent="0.3">
      <c r="A126" s="708"/>
      <c r="B126" s="711"/>
      <c r="C126" s="72"/>
      <c r="D126" s="205"/>
      <c r="E126" s="248"/>
      <c r="F126" s="60"/>
      <c r="G126" s="670"/>
      <c r="H126" s="216"/>
      <c r="I126" s="9"/>
      <c r="J126" s="9"/>
      <c r="K126" s="9"/>
      <c r="L126" s="34"/>
      <c r="M126" s="171"/>
      <c r="N126" s="358"/>
      <c r="O126" s="3"/>
      <c r="P126" s="5"/>
      <c r="Q126" s="28"/>
      <c r="R126" s="15"/>
      <c r="S126" s="15"/>
      <c r="T126" s="15"/>
    </row>
    <row r="127" spans="1:39" ht="8.25" customHeight="1" thickBot="1" x14ac:dyDescent="0.3">
      <c r="A127" s="127"/>
      <c r="B127" s="127"/>
      <c r="C127" s="338"/>
      <c r="D127" s="204"/>
      <c r="E127" s="49"/>
      <c r="F127" s="1"/>
      <c r="G127" s="54"/>
      <c r="H127" s="1"/>
      <c r="I127" s="31"/>
      <c r="J127" s="1"/>
      <c r="K127" s="1"/>
      <c r="L127" s="1"/>
      <c r="M127" s="1"/>
      <c r="N127" s="337"/>
      <c r="O127" s="3"/>
      <c r="P127" s="5"/>
      <c r="Q127" s="28"/>
      <c r="R127" s="15"/>
      <c r="S127" s="15"/>
      <c r="T127" s="15"/>
    </row>
    <row r="128" spans="1:39" ht="18" customHeight="1" x14ac:dyDescent="0.25">
      <c r="A128" s="698" t="s">
        <v>162</v>
      </c>
      <c r="B128" s="698" t="s">
        <v>163</v>
      </c>
      <c r="C128" s="645" t="s">
        <v>113</v>
      </c>
      <c r="D128" s="305" t="s">
        <v>164</v>
      </c>
      <c r="E128" s="636"/>
      <c r="F128" s="160">
        <v>2</v>
      </c>
      <c r="G128" s="56" t="s">
        <v>9</v>
      </c>
      <c r="H128" s="234">
        <v>2</v>
      </c>
      <c r="I128" s="39">
        <v>2</v>
      </c>
      <c r="J128" s="39">
        <v>2</v>
      </c>
      <c r="K128" s="39">
        <v>2</v>
      </c>
      <c r="L128" s="40">
        <v>0</v>
      </c>
      <c r="M128" s="169"/>
      <c r="N128" s="461"/>
      <c r="O128" s="680"/>
    </row>
    <row r="129" spans="1:39" ht="18" customHeight="1" x14ac:dyDescent="0.25">
      <c r="A129" s="712"/>
      <c r="B129" s="712"/>
      <c r="C129" s="347" t="s">
        <v>113</v>
      </c>
      <c r="D129" s="351" t="s">
        <v>165</v>
      </c>
      <c r="E129" s="181"/>
      <c r="F129" s="158">
        <v>4</v>
      </c>
      <c r="G129" s="55" t="s">
        <v>9</v>
      </c>
      <c r="H129" s="215">
        <v>0</v>
      </c>
      <c r="I129" s="10">
        <v>0</v>
      </c>
      <c r="J129" s="10">
        <v>0</v>
      </c>
      <c r="K129" s="10">
        <v>0</v>
      </c>
      <c r="L129" s="38">
        <v>0</v>
      </c>
      <c r="M129" s="243"/>
      <c r="N129" s="646"/>
      <c r="O129" s="680"/>
    </row>
    <row r="130" spans="1:39" ht="18" customHeight="1" x14ac:dyDescent="0.25">
      <c r="A130" s="712"/>
      <c r="B130" s="712"/>
      <c r="C130" s="347" t="s">
        <v>41</v>
      </c>
      <c r="D130" s="351" t="s">
        <v>166</v>
      </c>
      <c r="E130" s="181">
        <v>45744</v>
      </c>
      <c r="F130" s="158">
        <v>1</v>
      </c>
      <c r="G130" s="55" t="s">
        <v>9</v>
      </c>
      <c r="H130" s="215">
        <v>1</v>
      </c>
      <c r="I130" s="10">
        <v>1</v>
      </c>
      <c r="J130" s="10">
        <v>1</v>
      </c>
      <c r="K130" s="10">
        <v>1</v>
      </c>
      <c r="L130" s="38">
        <v>1</v>
      </c>
      <c r="M130" s="279"/>
      <c r="N130" s="321"/>
      <c r="O130" s="680"/>
    </row>
    <row r="131" spans="1:39" ht="18" customHeight="1" x14ac:dyDescent="0.25">
      <c r="A131" s="712"/>
      <c r="B131" s="712"/>
      <c r="C131" s="347" t="s">
        <v>41</v>
      </c>
      <c r="D131" s="269" t="s">
        <v>167</v>
      </c>
      <c r="E131" s="180">
        <v>45742</v>
      </c>
      <c r="F131" s="156">
        <v>1</v>
      </c>
      <c r="G131" s="52" t="s">
        <v>9</v>
      </c>
      <c r="H131" s="220">
        <v>1</v>
      </c>
      <c r="I131" s="7">
        <v>1</v>
      </c>
      <c r="J131" s="7">
        <v>1</v>
      </c>
      <c r="K131" s="7">
        <v>1</v>
      </c>
      <c r="L131" s="33">
        <v>1</v>
      </c>
      <c r="M131" s="279"/>
      <c r="N131" s="321" t="s">
        <v>1112</v>
      </c>
      <c r="O131" s="680"/>
    </row>
    <row r="132" spans="1:39" ht="18" customHeight="1" x14ac:dyDescent="0.25">
      <c r="A132" s="712"/>
      <c r="B132" s="712"/>
      <c r="C132" s="438" t="s">
        <v>168</v>
      </c>
      <c r="D132" s="355" t="s">
        <v>169</v>
      </c>
      <c r="E132" s="191">
        <v>45737</v>
      </c>
      <c r="F132" s="420">
        <v>2</v>
      </c>
      <c r="G132" s="492" t="s">
        <v>9</v>
      </c>
      <c r="H132" s="303">
        <v>2</v>
      </c>
      <c r="I132" s="11">
        <v>2</v>
      </c>
      <c r="J132" s="11">
        <v>2</v>
      </c>
      <c r="K132" s="11">
        <v>2</v>
      </c>
      <c r="L132" s="35">
        <v>2</v>
      </c>
      <c r="M132" s="298"/>
      <c r="N132" s="322"/>
      <c r="O132" s="680"/>
    </row>
    <row r="133" spans="1:39" ht="18" customHeight="1" x14ac:dyDescent="0.25">
      <c r="A133" s="712"/>
      <c r="B133" s="712"/>
      <c r="C133" s="347" t="s">
        <v>168</v>
      </c>
      <c r="D133" s="269" t="s">
        <v>170</v>
      </c>
      <c r="E133" s="180">
        <v>45737</v>
      </c>
      <c r="F133" s="156">
        <v>2</v>
      </c>
      <c r="G133" s="52" t="s">
        <v>9</v>
      </c>
      <c r="H133" s="220">
        <v>2</v>
      </c>
      <c r="I133" s="7">
        <v>2</v>
      </c>
      <c r="J133" s="7">
        <v>2</v>
      </c>
      <c r="K133" s="7">
        <v>2</v>
      </c>
      <c r="L133" s="33">
        <v>2</v>
      </c>
      <c r="M133" s="279"/>
      <c r="N133" s="647"/>
      <c r="O133" s="1"/>
      <c r="P133" s="5"/>
      <c r="Q133" s="28"/>
      <c r="R133" s="15"/>
      <c r="S133" s="15"/>
      <c r="T133" s="15"/>
      <c r="U133" s="656"/>
      <c r="V133" s="656"/>
      <c r="W133" s="656"/>
      <c r="X133" s="656"/>
      <c r="Y133" s="656"/>
      <c r="Z133" s="656"/>
      <c r="AA133" s="15"/>
      <c r="AB133" s="15"/>
      <c r="AK133" s="15"/>
      <c r="AL133" s="15"/>
      <c r="AM133" s="15"/>
    </row>
    <row r="134" spans="1:39" ht="18" customHeight="1" x14ac:dyDescent="0.25">
      <c r="A134" s="712"/>
      <c r="B134" s="712"/>
      <c r="C134" s="470"/>
      <c r="D134" s="355"/>
      <c r="E134" s="191"/>
      <c r="F134" s="420"/>
      <c r="G134" s="492"/>
      <c r="H134" s="297"/>
      <c r="I134" s="11"/>
      <c r="J134" s="167"/>
      <c r="K134" s="11"/>
      <c r="L134" s="108"/>
      <c r="M134" s="167"/>
      <c r="N134" s="84"/>
      <c r="O134" s="680"/>
    </row>
    <row r="135" spans="1:39" ht="6" customHeight="1" thickBot="1" x14ac:dyDescent="0.3">
      <c r="A135" s="713"/>
      <c r="B135" s="713"/>
      <c r="C135" s="638"/>
      <c r="D135" s="639"/>
      <c r="E135" s="292"/>
      <c r="F135" s="159"/>
      <c r="G135" s="126"/>
      <c r="H135" s="265"/>
      <c r="I135" s="36"/>
      <c r="J135" s="226"/>
      <c r="K135" s="36"/>
      <c r="L135" s="111"/>
      <c r="M135" s="226"/>
      <c r="N135" s="79"/>
      <c r="O135" s="680"/>
    </row>
    <row r="136" spans="1:39" ht="9" customHeight="1" thickBot="1" x14ac:dyDescent="0.3">
      <c r="A136" s="127"/>
      <c r="B136" s="127"/>
      <c r="C136" s="128"/>
      <c r="D136" s="129"/>
      <c r="E136" s="50"/>
      <c r="F136" s="1"/>
      <c r="G136" s="54"/>
      <c r="H136" s="1"/>
      <c r="I136" s="31"/>
      <c r="J136" s="1"/>
      <c r="K136" s="1"/>
      <c r="L136" s="1"/>
      <c r="M136" s="1"/>
      <c r="N136" s="80"/>
      <c r="O136" s="3"/>
      <c r="P136" s="2"/>
      <c r="Q136" s="4"/>
      <c r="R136" s="48"/>
      <c r="S136" s="48"/>
      <c r="T136" s="48"/>
    </row>
    <row r="137" spans="1:39" ht="33" customHeight="1" thickBot="1" x14ac:dyDescent="0.3">
      <c r="A137" s="695" t="s">
        <v>173</v>
      </c>
      <c r="B137" s="714" t="s">
        <v>174</v>
      </c>
      <c r="C137" s="576" t="s">
        <v>45</v>
      </c>
      <c r="D137" s="141" t="s">
        <v>46</v>
      </c>
      <c r="E137" s="369"/>
      <c r="F137" s="155"/>
      <c r="G137" s="51"/>
      <c r="H137" s="285"/>
      <c r="I137" s="39"/>
      <c r="J137" s="306"/>
      <c r="K137" s="8"/>
      <c r="L137" s="32"/>
      <c r="M137" s="209"/>
      <c r="N137" s="172" t="s">
        <v>1131</v>
      </c>
      <c r="O137" s="680"/>
    </row>
    <row r="138" spans="1:39" ht="18.600000000000001" customHeight="1" x14ac:dyDescent="0.25">
      <c r="A138" s="696"/>
      <c r="B138" s="715"/>
      <c r="C138" s="152" t="s">
        <v>102</v>
      </c>
      <c r="D138" s="446" t="s">
        <v>176</v>
      </c>
      <c r="E138" s="428"/>
      <c r="F138" s="156">
        <v>1</v>
      </c>
      <c r="G138" s="52" t="s">
        <v>9</v>
      </c>
      <c r="H138" s="178">
        <v>1</v>
      </c>
      <c r="I138" s="7">
        <v>1</v>
      </c>
      <c r="J138" s="7">
        <v>1</v>
      </c>
      <c r="K138" s="279">
        <v>1</v>
      </c>
      <c r="L138" s="33">
        <v>1</v>
      </c>
      <c r="M138" s="209"/>
      <c r="N138" s="568"/>
      <c r="O138" s="680"/>
    </row>
    <row r="139" spans="1:39" ht="18.600000000000001" customHeight="1" x14ac:dyDescent="0.25">
      <c r="A139" s="696"/>
      <c r="B139" s="715"/>
      <c r="C139" s="152" t="s">
        <v>177</v>
      </c>
      <c r="D139" s="649" t="s">
        <v>178</v>
      </c>
      <c r="E139" s="491">
        <v>45685</v>
      </c>
      <c r="F139" s="420">
        <v>1</v>
      </c>
      <c r="G139" s="492" t="s">
        <v>9</v>
      </c>
      <c r="H139" s="297">
        <v>1</v>
      </c>
      <c r="I139" s="11">
        <v>1</v>
      </c>
      <c r="J139" s="11">
        <v>1</v>
      </c>
      <c r="K139" s="298">
        <v>1</v>
      </c>
      <c r="L139" s="35">
        <v>3</v>
      </c>
      <c r="M139" s="167"/>
      <c r="N139" s="568" t="s">
        <v>1127</v>
      </c>
      <c r="O139" s="680"/>
    </row>
    <row r="140" spans="1:39" s="16" customFormat="1" ht="18.600000000000001" customHeight="1" x14ac:dyDescent="0.25">
      <c r="A140" s="696"/>
      <c r="B140" s="715"/>
      <c r="C140" s="152" t="s">
        <v>140</v>
      </c>
      <c r="D140" s="444" t="s">
        <v>180</v>
      </c>
      <c r="E140" s="310">
        <v>45720</v>
      </c>
      <c r="F140" s="158">
        <v>1</v>
      </c>
      <c r="G140" s="55" t="s">
        <v>9</v>
      </c>
      <c r="H140" s="135">
        <v>1</v>
      </c>
      <c r="I140" s="10">
        <v>1</v>
      </c>
      <c r="J140" s="10">
        <v>1</v>
      </c>
      <c r="K140" s="10">
        <v>1</v>
      </c>
      <c r="L140" s="38">
        <v>1</v>
      </c>
      <c r="M140" s="1"/>
      <c r="N140" s="566" t="s">
        <v>1132</v>
      </c>
      <c r="O140" s="680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s="16" customFormat="1" ht="18.600000000000001" customHeight="1" x14ac:dyDescent="0.25">
      <c r="A141" s="696"/>
      <c r="B141" s="715"/>
      <c r="C141" s="605" t="s">
        <v>177</v>
      </c>
      <c r="D141" s="536" t="s">
        <v>185</v>
      </c>
      <c r="E141" s="310">
        <v>45733</v>
      </c>
      <c r="F141" s="158">
        <v>1</v>
      </c>
      <c r="G141" s="55" t="s">
        <v>9</v>
      </c>
      <c r="H141" s="135">
        <v>1</v>
      </c>
      <c r="I141" s="10">
        <v>1</v>
      </c>
      <c r="J141" s="10">
        <v>1</v>
      </c>
      <c r="K141" s="10">
        <v>1</v>
      </c>
      <c r="L141" s="38">
        <v>3</v>
      </c>
      <c r="M141" s="1"/>
      <c r="N141" s="564" t="s">
        <v>1152</v>
      </c>
      <c r="O141" s="680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s="16" customFormat="1" ht="18.600000000000001" customHeight="1" x14ac:dyDescent="0.25">
      <c r="A142" s="696"/>
      <c r="B142" s="715"/>
      <c r="C142" s="605" t="s">
        <v>177</v>
      </c>
      <c r="D142" s="536" t="s">
        <v>187</v>
      </c>
      <c r="E142" s="310">
        <v>45684</v>
      </c>
      <c r="F142" s="158">
        <v>1</v>
      </c>
      <c r="G142" s="55" t="s">
        <v>9</v>
      </c>
      <c r="H142" s="135">
        <v>1</v>
      </c>
      <c r="I142" s="10">
        <v>1</v>
      </c>
      <c r="J142" s="10">
        <v>1</v>
      </c>
      <c r="K142" s="10">
        <v>1</v>
      </c>
      <c r="L142" s="38">
        <v>3</v>
      </c>
      <c r="M142" s="1"/>
      <c r="N142" s="564" t="s">
        <v>1152</v>
      </c>
      <c r="O142" s="680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s="16" customFormat="1" ht="18.600000000000001" customHeight="1" x14ac:dyDescent="0.25">
      <c r="A143" s="696"/>
      <c r="B143" s="715"/>
      <c r="C143" s="152" t="s">
        <v>177</v>
      </c>
      <c r="D143" s="444" t="s">
        <v>1133</v>
      </c>
      <c r="E143" s="310">
        <v>45744</v>
      </c>
      <c r="F143" s="156">
        <v>3</v>
      </c>
      <c r="G143" s="55" t="s">
        <v>9</v>
      </c>
      <c r="H143" s="135">
        <v>3</v>
      </c>
      <c r="I143" s="10">
        <v>3</v>
      </c>
      <c r="J143" s="10">
        <v>1</v>
      </c>
      <c r="K143" s="7">
        <v>1</v>
      </c>
      <c r="L143" s="33">
        <v>1</v>
      </c>
      <c r="M143" s="1"/>
      <c r="N143" s="566" t="s">
        <v>1132</v>
      </c>
      <c r="O143" s="680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s="16" customFormat="1" ht="18.600000000000001" customHeight="1" x14ac:dyDescent="0.25">
      <c r="A144" s="696"/>
      <c r="B144" s="715"/>
      <c r="C144" s="152" t="s">
        <v>140</v>
      </c>
      <c r="D144" s="444" t="s">
        <v>192</v>
      </c>
      <c r="E144" s="310">
        <v>45734</v>
      </c>
      <c r="F144" s="156">
        <v>1</v>
      </c>
      <c r="G144" s="55" t="s">
        <v>9</v>
      </c>
      <c r="H144" s="135">
        <v>1</v>
      </c>
      <c r="I144" s="10">
        <v>1</v>
      </c>
      <c r="J144" s="10">
        <v>0</v>
      </c>
      <c r="K144" s="7">
        <v>0</v>
      </c>
      <c r="L144" s="33">
        <v>0</v>
      </c>
      <c r="M144" s="1"/>
      <c r="N144" s="560" t="s">
        <v>1134</v>
      </c>
      <c r="O144" s="680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s="16" customFormat="1" ht="18.600000000000001" customHeight="1" x14ac:dyDescent="0.25">
      <c r="A145" s="696"/>
      <c r="B145" s="715"/>
      <c r="C145" s="675" t="s">
        <v>177</v>
      </c>
      <c r="D145" s="676" t="s">
        <v>194</v>
      </c>
      <c r="E145" s="326">
        <v>45747</v>
      </c>
      <c r="F145" s="156">
        <v>1</v>
      </c>
      <c r="G145" s="55" t="s">
        <v>9</v>
      </c>
      <c r="H145" s="135">
        <v>1</v>
      </c>
      <c r="I145" s="10">
        <v>1</v>
      </c>
      <c r="J145" s="10">
        <v>1</v>
      </c>
      <c r="K145" s="7">
        <v>1</v>
      </c>
      <c r="L145" s="195">
        <v>1</v>
      </c>
      <c r="M145" s="1"/>
      <c r="N145" s="560" t="s">
        <v>195</v>
      </c>
      <c r="O145" s="680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s="16" customFormat="1" ht="18.600000000000001" customHeight="1" x14ac:dyDescent="0.25">
      <c r="A146" s="696"/>
      <c r="B146" s="715"/>
      <c r="C146" s="675" t="s">
        <v>177</v>
      </c>
      <c r="D146" s="676" t="s">
        <v>196</v>
      </c>
      <c r="E146" s="326">
        <v>45743</v>
      </c>
      <c r="F146" s="156">
        <v>2</v>
      </c>
      <c r="G146" s="55" t="s">
        <v>9</v>
      </c>
      <c r="H146" s="135">
        <v>2</v>
      </c>
      <c r="I146" s="10">
        <v>2</v>
      </c>
      <c r="J146" s="10">
        <v>1</v>
      </c>
      <c r="K146" s="7">
        <v>1</v>
      </c>
      <c r="L146" s="195">
        <v>1</v>
      </c>
      <c r="M146" s="1"/>
      <c r="N146" s="560" t="s">
        <v>188</v>
      </c>
      <c r="O146" s="680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16" customFormat="1" ht="18.600000000000001" customHeight="1" x14ac:dyDescent="0.25">
      <c r="A147" s="696"/>
      <c r="B147" s="715"/>
      <c r="C147" s="675" t="s">
        <v>177</v>
      </c>
      <c r="D147" s="677" t="s">
        <v>197</v>
      </c>
      <c r="E147" s="326">
        <v>45699</v>
      </c>
      <c r="F147" s="156">
        <v>1</v>
      </c>
      <c r="G147" s="55" t="s">
        <v>9</v>
      </c>
      <c r="H147" s="135">
        <v>1</v>
      </c>
      <c r="I147" s="10">
        <v>1</v>
      </c>
      <c r="J147" s="10">
        <v>1</v>
      </c>
      <c r="K147" s="7">
        <v>1</v>
      </c>
      <c r="L147" s="195">
        <v>0</v>
      </c>
      <c r="M147" s="1"/>
      <c r="N147" s="560" t="s">
        <v>182</v>
      </c>
      <c r="O147" s="680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16" customFormat="1" ht="18.600000000000001" customHeight="1" x14ac:dyDescent="0.25">
      <c r="A148" s="696"/>
      <c r="B148" s="715"/>
      <c r="C148" s="675" t="s">
        <v>177</v>
      </c>
      <c r="D148" s="677" t="s">
        <v>199</v>
      </c>
      <c r="E148" s="326">
        <v>45693</v>
      </c>
      <c r="F148" s="156">
        <v>1</v>
      </c>
      <c r="G148" s="55" t="s">
        <v>9</v>
      </c>
      <c r="H148" s="135">
        <v>1</v>
      </c>
      <c r="I148" s="10">
        <v>1</v>
      </c>
      <c r="J148" s="10">
        <v>2</v>
      </c>
      <c r="K148" s="7">
        <v>2</v>
      </c>
      <c r="L148" s="195">
        <v>4</v>
      </c>
      <c r="M148" s="1"/>
      <c r="N148" s="560" t="s">
        <v>132</v>
      </c>
      <c r="O148" s="680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16" customFormat="1" ht="18.600000000000001" customHeight="1" x14ac:dyDescent="0.25">
      <c r="A149" s="696"/>
      <c r="B149" s="715"/>
      <c r="C149" s="678" t="s">
        <v>140</v>
      </c>
      <c r="D149" s="676" t="s">
        <v>200</v>
      </c>
      <c r="E149" s="326">
        <v>45744</v>
      </c>
      <c r="F149" s="156">
        <v>1</v>
      </c>
      <c r="G149" s="55" t="s">
        <v>9</v>
      </c>
      <c r="H149" s="135">
        <v>1</v>
      </c>
      <c r="I149" s="10">
        <v>1</v>
      </c>
      <c r="J149" s="10">
        <v>1</v>
      </c>
      <c r="K149" s="7">
        <v>1</v>
      </c>
      <c r="L149" s="195">
        <v>1</v>
      </c>
      <c r="M149" s="1"/>
      <c r="N149" s="568" t="s">
        <v>1135</v>
      </c>
      <c r="O149" s="680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16" customFormat="1" ht="18.600000000000001" customHeight="1" x14ac:dyDescent="0.25">
      <c r="A150" s="696"/>
      <c r="B150" s="715"/>
      <c r="C150" s="675" t="s">
        <v>177</v>
      </c>
      <c r="D150" s="676" t="s">
        <v>201</v>
      </c>
      <c r="E150" s="326">
        <v>45743</v>
      </c>
      <c r="F150" s="156">
        <v>2</v>
      </c>
      <c r="G150" s="55" t="s">
        <v>9</v>
      </c>
      <c r="H150" s="135">
        <v>2</v>
      </c>
      <c r="I150" s="10">
        <v>2</v>
      </c>
      <c r="J150" s="10">
        <v>1</v>
      </c>
      <c r="K150" s="7">
        <v>1</v>
      </c>
      <c r="L150" s="195">
        <v>1</v>
      </c>
      <c r="M150" s="1"/>
      <c r="N150" s="560" t="s">
        <v>188</v>
      </c>
      <c r="O150" s="680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16" customFormat="1" ht="18.600000000000001" customHeight="1" x14ac:dyDescent="0.25">
      <c r="A151" s="696"/>
      <c r="B151" s="715"/>
      <c r="C151" s="679" t="s">
        <v>202</v>
      </c>
      <c r="D151" s="596" t="s">
        <v>203</v>
      </c>
      <c r="E151" s="310">
        <v>45733</v>
      </c>
      <c r="F151" s="156">
        <v>1</v>
      </c>
      <c r="G151" s="55" t="s">
        <v>9</v>
      </c>
      <c r="H151" s="135">
        <v>1</v>
      </c>
      <c r="I151" s="10">
        <v>1</v>
      </c>
      <c r="J151" s="10">
        <v>1</v>
      </c>
      <c r="K151" s="7">
        <v>1</v>
      </c>
      <c r="L151" s="195">
        <v>1</v>
      </c>
      <c r="M151" s="1"/>
      <c r="N151" s="563" t="s">
        <v>179</v>
      </c>
      <c r="O151" s="680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16" customFormat="1" ht="18.600000000000001" customHeight="1" x14ac:dyDescent="0.25">
      <c r="A152" s="696"/>
      <c r="B152" s="715"/>
      <c r="C152" s="679" t="s">
        <v>140</v>
      </c>
      <c r="D152" s="677" t="s">
        <v>204</v>
      </c>
      <c r="E152" s="326">
        <v>45700</v>
      </c>
      <c r="F152" s="156">
        <v>1</v>
      </c>
      <c r="G152" s="55" t="s">
        <v>9</v>
      </c>
      <c r="H152" s="135">
        <v>1</v>
      </c>
      <c r="I152" s="10">
        <v>1</v>
      </c>
      <c r="J152" s="10">
        <v>2</v>
      </c>
      <c r="K152" s="7">
        <v>2</v>
      </c>
      <c r="L152" s="195">
        <v>0</v>
      </c>
      <c r="M152" s="1"/>
      <c r="N152" s="560" t="s">
        <v>182</v>
      </c>
      <c r="O152" s="680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16" customFormat="1" ht="18.600000000000001" customHeight="1" x14ac:dyDescent="0.25">
      <c r="A153" s="696"/>
      <c r="B153" s="715"/>
      <c r="C153" s="678" t="s">
        <v>177</v>
      </c>
      <c r="D153" s="676" t="s">
        <v>205</v>
      </c>
      <c r="E153" s="326">
        <v>45742</v>
      </c>
      <c r="F153" s="156">
        <v>1</v>
      </c>
      <c r="G153" s="55" t="s">
        <v>9</v>
      </c>
      <c r="H153" s="135">
        <v>1</v>
      </c>
      <c r="I153" s="10">
        <v>1</v>
      </c>
      <c r="J153" s="10">
        <v>1</v>
      </c>
      <c r="K153" s="7">
        <v>1</v>
      </c>
      <c r="L153" s="195">
        <v>1</v>
      </c>
      <c r="M153" s="1"/>
      <c r="N153" s="568" t="s">
        <v>1136</v>
      </c>
      <c r="O153" s="680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16" customFormat="1" ht="18.600000000000001" customHeight="1" x14ac:dyDescent="0.25">
      <c r="A154" s="696"/>
      <c r="B154" s="715"/>
      <c r="C154" s="678" t="s">
        <v>140</v>
      </c>
      <c r="D154" s="676" t="s">
        <v>206</v>
      </c>
      <c r="E154" s="326">
        <v>45705</v>
      </c>
      <c r="F154" s="156">
        <v>1</v>
      </c>
      <c r="G154" s="55" t="s">
        <v>9</v>
      </c>
      <c r="H154" s="135">
        <v>1</v>
      </c>
      <c r="I154" s="10">
        <v>1</v>
      </c>
      <c r="J154" s="10">
        <v>1</v>
      </c>
      <c r="K154" s="7">
        <v>1</v>
      </c>
      <c r="L154" s="195">
        <v>1</v>
      </c>
      <c r="M154" s="1"/>
      <c r="N154" s="568" t="s">
        <v>198</v>
      </c>
      <c r="O154" s="680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16" customFormat="1" ht="18.600000000000001" customHeight="1" x14ac:dyDescent="0.25">
      <c r="A155" s="696"/>
      <c r="B155" s="715"/>
      <c r="C155" s="675" t="s">
        <v>177</v>
      </c>
      <c r="D155" s="596" t="s">
        <v>138</v>
      </c>
      <c r="E155" s="326">
        <v>45688</v>
      </c>
      <c r="F155" s="156">
        <v>3</v>
      </c>
      <c r="G155" s="55" t="s">
        <v>9</v>
      </c>
      <c r="H155" s="135">
        <v>3</v>
      </c>
      <c r="I155" s="10">
        <v>3</v>
      </c>
      <c r="J155" s="10">
        <v>3</v>
      </c>
      <c r="K155" s="7">
        <v>3</v>
      </c>
      <c r="L155" s="195">
        <v>3</v>
      </c>
      <c r="M155" s="1"/>
      <c r="N155" s="568" t="s">
        <v>1153</v>
      </c>
      <c r="O155" s="680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16" customFormat="1" ht="18.600000000000001" customHeight="1" x14ac:dyDescent="0.25">
      <c r="A156" s="696"/>
      <c r="B156" s="715"/>
      <c r="C156" s="152" t="s">
        <v>177</v>
      </c>
      <c r="D156" s="444" t="s">
        <v>208</v>
      </c>
      <c r="E156" s="326">
        <v>45720</v>
      </c>
      <c r="F156" s="156">
        <v>1</v>
      </c>
      <c r="G156" s="55" t="s">
        <v>9</v>
      </c>
      <c r="H156" s="135">
        <v>1</v>
      </c>
      <c r="I156" s="10">
        <v>1</v>
      </c>
      <c r="J156" s="10">
        <v>1</v>
      </c>
      <c r="K156" s="7">
        <v>1</v>
      </c>
      <c r="L156" s="195">
        <v>1</v>
      </c>
      <c r="M156" s="1"/>
      <c r="N156" s="568" t="s">
        <v>209</v>
      </c>
      <c r="O156" s="680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16" customFormat="1" ht="18.600000000000001" customHeight="1" x14ac:dyDescent="0.25">
      <c r="A157" s="696"/>
      <c r="B157" s="715"/>
      <c r="C157" s="612" t="s">
        <v>210</v>
      </c>
      <c r="D157" s="613" t="s">
        <v>211</v>
      </c>
      <c r="E157" s="614"/>
      <c r="F157" s="615">
        <v>1</v>
      </c>
      <c r="G157" s="616" t="s">
        <v>9</v>
      </c>
      <c r="H157" s="617">
        <v>1</v>
      </c>
      <c r="I157" s="618">
        <v>1</v>
      </c>
      <c r="J157" s="618">
        <v>1</v>
      </c>
      <c r="K157" s="618">
        <v>1</v>
      </c>
      <c r="L157" s="619">
        <v>1</v>
      </c>
      <c r="M157" s="620"/>
      <c r="N157" s="621" t="s">
        <v>212</v>
      </c>
      <c r="O157" s="680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16" customFormat="1" ht="18.600000000000001" customHeight="1" x14ac:dyDescent="0.25">
      <c r="A158" s="696"/>
      <c r="B158" s="715"/>
      <c r="C158" s="152" t="s">
        <v>177</v>
      </c>
      <c r="D158" s="444" t="s">
        <v>213</v>
      </c>
      <c r="E158" s="310">
        <v>45684</v>
      </c>
      <c r="F158" s="156">
        <v>1</v>
      </c>
      <c r="G158" s="55" t="s">
        <v>9</v>
      </c>
      <c r="H158" s="135">
        <v>1</v>
      </c>
      <c r="I158" s="10">
        <v>1</v>
      </c>
      <c r="J158" s="10">
        <v>1</v>
      </c>
      <c r="K158" s="7">
        <v>1</v>
      </c>
      <c r="L158" s="33">
        <v>1</v>
      </c>
      <c r="M158" s="1"/>
      <c r="N158" s="568" t="s">
        <v>214</v>
      </c>
      <c r="O158" s="680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16" customFormat="1" ht="18.600000000000001" customHeight="1" x14ac:dyDescent="0.25">
      <c r="A159" s="696"/>
      <c r="B159" s="715"/>
      <c r="C159" s="152" t="s">
        <v>215</v>
      </c>
      <c r="D159" s="444" t="s">
        <v>216</v>
      </c>
      <c r="E159" s="326">
        <v>45695</v>
      </c>
      <c r="F159" s="156">
        <v>1</v>
      </c>
      <c r="G159" s="55" t="s">
        <v>9</v>
      </c>
      <c r="H159" s="135">
        <v>1</v>
      </c>
      <c r="I159" s="10">
        <v>1</v>
      </c>
      <c r="J159" s="10">
        <v>1</v>
      </c>
      <c r="K159" s="7">
        <v>1</v>
      </c>
      <c r="L159" s="195">
        <v>1</v>
      </c>
      <c r="M159" s="1"/>
      <c r="N159" s="560" t="s">
        <v>217</v>
      </c>
      <c r="O159" s="680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16" customFormat="1" ht="18.600000000000001" customHeight="1" x14ac:dyDescent="0.25">
      <c r="A160" s="696"/>
      <c r="B160" s="715"/>
      <c r="C160" s="152" t="s">
        <v>140</v>
      </c>
      <c r="D160" s="444" t="s">
        <v>220</v>
      </c>
      <c r="E160" s="326">
        <v>45735</v>
      </c>
      <c r="F160" s="158">
        <v>1</v>
      </c>
      <c r="G160" s="55" t="s">
        <v>9</v>
      </c>
      <c r="H160" s="135">
        <v>1</v>
      </c>
      <c r="I160" s="10">
        <v>1</v>
      </c>
      <c r="J160" s="243">
        <v>1</v>
      </c>
      <c r="K160" s="10">
        <v>1</v>
      </c>
      <c r="L160" s="197">
        <v>1</v>
      </c>
      <c r="M160" s="1"/>
      <c r="N160" s="567" t="s">
        <v>221</v>
      </c>
      <c r="O160" s="680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16" customFormat="1" ht="18.600000000000001" customHeight="1" x14ac:dyDescent="0.25">
      <c r="A161" s="696"/>
      <c r="B161" s="715"/>
      <c r="C161" s="577" t="s">
        <v>140</v>
      </c>
      <c r="D161" s="275" t="s">
        <v>1154</v>
      </c>
      <c r="E161" s="370"/>
      <c r="F161" s="156"/>
      <c r="G161" s="52" t="s">
        <v>9</v>
      </c>
      <c r="H161" s="178">
        <v>1</v>
      </c>
      <c r="I161" s="7">
        <v>1</v>
      </c>
      <c r="J161" s="279">
        <v>1</v>
      </c>
      <c r="K161" s="7">
        <v>1</v>
      </c>
      <c r="L161" s="195">
        <v>1</v>
      </c>
      <c r="M161" s="101"/>
      <c r="N161" s="568"/>
      <c r="O161" s="680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16" customFormat="1" ht="17.45" customHeight="1" x14ac:dyDescent="0.25">
      <c r="A162" s="696"/>
      <c r="B162" s="715"/>
      <c r="C162" s="577" t="s">
        <v>41</v>
      </c>
      <c r="D162" s="86" t="s">
        <v>118</v>
      </c>
      <c r="E162" s="370">
        <v>45751</v>
      </c>
      <c r="F162" s="156"/>
      <c r="G162" s="52" t="s">
        <v>9</v>
      </c>
      <c r="H162" s="178"/>
      <c r="I162" s="7">
        <v>1</v>
      </c>
      <c r="J162" s="279">
        <v>1</v>
      </c>
      <c r="K162" s="7">
        <v>1</v>
      </c>
      <c r="L162" s="195">
        <v>1</v>
      </c>
      <c r="M162" s="101"/>
      <c r="N162" s="568" t="s">
        <v>1113</v>
      </c>
      <c r="O162" s="680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s="16" customFormat="1" ht="6" customHeight="1" thickBot="1" x14ac:dyDescent="0.3">
      <c r="A163" s="697"/>
      <c r="B163" s="716"/>
      <c r="C163" s="301"/>
      <c r="D163" s="225"/>
      <c r="E163" s="371"/>
      <c r="F163" s="159"/>
      <c r="G163" s="126"/>
      <c r="H163" s="265"/>
      <c r="I163" s="36"/>
      <c r="J163" s="266"/>
      <c r="K163" s="36"/>
      <c r="L163" s="37"/>
      <c r="M163" s="226"/>
      <c r="N163" s="328"/>
      <c r="O163" s="680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s="16" customFormat="1" ht="7.5" customHeight="1" thickBot="1" x14ac:dyDescent="0.3">
      <c r="A164" s="6"/>
      <c r="B164" s="113"/>
      <c r="C164" s="6"/>
      <c r="D164" s="6"/>
      <c r="E164" s="12"/>
      <c r="F164" s="1"/>
      <c r="G164" s="13"/>
      <c r="H164" s="1"/>
      <c r="I164" s="31"/>
      <c r="J164" s="1"/>
      <c r="K164" s="1"/>
      <c r="L164" s="1"/>
      <c r="M164" s="6"/>
      <c r="N164" s="14"/>
      <c r="O164" s="680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ht="16.7" customHeight="1" thickBot="1" x14ac:dyDescent="0.3">
      <c r="A165" s="695" t="s">
        <v>222</v>
      </c>
      <c r="B165" s="698" t="s">
        <v>223</v>
      </c>
      <c r="C165" s="353" t="s">
        <v>82</v>
      </c>
      <c r="D165" s="90" t="s">
        <v>224</v>
      </c>
      <c r="E165" s="308"/>
      <c r="F165" s="98">
        <v>1</v>
      </c>
      <c r="G165" s="51" t="s">
        <v>9</v>
      </c>
      <c r="H165" s="285">
        <v>1</v>
      </c>
      <c r="I165" s="8">
        <v>1</v>
      </c>
      <c r="J165" s="8">
        <v>1</v>
      </c>
      <c r="K165" s="8">
        <v>1</v>
      </c>
      <c r="L165" s="32">
        <v>1</v>
      </c>
      <c r="M165" s="209"/>
      <c r="N165" s="330" t="s">
        <v>225</v>
      </c>
      <c r="O165" s="680"/>
    </row>
    <row r="166" spans="1:39" ht="16.7" customHeight="1" thickBot="1" x14ac:dyDescent="0.3">
      <c r="A166" s="696"/>
      <c r="B166" s="698"/>
      <c r="C166" s="360" t="s">
        <v>41</v>
      </c>
      <c r="D166" s="91" t="s">
        <v>226</v>
      </c>
      <c r="E166" s="191"/>
      <c r="F166" s="158">
        <v>1</v>
      </c>
      <c r="G166" s="55" t="s">
        <v>9</v>
      </c>
      <c r="H166" s="135">
        <v>1</v>
      </c>
      <c r="I166" s="10">
        <v>1</v>
      </c>
      <c r="J166" s="10">
        <v>1</v>
      </c>
      <c r="K166" s="10">
        <v>1</v>
      </c>
      <c r="L166" s="38">
        <v>1</v>
      </c>
      <c r="M166" s="170"/>
      <c r="N166" s="176" t="s">
        <v>225</v>
      </c>
      <c r="O166" s="680"/>
    </row>
    <row r="167" spans="1:39" ht="16.7" customHeight="1" thickBot="1" x14ac:dyDescent="0.3">
      <c r="A167" s="696"/>
      <c r="B167" s="698"/>
      <c r="C167" s="354" t="s">
        <v>82</v>
      </c>
      <c r="D167" s="95" t="s">
        <v>227</v>
      </c>
      <c r="E167" s="180"/>
      <c r="F167" s="156">
        <v>1</v>
      </c>
      <c r="G167" s="52" t="s">
        <v>9</v>
      </c>
      <c r="H167" s="178">
        <v>1</v>
      </c>
      <c r="I167" s="7">
        <v>1</v>
      </c>
      <c r="J167" s="7">
        <v>1</v>
      </c>
      <c r="K167" s="7">
        <v>1</v>
      </c>
      <c r="L167" s="33">
        <v>1</v>
      </c>
      <c r="M167" s="101"/>
      <c r="N167" s="174" t="s">
        <v>225</v>
      </c>
      <c r="O167" s="680"/>
    </row>
    <row r="168" spans="1:39" ht="9" customHeight="1" thickBot="1" x14ac:dyDescent="0.3">
      <c r="A168" s="696"/>
      <c r="B168" s="699"/>
      <c r="C168" s="323"/>
      <c r="D168" s="324"/>
      <c r="E168" s="292"/>
      <c r="F168" s="159"/>
      <c r="G168" s="126"/>
      <c r="H168" s="265"/>
      <c r="I168" s="36"/>
      <c r="J168" s="36"/>
      <c r="K168" s="36"/>
      <c r="L168" s="37"/>
      <c r="M168" s="226"/>
      <c r="N168" s="328"/>
      <c r="O168" s="680"/>
    </row>
    <row r="169" spans="1:39" ht="16.7" customHeight="1" x14ac:dyDescent="0.25">
      <c r="A169" s="696"/>
      <c r="B169" s="712" t="s">
        <v>228</v>
      </c>
      <c r="C169" s="457" t="s">
        <v>82</v>
      </c>
      <c r="D169" s="355" t="s">
        <v>1155</v>
      </c>
      <c r="E169" s="308">
        <v>45646</v>
      </c>
      <c r="F169" s="156">
        <v>3</v>
      </c>
      <c r="G169" s="222" t="s">
        <v>9</v>
      </c>
      <c r="H169" s="285">
        <v>3</v>
      </c>
      <c r="I169" s="8">
        <v>3</v>
      </c>
      <c r="J169" s="8">
        <v>3</v>
      </c>
      <c r="K169" s="8">
        <v>3</v>
      </c>
      <c r="L169" s="32">
        <v>0</v>
      </c>
      <c r="M169" s="170"/>
      <c r="N169" s="190" t="s">
        <v>230</v>
      </c>
      <c r="O169"/>
    </row>
    <row r="170" spans="1:39" ht="7.5" customHeight="1" thickBot="1" x14ac:dyDescent="0.3">
      <c r="A170" s="697"/>
      <c r="B170" s="713"/>
      <c r="C170" s="459"/>
      <c r="D170" s="329"/>
      <c r="E170" s="263"/>
      <c r="F170" s="159"/>
      <c r="G170" s="126"/>
      <c r="H170" s="265"/>
      <c r="I170" s="36"/>
      <c r="J170" s="36"/>
      <c r="K170" s="36"/>
      <c r="L170" s="37"/>
      <c r="M170" s="171"/>
      <c r="N170" s="177"/>
      <c r="O170" s="680"/>
    </row>
    <row r="171" spans="1:39" s="16" customFormat="1" ht="7.5" customHeight="1" thickBot="1" x14ac:dyDescent="0.3">
      <c r="A171" s="6"/>
      <c r="B171" s="113"/>
      <c r="C171" s="6"/>
      <c r="D171" s="6"/>
      <c r="E171" s="12"/>
      <c r="F171" s="1"/>
      <c r="G171" s="13"/>
      <c r="H171" s="1"/>
      <c r="I171" s="31"/>
      <c r="J171" s="31"/>
      <c r="K171" s="1"/>
      <c r="L171" s="1"/>
      <c r="M171" s="6"/>
      <c r="N171" s="14"/>
      <c r="O171" s="680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ht="18.600000000000001" customHeight="1" x14ac:dyDescent="0.25">
      <c r="A172" s="700" t="s">
        <v>231</v>
      </c>
      <c r="B172" s="701"/>
      <c r="C172" s="365" t="s">
        <v>41</v>
      </c>
      <c r="D172" s="118" t="s">
        <v>232</v>
      </c>
      <c r="E172" s="121">
        <v>45744</v>
      </c>
      <c r="F172" s="160">
        <v>1</v>
      </c>
      <c r="G172" s="56" t="s">
        <v>9</v>
      </c>
      <c r="H172" s="188">
        <v>1</v>
      </c>
      <c r="I172" s="39">
        <v>1</v>
      </c>
      <c r="J172" s="39">
        <v>1</v>
      </c>
      <c r="K172" s="39">
        <v>1</v>
      </c>
      <c r="L172" s="40">
        <v>1</v>
      </c>
      <c r="M172" s="169">
        <v>1</v>
      </c>
      <c r="N172" s="461" t="s">
        <v>1123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ht="18.600000000000001" customHeight="1" x14ac:dyDescent="0.25">
      <c r="A173" s="702"/>
      <c r="B173" s="703"/>
      <c r="C173" s="75" t="s">
        <v>41</v>
      </c>
      <c r="D173" s="92" t="s">
        <v>234</v>
      </c>
      <c r="E173" s="201"/>
      <c r="F173" s="156">
        <v>1</v>
      </c>
      <c r="G173" s="52" t="s">
        <v>9</v>
      </c>
      <c r="H173" s="178">
        <v>1</v>
      </c>
      <c r="I173" s="7">
        <v>1</v>
      </c>
      <c r="J173" s="7">
        <v>1</v>
      </c>
      <c r="K173" s="7">
        <v>1</v>
      </c>
      <c r="L173" s="33">
        <v>1</v>
      </c>
      <c r="M173" s="101"/>
      <c r="N173" s="174" t="s">
        <v>235</v>
      </c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4" spans="1:39" ht="18.600000000000001" customHeight="1" thickBot="1" x14ac:dyDescent="0.3">
      <c r="A174" s="704"/>
      <c r="B174" s="705"/>
      <c r="C174" s="301"/>
      <c r="D174" s="329"/>
      <c r="E174" s="263"/>
      <c r="F174" s="159"/>
      <c r="G174" s="126"/>
      <c r="H174" s="265"/>
      <c r="I174" s="36"/>
      <c r="J174" s="36"/>
      <c r="K174" s="36"/>
      <c r="L174" s="37"/>
      <c r="M174" s="226"/>
      <c r="N174" s="429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</row>
    <row r="175" spans="1:39" x14ac:dyDescent="0.25">
      <c r="O175" s="680"/>
    </row>
    <row r="176" spans="1:39" x14ac:dyDescent="0.25">
      <c r="O176" s="680"/>
    </row>
    <row r="177" spans="2:15" x14ac:dyDescent="0.25">
      <c r="O177" s="680"/>
    </row>
    <row r="179" spans="2:15" x14ac:dyDescent="0.25">
      <c r="B179" s="332"/>
      <c r="E179" s="6"/>
      <c r="F179" s="6"/>
      <c r="G179" s="6"/>
      <c r="N179" s="6"/>
      <c r="O179" s="6"/>
    </row>
    <row r="180" spans="2:15" x14ac:dyDescent="0.25">
      <c r="B180" s="332"/>
      <c r="E180" s="6"/>
      <c r="F180" s="6"/>
      <c r="G180" s="6"/>
      <c r="N180" s="6"/>
      <c r="O180" s="6"/>
    </row>
    <row r="181" spans="2:15" x14ac:dyDescent="0.25">
      <c r="B181" s="332"/>
      <c r="C181" s="333"/>
      <c r="E181" s="6"/>
      <c r="F181" s="6"/>
      <c r="G181" s="6"/>
      <c r="N181" s="6"/>
      <c r="O181" s="6"/>
    </row>
    <row r="182" spans="2:15" x14ac:dyDescent="0.25">
      <c r="B182" s="332"/>
      <c r="C182" s="333"/>
      <c r="E182" s="6"/>
      <c r="F182" s="6"/>
      <c r="G182" s="6"/>
      <c r="N182" s="6"/>
      <c r="O182" s="6"/>
    </row>
    <row r="183" spans="2:15" x14ac:dyDescent="0.25">
      <c r="B183" s="332"/>
      <c r="C183" s="333"/>
      <c r="E183" s="6"/>
      <c r="F183" s="6"/>
      <c r="G183" s="6"/>
      <c r="N183" s="6"/>
      <c r="O183" s="6"/>
    </row>
    <row r="184" spans="2:15" x14ac:dyDescent="0.25">
      <c r="B184" s="332"/>
      <c r="C184" s="333"/>
      <c r="E184" s="6"/>
      <c r="F184" s="6"/>
      <c r="G184" s="6"/>
      <c r="N184" s="6"/>
      <c r="O184" s="6"/>
    </row>
    <row r="185" spans="2:15" x14ac:dyDescent="0.25">
      <c r="B185" s="332"/>
      <c r="C185" s="334"/>
      <c r="E185" s="6"/>
      <c r="F185" s="6"/>
      <c r="G185" s="6"/>
      <c r="N185" s="6"/>
      <c r="O185" s="6"/>
    </row>
  </sheetData>
  <mergeCells count="47">
    <mergeCell ref="A165:A170"/>
    <mergeCell ref="B165:B168"/>
    <mergeCell ref="B169:B170"/>
    <mergeCell ref="A172:B174"/>
    <mergeCell ref="A123:A126"/>
    <mergeCell ref="B123:B126"/>
    <mergeCell ref="A128:A135"/>
    <mergeCell ref="B128:B135"/>
    <mergeCell ref="A137:A163"/>
    <mergeCell ref="B137:B163"/>
    <mergeCell ref="A68:A77"/>
    <mergeCell ref="B68:B77"/>
    <mergeCell ref="A79:A121"/>
    <mergeCell ref="B79:B92"/>
    <mergeCell ref="B93:B110"/>
    <mergeCell ref="B113:B121"/>
    <mergeCell ref="O11:O12"/>
    <mergeCell ref="A13:A66"/>
    <mergeCell ref="B13:B15"/>
    <mergeCell ref="B16:B48"/>
    <mergeCell ref="B49:B56"/>
    <mergeCell ref="B57:B66"/>
    <mergeCell ref="E11:E12"/>
    <mergeCell ref="F11:F12"/>
    <mergeCell ref="G11:G12"/>
    <mergeCell ref="H11:L11"/>
    <mergeCell ref="M11:M12"/>
    <mergeCell ref="N11:N12"/>
    <mergeCell ref="D11:D12"/>
    <mergeCell ref="B9:B10"/>
    <mergeCell ref="C9:C10"/>
    <mergeCell ref="A11:A12"/>
    <mergeCell ref="B11:B12"/>
    <mergeCell ref="C11:C12"/>
    <mergeCell ref="H6:L6"/>
    <mergeCell ref="G7:G8"/>
    <mergeCell ref="H7:H8"/>
    <mergeCell ref="I7:I8"/>
    <mergeCell ref="J7:J8"/>
    <mergeCell ref="K7:K8"/>
    <mergeCell ref="L7:L8"/>
    <mergeCell ref="A2:A4"/>
    <mergeCell ref="B2:M2"/>
    <mergeCell ref="N2:N4"/>
    <mergeCell ref="R2:S2"/>
    <mergeCell ref="B3:M3"/>
    <mergeCell ref="B4:M4"/>
  </mergeCells>
  <conditionalFormatting sqref="H69:L76 H68:J68 F13:F65 H13:L65 F68:F76 H78:L171 F78:F174">
    <cfRule type="cellIs" dxfId="310" priority="563" operator="equal">
      <formula>2</formula>
    </cfRule>
    <cfRule type="cellIs" dxfId="309" priority="562" operator="equal">
      <formula>3</formula>
    </cfRule>
    <cfRule type="cellIs" dxfId="308" priority="561" operator="equal">
      <formula>4</formula>
    </cfRule>
    <cfRule type="cellIs" dxfId="307" priority="564" operator="equal">
      <formula>1</formula>
    </cfRule>
  </conditionalFormatting>
  <conditionalFormatting sqref="H172:M174">
    <cfRule type="cellIs" dxfId="306" priority="443" operator="equal">
      <formula>1</formula>
    </cfRule>
    <cfRule type="cellIs" dxfId="305" priority="440" operator="equal">
      <formula>4</formula>
    </cfRule>
    <cfRule type="cellIs" dxfId="303" priority="441" operator="equal">
      <formula>3</formula>
    </cfRule>
    <cfRule type="cellIs" dxfId="302" priority="442" operator="equal">
      <formula>2</formula>
    </cfRule>
  </conditionalFormatting>
  <conditionalFormatting sqref="K68">
    <cfRule type="cellIs" dxfId="296" priority="165" operator="equal">
      <formula>4</formula>
    </cfRule>
    <cfRule type="cellIs" dxfId="295" priority="168" operator="equal">
      <formula>1</formula>
    </cfRule>
    <cfRule type="cellIs" dxfId="294" priority="167" operator="equal">
      <formula>2</formula>
    </cfRule>
    <cfRule type="cellIs" dxfId="293" priority="166" operator="equal">
      <formula>3</formula>
    </cfRule>
  </conditionalFormatting>
  <conditionalFormatting sqref="L68">
    <cfRule type="cellIs" dxfId="289" priority="101" operator="equal">
      <formula>1</formula>
    </cfRule>
    <cfRule type="cellIs" dxfId="288" priority="100" operator="equal">
      <formula>2</formula>
    </cfRule>
    <cfRule type="cellIs" dxfId="287" priority="99" operator="equal">
      <formula>3</formula>
    </cfRule>
    <cfRule type="cellIs" dxfId="285" priority="98" operator="equal">
      <formula>4</formula>
    </cfRule>
  </conditionalFormatting>
  <conditionalFormatting sqref="M78:M163 M165:M170">
    <cfRule type="containsText" dxfId="283" priority="79" operator="containsText" text="1">
      <formula>NOT(ISERROR(SEARCH("1",M78)))</formula>
    </cfRule>
  </conditionalFormatting>
  <dataValidations count="2">
    <dataValidation type="list" allowBlank="1" showInputMessage="1" showErrorMessage="1" sqref="K136:M136 K134:L135 J163:J170 H165:H170 H172:M174 F170:F171 K163:L171 H137:M139 K99:L112 K113 J134:J136 I136 I126:I127 J75:K75 J126:L132 H128:I132 H134:I135 H133:M133 H80 K82:M98 M99:M114 L113:L114 L123 F78:F124 H115:M122 H82:J114 L68:L76 I68:J74 H68:H76 H123:I124 H140:I159 F126:F168 H160:H163 I160:I170 J140:M162 I78:M80 H81:K81 M81 K72:K74 K76 H13:L65 F13:F65" xr:uid="{EE2E6858-B071-454B-BE70-37DE0C4F0A2F}">
      <formula1>$S$4:$S$9</formula1>
    </dataValidation>
    <dataValidation type="list" allowBlank="1" showInputMessage="1" showErrorMessage="1" sqref="G164:G171 G68:G76 G78:G122 G128:G162 G13:G65" xr:uid="{992C416F-1EE5-42DB-9EE2-6AD42F104884}">
      <formula1>$P$5:$P$8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66" id="{CCFB6562-C8CE-4295-8329-0FA5CE5919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68" id="{F74A98E0-3A9E-4CFB-AB1E-8F0C4E36E4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67" id="{1B9F9452-85AE-4A02-A9DC-FAD4B4E0B9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F13:F17</xm:sqref>
        </x14:conditionalFormatting>
        <x14:conditionalFormatting xmlns:xm="http://schemas.microsoft.com/office/excel/2006/main">
          <x14:cfRule type="containsText" priority="565" stopIfTrue="1" operator="containsText" id="{65D0DD49-FE08-4A86-9EDB-A1A583B84960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F13:F65 H13:L65 H78:L171 F78:F174</xm:sqref>
        </x14:conditionalFormatting>
        <x14:conditionalFormatting xmlns:xm="http://schemas.microsoft.com/office/excel/2006/main">
          <x14:cfRule type="iconSet" priority="115815" id="{B2E77512-16A9-47C8-B67A-3F92E2DBC3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816" id="{51107297-ABFE-437D-AB79-89C4B68A50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817" id="{0BB4C18F-0F73-4743-BFE3-4770538024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F18:F28</xm:sqref>
        </x14:conditionalFormatting>
        <x14:conditionalFormatting xmlns:xm="http://schemas.microsoft.com/office/excel/2006/main">
          <x14:cfRule type="iconSet" priority="115639" id="{C3D2E2E7-FDB1-4E96-8275-89729FE398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638" id="{F9787D7D-7580-47F1-B737-EC300CAB8F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637" id="{F04B0613-B0A4-4276-83CE-CA45FF6189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F29:F30</xm:sqref>
        </x14:conditionalFormatting>
        <x14:conditionalFormatting xmlns:xm="http://schemas.microsoft.com/office/excel/2006/main">
          <x14:cfRule type="iconSet" priority="120751" id="{05206C11-9863-4055-8687-09CAD747FA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F29:F47 I29:L47</xm:sqref>
        </x14:conditionalFormatting>
        <x14:conditionalFormatting xmlns:xm="http://schemas.microsoft.com/office/excel/2006/main">
          <x14:cfRule type="iconSet" priority="120756" id="{0BE883BE-C7DB-42D6-9611-B2F8A3AA55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757" id="{3DEBC52A-68FF-443C-ACB4-A00D5575C4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755" id="{16C47B6B-4F57-4AB6-A9D3-07747FD2CB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F31:F47</xm:sqref>
        </x14:conditionalFormatting>
        <x14:conditionalFormatting xmlns:xm="http://schemas.microsoft.com/office/excel/2006/main">
          <x14:cfRule type="iconSet" priority="550" id="{40025A19-1768-4C48-AD44-F247EA8C4F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49" id="{CF3C6AEA-7A5E-47BA-9B21-F739FE6D83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48" id="{9D01FBB6-AFF4-4BDE-BB88-61ED5ECCB9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546" id="{74B7319B-B3EC-4CAB-A93F-3C753B8309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47" id="{BCDEA082-F894-475D-8318-4F3C0B8CD3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45" id="{04F75B7C-DE50-4340-BB48-796C7A2D2D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F49:F63</xm:sqref>
        </x14:conditionalFormatting>
        <x14:conditionalFormatting xmlns:xm="http://schemas.microsoft.com/office/excel/2006/main">
          <x14:cfRule type="iconSet" priority="45" id="{55AC910D-7B85-4E35-BC7B-B474821C99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F64 I64:L64</xm:sqref>
        </x14:conditionalFormatting>
        <x14:conditionalFormatting xmlns:xm="http://schemas.microsoft.com/office/excel/2006/main">
          <x14:cfRule type="iconSet" priority="44" id="{FBB560A9-03EB-4470-8067-88163475B2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" id="{48636514-5B98-4057-B007-3C49B6589A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" id="{EDA3BC9B-22CF-4B9F-9926-E06A0AD736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F64</xm:sqref>
        </x14:conditionalFormatting>
        <x14:conditionalFormatting xmlns:xm="http://schemas.microsoft.com/office/excel/2006/main">
          <x14:cfRule type="iconSet" priority="71" id="{D754BAA6-D986-4136-9BBA-D18444D37B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F65 I65:L65</xm:sqref>
        </x14:conditionalFormatting>
        <x14:conditionalFormatting xmlns:xm="http://schemas.microsoft.com/office/excel/2006/main">
          <x14:cfRule type="iconSet" priority="69" id="{963B8982-297A-4D29-BD91-BAFF1381A3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8" id="{8A81885D-6CD8-4D41-BCE4-FE1461A877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0" id="{9ADBD55B-2CEB-4EC8-8D83-26CA4DE33C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F65</xm:sqref>
        </x14:conditionalFormatting>
        <x14:conditionalFormatting xmlns:xm="http://schemas.microsoft.com/office/excel/2006/main">
          <x14:cfRule type="iconSet" priority="116346" id="{10BDF2DC-2501-4280-A9AD-A1822BC927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45" id="{2CE971FB-461B-475E-AEE7-4ED67D1AF4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44" id="{6D4983A9-8506-4308-96DE-270E220873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47" id="{BD89FFCB-FDDB-4200-8648-D1F4C2FDFA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6348" stopIfTrue="1" operator="containsText" id="{67C19753-6C40-46A4-8BCB-7D3A388B7021}">
            <xm:f>NOT(ISERROR(SEARCH(0,F68)))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F68:F76</xm:sqref>
        </x14:conditionalFormatting>
        <x14:conditionalFormatting xmlns:xm="http://schemas.microsoft.com/office/excel/2006/main">
          <x14:cfRule type="iconSet" priority="116668" id="{BF42F288-12E6-4C58-9A3E-F8C118EE00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667" id="{92609E43-DB95-4ED8-8953-3763979AC7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F80:F91</xm:sqref>
        </x14:conditionalFormatting>
        <x14:conditionalFormatting xmlns:xm="http://schemas.microsoft.com/office/excel/2006/main">
          <x14:cfRule type="iconSet" priority="537" id="{9AB5B367-33E5-425F-B326-C53294EF24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F113:F122 I113:L122</xm:sqref>
        </x14:conditionalFormatting>
        <x14:conditionalFormatting xmlns:xm="http://schemas.microsoft.com/office/excel/2006/main">
          <x14:cfRule type="iconSet" priority="536" id="{81160B6B-A5CC-47D4-9518-3A0096430E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F123:F124</xm:sqref>
        </x14:conditionalFormatting>
        <x14:conditionalFormatting xmlns:xm="http://schemas.microsoft.com/office/excel/2006/main">
          <x14:cfRule type="iconSet" priority="116782" id="{C2D6946A-6D3A-4F84-9786-6F56A3DBB6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F133 I133:L133</xm:sqref>
        </x14:conditionalFormatting>
        <x14:conditionalFormatting xmlns:xm="http://schemas.microsoft.com/office/excel/2006/main">
          <x14:cfRule type="iconSet" priority="534" id="{5A8CCEA6-0805-41B5-81DA-CE77251204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F137:F139</xm:sqref>
        </x14:conditionalFormatting>
        <x14:conditionalFormatting xmlns:xm="http://schemas.microsoft.com/office/excel/2006/main">
          <x14:cfRule type="iconSet" priority="116702" id="{8AA8CF90-3FF8-4C16-8EE0-47CE5864C4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701" id="{8385999C-5AB1-45CF-82E8-CCD0F1E657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F140:F142</xm:sqref>
        </x14:conditionalFormatting>
        <x14:conditionalFormatting xmlns:xm="http://schemas.microsoft.com/office/excel/2006/main">
          <x14:cfRule type="iconSet" priority="116705" id="{0C7CFD4B-CF2B-4A8C-BE75-BCD3C3B17A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F140:F162 H140:L162</xm:sqref>
        </x14:conditionalFormatting>
        <x14:conditionalFormatting xmlns:xm="http://schemas.microsoft.com/office/excel/2006/main">
          <x14:cfRule type="iconSet" priority="116709" id="{0E82EE69-52D9-4955-AEFC-AB083BAA81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F140:F162</xm:sqref>
        </x14:conditionalFormatting>
        <x14:conditionalFormatting xmlns:xm="http://schemas.microsoft.com/office/excel/2006/main">
          <x14:cfRule type="iconSet" priority="529" id="{396E6138-141D-4558-8A41-9D5DE80940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F169 K169:L169 H169:J170</xm:sqref>
        </x14:conditionalFormatting>
        <x14:conditionalFormatting xmlns:xm="http://schemas.microsoft.com/office/excel/2006/main">
          <x14:cfRule type="iconSet" priority="528" id="{50B0F29A-AE4F-402D-9C76-847FD869F7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F169</xm:sqref>
        </x14:conditionalFormatting>
        <x14:conditionalFormatting xmlns:xm="http://schemas.microsoft.com/office/excel/2006/main">
          <x14:cfRule type="iconSet" priority="527" id="{FFD69877-0AB7-4161-9DBA-42B0B10FB8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F170 F165:F168</xm:sqref>
        </x14:conditionalFormatting>
        <x14:conditionalFormatting xmlns:xm="http://schemas.microsoft.com/office/excel/2006/main">
          <x14:cfRule type="iconSet" priority="526" id="{366AA649-2507-478D-83C9-65328E5653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F172:F174</xm:sqref>
        </x14:conditionalFormatting>
        <x14:conditionalFormatting xmlns:xm="http://schemas.microsoft.com/office/excel/2006/main">
          <x14:cfRule type="iconSet" priority="520" id="{429B764E-7A4B-4779-AFBE-D7ABB60D9B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1" id="{4C1D74F0-F9A6-4411-A912-69F50E0F99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2" id="{470AFC78-6197-400F-9854-CDB87C6F45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3" id="{7FD41C97-C35A-4F9D-99D2-0C4A7D9E91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5" id="{F62ADAF0-A6AD-4E22-A5E9-1DB368DA07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4" id="{8AB633F7-F9CC-47C1-8C84-7D0FBB3EA7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H13:H17</xm:sqref>
        </x14:conditionalFormatting>
        <x14:conditionalFormatting xmlns:xm="http://schemas.microsoft.com/office/excel/2006/main">
          <x14:cfRule type="iconSet" priority="115827" id="{68E57E5A-EEA3-432C-B17B-8FB114AF78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H13:H28</xm:sqref>
        </x14:conditionalFormatting>
        <x14:conditionalFormatting xmlns:xm="http://schemas.microsoft.com/office/excel/2006/main">
          <x14:cfRule type="iconSet" priority="115829" id="{D3225758-0789-4071-9EB5-46D4BECC13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830" id="{566D5A18-4FE8-44F6-A974-7CCAB473E4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831" id="{85E36C52-2211-4BD6-843B-5D8033B9DF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832" id="{E73A47AC-0FF6-49C0-B2E9-D3665D6483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833" id="{CD1B8E07-178E-42E5-8444-A9ECB60BD2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H18:H28</xm:sqref>
        </x14:conditionalFormatting>
        <x14:conditionalFormatting xmlns:xm="http://schemas.microsoft.com/office/excel/2006/main">
          <x14:cfRule type="iconSet" priority="115651" id="{25EA49B3-75C5-41A7-BF2E-C9AA1ECFD9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647" id="{4B71E716-E5BC-4554-9F97-E32F6F2AD7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646" id="{0E6F0F52-938B-41F9-9CE7-1FFC6F002C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649" id="{8305D6CF-6D48-4DC7-BB40-FFC4C924A5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648" id="{99A23A61-0BA3-456A-B319-7EF71F2483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650" id="{38BA619E-34FB-4922-A615-777E8B254F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H29:H30</xm:sqref>
        </x14:conditionalFormatting>
        <x14:conditionalFormatting xmlns:xm="http://schemas.microsoft.com/office/excel/2006/main">
          <x14:cfRule type="iconSet" priority="120767" id="{2C7D3660-54CD-42C9-9F4E-98D6DBAAEB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766" id="{69B2C0FB-FD98-4566-A0C5-A9ADA13757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770" id="{EAF64AF9-C0DC-4267-9F19-8C8B5C0E66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768" id="{D6D8CC70-049C-43E5-8690-E1CAE20674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769" id="{21DEED4A-D9ED-4EEC-B66F-DE7015017E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H29:H47</xm:sqref>
        </x14:conditionalFormatting>
        <x14:conditionalFormatting xmlns:xm="http://schemas.microsoft.com/office/excel/2006/main">
          <x14:cfRule type="iconSet" priority="120777" id="{F998EC7E-D40A-4211-959E-0476759DB5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776" id="{20F68C5D-7A9E-4509-ABB9-A7BFB0A2D2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H31:H47</xm:sqref>
        </x14:conditionalFormatting>
        <x14:conditionalFormatting xmlns:xm="http://schemas.microsoft.com/office/excel/2006/main">
          <x14:cfRule type="iconSet" priority="499" id="{F8CB80D3-953A-4C18-92FE-C157E8F1D8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8" id="{36724E8B-420E-463D-9C2B-C55B47ADED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7" id="{7AD1F0BA-0132-4EFE-8BDC-A79480A83F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0" id="{847A37C2-3F93-4A0C-8D6B-BE98FD5CCE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H48:H63 H13:H28</xm:sqref>
        </x14:conditionalFormatting>
        <x14:conditionalFormatting xmlns:xm="http://schemas.microsoft.com/office/excel/2006/main">
          <x14:cfRule type="iconSet" priority="496" id="{6FD21B90-34C8-4C3C-98D1-7BFF4FA4D3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5" id="{AA09E2BF-E2AA-40E5-B320-A7A4F50DF3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H48:H63</xm:sqref>
        </x14:conditionalFormatting>
        <x14:conditionalFormatting xmlns:xm="http://schemas.microsoft.com/office/excel/2006/main">
          <x14:cfRule type="iconSet" priority="41" id="{EC1D9C17-422B-4C2D-9A3E-676CA35C59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" id="{3B1C1E9E-4036-446F-A4B8-549E2DA459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" id="{06351F8B-7219-409F-9064-3896DB1C47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" id="{28D90B3A-D91F-4EA8-807C-3C99F74615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" id="{C129D0CB-A64E-41D5-9E80-23B0DC8FFF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" id="{C67E3E99-3CFA-4397-9B83-F491AB9107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" id="{6E3DD509-D8BD-4EEC-A6FC-7491CFA762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H64</xm:sqref>
        </x14:conditionalFormatting>
        <x14:conditionalFormatting xmlns:xm="http://schemas.microsoft.com/office/excel/2006/main">
          <x14:cfRule type="iconSet" priority="66" id="{845950DE-C3BA-48AD-B7C1-69300E4E34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4" id="{0EED81F2-1935-4B40-8A4D-C744DB9DCE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3" id="{1ABCB557-AF21-489D-842C-2A21BA53F5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1" id="{286B2D22-C31B-47EE-BA47-BF58F111EC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2" id="{7E20E62D-CBB1-4B46-9D50-BDD2A7C091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7" id="{4A8A8B42-8B76-4154-A67C-F82B9F731C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5" id="{778FB605-FA47-482F-9715-3E03A63F54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H65</xm:sqref>
        </x14:conditionalFormatting>
        <x14:conditionalFormatting xmlns:xm="http://schemas.microsoft.com/office/excel/2006/main">
          <x14:cfRule type="iconSet" priority="494" id="{FEC5A839-73F9-48EB-A295-16423B122B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H68</xm:sqref>
        </x14:conditionalFormatting>
        <x14:conditionalFormatting xmlns:xm="http://schemas.microsoft.com/office/excel/2006/main">
          <x14:cfRule type="iconSet" priority="116361" id="{BA3A6707-8A75-4410-B6BD-6229DBF856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56" id="{7752B134-09EC-4DA2-ACBA-7DBCEC95C5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54" id="{D03AD892-9473-48F7-BFAB-D126ADD44E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55" id="{FAD654CC-5B1C-467E-84EB-C4C60D96E1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6362" stopIfTrue="1" operator="containsText" id="{3862B0B6-D106-4C64-A428-03A351B1CE8B}">
            <xm:f>NOT(ISERROR(SEARCH(0,H68)))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6357" id="{EC4A2294-3C48-4971-97A7-025E28EC64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58" id="{4799B007-EDB0-43B3-80D6-64DF36E110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60" id="{C2DF383D-12CE-4755-BC21-F108C85C09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59" id="{49CC3891-545F-46CD-BAC5-16618CA24D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H68:H76</xm:sqref>
        </x14:conditionalFormatting>
        <x14:conditionalFormatting xmlns:xm="http://schemas.microsoft.com/office/excel/2006/main">
          <x14:cfRule type="iconSet" priority="116671" id="{0D12A9FA-7C99-4F4D-9EAA-6FFAA30DCF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672" id="{CEEF844D-B523-4928-9EBE-504257F2BD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673" id="{C15A9EB2-C012-4208-8E5B-1C23029167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H80:H87</xm:sqref>
        </x14:conditionalFormatting>
        <x14:conditionalFormatting xmlns:xm="http://schemas.microsoft.com/office/excel/2006/main">
          <x14:cfRule type="iconSet" priority="481" id="{B0EFB796-A264-418F-9288-747FDFF765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0" id="{3DA5A43C-DE13-4729-AD90-4F93CF6127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9" id="{C4339D17-8F6A-4317-97E9-E3FB65C396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H92:H112 H80:J91</xm:sqref>
        </x14:conditionalFormatting>
        <x14:conditionalFormatting xmlns:xm="http://schemas.microsoft.com/office/excel/2006/main">
          <x14:cfRule type="iconSet" priority="476" id="{E4CF4FA2-29DD-4731-B1B5-B928ECA544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5" id="{FDA0DB21-4E71-4DA2-A362-C1185D1B25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4" id="{195E94CF-F3AC-40B1-904E-72028493AB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8" id="{01409660-D4FA-431E-A17D-C7D3070A48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7" id="{B8AB599C-E16F-4089-9CE1-17B15F690B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H113:H124</xm:sqref>
        </x14:conditionalFormatting>
        <x14:conditionalFormatting xmlns:xm="http://schemas.microsoft.com/office/excel/2006/main">
          <x14:cfRule type="iconSet" priority="116792" id="{093FFF1D-D407-473C-94EE-568AF8FB93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791" id="{0E6471EE-9219-4900-B3EC-C6E92C7DD6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790" id="{E8E5531B-95D2-4A4D-AFF5-0159C13FA6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788" id="{40ED3896-F724-448B-8C98-CFB1A8B621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789" id="{F9EC60C6-BBF2-4EBD-B3F3-88A3BED928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H133</xm:sqref>
        </x14:conditionalFormatting>
        <x14:conditionalFormatting xmlns:xm="http://schemas.microsoft.com/office/excel/2006/main">
          <x14:cfRule type="iconSet" priority="291" id="{2332B68B-EE3F-4C85-BE95-7B48FC6A9E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H137:H141 I138:J141 H162:H163 I162:J162 H142:J161</xm:sqref>
        </x14:conditionalFormatting>
        <x14:conditionalFormatting xmlns:xm="http://schemas.microsoft.com/office/excel/2006/main">
          <x14:cfRule type="iconSet" priority="468" id="{24F3F1EE-AF6A-436A-B9A8-2E45614635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H49:I59 H48:K48 H60:K63</xm:sqref>
        </x14:conditionalFormatting>
        <x14:conditionalFormatting xmlns:xm="http://schemas.microsoft.com/office/excel/2006/main">
          <x14:cfRule type="iconSet" priority="467" id="{0436ECEE-60FC-4DFE-B610-A9DD9A8AD9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H49:I59</xm:sqref>
        </x14:conditionalFormatting>
        <x14:conditionalFormatting xmlns:xm="http://schemas.microsoft.com/office/excel/2006/main">
          <x14:cfRule type="iconSet" priority="466" id="{75B7851F-33DC-49ED-82BC-783A506043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5" id="{9C8C2CE3-4285-481D-A60F-B13AA1E939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4" id="{7CA739C5-1B4A-44A4-AC52-B5EAF10894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H134:I135 H128:I132</xm:sqref>
        </x14:conditionalFormatting>
        <x14:conditionalFormatting xmlns:xm="http://schemas.microsoft.com/office/excel/2006/main">
          <x14:cfRule type="iconSet" priority="462" id="{EBFA2A53-F82B-48A5-B4C0-557C17B6B3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3" id="{CC2CBB80-986F-46ED-902D-58D7A481B1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H172:I174</xm:sqref>
        </x14:conditionalFormatting>
        <x14:conditionalFormatting xmlns:xm="http://schemas.microsoft.com/office/excel/2006/main">
          <x14:cfRule type="iconSet" priority="116714" id="{24704899-D3F4-44D2-9253-30915E3618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H140:J162</xm:sqref>
        </x14:conditionalFormatting>
        <x14:conditionalFormatting xmlns:xm="http://schemas.microsoft.com/office/excel/2006/main">
          <x14:cfRule type="iconSet" priority="460" id="{BBB57232-2E94-4162-930B-DC44D07D6C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H155:J157 H137:I137 H158:K159 H140:J142 H160:J162 H143:K154</xm:sqref>
        </x14:conditionalFormatting>
        <x14:conditionalFormatting xmlns:xm="http://schemas.microsoft.com/office/excel/2006/main">
          <x14:cfRule type="iconSet" priority="459" id="{191FE73F-C74D-41CE-9A60-F14015A128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H155:J157 H158:K159 H140:J142 H160:J162 H143:K154</xm:sqref>
        </x14:conditionalFormatting>
        <x14:conditionalFormatting xmlns:xm="http://schemas.microsoft.com/office/excel/2006/main">
          <x14:cfRule type="iconSet" priority="458" id="{39BB3F6F-CF91-4DF5-9D24-557DFCD033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7" id="{2DC69FE9-BFB2-4A14-9557-57DD83E7B7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6" id="{9D81FB78-521B-47F2-B08E-C770439D9B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H169:J170</xm:sqref>
        </x14:conditionalFormatting>
        <x14:conditionalFormatting xmlns:xm="http://schemas.microsoft.com/office/excel/2006/main">
          <x14:cfRule type="iconSet" priority="455" id="{1E299549-0A1F-48D7-B72E-5D394598A5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H169:J174 I138:J141 H48:H63 H13:H28 H134:H141 H123:H132 H78:H112 I162:J162 H162:H164 H142:J161</xm:sqref>
        </x14:conditionalFormatting>
        <x14:conditionalFormatting xmlns:xm="http://schemas.microsoft.com/office/excel/2006/main">
          <x14:cfRule type="iconSet" priority="115874" id="{4E866107-6E47-40BD-BDA2-980D6D1D61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H18:K28</xm:sqref>
        </x14:conditionalFormatting>
        <x14:conditionalFormatting xmlns:xm="http://schemas.microsoft.com/office/excel/2006/main">
          <x14:cfRule type="iconSet" priority="115682" id="{8396C4B2-BA1B-4B70-A93C-7FF71678C1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H29:K30</xm:sqref>
        </x14:conditionalFormatting>
        <x14:conditionalFormatting xmlns:xm="http://schemas.microsoft.com/office/excel/2006/main">
          <x14:cfRule type="iconSet" priority="120812" id="{DD35B127-CAA6-4D44-9903-814FB17A04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H31:K47</xm:sqref>
        </x14:conditionalFormatting>
        <x14:conditionalFormatting xmlns:xm="http://schemas.microsoft.com/office/excel/2006/main">
          <x14:cfRule type="iconSet" priority="34" id="{91D33491-C025-4249-A44E-125C029A6A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H64:K64</xm:sqref>
        </x14:conditionalFormatting>
        <x14:conditionalFormatting xmlns:xm="http://schemas.microsoft.com/office/excel/2006/main">
          <x14:cfRule type="iconSet" priority="60" id="{DA0D9F94-D9D9-44A2-9C4D-FC7E25C5BC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H65:K65</xm:sqref>
        </x14:conditionalFormatting>
        <x14:conditionalFormatting xmlns:xm="http://schemas.microsoft.com/office/excel/2006/main">
          <x14:cfRule type="iconSet" priority="447" id="{25A66C38-EE40-498C-8C9A-DE560D6686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H175:L184 H137 F163:F168 I163:L164 K165:L171 F170:F184 H172:M174 H165:J170 I48:L63 F48:F63 F13:F28 I13:L28 F134:F139 I134:L139 F123:F132 I123:L132 F78:F112 I78:L112</xm:sqref>
        </x14:conditionalFormatting>
        <x14:conditionalFormatting xmlns:xm="http://schemas.microsoft.com/office/excel/2006/main">
          <x14:cfRule type="iconSet" priority="446" id="{D3A052D6-A633-472F-9118-AEFA5E36D5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444" stopIfTrue="1" operator="containsText" id="{6048BD40-D3B6-417D-AC3B-CA0C4757D437}">
            <xm:f>NOT(ISERROR(SEARCH(0,H172)))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445" id="{08592B45-B1E3-45D9-B6BD-DD99E0786B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H172:M174</xm:sqref>
        </x14:conditionalFormatting>
        <x14:conditionalFormatting xmlns:xm="http://schemas.microsoft.com/office/excel/2006/main">
          <x14:cfRule type="iconSet" priority="438" id="{C1B3FBB7-8344-45CA-A5B2-E26874E6A9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5" id="{C478876B-0D7E-4873-8419-DB1D290874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2" id="{97CEEDC8-AC19-4004-842C-009D1BE4D0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3" id="{A251FF00-2597-4185-90C7-C0DABDDA59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7" id="{DC188305-9D78-46BB-AC78-836764E6C4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4" id="{B5D43C20-4F3A-4BA8-9F0C-B4F47A06DF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6" id="{47A18D5D-6CAF-43BB-9AEB-0A8E04BC0C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9" id="{EF603936-EFFB-406B-B8D3-EDF933BAE9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I13:I14</xm:sqref>
        </x14:conditionalFormatting>
        <x14:conditionalFormatting xmlns:xm="http://schemas.microsoft.com/office/excel/2006/main">
          <x14:cfRule type="iconSet" priority="430" id="{E744024A-6E05-4217-B392-89A392C9F1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9" id="{1E0D00CE-D8D7-4015-8CDC-12939B0095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1" id="{07B8F140-6213-4290-9D27-C619A0ACFF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I16:I17</xm:sqref>
        </x14:conditionalFormatting>
        <x14:conditionalFormatting xmlns:xm="http://schemas.microsoft.com/office/excel/2006/main">
          <x14:cfRule type="iconSet" priority="115704" id="{24D0D5ED-D030-43D7-A0FE-2095374EC4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03" id="{6D64FB11-F5BD-4597-9416-C3B40F5D9E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05" id="{305CCDCB-C856-4889-BBA2-A11BADBE6D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02" id="{A78490DD-A94C-4BA2-AD30-26961BEF7A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00" id="{317E3357-FD30-4310-A02F-7DBCA6DE23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01" id="{AC528553-B0A0-42F3-8EDB-38C48F8B3C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06" id="{159FE1CC-DFA6-47A1-9AE0-7C9B7BBD11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I29:I30</xm:sqref>
        </x14:conditionalFormatting>
        <x14:conditionalFormatting xmlns:xm="http://schemas.microsoft.com/office/excel/2006/main">
          <x14:cfRule type="iconSet" priority="417" id="{D6E0EBBB-CF5E-464B-9BBF-A5F7158268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6" id="{DB59C703-545F-4AFD-9ED4-C9CBF6BC7A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5" id="{F10EC02C-C0BD-4AD3-BC38-713BD30490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1" id="{8963D85E-4358-4EEA-80FA-B1913CFAEE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0" id="{4C148A46-EABA-49EC-8EDA-BDA95DF900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9" id="{2325DF3F-0A18-411E-B2C4-66BECBDD21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8" id="{65A7FDB0-FFCA-40F2-9B05-3FC247EFDA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I49:I63</xm:sqref>
        </x14:conditionalFormatting>
        <x14:conditionalFormatting xmlns:xm="http://schemas.microsoft.com/office/excel/2006/main">
          <x14:cfRule type="iconSet" priority="116389" id="{C5182345-1638-48B3-8DD1-95F5416F1F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88" id="{C4FC3AFC-DC8D-4A77-88B0-CEA9B98596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87" id="{369FAFE7-5C93-4970-A30E-1F7F086F21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86" id="{FA5D271E-23D3-40EF-AFA2-C197D9A7F1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85" id="{50D9CA30-1FCD-4A61-9F30-ADF151C9D0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82" id="{72B1E159-3B03-4399-8F10-B125784BE0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81" id="{56AFD4DF-F97C-4F10-B73F-38D41F45AA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80" id="{D9565AB2-3113-4E93-BDC7-5F88F615D3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79" id="{AF4147D3-11CC-46E9-ACB2-6AF63584E3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78" id="{D85314DB-4DC9-4F76-9732-996E03C506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77" id="{FD61BB7C-849D-4D7E-B47F-1F59C8A8D2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84" id="{9C1B1594-92A8-42CF-9E00-A25C7F5E1C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76" id="{BABA69B1-70FC-48EF-BC6C-D9DDB7612C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75" id="{748AB88A-B83B-4C2B-876A-4FFDAC2111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72" id="{44721E5E-608D-4CBB-8BF7-8E08ADE3C3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83" id="{A78C280B-787F-46C1-A3F9-0B58A2A6CD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74" id="{A10B0EA8-FEFA-497C-8060-E0AB2D004B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73" id="{7C556C22-C059-4A08-98CD-C2577B8C65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6390" stopIfTrue="1" operator="containsText" id="{929A6AD2-6DF5-4ACD-9600-2DDA488F287C}">
            <xm:f>NOT(ISERROR(SEARCH(0,I69)))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I69:I74</xm:sqref>
        </x14:conditionalFormatting>
        <x14:conditionalFormatting xmlns:xm="http://schemas.microsoft.com/office/excel/2006/main">
          <x14:cfRule type="iconSet" priority="381" id="{6E94C071-7B4C-4546-9EF2-050CE9A0F3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8" id="{68D5C671-CE90-4541-83CA-E690DD379F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7" id="{81A4F72A-A412-4B0F-B2A8-B328E07DC2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8" id="{3BA65FC1-3DCB-4FBA-8473-39627AA24B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9" id="{14659DEC-5871-4073-B284-4FE6C48CC5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0" id="{A5C17EC2-032B-4474-9E8A-5A1348A19D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9" id="{E8A0248D-E02D-4495-927D-5FEE655BED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0" id="{E98C9B3C-E009-41B5-B083-DB0E548366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1" id="{92590A5E-7BE6-4684-8D12-5769A7CB16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3" id="{B9875B0E-F859-4419-8DE7-F4628C915A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2" id="{24DB701A-5F1B-47CB-8DAA-7C4F2D7B14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2" id="{22305CB6-EFE2-4AAB-830D-0A25D17295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7" id="{0D3543B0-423F-477E-B18B-D2C14EA851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5" id="{F5A4C80A-D003-44E7-B254-B1C52F7598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4" id="{8B98D5EA-1F44-445E-9F02-9288A9735A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395" stopIfTrue="1" operator="containsText" id="{F625201A-2160-48F4-8FBF-5C7B69903609}">
            <xm:f>NOT(ISERROR(SEARCH(0,I75)))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94" id="{174060D7-1E1A-41A6-8CE3-B5FEC2FC7B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3" id="{811F0178-077A-4E4B-9E3E-B68E01C858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6" id="{B88613E6-4E2A-4027-992B-58E231358F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I75:I76</xm:sqref>
        </x14:conditionalFormatting>
        <x14:conditionalFormatting xmlns:xm="http://schemas.microsoft.com/office/excel/2006/main">
          <x14:cfRule type="iconSet" priority="373" id="{6FCF2DF9-77DF-475C-BA75-C7127D4C1D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4" id="{0A6A4855-0BE9-4BFE-93D6-529BF89069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5" id="{3870AFFC-29F7-4F5D-9CCC-76AB1418E5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6" id="{00FD98F7-CFC6-4512-BC98-794AB82F50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I93:I111</xm:sqref>
        </x14:conditionalFormatting>
        <x14:conditionalFormatting xmlns:xm="http://schemas.microsoft.com/office/excel/2006/main">
          <x14:cfRule type="iconSet" priority="368" id="{56E039B2-9BE8-4DAF-B22E-538631C808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9" id="{DEAB09E1-562A-4EF4-A4A7-5C0D67EA5A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0" id="{09AE3DB9-6468-4405-9618-5B1A05BEA5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1" id="{52BCB29F-47DA-43C8-A224-93FB900BA8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2" id="{99BB345A-60E1-4D74-8963-4CD83E7BE9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I113:I120</xm:sqref>
        </x14:conditionalFormatting>
        <x14:conditionalFormatting xmlns:xm="http://schemas.microsoft.com/office/excel/2006/main">
          <x14:cfRule type="iconSet" priority="116852" id="{404BAC10-E1F2-4089-AA35-F1F02FCDAB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53" id="{848E5874-8710-4530-B907-9F34DA5030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54" id="{206E74C1-59ED-485F-9ECB-610D0849EA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55" id="{8C12DDF0-520D-4B89-8403-979358E74C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51" id="{B24DBA62-FD5D-4FEB-AB88-5F170831A7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I133</xm:sqref>
        </x14:conditionalFormatting>
        <x14:conditionalFormatting xmlns:xm="http://schemas.microsoft.com/office/excel/2006/main">
          <x14:cfRule type="iconSet" priority="361" id="{9D75BDAB-E573-4ECA-AF85-9C151ADFAE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2" id="{E1EBEC75-582F-48F6-A9F9-D9D0CBEB65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8" id="{DDCCCF08-DB0A-4EBC-A91D-995668D4A4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9" id="{69449D5C-720C-47B4-898F-F20B8114E8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0" id="{6E0E01DA-CC18-49D8-8253-87A0CB10EE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I134:I135 I128:I132</xm:sqref>
        </x14:conditionalFormatting>
        <x14:conditionalFormatting xmlns:xm="http://schemas.microsoft.com/office/excel/2006/main">
          <x14:cfRule type="iconSet" priority="357" id="{5141A684-633B-4DCC-ADFC-0CD6D52D53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I13:J17</xm:sqref>
        </x14:conditionalFormatting>
        <x14:conditionalFormatting xmlns:xm="http://schemas.microsoft.com/office/excel/2006/main">
          <x14:cfRule type="iconSet" priority="115713" id="{7B14FA2B-2832-45A8-AEFE-C311BF323F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12" id="{755F76D0-DAB4-4819-BA52-5FDF7AAE56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I29:J30</xm:sqref>
        </x14:conditionalFormatting>
        <x14:conditionalFormatting xmlns:xm="http://schemas.microsoft.com/office/excel/2006/main">
          <x14:cfRule type="iconSet" priority="120855" id="{112965A1-EFF2-4204-93E9-A8E1665621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854" id="{010E262D-94E7-45BA-B7F9-78E1473000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853" id="{1D46925C-8797-4D5C-91F2-4368BF7A30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851" id="{4A33988D-7799-459B-94BD-DEF36121F5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852" id="{E5E4B868-AF91-40DD-8E1D-1D5E1E5D96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856" id="{C281E7D7-3A11-4C10-9700-F6361F406A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857" id="{7347A937-6876-4E76-9941-64AE536BA3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I29:J47</xm:sqref>
        </x14:conditionalFormatting>
        <x14:conditionalFormatting xmlns:xm="http://schemas.microsoft.com/office/excel/2006/main">
          <x14:cfRule type="iconSet" priority="120865" id="{1C39C3EA-28CA-4E15-AE68-1C43E73585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866" id="{F7DACE87-89D5-48E2-911C-7A9BA38095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I31:J47</xm:sqref>
        </x14:conditionalFormatting>
        <x14:conditionalFormatting xmlns:xm="http://schemas.microsoft.com/office/excel/2006/main">
          <x14:cfRule type="iconSet" priority="117060" id="{41FFF357-9722-4B31-A946-457226C9C8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7061" id="{4E01FC9E-320E-4057-8BAA-B7C2277826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I37:J37 K31:K47</xm:sqref>
        </x14:conditionalFormatting>
        <x14:conditionalFormatting xmlns:xm="http://schemas.microsoft.com/office/excel/2006/main">
          <x14:cfRule type="iconSet" priority="344" id="{44643652-5312-40B9-9BE4-863B0C8BAF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5" id="{56B92E82-C699-4EAE-A0B0-19FEB1EFED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I48:J48</xm:sqref>
        </x14:conditionalFormatting>
        <x14:conditionalFormatting xmlns:xm="http://schemas.microsoft.com/office/excel/2006/main">
          <x14:cfRule type="iconSet" priority="340" id="{932B59AF-F12A-428A-A48A-627392EAA8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2" id="{3D60F29F-5E4B-4D1D-AD6B-54C36BAC2F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3" id="{D46A0E80-93C5-42DD-864B-43BBC290B4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7" id="{B5B42A29-5A80-40F8-BB9A-1670FC1CA7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1" id="{F3F24C5C-8932-49F6-BABA-F8FEB7CBC3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8" id="{B8EABFB8-573D-4ABD-A259-0F7F18AC80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9" id="{CF9E12B7-54F5-4661-8050-B084C67D2D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I48:J63 I25:K28 I13:J24</xm:sqref>
        </x14:conditionalFormatting>
        <x14:conditionalFormatting xmlns:xm="http://schemas.microsoft.com/office/excel/2006/main">
          <x14:cfRule type="iconSet" priority="336" id="{A466109C-BECD-4A5E-85C1-89D8B69E2F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5" id="{93A57A2B-FD29-4D43-A263-222B534C7B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I60:J63</xm:sqref>
        </x14:conditionalFormatting>
        <x14:conditionalFormatting xmlns:xm="http://schemas.microsoft.com/office/excel/2006/main">
          <x14:cfRule type="iconSet" priority="33" id="{AF915DE6-0524-4562-994B-56286EBC58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" id="{7C66850D-9BBA-40A5-8E3F-B1140595D2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" id="{E5B1CCFC-EA14-46E3-8BA3-74B43B0E16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" id="{840D14D8-67B9-4EA1-A680-CD70C84207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" id="{FCC39972-5B9C-4EEB-A530-02C715333C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" id="{2A56275D-D0B6-48B2-9AC7-B22907BD06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" id="{1A496BDA-2FB2-4379-A295-DB243AB645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" id="{75062D75-646C-49B7-8438-A9964F69CD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" id="{4160AA83-090E-465A-9189-43FC67F391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I64:J64</xm:sqref>
        </x14:conditionalFormatting>
        <x14:conditionalFormatting xmlns:xm="http://schemas.microsoft.com/office/excel/2006/main">
          <x14:cfRule type="iconSet" priority="54" id="{406E20E7-B7CC-43BE-96E9-1B9CD6719F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5" id="{1893685D-5CC2-4040-92E6-237E96F5D0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7" id="{E9D2C62A-7263-4453-99AB-EC59FE02B3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8" id="{ECC24BC2-52C1-4CD4-B479-6405C7C919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9" id="{8CA980CE-D91F-43FE-B378-0C79E070D6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6" id="{E31052E5-0DB3-467D-9995-2E08512C97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3" id="{0C98E1CA-F27A-4D3A-BEDD-3CD8A3488B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" id="{67E4FF8E-F4BE-43EB-8999-6E8FE681AD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" id="{F754FFB8-45BB-4801-9C3B-4F7B5682AB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I65:J65</xm:sqref>
        </x14:conditionalFormatting>
        <x14:conditionalFormatting xmlns:xm="http://schemas.microsoft.com/office/excel/2006/main">
          <x14:cfRule type="iconSet" priority="331" id="{4287BC20-22C6-4F6C-8BA4-0C496211FF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4" id="{8C74E958-C8A0-4CED-BC79-74E2F2F57A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9" id="{F8DA77D5-1037-49FC-BF0A-7B38444E8F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8" id="{368A1922-17DD-48BB-AC30-F371658A2E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5" id="{FC19176B-286D-4F00-95A1-762A7964D3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6" id="{54B841CF-6B5D-4209-875A-0783703CBA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7" id="{73C3E4D3-F179-4486-8250-924838A0CE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0" id="{BEA0028E-5D41-4636-9E31-4F39C65B59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8" id="{EA0F4856-AB43-47EC-A119-51DBABE4DD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7" id="{8A139C19-8379-4C4F-8030-1945A1C184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3" id="{22F75394-4319-422A-9B02-FEF0D2FCC4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0" id="{558BF9D6-8C9F-4C81-BFF4-8541DB8D88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6" id="{42C626FC-48E6-4A68-AEC6-B5CB326CE6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5" id="{0717E5E4-C7E6-4014-9E60-888EABB43E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4" id="{CB60272B-E8E4-4F9D-977E-86060B2D5C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2" id="{910A6D7D-4DD8-48FF-8AB3-52C6889B3E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1" id="{56B89C6E-27C3-48ED-8B7A-5AE8F55A98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2" id="{40B9B30C-9E16-4964-B7A8-7498266EEE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3" id="{EA1F01CF-030A-461A-8A6A-75EBACB9FD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334" stopIfTrue="1" operator="containsText" id="{60403127-8C9D-4667-A2FC-FDF8B539540C}">
            <xm:f>NOT(ISERROR(SEARCH(0,I68)))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29" id="{58ED168D-38E3-41AD-BEAF-5DDB4D1D24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I68:J68</xm:sqref>
        </x14:conditionalFormatting>
        <x14:conditionalFormatting xmlns:xm="http://schemas.microsoft.com/office/excel/2006/main">
          <x14:cfRule type="iconSet" priority="116677" id="{368919F3-5F6F-4CB1-8ACB-39F9C2FB1E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I80:J91</xm:sqref>
        </x14:conditionalFormatting>
        <x14:conditionalFormatting xmlns:xm="http://schemas.microsoft.com/office/excel/2006/main">
          <x14:cfRule type="iconSet" priority="311" id="{D09EB3DC-D0E5-4E11-87F2-8D800F2B3F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0" id="{41CE8CD1-CB62-43F4-B326-6F397FA6A0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9" id="{1CA7BB85-EC6D-4C3D-85E1-9E6DF8D7B2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8" id="{7D49018C-669A-4E56-A8E7-FB6DB8240B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7" id="{9E324530-4467-4428-B48D-63BC420154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2" id="{9CCC444D-D388-4A51-BFBE-F1E3EBB970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I114:J114 I113:K113</xm:sqref>
        </x14:conditionalFormatting>
        <x14:conditionalFormatting xmlns:xm="http://schemas.microsoft.com/office/excel/2006/main">
          <x14:cfRule type="iconSet" priority="306" id="{F0B373C1-C003-4589-B300-9EAEC692E6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5" id="{4ED83652-A91B-4B4D-B61E-E144EBF0D9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4" id="{136CBEAE-060C-4811-90F1-AEFFC4D173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3" id="{D07D71AE-7209-4C9A-B22E-06548A8B45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2" id="{987B4B96-796F-4DC7-AA6D-9F0A1D8ED7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I115:J120</xm:sqref>
        </x14:conditionalFormatting>
        <x14:conditionalFormatting xmlns:xm="http://schemas.microsoft.com/office/excel/2006/main">
          <x14:cfRule type="iconSet" priority="299" id="{01BB9D49-DD33-4D03-937E-1FB1C9641D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0" id="{7D2CBAAA-3FC8-4432-BF90-96499E31E1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1" id="{57CC504B-AAAB-4AAB-9F2C-069B41F935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7" id="{0BE30271-870A-403C-AE9E-3AA8DE004A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8" id="{D20F65CE-2ACF-41C2-812D-4215F80BDE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I121:J122</xm:sqref>
        </x14:conditionalFormatting>
        <x14:conditionalFormatting xmlns:xm="http://schemas.microsoft.com/office/excel/2006/main">
          <x14:cfRule type="iconSet" priority="116861" id="{9745D9AA-288D-4B8A-A40F-F99AB164D4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62" id="{69BD589B-6BC1-4174-A0C2-43CC11C8DF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63" id="{0AA2CDE6-9C72-42F0-A8D3-6686071698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64" id="{65FA4E04-C29B-433D-9EEA-15632325EF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65" id="{27FCEA72-3F10-4F36-B4B5-83FD018A0D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I133:J133</xm:sqref>
        </x14:conditionalFormatting>
        <x14:conditionalFormatting xmlns:xm="http://schemas.microsoft.com/office/excel/2006/main">
          <x14:cfRule type="iconSet" priority="290" id="{B90960B0-EE91-45A8-AE86-1F85E4D665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I13:K17</xm:sqref>
        </x14:conditionalFormatting>
        <x14:conditionalFormatting xmlns:xm="http://schemas.microsoft.com/office/excel/2006/main">
          <x14:cfRule type="iconSet" priority="285" id="{13E5119B-5465-4AC8-81C9-239665FF56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6" id="{8BDB4942-26F6-40FA-9F1F-CE19DE560A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9" id="{8552930B-EC22-4E7A-8FE2-B25B7B288A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7" id="{E76DD8C3-3B19-447F-AFB0-295F878451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8" id="{C70718CF-764D-4C4C-8505-5D25EFACF4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I25:K28 I16:I24</xm:sqref>
        </x14:conditionalFormatting>
        <x14:conditionalFormatting xmlns:xm="http://schemas.microsoft.com/office/excel/2006/main">
          <x14:cfRule type="iconSet" priority="284" id="{7742B43F-AAAE-4E8E-AB1A-020DB76B2A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3" id="{CD6FB3CD-2A88-495F-897A-A07EED7542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I25:K28 I18:I24</xm:sqref>
        </x14:conditionalFormatting>
        <x14:conditionalFormatting xmlns:xm="http://schemas.microsoft.com/office/excel/2006/main">
          <x14:cfRule type="iconSet" priority="282" id="{E9E36BB4-14BE-4F87-AD3D-F6676B0141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1" id="{7031B205-5EDC-4825-98F7-9F3183A11B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I25:K28 I18:J24</xm:sqref>
        </x14:conditionalFormatting>
        <x14:conditionalFormatting xmlns:xm="http://schemas.microsoft.com/office/excel/2006/main">
          <x14:cfRule type="iconSet" priority="280" id="{7F197DDC-13DC-47DA-9F4C-012D5CFCBE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9" id="{8B10C82E-1ADA-4072-A831-DD1B45E796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I49:K59 I13:K17</xm:sqref>
        </x14:conditionalFormatting>
        <x14:conditionalFormatting xmlns:xm="http://schemas.microsoft.com/office/excel/2006/main">
          <x14:cfRule type="iconSet" priority="278" id="{CE42406D-B9CC-402B-9193-13A710E40D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I49:K59</xm:sqref>
        </x14:conditionalFormatting>
        <x14:conditionalFormatting xmlns:xm="http://schemas.microsoft.com/office/excel/2006/main">
          <x14:cfRule type="iconSet" priority="127" id="{4408BF18-E179-4D55-8C06-CDEB65AD36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I158:K159 K140:K157 K160:K162 I143:J154</xm:sqref>
        </x14:conditionalFormatting>
        <x14:conditionalFormatting xmlns:xm="http://schemas.microsoft.com/office/excel/2006/main">
          <x14:cfRule type="iconSet" priority="277" id="{E202CECF-7CA0-4E07-B3CC-87D80EAC40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6" id="{38FFE83D-3E0D-48FC-8FBE-255B706E9B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5" id="{C45C0486-94D7-4993-9830-AE4DEAFB81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4" id="{FA392026-1E83-48DD-9471-BC8595EB8F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3" id="{FBA794AE-9E79-4F83-8F75-ADA1583793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2" id="{F627DC25-4A0D-4901-A87C-6610824B13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1" id="{747BCDB3-9577-44AE-A601-F641D38DDD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0" id="{30293375-9C87-4013-B13F-68D7397432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J13:J14</xm:sqref>
        </x14:conditionalFormatting>
        <x14:conditionalFormatting xmlns:xm="http://schemas.microsoft.com/office/excel/2006/main">
          <x14:cfRule type="iconSet" priority="267" id="{055B48A9-4751-4F20-906C-7B1CC101CE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8" id="{5E20058C-7694-47F1-A1A0-92F85C1F98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9" id="{057626E9-5ED8-4AA0-91AB-A8264F7ACF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J16:J17</xm:sqref>
        </x14:conditionalFormatting>
        <x14:conditionalFormatting xmlns:xm="http://schemas.microsoft.com/office/excel/2006/main">
          <x14:cfRule type="iconSet" priority="115951" id="{0146539B-F358-4483-9C3B-611463BFC6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952" id="{5F870281-F481-4A30-8957-3FBB207650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953" id="{010D2B81-646B-4C88-9345-D87DE570A7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954" id="{2A90B80A-0BE3-4D6D-9114-136C149576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955" id="{058856EF-D5D0-446A-890A-6F38A67E83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J16:J28</xm:sqref>
        </x14:conditionalFormatting>
        <x14:conditionalFormatting xmlns:xm="http://schemas.microsoft.com/office/excel/2006/main">
          <x14:cfRule type="iconSet" priority="115961" id="{A0154D44-F4E7-4AB6-9909-F4BB391DDA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962" id="{2071B37D-BF2C-40D4-AEF8-F0B6A51316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J18:J28</xm:sqref>
        </x14:conditionalFormatting>
        <x14:conditionalFormatting xmlns:xm="http://schemas.microsoft.com/office/excel/2006/main">
          <x14:cfRule type="iconSet" priority="115746" id="{E2609EE0-E375-4AF7-89D1-33EDC5C942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44" id="{C5A5A071-C02C-4AD2-8588-122EC31E69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43" id="{63E3CDE1-AA0F-408B-9FDF-1EB6B5592B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42" id="{086BAFEB-CAAD-48F3-8E22-706395439E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41" id="{9201B22C-BA7B-4C7F-8082-D31E7FA7A7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40" id="{1E81244D-B9AF-49BB-A9CB-3DBACBEEB2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45" id="{674A7814-4E6E-4F71-9CEE-C6510BAF9B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J29:J30</xm:sqref>
        </x14:conditionalFormatting>
        <x14:conditionalFormatting xmlns:xm="http://schemas.microsoft.com/office/excel/2006/main">
          <x14:cfRule type="iconSet" priority="120895" id="{66C68394-2CAC-475C-BC21-9002CEF905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894" id="{38FD1FAC-3C02-4AEB-AF65-958E991BF1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J31:J47</xm:sqref>
        </x14:conditionalFormatting>
        <x14:conditionalFormatting xmlns:xm="http://schemas.microsoft.com/office/excel/2006/main">
          <x14:cfRule type="iconSet" priority="245" id="{C8C7CC07-682B-493C-9694-1468D4D344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6" id="{7D17E45E-AA65-4FF6-8D2B-98072405D8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7" id="{CBC00E50-5734-4917-99C7-B4AACEC1AB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8" id="{41201FCE-3505-40B2-B144-4C9A690A55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9" id="{EF8C7A3D-6ABD-42C9-96C8-350D4DBA82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0" id="{E1D45492-D790-4A78-8C59-FB5681F9A5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4" id="{E8B1306D-7946-4C10-8BB5-30478151DD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J60:J63</xm:sqref>
        </x14:conditionalFormatting>
        <x14:conditionalFormatting xmlns:xm="http://schemas.microsoft.com/office/excel/2006/main">
          <x14:cfRule type="iconSet" priority="23" id="{E5C8CE52-E9F1-4384-AF63-138312D78C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" id="{C876A380-0101-42FA-AC3B-75A5596A3C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J64</xm:sqref>
        </x14:conditionalFormatting>
        <x14:conditionalFormatting xmlns:xm="http://schemas.microsoft.com/office/excel/2006/main">
          <x14:cfRule type="iconSet" priority="50" id="{0BFCD556-B73D-405A-9BFF-9622E69068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" id="{A77644A3-963E-474B-AC62-0757726383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J65</xm:sqref>
        </x14:conditionalFormatting>
        <x14:conditionalFormatting xmlns:xm="http://schemas.microsoft.com/office/excel/2006/main">
          <x14:cfRule type="iconSet" priority="116397" id="{D91824F8-010A-4F14-8383-173BAA9C6C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96" id="{C23CFEDD-729A-40AB-823E-EF35F98BAC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05" id="{15B1ED60-15E5-4F6D-A9C6-FD7C5F7BF8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06" id="{4867CE10-3963-4BCD-947D-503FCEA580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07" id="{4E20063F-C21C-40DF-9A04-3569486914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08" id="{44DFBE71-6484-48ED-BB1E-204C17AB3C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6409" stopIfTrue="1" operator="containsText" id="{77ADAFBF-3A3F-4F7E-8563-DE71D816DA6C}">
            <xm:f>NOT(ISERROR(SEARCH(0,J69)))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6402" id="{4CC2C610-CE54-461A-B49B-A8D71C493D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04" id="{3BB86EC8-18D9-4C94-8B00-2656C8CBEB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98" id="{1461E483-888E-4769-A699-6B4B0432BB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99" id="{806F9018-4C76-41E4-805D-DB08E02279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00" id="{7751B2A1-C824-45D8-80F3-33BB2F7352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01" id="{43B933DD-6698-4652-A52E-75BE785138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95" id="{D4B17EB5-7035-4D48-8F6F-1B4BC84E70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94" id="{94E820E5-E544-42B4-BF4B-FBE80F2BF0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93" id="{2F40C9E4-C7D5-4FBC-BE76-ACAA9B1685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92" id="{8E06E62F-26AE-45A3-B93C-51C51EE0D2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391" id="{AA0A37DB-9656-4351-9984-4E04222ADF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03" id="{092FCC40-1036-48A9-9B9E-7AD2737F26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J69:J75</xm:sqref>
        </x14:conditionalFormatting>
        <x14:conditionalFormatting xmlns:xm="http://schemas.microsoft.com/office/excel/2006/main">
          <x14:cfRule type="containsText" priority="224" stopIfTrue="1" operator="containsText" id="{06DE9AF6-9E84-4CA3-933B-3D54613C012E}">
            <xm:f>NOT(ISERROR(SEARCH(0,J76)))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223" id="{9171F283-F2C6-430F-8841-42BAEF08C0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6" id="{29AA0C55-F321-4C68-8E88-6CD9CD62F6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2" id="{41742F64-9BB3-4819-9F7A-F65C8B3BB8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1" id="{7477DFB1-7AE2-49A5-80E0-80B36047E6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0" id="{4AF7C212-12B0-4E90-80C3-67EB74367C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0" id="{FA2744EF-BEB1-440F-B40C-BC15C5EA88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9" id="{2E975634-D4BD-4014-A6DD-B9AA08D248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8" id="{F397CE20-1EFD-45B3-A60B-A0692AD219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7" id="{05CDEC58-73A9-491F-8258-B80708D07E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8" id="{3B3628E7-D3AF-414F-80F7-E0A40D89FD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5" id="{5B03CA47-F347-43AE-8C89-7F86472BAF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7" id="{88B2EB5C-A4C1-47A4-BB65-A9F3E351F0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9" id="{A4464556-5A73-4C2F-AC2E-99FCFDFCFE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6" id="{C01EC1CB-B6C3-4E09-8684-ABAB283A97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1" id="{3B4D1B53-95EC-429F-8235-C372931048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2" id="{67F96AF6-D220-4E1A-BB6E-8DCAA2A477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3" id="{A1FEFC19-6546-439A-93D3-43769FE791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4" id="{D52C3B19-26CE-4C54-A85A-F057F5DE08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J76</xm:sqref>
        </x14:conditionalFormatting>
        <x14:conditionalFormatting xmlns:xm="http://schemas.microsoft.com/office/excel/2006/main">
          <x14:cfRule type="iconSet" priority="201" id="{9F6E8BBA-EC06-4692-8C16-6E58599A34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0" id="{1E8C0E98-2441-4937-A048-AF601F5362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9" id="{D0DA7695-39F9-440C-AFBF-ABA7901553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8" id="{8D50B82C-5DBA-4C7E-8916-202F638B5D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4" id="{21A2AF90-C488-4AF4-BADC-C891A424FA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5" id="{B060AE94-2BE0-4D5D-B2AF-A54BAF365B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3" id="{7EF1A440-5D0C-4B09-93E9-EC31774DB2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2" id="{351F2A09-B7DF-4ACF-9F86-2D9C62E251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J93:J111</xm:sqref>
        </x14:conditionalFormatting>
        <x14:conditionalFormatting xmlns:xm="http://schemas.microsoft.com/office/excel/2006/main">
          <x14:cfRule type="iconSet" priority="116871" id="{1BFA9852-36AA-4952-BDC8-3344FD569C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69" id="{586CEACC-BDCE-4176-B45B-87ACEB64C6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70" id="{F9EFD64B-5D9B-4EDA-8579-1515CC895B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72" id="{EC3F9DD9-96D9-4263-B530-839EBE6486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873" id="{FD20050D-C364-4DC2-8A9E-EC4CA35001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J133</xm:sqref>
        </x14:conditionalFormatting>
        <x14:conditionalFormatting xmlns:xm="http://schemas.microsoft.com/office/excel/2006/main">
          <x14:cfRule type="iconSet" priority="189" id="{8044F668-B4D1-4783-9E92-9555D932D3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0" id="{3819305B-3668-4CBF-AB0B-25535335A6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2" id="{2D645CFD-09C0-4FA4-B69A-DF41517D01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1" id="{3ED88961-461F-4C44-A360-256333DB92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J134:J135 J128:J132</xm:sqref>
        </x14:conditionalFormatting>
        <x14:conditionalFormatting xmlns:xm="http://schemas.microsoft.com/office/excel/2006/main">
          <x14:cfRule type="iconSet" priority="188" id="{48612F3B-56D3-40C6-AF33-EBE368786D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J137</xm:sqref>
        </x14:conditionalFormatting>
        <x14:conditionalFormatting xmlns:xm="http://schemas.microsoft.com/office/excel/2006/main">
          <x14:cfRule type="iconSet" priority="186" id="{2294F085-FEFC-41B1-AACA-11BD983B19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7" id="{D9A556A6-4FF5-4047-9902-38FF330DA0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J172:J174</xm:sqref>
        </x14:conditionalFormatting>
        <x14:conditionalFormatting xmlns:xm="http://schemas.microsoft.com/office/excel/2006/main">
          <x14:cfRule type="iconSet" priority="184" id="{E8C8E8DF-E917-4B6C-BAB1-E7073535D6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5" id="{6F79B802-88A1-4304-B0CB-CEB1D6A9A9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J13:K17</xm:sqref>
        </x14:conditionalFormatting>
        <x14:conditionalFormatting xmlns:xm="http://schemas.microsoft.com/office/excel/2006/main">
          <x14:cfRule type="iconSet" priority="183" id="{6E42E84D-2983-4773-8A39-C86AE27666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2" id="{9630D52D-25B7-4069-97E1-F63C080813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J49:K59 J48 J60:J63</xm:sqref>
        </x14:conditionalFormatting>
        <x14:conditionalFormatting xmlns:xm="http://schemas.microsoft.com/office/excel/2006/main">
          <x14:cfRule type="iconSet" priority="181" id="{698636D8-CBB1-4F91-80FA-52A5F50718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J92:K112 I80:J91</xm:sqref>
        </x14:conditionalFormatting>
        <x14:conditionalFormatting xmlns:xm="http://schemas.microsoft.com/office/excel/2006/main">
          <x14:cfRule type="iconSet" priority="180" id="{4CAD9B5F-E25E-4236-ABEA-776055DD82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J92:K112 J80:J91</xm:sqref>
        </x14:conditionalFormatting>
        <x14:conditionalFormatting xmlns:xm="http://schemas.microsoft.com/office/excel/2006/main">
          <x14:cfRule type="iconSet" priority="179" id="{AF17AD7F-7FE6-4F91-984A-3E923D80FE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J157:K157 K143:K156 I143:I154 I158:K159 J160:K162 J140:J156</xm:sqref>
        </x14:conditionalFormatting>
        <x14:conditionalFormatting xmlns:xm="http://schemas.microsoft.com/office/excel/2006/main">
          <x14:cfRule type="iconSet" priority="178" id="{72D8D091-828E-46FF-B740-AD97DBFC1D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7" id="{9C5FF47A-F025-4CD6-8254-5B6650D62A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K13:K17</xm:sqref>
        </x14:conditionalFormatting>
        <x14:conditionalFormatting xmlns:xm="http://schemas.microsoft.com/office/excel/2006/main">
          <x14:cfRule type="iconSet" priority="115981" id="{AA16A03B-A085-43C3-9655-AE188BA881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980" id="{297B3F1B-0E73-481B-A079-44D5EF6A03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K18:K28</xm:sqref>
        </x14:conditionalFormatting>
        <x14:conditionalFormatting xmlns:xm="http://schemas.microsoft.com/office/excel/2006/main">
          <x14:cfRule type="iconSet" priority="115762" id="{9203B24C-20EA-49B4-97FD-29AC749E0E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763" id="{D8DACA63-1376-44CB-99DF-BCC0F5E450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K29:K30</xm:sqref>
        </x14:conditionalFormatting>
        <x14:conditionalFormatting xmlns:xm="http://schemas.microsoft.com/office/excel/2006/main">
          <x14:cfRule type="iconSet" priority="169" id="{FBED69E4-CFC2-4D16-8576-07708D5F7C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0" id="{3671E890-A454-4772-A7B9-AF59D17A96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K48:K63</xm:sqref>
        </x14:conditionalFormatting>
        <x14:conditionalFormatting xmlns:xm="http://schemas.microsoft.com/office/excel/2006/main">
          <x14:cfRule type="iconSet" priority="21" id="{C2CDC156-9E13-4E01-AC39-5BD7FF92ED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" id="{0738701D-85F7-4ECC-BC68-77E5307F7F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K64</xm:sqref>
        </x14:conditionalFormatting>
        <x14:conditionalFormatting xmlns:xm="http://schemas.microsoft.com/office/excel/2006/main">
          <x14:cfRule type="iconSet" priority="48" id="{B3794067-8370-464E-8FF1-B9567A5471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" id="{9852DA43-AFEE-4A3C-9187-7FC7CDB65D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K65</xm:sqref>
        </x14:conditionalFormatting>
        <x14:conditionalFormatting xmlns:xm="http://schemas.microsoft.com/office/excel/2006/main">
          <x14:cfRule type="iconSet" priority="159" id="{A740FF4F-F73E-49CB-9CEB-5BE03607DC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8" id="{98633320-CC16-41B2-BD73-E52DD5CC20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5" id="{2E84386B-E13B-4300-B373-1070B555EE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6" id="{8FC3864A-55B9-4D43-B761-EDDA4C0007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64" stopIfTrue="1" operator="containsText" id="{1511DE33-4044-4F46-BBFF-9CDB5122FDEE}">
            <xm:f>NOT(ISERROR(SEARCH(0,K68)))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57" id="{56A80B3F-A5EA-4C5A-B14C-4105E36542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3" id="{08D24CE5-5F93-4CED-8B60-CAB9CDD792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2" id="{26812762-FB94-4E33-A43B-9B64715188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1" id="{C3B9D344-6FE3-4EBB-8242-2228CAC1F3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0" id="{FB8AD242-B7D0-460D-9512-25FA88177D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K68</xm:sqref>
        </x14:conditionalFormatting>
        <x14:conditionalFormatting xmlns:xm="http://schemas.microsoft.com/office/excel/2006/main">
          <x14:cfRule type="iconSet" priority="116410" id="{6854838B-36B6-4A0B-BA44-9B60EFB471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11" id="{E267E561-6B03-49AB-BB52-8C959F83AA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12" id="{872FCC34-7411-4F81-9DFD-C7C32107FE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13" id="{677D17B2-EDA2-47FD-A218-DEE98CD7DC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14" id="{7FE21D74-8FF8-4D3B-965D-F61D217CC2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15" id="{5C7BBC23-4415-42F9-ACC0-C29EDC92A0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16" id="{6BB14947-B267-4F3F-9D4B-4954DE8C05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17" id="{D15F7FD5-5C58-4743-9AFE-12ADF0E5CF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19" id="{F2D9A1F7-98EB-4913-AA0A-01D2D5AC40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18" id="{0161D22B-ED79-4E2B-A8D0-B9A7974DC1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20" id="{7F554CF0-BCF3-4C9D-94B4-A7263249CF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21" id="{68BB4973-6DE5-4B91-A76C-ABD5A37D0B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6428" stopIfTrue="1" operator="containsText" id="{770A8C52-CC78-4931-8225-63CE759C6407}">
            <xm:f>NOT(ISERROR(SEARCH(0,K69)))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6423" id="{FDBD36C6-2F09-4FAA-B92A-41F90DCFDD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24" id="{A297C0D3-9216-4E65-9C03-0C32CC1BDC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25" id="{A0827F53-85E5-4819-ADFB-F9CBFF5235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26" id="{5A901B17-CA54-45F4-9E9F-359F50DE4A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27" id="{F6670EBA-C412-444F-95BD-E1897FC1AB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22" id="{E89643E0-409F-47B0-B1E8-E1157172AC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K69:K76</xm:sqref>
        </x14:conditionalFormatting>
        <x14:conditionalFormatting xmlns:xm="http://schemas.microsoft.com/office/excel/2006/main">
          <x14:cfRule type="iconSet" priority="2" id="{4CBA2783-B110-4294-A8E8-8143664FBA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" id="{3F0C7989-3F17-4435-B9C0-9088AC9E32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" id="{E04137C5-80B9-42C4-A8CA-AE7C032A22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9" stopIfTrue="1" operator="containsText" id="{83DC3E51-95A2-4264-9990-1FE04992FAC5}">
            <xm:f>NOT(ISERROR(SEARCH(0,K72)))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8" id="{22AEAC48-E9DD-42A8-A33A-F1226093CE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" id="{6E9F9624-95FD-49D4-8C2D-14C33B0E09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" id="{6A40022A-CCCD-450E-A419-B7FDAFF640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" id="{44584875-E775-4507-A5C1-EC538E8C1F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" id="{1FE3BA95-4D33-46B9-B0C1-314F3EAB1B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" id="{CB5BEBFF-98FD-4873-95DC-F86377C425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" id="{D4C6D693-9B15-4D4C-A58C-360C635EFB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" id="{A7975B30-7733-4554-9F30-D50B49498E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" id="{F8B86450-E4DE-4C13-A452-D8901B554F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" id="{5A393296-2CC1-4A26-8C0D-6407669EBE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" id="{2547C6FD-D1A6-4442-A828-DFD2434328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" id="{CD4E6E80-8AC0-43D3-8CC7-1C4C1D057C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" id="{14C8385C-A402-46E0-8FFF-A2F967291B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" id="{27BE97D7-6984-4F88-960E-074942120B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" id="{2413B4C8-0D74-46E6-9938-983488AA33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K72:K76</xm:sqref>
        </x14:conditionalFormatting>
        <x14:conditionalFormatting xmlns:xm="http://schemas.microsoft.com/office/excel/2006/main">
          <x14:cfRule type="iconSet" priority="116680" id="{7780C261-9F6F-4E4D-9787-4A6BB70C9A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679" id="{D8E5D6D9-03DB-4E2B-B784-B318E512CB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K80:K91</xm:sqref>
        </x14:conditionalFormatting>
        <x14:conditionalFormatting xmlns:xm="http://schemas.microsoft.com/office/excel/2006/main">
          <x14:cfRule type="iconSet" priority="131" id="{7ECC1793-47DA-42F0-91BE-D474A7A2BF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0" id="{6C647807-7D2E-4E58-AC88-104C650718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9" id="{1561695C-C6B2-4CBF-8520-5BF9478A87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2" id="{DCB28983-D977-42E0-A8B0-4357ECE0C8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3" id="{A6E76D07-85F4-410D-BA57-9AC0291E0F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K113 J113:J120</xm:sqref>
        </x14:conditionalFormatting>
        <x14:conditionalFormatting xmlns:xm="http://schemas.microsoft.com/office/excel/2006/main">
          <x14:cfRule type="iconSet" priority="128" id="{A0E1E5DF-40E5-408B-BA1F-AF281AB862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K137:K139</xm:sqref>
        </x14:conditionalFormatting>
        <x14:conditionalFormatting xmlns:xm="http://schemas.microsoft.com/office/excel/2006/main">
          <x14:cfRule type="iconSet" priority="126" id="{F579492E-3356-4A0D-9982-24E0F07F42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K155:K157 K160:K162</xm:sqref>
        </x14:conditionalFormatting>
        <x14:conditionalFormatting xmlns:xm="http://schemas.microsoft.com/office/excel/2006/main">
          <x14:cfRule type="iconSet" priority="125" id="{A9C84285-BFA9-44B2-A6FD-422ED11918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K169 H165:J170</xm:sqref>
        </x14:conditionalFormatting>
        <x14:conditionalFormatting xmlns:xm="http://schemas.microsoft.com/office/excel/2006/main">
          <x14:cfRule type="iconSet" priority="124" id="{8E2C5FD2-3887-41A4-A4B5-43C5BB1E45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K169 H169:J170</xm:sqref>
        </x14:conditionalFormatting>
        <x14:conditionalFormatting xmlns:xm="http://schemas.microsoft.com/office/excel/2006/main">
          <x14:cfRule type="iconSet" priority="119" id="{F4F88625-9BEB-462B-B137-239B2E3DEA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" id="{F6EC13EA-595D-4F9F-BBB3-7AD5263261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7" id="{9B21175C-C360-4D9F-AD45-0A989F2F80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" id="{74F60C79-B143-40D2-A08B-5376CA6CB6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" id="{B209D575-D7FE-4D23-96BC-D30E4346F0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" id="{E138C526-F44A-41C2-B1A3-FA3049DAAC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" id="{DA9721C2-EB63-4E4D-AE4C-246446C766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" id="{75E392F2-7925-4D95-95F1-A57F07A79D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3" id="{44BBE6BB-9C5A-4EA0-8CFE-9EFFA8255F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2" id="{2FC7D095-9FAC-45A3-A55A-94DBD14B0C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" id="{07208F52-8BFC-4EB4-8ACE-A0A295B4E9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" id="{DFCB0DF1-E9D8-4F3A-AC92-A4554B50C1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K169</xm:sqref>
        </x14:conditionalFormatting>
        <x14:conditionalFormatting xmlns:xm="http://schemas.microsoft.com/office/excel/2006/main">
          <x14:cfRule type="iconSet" priority="111" id="{D3E657BF-464E-4C09-BA76-70EC7475AD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K170:L170 K165:K168</xm:sqref>
        </x14:conditionalFormatting>
        <x14:conditionalFormatting xmlns:xm="http://schemas.microsoft.com/office/excel/2006/main">
          <x14:cfRule type="iconSet" priority="109" id="{60BE10DB-2400-41F8-BB08-D992FE7A1B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" id="{02573A52-9806-4893-86BA-1B3410ED2D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K172:M174</xm:sqref>
        </x14:conditionalFormatting>
        <x14:conditionalFormatting xmlns:xm="http://schemas.microsoft.com/office/excel/2006/main">
          <x14:cfRule type="iconSet" priority="108" id="{FB9049DA-8405-40A5-A3F6-DB22EE0621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L13:L17</xm:sqref>
        </x14:conditionalFormatting>
        <x14:conditionalFormatting xmlns:xm="http://schemas.microsoft.com/office/excel/2006/main">
          <x14:cfRule type="iconSet" priority="115996" id="{80264A80-E947-42F9-9970-22C82150E1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L18:L28</xm:sqref>
        </x14:conditionalFormatting>
        <x14:conditionalFormatting xmlns:xm="http://schemas.microsoft.com/office/excel/2006/main">
          <x14:cfRule type="iconSet" priority="115776" id="{66067371-AB51-4256-9C4B-8CBB81F502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L29:L30</xm:sqref>
        </x14:conditionalFormatting>
        <x14:conditionalFormatting xmlns:xm="http://schemas.microsoft.com/office/excel/2006/main">
          <x14:cfRule type="iconSet" priority="120920" id="{B9FAE4D3-8D68-4EA3-822D-9B3A6D56B2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L31:L47</xm:sqref>
        </x14:conditionalFormatting>
        <x14:conditionalFormatting xmlns:xm="http://schemas.microsoft.com/office/excel/2006/main">
          <x14:cfRule type="iconSet" priority="104" id="{A63EC8E2-8F95-420C-90B2-406C9048D5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L48:L63</xm:sqref>
        </x14:conditionalFormatting>
        <x14:conditionalFormatting xmlns:xm="http://schemas.microsoft.com/office/excel/2006/main">
          <x14:cfRule type="iconSet" priority="20" id="{55393309-0C54-42BC-87C8-923318C461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L64</xm:sqref>
        </x14:conditionalFormatting>
        <x14:conditionalFormatting xmlns:xm="http://schemas.microsoft.com/office/excel/2006/main">
          <x14:cfRule type="iconSet" priority="46" id="{8987D88C-537A-44E8-BBE6-725CACAB53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L65</xm:sqref>
        </x14:conditionalFormatting>
        <x14:conditionalFormatting xmlns:xm="http://schemas.microsoft.com/office/excel/2006/main">
          <x14:cfRule type="iconSet" priority="102" id="{1C4470FB-6A41-406B-8A1A-8858EA6B98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03" stopIfTrue="1" operator="containsText" id="{6706A80D-21F0-4149-89B6-233B81C64FEF}">
            <xm:f>NOT(ISERROR(SEARCH(0,L68)))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97" id="{B6AD6CD8-7197-4083-982B-53EDD6DE35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L68</xm:sqref>
        </x14:conditionalFormatting>
        <x14:conditionalFormatting xmlns:xm="http://schemas.microsoft.com/office/excel/2006/main">
          <x14:cfRule type="iconSet" priority="116429" id="{051D5B45-7D58-4172-9564-C20B740F3B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430" id="{5B0D1B8E-11A0-455A-870A-D16FACF0EC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6431" stopIfTrue="1" operator="containsText" id="{49CF6D7C-012D-41A9-B138-394035DB8F1D}">
            <xm:f>NOT(ISERROR(SEARCH(0,L69)))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L69:L76</xm:sqref>
        </x14:conditionalFormatting>
        <x14:conditionalFormatting xmlns:xm="http://schemas.microsoft.com/office/excel/2006/main">
          <x14:cfRule type="iconSet" priority="93" id="{C9CB6F84-B543-4463-814A-DE901FBAD3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L138:L139</xm:sqref>
        </x14:conditionalFormatting>
        <x14:conditionalFormatting xmlns:xm="http://schemas.microsoft.com/office/excel/2006/main">
          <x14:cfRule type="iconSet" priority="92" id="{5E861307-17F6-48E0-889C-3D1B0EFFF2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L165:L168</xm:sqref>
        </x14:conditionalFormatting>
        <x14:conditionalFormatting xmlns:xm="http://schemas.microsoft.com/office/excel/2006/main">
          <x14:cfRule type="iconSet" priority="83" id="{C582A3D5-A8E9-4DED-BC6F-85EA5B7491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1" id="{55A434D8-B204-481C-85DD-E5EFCF5149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9" id="{763B62E4-1BB7-4453-BE44-C55D37D028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8" id="{9EB0B280-2B4E-470C-AF13-883EE732CE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7" id="{4EDD69C1-6D5B-43AB-A99B-004E4C80B7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6" id="{FC4953D6-B994-4416-96DE-E310237E18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5" id="{77A0B260-0693-4335-B214-5D6BA8CF75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4" id="{5B29E117-376B-4446-86EB-6CEA3044EC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2" id="{C380D836-A739-4CA5-9F43-9D79E1C109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1" id="{B59CF0D9-632C-4AF4-9922-623B461C5F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0" id="{AE68E64C-D93B-418C-B44D-CCE959A3EB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0" id="{3392B320-4374-4664-813B-56B92B42F8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L169</xm:sqref>
        </x14:conditionalFormatting>
        <x14:conditionalFormatting xmlns:xm="http://schemas.microsoft.com/office/excel/2006/main">
          <x14:cfRule type="iconSet" priority="78" id="{9A496EB4-D24D-47CC-8027-1F7CC877D88C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M113:M122</xm:sqref>
        </x14:conditionalFormatting>
        <x14:conditionalFormatting xmlns:xm="http://schemas.microsoft.com/office/excel/2006/main">
          <x14:cfRule type="iconSet" priority="116889" id="{E2637994-5F1F-474B-9391-4BC7E1FDA211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M133</xm:sqref>
        </x14:conditionalFormatting>
        <x14:conditionalFormatting xmlns:xm="http://schemas.microsoft.com/office/excel/2006/main">
          <x14:cfRule type="iconSet" priority="76" id="{59C956F7-D905-4C87-9EE4-6B8A82911273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M134:M136 M78:M112 M123:M132</xm:sqref>
        </x14:conditionalFormatting>
        <x14:conditionalFormatting xmlns:xm="http://schemas.microsoft.com/office/excel/2006/main">
          <x14:cfRule type="iconSet" priority="116777" id="{B153CFFA-A1AB-48C7-AE45-FBDE774AECE8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M140:M162</xm:sqref>
        </x14:conditionalFormatting>
        <x14:conditionalFormatting xmlns:xm="http://schemas.microsoft.com/office/excel/2006/main">
          <x14:cfRule type="iconSet" priority="74" id="{419BD321-6800-4F2A-8C96-A3A3B4E6BC3E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M163 M137:M139</xm:sqref>
        </x14:conditionalFormatting>
        <x14:conditionalFormatting xmlns:xm="http://schemas.microsoft.com/office/excel/2006/main">
          <x14:cfRule type="iconSet" priority="73" id="{BB6D362C-59A4-4CB2-99F9-C115C95FB53A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M169</xm:sqref>
        </x14:conditionalFormatting>
        <x14:conditionalFormatting xmlns:xm="http://schemas.microsoft.com/office/excel/2006/main">
          <x14:cfRule type="iconSet" priority="72" id="{B93383C6-D56D-4A0A-A215-11DFA42C5876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M170 M165:M168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4C79-8103-42BD-B982-E31EF798ECF6}">
  <sheetPr>
    <pageSetUpPr autoPageBreaks="0"/>
  </sheetPr>
  <dimension ref="A1:AM184"/>
  <sheetViews>
    <sheetView showGridLines="0" topLeftCell="A132" zoomScale="70" zoomScaleNormal="70" workbookViewId="0">
      <selection activeCell="L137" sqref="L137:L160"/>
    </sheetView>
  </sheetViews>
  <sheetFormatPr baseColWidth="10" defaultColWidth="8.5703125" defaultRowHeight="15" x14ac:dyDescent="0.25"/>
  <cols>
    <col min="1" max="1" width="16.42578125" style="6" customWidth="1"/>
    <col min="2" max="2" width="19.42578125" style="42" customWidth="1"/>
    <col min="3" max="3" width="26.85546875" style="6" customWidth="1"/>
    <col min="4" max="4" width="134.5703125" style="6" customWidth="1"/>
    <col min="5" max="5" width="10.8554687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82.42578125" style="14" customWidth="1"/>
    <col min="15" max="15" width="8.140625" style="16" customWidth="1"/>
    <col min="16" max="16" width="1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1069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17 Marzo - 21 Marzo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68" t="s">
        <v>41</v>
      </c>
      <c r="D13" s="207" t="s">
        <v>42</v>
      </c>
      <c r="E13" s="201"/>
      <c r="F13" s="178">
        <v>3</v>
      </c>
      <c r="G13" s="238" t="s">
        <v>9</v>
      </c>
      <c r="H13" s="220">
        <v>3</v>
      </c>
      <c r="I13" s="279">
        <v>3</v>
      </c>
      <c r="J13" s="7">
        <v>3</v>
      </c>
      <c r="K13" s="7">
        <v>3</v>
      </c>
      <c r="L13" s="33">
        <v>3</v>
      </c>
      <c r="M13" s="122"/>
      <c r="N13" s="174"/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70" t="s">
        <v>41</v>
      </c>
      <c r="D14" s="150" t="s">
        <v>43</v>
      </c>
      <c r="E14" s="154"/>
      <c r="F14" s="135">
        <v>1</v>
      </c>
      <c r="G14" s="277"/>
      <c r="H14" s="215">
        <v>1</v>
      </c>
      <c r="I14" s="243">
        <v>1</v>
      </c>
      <c r="J14" s="243">
        <v>1</v>
      </c>
      <c r="K14" s="10">
        <v>1</v>
      </c>
      <c r="L14" s="38">
        <v>1</v>
      </c>
      <c r="M14" s="122"/>
      <c r="N14" s="176"/>
      <c r="O14" s="1"/>
      <c r="P14" s="2"/>
      <c r="Q14" s="4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9" customHeight="1" thickBot="1" x14ac:dyDescent="0.3">
      <c r="A15" s="720"/>
      <c r="B15" s="730"/>
      <c r="C15" s="72"/>
      <c r="D15" s="205"/>
      <c r="E15" s="248"/>
      <c r="F15" s="135"/>
      <c r="G15" s="277"/>
      <c r="H15" s="215"/>
      <c r="I15" s="243"/>
      <c r="J15" s="243"/>
      <c r="K15" s="10"/>
      <c r="L15" s="38"/>
      <c r="M15" s="122"/>
      <c r="N15" s="177"/>
      <c r="O15" s="1"/>
      <c r="P15" s="2"/>
      <c r="Q15" s="4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33" customHeight="1" thickBot="1" x14ac:dyDescent="0.3">
      <c r="A16" s="720"/>
      <c r="B16" s="731" t="s">
        <v>44</v>
      </c>
      <c r="C16" s="485" t="s">
        <v>45</v>
      </c>
      <c r="D16" s="540" t="s">
        <v>46</v>
      </c>
      <c r="E16" s="286"/>
      <c r="F16" s="155">
        <v>1</v>
      </c>
      <c r="G16" s="288" t="s">
        <v>9</v>
      </c>
      <c r="H16" s="218">
        <v>1</v>
      </c>
      <c r="I16" s="306">
        <v>1</v>
      </c>
      <c r="J16" s="8">
        <v>1</v>
      </c>
      <c r="K16" s="46">
        <v>1</v>
      </c>
      <c r="L16" s="32">
        <v>1</v>
      </c>
      <c r="M16" s="486"/>
      <c r="N16" s="172" t="s">
        <v>47</v>
      </c>
      <c r="O16" s="1"/>
      <c r="P16" s="2"/>
      <c r="Q16" s="4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19.149999999999999" customHeight="1" thickBot="1" x14ac:dyDescent="0.3">
      <c r="A17" s="720"/>
      <c r="B17" s="732"/>
      <c r="C17" s="327" t="s">
        <v>48</v>
      </c>
      <c r="D17" s="517" t="s">
        <v>49</v>
      </c>
      <c r="E17" s="208"/>
      <c r="F17" s="423">
        <v>1</v>
      </c>
      <c r="G17" s="419" t="s">
        <v>9</v>
      </c>
      <c r="H17" s="217">
        <v>1</v>
      </c>
      <c r="I17" s="250">
        <v>1</v>
      </c>
      <c r="J17" s="31">
        <v>1</v>
      </c>
      <c r="K17" s="162">
        <v>1</v>
      </c>
      <c r="L17" s="41">
        <v>1</v>
      </c>
      <c r="M17" s="122"/>
      <c r="N17" s="572" t="s">
        <v>50</v>
      </c>
      <c r="O17" s="1"/>
      <c r="P17" s="2"/>
      <c r="Q17" s="4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18" customHeight="1" thickBot="1" x14ac:dyDescent="0.3">
      <c r="A18" s="720"/>
      <c r="B18" s="732"/>
      <c r="C18" s="68" t="s">
        <v>48</v>
      </c>
      <c r="D18" s="348" t="s">
        <v>51</v>
      </c>
      <c r="E18" s="154">
        <v>45744</v>
      </c>
      <c r="F18" s="158">
        <v>1</v>
      </c>
      <c r="G18" s="246" t="s">
        <v>9</v>
      </c>
      <c r="H18" s="215">
        <v>1</v>
      </c>
      <c r="I18" s="243">
        <v>1</v>
      </c>
      <c r="J18" s="10">
        <v>1</v>
      </c>
      <c r="K18" s="44">
        <v>1</v>
      </c>
      <c r="L18" s="38">
        <v>1</v>
      </c>
      <c r="M18" s="132"/>
      <c r="N18" s="557"/>
      <c r="O18" s="1"/>
      <c r="P18" s="2"/>
      <c r="Q18" s="4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18.600000000000001" customHeight="1" thickBot="1" x14ac:dyDescent="0.3">
      <c r="A19" s="720"/>
      <c r="B19" s="732"/>
      <c r="C19" s="68" t="s">
        <v>48</v>
      </c>
      <c r="D19" s="648" t="s">
        <v>1071</v>
      </c>
      <c r="E19" s="201">
        <v>45671</v>
      </c>
      <c r="F19" s="158">
        <v>1</v>
      </c>
      <c r="G19" s="246" t="s">
        <v>9</v>
      </c>
      <c r="H19" s="215">
        <v>3</v>
      </c>
      <c r="I19" s="243">
        <v>3</v>
      </c>
      <c r="J19" s="10">
        <v>3</v>
      </c>
      <c r="K19" s="44">
        <v>2</v>
      </c>
      <c r="L19" s="38">
        <v>4</v>
      </c>
      <c r="M19" s="132"/>
      <c r="N19" s="174" t="s">
        <v>132</v>
      </c>
      <c r="O19" s="1"/>
      <c r="P19" s="2"/>
      <c r="Q19" s="4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732"/>
      <c r="C20" s="68" t="s">
        <v>48</v>
      </c>
      <c r="D20" s="445" t="s">
        <v>1061</v>
      </c>
      <c r="E20" s="201">
        <v>45678</v>
      </c>
      <c r="F20" s="158"/>
      <c r="G20" s="246" t="s">
        <v>9</v>
      </c>
      <c r="H20" s="215">
        <v>3</v>
      </c>
      <c r="I20" s="243">
        <v>3</v>
      </c>
      <c r="J20" s="10">
        <v>3</v>
      </c>
      <c r="K20" s="44">
        <v>3</v>
      </c>
      <c r="L20" s="38">
        <v>3</v>
      </c>
      <c r="M20" s="132"/>
      <c r="N20" s="174" t="str">
        <f ca="1">CONCATENATE(" En bandeja de Miguel R. - Tiene ", (NETWORKDAYS(DATE(2025,3,21), TODAY())-1), " días en su bandeja")</f>
        <v xml:space="preserve"> En bandeja de Miguel R. - Tiene 10 días en su bandeja</v>
      </c>
      <c r="O20" s="1"/>
      <c r="P20" s="2"/>
      <c r="Q20" s="4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732"/>
      <c r="C21" s="68" t="s">
        <v>48</v>
      </c>
      <c r="D21" s="445" t="s">
        <v>1062</v>
      </c>
      <c r="E21" s="201">
        <v>45678</v>
      </c>
      <c r="F21" s="158"/>
      <c r="G21" s="246" t="s">
        <v>9</v>
      </c>
      <c r="H21" s="215">
        <v>3</v>
      </c>
      <c r="I21" s="243">
        <v>3</v>
      </c>
      <c r="J21" s="10">
        <v>3</v>
      </c>
      <c r="K21" s="44">
        <v>3</v>
      </c>
      <c r="L21" s="38">
        <v>3</v>
      </c>
      <c r="M21" s="132"/>
      <c r="N21" s="174" t="str">
        <f ca="1">CONCATENATE(" En bandeja de Miguel R. - Tiene ", (NETWORKDAYS(DATE(2025,3,21), TODAY())-1), " días en su bandeja")</f>
        <v xml:space="preserve"> En bandeja de Miguel R. - Tiene 10 días en su bandeja</v>
      </c>
      <c r="O21" s="1"/>
      <c r="P21" s="2"/>
      <c r="Q21" s="4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732"/>
      <c r="C22" s="68" t="s">
        <v>48</v>
      </c>
      <c r="D22" s="648" t="s">
        <v>1070</v>
      </c>
      <c r="E22" s="201">
        <v>45678</v>
      </c>
      <c r="F22" s="158">
        <v>3</v>
      </c>
      <c r="G22" s="246" t="s">
        <v>9</v>
      </c>
      <c r="H22" s="215">
        <v>3</v>
      </c>
      <c r="I22" s="243">
        <v>3</v>
      </c>
      <c r="J22" s="10">
        <v>3</v>
      </c>
      <c r="K22" s="44">
        <v>1</v>
      </c>
      <c r="L22" s="38">
        <v>1</v>
      </c>
      <c r="M22" s="136"/>
      <c r="N22" s="174" t="s">
        <v>55</v>
      </c>
      <c r="O22" s="1"/>
      <c r="P22" s="2"/>
      <c r="Q22" s="4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732"/>
      <c r="C23" s="68" t="s">
        <v>48</v>
      </c>
      <c r="D23" s="445" t="s">
        <v>1063</v>
      </c>
      <c r="E23" s="154">
        <v>45681</v>
      </c>
      <c r="F23" s="158"/>
      <c r="G23" s="246" t="s">
        <v>9</v>
      </c>
      <c r="H23" s="215">
        <v>1</v>
      </c>
      <c r="I23" s="243">
        <v>1</v>
      </c>
      <c r="J23" s="243">
        <v>1</v>
      </c>
      <c r="K23" s="170">
        <v>1</v>
      </c>
      <c r="L23" s="38">
        <v>1</v>
      </c>
      <c r="M23" s="132"/>
      <c r="N23" s="174" t="str">
        <f ca="1">CONCATENATE(" El plano en ",RIGHT(D23,5)," tiene ", NETWORKDAYS(E23,TODAY()), " días de retraso (HATCH)")</f>
        <v xml:space="preserve"> El plano en Rev.0 tiene 51 días de retraso (HATCH)</v>
      </c>
      <c r="O23" s="1"/>
      <c r="P23" s="2"/>
      <c r="Q23" s="4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732"/>
      <c r="C24" s="68" t="s">
        <v>48</v>
      </c>
      <c r="D24" s="445" t="s">
        <v>1090</v>
      </c>
      <c r="E24" s="154">
        <v>45681</v>
      </c>
      <c r="F24" s="158"/>
      <c r="G24" s="246" t="s">
        <v>9</v>
      </c>
      <c r="H24" s="215">
        <v>3</v>
      </c>
      <c r="I24" s="243">
        <v>3</v>
      </c>
      <c r="J24" s="243">
        <v>4</v>
      </c>
      <c r="K24" s="170">
        <v>1</v>
      </c>
      <c r="L24" s="38">
        <v>1</v>
      </c>
      <c r="M24" s="132"/>
      <c r="N24" s="174" t="s">
        <v>70</v>
      </c>
      <c r="O24" s="1"/>
      <c r="P24" s="2"/>
      <c r="Q24" s="4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732"/>
      <c r="C25" s="68" t="s">
        <v>48</v>
      </c>
      <c r="D25" s="648" t="s">
        <v>1091</v>
      </c>
      <c r="E25" s="511">
        <v>45685</v>
      </c>
      <c r="F25" s="158">
        <v>1</v>
      </c>
      <c r="G25" s="246" t="s">
        <v>9</v>
      </c>
      <c r="H25" s="215">
        <v>1</v>
      </c>
      <c r="I25" s="243">
        <v>1</v>
      </c>
      <c r="J25" s="243">
        <v>1</v>
      </c>
      <c r="K25" s="170">
        <v>1</v>
      </c>
      <c r="L25" s="38">
        <v>1</v>
      </c>
      <c r="M25" s="132"/>
      <c r="N25" s="174" t="s">
        <v>55</v>
      </c>
      <c r="O25" s="1"/>
      <c r="P25" s="2"/>
      <c r="Q25" s="4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732"/>
      <c r="C26" s="68" t="s">
        <v>48</v>
      </c>
      <c r="D26" s="648" t="s">
        <v>56</v>
      </c>
      <c r="E26" s="511">
        <v>45691</v>
      </c>
      <c r="F26" s="158">
        <v>1</v>
      </c>
      <c r="G26" s="246" t="s">
        <v>9</v>
      </c>
      <c r="H26" s="215">
        <v>1</v>
      </c>
      <c r="I26" s="243">
        <v>1</v>
      </c>
      <c r="J26" s="243">
        <v>1</v>
      </c>
      <c r="K26" s="243">
        <v>1</v>
      </c>
      <c r="L26" s="38">
        <v>1</v>
      </c>
      <c r="M26" s="132"/>
      <c r="N26" s="557" t="str">
        <f t="shared" ref="N26:N30" ca="1" si="0">CONCATENATE(" El plano en ",RIGHT(D26,5)," tiene ", NETWORKDAYS(E26,TODAY()), " días de retraso (HATCH)")</f>
        <v xml:space="preserve"> El plano en Rev.1 tiene 45 días de retraso (HATCH)</v>
      </c>
      <c r="O26" s="1"/>
      <c r="P26" s="2"/>
      <c r="Q26" s="4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732"/>
      <c r="C27" s="314" t="s">
        <v>48</v>
      </c>
      <c r="D27" s="649" t="s">
        <v>57</v>
      </c>
      <c r="E27" s="512">
        <v>45705</v>
      </c>
      <c r="F27" s="158">
        <v>1</v>
      </c>
      <c r="G27" s="246" t="s">
        <v>9</v>
      </c>
      <c r="H27" s="215">
        <v>1</v>
      </c>
      <c r="I27" s="243">
        <v>1</v>
      </c>
      <c r="J27" s="170">
        <v>0</v>
      </c>
      <c r="K27" s="44">
        <v>0</v>
      </c>
      <c r="L27" s="38">
        <v>0</v>
      </c>
      <c r="M27" s="122"/>
      <c r="N27" s="568" t="s">
        <v>182</v>
      </c>
      <c r="O27" s="1"/>
      <c r="P27" s="2"/>
      <c r="Q27" s="4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732"/>
      <c r="C28" s="314" t="s">
        <v>48</v>
      </c>
      <c r="D28" s="542" t="s">
        <v>58</v>
      </c>
      <c r="E28" s="511">
        <v>45664</v>
      </c>
      <c r="F28" s="158">
        <v>1</v>
      </c>
      <c r="G28" s="246" t="s">
        <v>9</v>
      </c>
      <c r="H28" s="215">
        <v>1</v>
      </c>
      <c r="I28" s="243">
        <v>1</v>
      </c>
      <c r="J28" s="170">
        <v>1</v>
      </c>
      <c r="K28" s="44">
        <v>1</v>
      </c>
      <c r="L28" s="38">
        <v>1</v>
      </c>
      <c r="M28" s="122"/>
      <c r="N28" s="557" t="str">
        <f t="shared" ca="1" si="0"/>
        <v xml:space="preserve"> El plano en Rev.B tiene 64 días de retraso (HATCH)</v>
      </c>
      <c r="O28" s="1"/>
      <c r="P28" s="2"/>
      <c r="Q28" s="4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732"/>
      <c r="C29" s="314" t="s">
        <v>48</v>
      </c>
      <c r="D29" s="445" t="s">
        <v>59</v>
      </c>
      <c r="E29" s="512">
        <v>45698</v>
      </c>
      <c r="F29" s="158">
        <v>1</v>
      </c>
      <c r="G29" s="246" t="s">
        <v>9</v>
      </c>
      <c r="H29" s="215">
        <v>1</v>
      </c>
      <c r="I29" s="243">
        <v>1</v>
      </c>
      <c r="J29" s="10">
        <v>1</v>
      </c>
      <c r="K29" s="44">
        <v>1</v>
      </c>
      <c r="L29" s="38">
        <v>1</v>
      </c>
      <c r="M29" s="132"/>
      <c r="N29" s="557" t="str">
        <f t="shared" ca="1" si="0"/>
        <v xml:space="preserve"> El plano en Rev.B tiene 40 días de retraso (HATCH)</v>
      </c>
      <c r="O29" s="1"/>
      <c r="P29" s="2"/>
      <c r="Q29" s="4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732"/>
      <c r="C30" s="335" t="s">
        <v>48</v>
      </c>
      <c r="D30" s="445" t="s">
        <v>61</v>
      </c>
      <c r="E30" s="512">
        <v>45691</v>
      </c>
      <c r="F30" s="158">
        <v>1</v>
      </c>
      <c r="G30" s="246" t="s">
        <v>9</v>
      </c>
      <c r="H30" s="101">
        <v>1</v>
      </c>
      <c r="I30" s="7">
        <v>1</v>
      </c>
      <c r="J30" s="279">
        <v>1</v>
      </c>
      <c r="K30" s="47">
        <v>1</v>
      </c>
      <c r="L30" s="33">
        <v>1</v>
      </c>
      <c r="M30" s="123"/>
      <c r="N30" s="557" t="str">
        <f t="shared" ca="1" si="0"/>
        <v xml:space="preserve"> El plano en Rev.B tiene 45 días de retraso (HATCH)</v>
      </c>
      <c r="O30" s="1"/>
      <c r="P30" s="2"/>
      <c r="Q30" s="4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8.75" customHeight="1" thickBot="1" x14ac:dyDescent="0.3">
      <c r="A31" s="720"/>
      <c r="B31" s="732"/>
      <c r="C31" s="335" t="s">
        <v>48</v>
      </c>
      <c r="D31" s="536" t="s">
        <v>62</v>
      </c>
      <c r="E31" s="154">
        <v>45708</v>
      </c>
      <c r="F31" s="158">
        <v>1</v>
      </c>
      <c r="G31" s="246" t="s">
        <v>9</v>
      </c>
      <c r="H31" s="170">
        <v>1</v>
      </c>
      <c r="I31" s="10">
        <v>1</v>
      </c>
      <c r="J31" s="243">
        <v>0</v>
      </c>
      <c r="K31" s="44">
        <v>0</v>
      </c>
      <c r="L31" s="38">
        <v>0</v>
      </c>
      <c r="M31" s="132"/>
      <c r="N31" s="568" t="s">
        <v>182</v>
      </c>
      <c r="O31" s="1"/>
      <c r="P31" s="2"/>
      <c r="Q31" s="4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8.75" customHeight="1" thickBot="1" x14ac:dyDescent="0.3">
      <c r="A32" s="720"/>
      <c r="B32" s="732"/>
      <c r="C32" s="335" t="s">
        <v>48</v>
      </c>
      <c r="D32" s="348" t="s">
        <v>1064</v>
      </c>
      <c r="E32" s="154">
        <v>45730</v>
      </c>
      <c r="F32" s="158"/>
      <c r="G32" s="246" t="s">
        <v>9</v>
      </c>
      <c r="H32" s="170">
        <v>1</v>
      </c>
      <c r="I32" s="10">
        <v>1</v>
      </c>
      <c r="J32" s="243">
        <v>4</v>
      </c>
      <c r="K32" s="44">
        <v>1</v>
      </c>
      <c r="L32" s="38">
        <v>1</v>
      </c>
      <c r="M32" s="132"/>
      <c r="N32" s="174" t="s">
        <v>70</v>
      </c>
      <c r="O32" s="1"/>
      <c r="P32" s="2"/>
      <c r="Q32" s="4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8.75" customHeight="1" thickBot="1" x14ac:dyDescent="0.3">
      <c r="A33" s="720"/>
      <c r="B33" s="732"/>
      <c r="C33" s="335" t="s">
        <v>48</v>
      </c>
      <c r="D33" s="348" t="s">
        <v>1089</v>
      </c>
      <c r="E33" s="154">
        <f>27/1/2025+6</f>
        <v>6.0133333333333336</v>
      </c>
      <c r="F33" s="158">
        <v>1</v>
      </c>
      <c r="G33" s="246" t="s">
        <v>9</v>
      </c>
      <c r="H33" s="170">
        <v>1</v>
      </c>
      <c r="I33" s="10">
        <v>1</v>
      </c>
      <c r="J33" s="243">
        <v>1</v>
      </c>
      <c r="K33" s="44">
        <v>3</v>
      </c>
      <c r="L33" s="38">
        <v>3</v>
      </c>
      <c r="M33" s="132"/>
      <c r="N33" s="174" t="str">
        <f ca="1">CONCATENATE(" En bandeja de Saadi J. - Tiene ", (NETWORKDAYS(DATE(2025,3,21), TODAY())-1), " días en su bandeja")</f>
        <v xml:space="preserve"> En bandeja de Saadi J. - Tiene 10 días en su bandeja</v>
      </c>
      <c r="O33" s="1"/>
      <c r="P33" s="2"/>
      <c r="Q33" s="4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8.75" customHeight="1" thickBot="1" x14ac:dyDescent="0.3">
      <c r="A34" s="720"/>
      <c r="B34" s="732"/>
      <c r="C34" s="335" t="s">
        <v>48</v>
      </c>
      <c r="D34" s="348" t="s">
        <v>1065</v>
      </c>
      <c r="E34" s="154">
        <v>45730</v>
      </c>
      <c r="F34" s="158"/>
      <c r="G34" s="246" t="s">
        <v>9</v>
      </c>
      <c r="H34" s="170">
        <v>1</v>
      </c>
      <c r="I34" s="10">
        <v>1</v>
      </c>
      <c r="J34" s="243">
        <v>1</v>
      </c>
      <c r="K34" s="44">
        <v>3</v>
      </c>
      <c r="L34" s="38">
        <v>3</v>
      </c>
      <c r="M34" s="132"/>
      <c r="N34" s="174" t="str">
        <f ca="1">CONCATENATE(" En bandeja de Miguel R. - Tiene ", (NETWORKDAYS(DATE(2025,3,21), TODAY())-1), " días en su bandeja")</f>
        <v xml:space="preserve"> En bandeja de Miguel R. - Tiene 10 días en su bandeja</v>
      </c>
      <c r="O34" s="1"/>
      <c r="P34" s="2"/>
      <c r="Q34" s="4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" customHeight="1" thickBot="1" x14ac:dyDescent="0.3">
      <c r="A35" s="720"/>
      <c r="B35" s="732"/>
      <c r="C35" s="335" t="s">
        <v>48</v>
      </c>
      <c r="D35" s="348" t="s">
        <v>63</v>
      </c>
      <c r="E35" s="511">
        <v>45691</v>
      </c>
      <c r="F35" s="158">
        <v>1</v>
      </c>
      <c r="G35" s="246" t="s">
        <v>9</v>
      </c>
      <c r="H35" s="170">
        <v>1</v>
      </c>
      <c r="I35" s="10">
        <v>1</v>
      </c>
      <c r="J35" s="243">
        <v>1</v>
      </c>
      <c r="K35" s="44">
        <v>1</v>
      </c>
      <c r="L35" s="38">
        <v>1</v>
      </c>
      <c r="M35" s="132"/>
      <c r="N35" s="149" t="str">
        <f ca="1">CONCATENATE(" El informe en ",RIGHT(D35,5)," tiene ", NETWORKDAYS(E35,TODAY()), " días de retraso (HATCH)")</f>
        <v xml:space="preserve"> El informe en Rev.B tiene 45 días de retraso (HATCH)</v>
      </c>
      <c r="O35" s="1"/>
      <c r="P35" s="2"/>
      <c r="Q35" s="4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.600000000000001" customHeight="1" thickBot="1" x14ac:dyDescent="0.3">
      <c r="A36" s="720"/>
      <c r="B36" s="732"/>
      <c r="C36" s="335" t="s">
        <v>48</v>
      </c>
      <c r="D36" s="536" t="s">
        <v>65</v>
      </c>
      <c r="E36" s="154">
        <v>45707</v>
      </c>
      <c r="F36" s="158">
        <v>1</v>
      </c>
      <c r="G36" s="246" t="s">
        <v>9</v>
      </c>
      <c r="H36" s="170">
        <v>1</v>
      </c>
      <c r="I36" s="10">
        <v>1</v>
      </c>
      <c r="J36" s="243">
        <v>1</v>
      </c>
      <c r="K36" s="44">
        <v>1</v>
      </c>
      <c r="L36" s="38">
        <v>1</v>
      </c>
      <c r="M36" s="132"/>
      <c r="N36" s="149" t="str">
        <f ca="1">CONCATENATE(" El informe en ",RIGHT(D36,5)," tiene ", NETWORKDAYS(E36,TODAY()), " días de retraso (HATCH)")</f>
        <v xml:space="preserve"> El informe en Rev.C tiene 33 días de retraso (HATCH)</v>
      </c>
      <c r="O36" s="1"/>
      <c r="P36" s="2"/>
      <c r="Q36" s="4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732"/>
      <c r="C37" s="335" t="s">
        <v>48</v>
      </c>
      <c r="D37" s="444" t="s">
        <v>105</v>
      </c>
      <c r="E37" s="154">
        <v>45721</v>
      </c>
      <c r="F37" s="158"/>
      <c r="G37" s="246" t="s">
        <v>9</v>
      </c>
      <c r="H37" s="170">
        <v>1</v>
      </c>
      <c r="I37" s="10">
        <v>1</v>
      </c>
      <c r="J37" s="243">
        <v>3</v>
      </c>
      <c r="K37" s="44">
        <v>3</v>
      </c>
      <c r="L37" s="38">
        <v>3</v>
      </c>
      <c r="M37" s="132"/>
      <c r="N37" s="174" t="str">
        <f ca="1">CONCATENATE(" En bandeja de Jorge Retamozo - Tiene ", (NETWORKDAYS(DATE(2025,3,20), TODAY())-1), " días en su bandeja")</f>
        <v xml:space="preserve"> En bandeja de Jorge Retamozo - Tiene 11 días en su bandeja</v>
      </c>
      <c r="O37" s="1"/>
      <c r="P37" s="2"/>
      <c r="Q37" s="4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732"/>
      <c r="C38" s="335" t="s">
        <v>48</v>
      </c>
      <c r="D38" s="596" t="s">
        <v>1066</v>
      </c>
      <c r="E38" s="154">
        <v>45705</v>
      </c>
      <c r="F38" s="158">
        <v>4</v>
      </c>
      <c r="G38" s="246" t="s">
        <v>9</v>
      </c>
      <c r="H38" s="170">
        <v>4</v>
      </c>
      <c r="I38" s="10">
        <v>1</v>
      </c>
      <c r="J38" s="243">
        <v>1</v>
      </c>
      <c r="K38" s="44">
        <v>1</v>
      </c>
      <c r="L38" s="38">
        <v>1</v>
      </c>
      <c r="M38" s="132"/>
      <c r="N38" s="174" t="s">
        <v>70</v>
      </c>
      <c r="O38" s="1"/>
      <c r="P38" s="2"/>
      <c r="Q38" s="4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732"/>
      <c r="C39" s="335" t="s">
        <v>48</v>
      </c>
      <c r="D39" s="596" t="s">
        <v>66</v>
      </c>
      <c r="E39" s="511">
        <v>45691</v>
      </c>
      <c r="F39" s="158">
        <v>1</v>
      </c>
      <c r="G39" s="125" t="s">
        <v>9</v>
      </c>
      <c r="H39" s="170">
        <v>1</v>
      </c>
      <c r="I39" s="10">
        <v>1</v>
      </c>
      <c r="J39" s="243">
        <v>3</v>
      </c>
      <c r="K39" s="44">
        <v>3</v>
      </c>
      <c r="L39" s="38">
        <v>3</v>
      </c>
      <c r="M39" s="132"/>
      <c r="N39" s="174" t="s">
        <v>1074</v>
      </c>
      <c r="O39" s="1"/>
      <c r="P39" s="2"/>
      <c r="Q39" s="4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732"/>
      <c r="C40" s="335" t="s">
        <v>48</v>
      </c>
      <c r="D40" s="596" t="s">
        <v>1067</v>
      </c>
      <c r="E40" s="511">
        <v>45691</v>
      </c>
      <c r="F40" s="158">
        <v>4</v>
      </c>
      <c r="G40" s="125" t="s">
        <v>9</v>
      </c>
      <c r="H40" s="170">
        <v>4</v>
      </c>
      <c r="I40" s="10">
        <v>1</v>
      </c>
      <c r="J40" s="243">
        <v>1</v>
      </c>
      <c r="K40" s="44">
        <v>1</v>
      </c>
      <c r="L40" s="38">
        <v>1</v>
      </c>
      <c r="M40" s="132"/>
      <c r="N40" s="174" t="s">
        <v>70</v>
      </c>
      <c r="O40" s="1"/>
      <c r="P40" s="2"/>
      <c r="Q40" s="4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8.600000000000001" customHeight="1" thickBot="1" x14ac:dyDescent="0.3">
      <c r="A41" s="720"/>
      <c r="B41" s="732"/>
      <c r="C41" s="335" t="s">
        <v>48</v>
      </c>
      <c r="D41" s="596" t="s">
        <v>68</v>
      </c>
      <c r="E41" s="511">
        <v>45691</v>
      </c>
      <c r="F41" s="158">
        <v>1</v>
      </c>
      <c r="G41" s="246" t="s">
        <v>9</v>
      </c>
      <c r="H41" s="170">
        <v>1</v>
      </c>
      <c r="I41" s="10">
        <v>1</v>
      </c>
      <c r="J41" s="243">
        <v>1</v>
      </c>
      <c r="K41" s="44">
        <v>1</v>
      </c>
      <c r="L41" s="38">
        <v>1</v>
      </c>
      <c r="M41" s="132"/>
      <c r="N41" s="149" t="str">
        <f ca="1">CONCATENATE(" El informe en ",RIGHT(D41,5)," tiene ", NETWORKDAYS(E41,TODAY()), " días de retraso (HATCH)")</f>
        <v xml:space="preserve"> El informe en Rev.B tiene 45 días de retraso (HATCH)</v>
      </c>
      <c r="O41" s="1"/>
      <c r="P41" s="2"/>
      <c r="Q41" s="4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8.600000000000001" customHeight="1" thickBot="1" x14ac:dyDescent="0.3">
      <c r="A42" s="720"/>
      <c r="B42" s="732"/>
      <c r="C42" s="335" t="s">
        <v>48</v>
      </c>
      <c r="D42" s="596" t="s">
        <v>69</v>
      </c>
      <c r="E42" s="511">
        <v>45691</v>
      </c>
      <c r="F42" s="158">
        <v>1</v>
      </c>
      <c r="G42" s="246" t="s">
        <v>9</v>
      </c>
      <c r="H42" s="170">
        <v>1</v>
      </c>
      <c r="I42" s="10">
        <v>1</v>
      </c>
      <c r="J42" s="243">
        <v>1</v>
      </c>
      <c r="K42" s="44">
        <v>1</v>
      </c>
      <c r="L42" s="38">
        <v>1</v>
      </c>
      <c r="M42" s="132"/>
      <c r="N42" s="174" t="s">
        <v>70</v>
      </c>
      <c r="O42" s="1"/>
      <c r="P42" s="2"/>
      <c r="Q42" s="4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8.600000000000001" customHeight="1" thickBot="1" x14ac:dyDescent="0.3">
      <c r="A43" s="720"/>
      <c r="B43" s="732"/>
      <c r="C43" s="335" t="s">
        <v>48</v>
      </c>
      <c r="D43" s="597" t="s">
        <v>71</v>
      </c>
      <c r="E43" s="511">
        <v>45685</v>
      </c>
      <c r="F43" s="158">
        <v>4</v>
      </c>
      <c r="G43" s="246" t="s">
        <v>9</v>
      </c>
      <c r="H43" s="170">
        <v>4</v>
      </c>
      <c r="I43" s="10">
        <v>1</v>
      </c>
      <c r="J43" s="243">
        <v>1</v>
      </c>
      <c r="K43" s="44">
        <v>1</v>
      </c>
      <c r="L43" s="38">
        <v>1</v>
      </c>
      <c r="M43" s="132"/>
      <c r="N43" s="174" t="s">
        <v>1075</v>
      </c>
      <c r="O43" s="1"/>
      <c r="P43" s="2"/>
      <c r="Q43" s="4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8.600000000000001" customHeight="1" thickBot="1" x14ac:dyDescent="0.3">
      <c r="A44" s="720"/>
      <c r="B44" s="732"/>
      <c r="C44" s="335" t="s">
        <v>48</v>
      </c>
      <c r="D44" s="596" t="s">
        <v>1093</v>
      </c>
      <c r="E44" s="511">
        <v>45698</v>
      </c>
      <c r="F44" s="158">
        <v>3</v>
      </c>
      <c r="G44" s="246" t="s">
        <v>9</v>
      </c>
      <c r="H44" s="170">
        <v>3</v>
      </c>
      <c r="I44" s="10">
        <v>3</v>
      </c>
      <c r="J44" s="243">
        <v>4</v>
      </c>
      <c r="K44" s="44">
        <v>1</v>
      </c>
      <c r="L44" s="38">
        <v>1</v>
      </c>
      <c r="M44" s="132"/>
      <c r="N44" s="174" t="s">
        <v>1085</v>
      </c>
      <c r="O44" s="1"/>
      <c r="P44" s="2"/>
      <c r="Q44" s="4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.600000000000001" customHeight="1" thickBot="1" x14ac:dyDescent="0.3">
      <c r="A45" s="720"/>
      <c r="B45" s="732"/>
      <c r="C45" s="335" t="s">
        <v>48</v>
      </c>
      <c r="D45" s="596" t="s">
        <v>1073</v>
      </c>
      <c r="E45" s="511">
        <v>45698</v>
      </c>
      <c r="F45" s="158">
        <v>4</v>
      </c>
      <c r="G45" s="246" t="s">
        <v>9</v>
      </c>
      <c r="H45" s="170">
        <v>4</v>
      </c>
      <c r="I45" s="10">
        <v>1</v>
      </c>
      <c r="J45" s="243">
        <v>1</v>
      </c>
      <c r="K45" s="44">
        <v>1</v>
      </c>
      <c r="L45" s="38">
        <v>1</v>
      </c>
      <c r="M45" s="132"/>
      <c r="N45" s="174" t="s">
        <v>70</v>
      </c>
      <c r="O45" s="1"/>
      <c r="P45" s="2"/>
      <c r="Q45" s="4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8.600000000000001" customHeight="1" thickBot="1" x14ac:dyDescent="0.3">
      <c r="A46" s="720"/>
      <c r="B46" s="732"/>
      <c r="C46" s="488"/>
      <c r="D46" s="348"/>
      <c r="E46" s="154"/>
      <c r="F46" s="158"/>
      <c r="G46" s="246"/>
      <c r="H46" s="170"/>
      <c r="I46" s="10"/>
      <c r="J46" s="243"/>
      <c r="K46" s="44"/>
      <c r="L46" s="38"/>
      <c r="M46" s="132"/>
      <c r="N46" s="149"/>
      <c r="O46" s="1"/>
      <c r="P46" s="2"/>
      <c r="Q46" s="4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8.25" customHeight="1" thickBot="1" x14ac:dyDescent="0.3">
      <c r="A47" s="720"/>
      <c r="B47" s="733"/>
      <c r="C47" s="481"/>
      <c r="D47" s="544"/>
      <c r="E47" s="154"/>
      <c r="F47" s="158"/>
      <c r="G47" s="246"/>
      <c r="H47" s="171"/>
      <c r="I47" s="9"/>
      <c r="J47" s="244"/>
      <c r="K47" s="45"/>
      <c r="L47" s="34"/>
      <c r="M47" s="487"/>
      <c r="N47" s="177"/>
      <c r="O47" s="1"/>
      <c r="P47" s="2"/>
      <c r="Q47" s="4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.600000000000001" customHeight="1" thickBot="1" x14ac:dyDescent="0.3">
      <c r="A48" s="720"/>
      <c r="B48" s="732" t="s">
        <v>74</v>
      </c>
      <c r="C48" s="356" t="s">
        <v>48</v>
      </c>
      <c r="D48" s="207" t="s">
        <v>75</v>
      </c>
      <c r="E48" s="286">
        <v>45705</v>
      </c>
      <c r="F48" s="285">
        <v>1</v>
      </c>
      <c r="G48" s="222" t="s">
        <v>9</v>
      </c>
      <c r="H48" s="101">
        <v>1</v>
      </c>
      <c r="I48" s="7">
        <v>1</v>
      </c>
      <c r="J48" s="101">
        <v>1</v>
      </c>
      <c r="K48" s="47">
        <v>1</v>
      </c>
      <c r="L48" s="33">
        <v>0</v>
      </c>
      <c r="M48" s="123"/>
      <c r="N48" s="149"/>
      <c r="O48" s="1"/>
      <c r="P48" s="2"/>
      <c r="Q48" s="4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8.600000000000001" customHeight="1" thickBot="1" x14ac:dyDescent="0.3">
      <c r="A49" s="720"/>
      <c r="B49" s="732"/>
      <c r="C49" s="356" t="s">
        <v>48</v>
      </c>
      <c r="D49" s="207" t="s">
        <v>1094</v>
      </c>
      <c r="E49" s="345"/>
      <c r="F49" s="297"/>
      <c r="G49" s="192" t="s">
        <v>9</v>
      </c>
      <c r="H49" s="101"/>
      <c r="I49" s="7"/>
      <c r="J49" s="101"/>
      <c r="K49" s="47"/>
      <c r="L49" s="33">
        <v>1</v>
      </c>
      <c r="M49" s="123"/>
      <c r="N49" s="149"/>
      <c r="O49" s="1"/>
      <c r="P49" s="2"/>
      <c r="Q49" s="4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.600000000000001" customHeight="1" thickBot="1" x14ac:dyDescent="0.3">
      <c r="A50" s="720"/>
      <c r="B50" s="732"/>
      <c r="C50" s="75" t="s">
        <v>48</v>
      </c>
      <c r="D50" s="207" t="s">
        <v>76</v>
      </c>
      <c r="E50" s="345">
        <v>45701</v>
      </c>
      <c r="F50" s="297">
        <v>1</v>
      </c>
      <c r="G50" s="192" t="s">
        <v>9</v>
      </c>
      <c r="H50" s="101">
        <v>1</v>
      </c>
      <c r="I50" s="7">
        <v>1</v>
      </c>
      <c r="J50" s="101">
        <v>1</v>
      </c>
      <c r="K50" s="47">
        <v>1</v>
      </c>
      <c r="L50" s="33">
        <v>1</v>
      </c>
      <c r="M50" s="123"/>
      <c r="N50" s="149" t="s">
        <v>77</v>
      </c>
      <c r="O50" s="1"/>
      <c r="P50" s="2"/>
      <c r="Q50" s="4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8.600000000000001" customHeight="1" thickBot="1" x14ac:dyDescent="0.3">
      <c r="A51" s="720"/>
      <c r="B51" s="732"/>
      <c r="C51" s="75" t="s">
        <v>48</v>
      </c>
      <c r="D51" s="207" t="s">
        <v>78</v>
      </c>
      <c r="E51" s="201">
        <v>45701</v>
      </c>
      <c r="F51" s="297">
        <v>1</v>
      </c>
      <c r="G51" s="192" t="s">
        <v>9</v>
      </c>
      <c r="H51" s="101">
        <v>1</v>
      </c>
      <c r="I51" s="7">
        <v>1</v>
      </c>
      <c r="J51" s="101">
        <v>1</v>
      </c>
      <c r="K51" s="47">
        <v>1</v>
      </c>
      <c r="L51" s="33">
        <v>1</v>
      </c>
      <c r="M51" s="123"/>
      <c r="N51" s="149" t="s">
        <v>77</v>
      </c>
      <c r="O51" s="1"/>
      <c r="P51" s="2"/>
      <c r="Q51" s="4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.600000000000001" customHeight="1" thickBot="1" x14ac:dyDescent="0.3">
      <c r="A52" s="720"/>
      <c r="B52" s="732"/>
      <c r="C52" s="75" t="s">
        <v>48</v>
      </c>
      <c r="D52" s="207" t="s">
        <v>79</v>
      </c>
      <c r="E52" s="201">
        <v>45695</v>
      </c>
      <c r="F52" s="178">
        <v>1</v>
      </c>
      <c r="G52" s="184" t="s">
        <v>9</v>
      </c>
      <c r="H52" s="101">
        <v>1</v>
      </c>
      <c r="I52" s="7">
        <v>1</v>
      </c>
      <c r="J52" s="101">
        <v>1</v>
      </c>
      <c r="K52" s="47">
        <v>1</v>
      </c>
      <c r="L52" s="33">
        <v>1</v>
      </c>
      <c r="M52" s="123"/>
      <c r="N52" s="149" t="s">
        <v>80</v>
      </c>
      <c r="O52" s="1"/>
      <c r="P52" s="2"/>
      <c r="Q52" s="4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732"/>
      <c r="C53" s="75" t="s">
        <v>41</v>
      </c>
      <c r="D53" s="207" t="s">
        <v>1079</v>
      </c>
      <c r="E53" s="201"/>
      <c r="F53" s="178"/>
      <c r="G53" s="184" t="s">
        <v>9</v>
      </c>
      <c r="H53" s="101"/>
      <c r="I53" s="7"/>
      <c r="J53" s="101">
        <v>1</v>
      </c>
      <c r="K53" s="47">
        <v>1</v>
      </c>
      <c r="L53" s="33">
        <v>1</v>
      </c>
      <c r="M53" s="123"/>
      <c r="N53" s="149" t="s">
        <v>1080</v>
      </c>
      <c r="O53" s="1"/>
      <c r="P53" s="2"/>
      <c r="Q53" s="4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8.25" customHeight="1" thickBot="1" x14ac:dyDescent="0.3">
      <c r="A54" s="720"/>
      <c r="B54" s="733"/>
      <c r="C54" s="153"/>
      <c r="D54" s="205"/>
      <c r="E54" s="248"/>
      <c r="F54" s="60"/>
      <c r="G54" s="185"/>
      <c r="H54" s="171"/>
      <c r="I54" s="9"/>
      <c r="J54" s="171"/>
      <c r="K54" s="45"/>
      <c r="L54" s="34"/>
      <c r="M54" s="487"/>
      <c r="N54" s="177"/>
      <c r="O54" s="12"/>
      <c r="P54" s="5"/>
      <c r="Q54" s="28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18.600000000000001" customHeight="1" thickBot="1" x14ac:dyDescent="0.3">
      <c r="A55" s="720"/>
      <c r="B55" s="731" t="s">
        <v>81</v>
      </c>
      <c r="C55" s="500" t="s">
        <v>82</v>
      </c>
      <c r="D55" s="291" t="s">
        <v>83</v>
      </c>
      <c r="E55" s="286"/>
      <c r="F55" s="285">
        <v>1</v>
      </c>
      <c r="G55" s="222" t="s">
        <v>9</v>
      </c>
      <c r="H55" s="209">
        <v>1</v>
      </c>
      <c r="I55" s="8">
        <v>1</v>
      </c>
      <c r="J55" s="209">
        <v>1</v>
      </c>
      <c r="K55" s="46">
        <v>1</v>
      </c>
      <c r="L55" s="32">
        <v>1</v>
      </c>
      <c r="M55" s="486"/>
      <c r="N55" s="330" t="s">
        <v>84</v>
      </c>
      <c r="O55" s="12"/>
      <c r="P55" s="5"/>
      <c r="Q55" s="28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18.600000000000001" customHeight="1" thickBot="1" x14ac:dyDescent="0.3">
      <c r="A56" s="720"/>
      <c r="B56" s="732"/>
      <c r="C56" s="499" t="s">
        <v>1072</v>
      </c>
      <c r="D56" s="204" t="s">
        <v>1081</v>
      </c>
      <c r="E56" s="208"/>
      <c r="F56" s="161"/>
      <c r="G56" s="184" t="s">
        <v>9</v>
      </c>
      <c r="H56" s="1"/>
      <c r="I56" s="31">
        <v>1</v>
      </c>
      <c r="J56" s="1">
        <v>1</v>
      </c>
      <c r="K56" s="162">
        <v>1</v>
      </c>
      <c r="L56" s="41">
        <v>1</v>
      </c>
      <c r="M56" s="122"/>
      <c r="N56" s="190"/>
      <c r="O56" s="12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18.600000000000001" customHeight="1" thickBot="1" x14ac:dyDescent="0.3">
      <c r="A57" s="720"/>
      <c r="B57" s="732"/>
      <c r="C57" s="75" t="s">
        <v>82</v>
      </c>
      <c r="D57" s="207" t="s">
        <v>85</v>
      </c>
      <c r="E57" s="201"/>
      <c r="F57" s="178">
        <v>2</v>
      </c>
      <c r="G57" s="184" t="s">
        <v>9</v>
      </c>
      <c r="H57" s="101">
        <v>2</v>
      </c>
      <c r="I57" s="7">
        <v>2</v>
      </c>
      <c r="J57" s="101">
        <v>2</v>
      </c>
      <c r="K57" s="47">
        <v>2</v>
      </c>
      <c r="L57" s="33">
        <v>2</v>
      </c>
      <c r="M57" s="123"/>
      <c r="N57" s="174" t="s">
        <v>86</v>
      </c>
      <c r="O57" s="12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8.600000000000001" customHeight="1" thickBot="1" x14ac:dyDescent="0.3">
      <c r="A58" s="720"/>
      <c r="B58" s="732"/>
      <c r="C58" s="68" t="s">
        <v>41</v>
      </c>
      <c r="D58" s="207" t="s">
        <v>87</v>
      </c>
      <c r="E58" s="180">
        <v>45700</v>
      </c>
      <c r="F58" s="156">
        <v>1</v>
      </c>
      <c r="G58" s="184" t="s">
        <v>9</v>
      </c>
      <c r="H58" s="101">
        <v>1</v>
      </c>
      <c r="I58" s="7">
        <v>1</v>
      </c>
      <c r="J58" s="7">
        <v>1</v>
      </c>
      <c r="K58" s="7">
        <v>1</v>
      </c>
      <c r="L58" s="33">
        <v>1</v>
      </c>
      <c r="M58" s="132"/>
      <c r="N58" s="174" t="s">
        <v>88</v>
      </c>
      <c r="O58" s="12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732"/>
      <c r="C59" s="70" t="s">
        <v>41</v>
      </c>
      <c r="D59" s="207" t="s">
        <v>89</v>
      </c>
      <c r="E59" s="180"/>
      <c r="F59" s="156">
        <v>1</v>
      </c>
      <c r="G59" s="184" t="s">
        <v>9</v>
      </c>
      <c r="H59" s="101">
        <v>1</v>
      </c>
      <c r="I59" s="7">
        <v>1</v>
      </c>
      <c r="J59" s="7">
        <v>1</v>
      </c>
      <c r="K59" s="7">
        <v>1</v>
      </c>
      <c r="L59" s="33">
        <v>1</v>
      </c>
      <c r="M59" s="132"/>
      <c r="N59" s="174" t="s">
        <v>90</v>
      </c>
      <c r="O59" s="12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734"/>
      <c r="C60" s="68"/>
      <c r="D60" s="207"/>
      <c r="E60" s="180"/>
      <c r="F60" s="156"/>
      <c r="G60" s="184"/>
      <c r="H60" s="101"/>
      <c r="I60" s="7"/>
      <c r="J60" s="7"/>
      <c r="K60" s="7"/>
      <c r="L60" s="33"/>
      <c r="M60" s="132"/>
      <c r="N60" s="174"/>
      <c r="O60" s="12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8.25" customHeight="1" thickBot="1" x14ac:dyDescent="0.3">
      <c r="A61" s="729"/>
      <c r="B61" s="733"/>
      <c r="C61" s="384"/>
      <c r="D61" s="389"/>
      <c r="E61" s="384"/>
      <c r="F61" s="384"/>
      <c r="G61" s="384"/>
      <c r="H61" s="389"/>
      <c r="I61" s="386"/>
      <c r="J61" s="388"/>
      <c r="K61" s="386"/>
      <c r="L61" s="387"/>
      <c r="N61" s="384"/>
      <c r="O61" s="12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8.25" customHeight="1" thickBot="1" x14ac:dyDescent="0.3">
      <c r="A62" s="130"/>
      <c r="B62" s="496"/>
      <c r="E62" s="6"/>
      <c r="F62" s="6"/>
      <c r="G62" s="6"/>
      <c r="I62" s="581"/>
      <c r="N62" s="6"/>
      <c r="O62" s="12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18.600000000000001" customHeight="1" x14ac:dyDescent="0.25">
      <c r="A63" s="717" t="s">
        <v>91</v>
      </c>
      <c r="B63" s="720" t="s">
        <v>92</v>
      </c>
      <c r="C63" s="632" t="s">
        <v>82</v>
      </c>
      <c r="D63" s="594" t="s">
        <v>93</v>
      </c>
      <c r="E63" s="286">
        <v>45723</v>
      </c>
      <c r="F63" s="155">
        <v>4</v>
      </c>
      <c r="G63" s="304" t="s">
        <v>9</v>
      </c>
      <c r="H63" s="285">
        <v>4</v>
      </c>
      <c r="I63" s="8">
        <v>4</v>
      </c>
      <c r="J63" s="8">
        <v>4</v>
      </c>
      <c r="K63" s="8">
        <v>4</v>
      </c>
      <c r="L63" s="33">
        <v>1</v>
      </c>
      <c r="M63" s="583"/>
      <c r="N63" s="584"/>
      <c r="O63" s="12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18.600000000000001" customHeight="1" x14ac:dyDescent="0.25">
      <c r="A64" s="718"/>
      <c r="B64" s="721"/>
      <c r="C64" s="346" t="s">
        <v>41</v>
      </c>
      <c r="D64" s="598" t="s">
        <v>94</v>
      </c>
      <c r="E64" s="180">
        <v>45721</v>
      </c>
      <c r="F64" s="156">
        <v>1</v>
      </c>
      <c r="G64" s="238" t="s">
        <v>9</v>
      </c>
      <c r="H64" s="178">
        <v>1</v>
      </c>
      <c r="I64" s="7">
        <v>1</v>
      </c>
      <c r="J64" s="7">
        <v>1</v>
      </c>
      <c r="K64" s="7">
        <v>1</v>
      </c>
      <c r="L64" s="33">
        <v>1</v>
      </c>
      <c r="M64" s="599"/>
      <c r="N64" s="88"/>
      <c r="O64" s="12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18.600000000000001" customHeight="1" x14ac:dyDescent="0.25">
      <c r="A65" s="718"/>
      <c r="B65" s="721"/>
      <c r="C65" s="633" t="s">
        <v>82</v>
      </c>
      <c r="D65" s="595" t="s">
        <v>95</v>
      </c>
      <c r="E65" s="180">
        <v>45722</v>
      </c>
      <c r="F65" s="156">
        <v>1</v>
      </c>
      <c r="G65" s="238" t="s">
        <v>9</v>
      </c>
      <c r="H65" s="178">
        <v>1</v>
      </c>
      <c r="I65" s="7">
        <v>1</v>
      </c>
      <c r="J65" s="7">
        <v>1</v>
      </c>
      <c r="K65" s="7">
        <v>1</v>
      </c>
      <c r="L65" s="33">
        <v>1</v>
      </c>
      <c r="M65" s="586"/>
      <c r="N65" s="587"/>
      <c r="O65" s="12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18.600000000000001" customHeight="1" x14ac:dyDescent="0.25">
      <c r="A66" s="718"/>
      <c r="B66" s="721"/>
      <c r="C66" s="633" t="s">
        <v>1087</v>
      </c>
      <c r="D66" s="595" t="s">
        <v>1086</v>
      </c>
      <c r="E66" s="180">
        <v>45736</v>
      </c>
      <c r="F66" s="156"/>
      <c r="G66" s="238" t="s">
        <v>9</v>
      </c>
      <c r="H66" s="178"/>
      <c r="I66" s="7"/>
      <c r="J66" s="7">
        <v>1</v>
      </c>
      <c r="K66" s="7">
        <v>1</v>
      </c>
      <c r="L66" s="33">
        <v>1</v>
      </c>
      <c r="M66" s="586"/>
      <c r="N66" s="587"/>
      <c r="O66" s="12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18.600000000000001" customHeight="1" x14ac:dyDescent="0.25">
      <c r="A67" s="718"/>
      <c r="B67" s="721"/>
      <c r="C67" s="633" t="s">
        <v>82</v>
      </c>
      <c r="D67" s="595" t="s">
        <v>1083</v>
      </c>
      <c r="E67" s="180"/>
      <c r="F67" s="156"/>
      <c r="G67" s="238" t="s">
        <v>9</v>
      </c>
      <c r="H67" s="178"/>
      <c r="I67" s="7"/>
      <c r="J67" s="7">
        <v>1</v>
      </c>
      <c r="K67" s="7">
        <v>1</v>
      </c>
      <c r="L67" s="33">
        <v>1</v>
      </c>
      <c r="M67" s="586"/>
      <c r="N67" s="587"/>
      <c r="O67" s="12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18.600000000000001" customHeight="1" x14ac:dyDescent="0.25">
      <c r="A68" s="718"/>
      <c r="B68" s="721"/>
      <c r="C68" s="633" t="s">
        <v>82</v>
      </c>
      <c r="D68" s="595" t="s">
        <v>1082</v>
      </c>
      <c r="E68" s="180">
        <v>45737</v>
      </c>
      <c r="F68" s="156"/>
      <c r="G68" s="238" t="s">
        <v>9</v>
      </c>
      <c r="H68" s="178"/>
      <c r="I68" s="7"/>
      <c r="J68" s="7">
        <v>1</v>
      </c>
      <c r="K68" s="7">
        <v>1</v>
      </c>
      <c r="L68" s="33">
        <v>1</v>
      </c>
      <c r="M68" s="586"/>
      <c r="N68" s="587"/>
      <c r="O68" s="12"/>
      <c r="P68" s="5"/>
      <c r="Q68" s="28"/>
      <c r="R68" s="15"/>
      <c r="S68" s="15"/>
      <c r="T68" s="15"/>
      <c r="U68" s="26"/>
      <c r="V68" s="26"/>
      <c r="W68" s="26"/>
      <c r="X68" s="26"/>
      <c r="Y68" s="26"/>
      <c r="Z68" s="26"/>
      <c r="AA68" s="15"/>
      <c r="AB68" s="15"/>
      <c r="AK68" s="15"/>
      <c r="AL68" s="15"/>
      <c r="AM68" s="15"/>
    </row>
    <row r="69" spans="1:39" ht="18.600000000000001" customHeight="1" x14ac:dyDescent="0.25">
      <c r="A69" s="718"/>
      <c r="B69" s="721"/>
      <c r="C69" s="633" t="s">
        <v>41</v>
      </c>
      <c r="D69" s="595" t="s">
        <v>96</v>
      </c>
      <c r="E69" s="180"/>
      <c r="F69" s="156">
        <v>1</v>
      </c>
      <c r="G69" s="238" t="s">
        <v>9</v>
      </c>
      <c r="H69" s="178">
        <v>1</v>
      </c>
      <c r="I69" s="7">
        <v>1</v>
      </c>
      <c r="J69" s="7">
        <v>1</v>
      </c>
      <c r="K69" s="7">
        <v>1</v>
      </c>
      <c r="L69" s="33">
        <v>1</v>
      </c>
      <c r="M69" s="586"/>
      <c r="N69" s="587"/>
      <c r="O69" s="12"/>
      <c r="P69" s="5"/>
      <c r="Q69" s="28"/>
      <c r="R69" s="15"/>
      <c r="S69" s="15"/>
      <c r="T69" s="15"/>
      <c r="U69" s="26"/>
      <c r="V69" s="26"/>
      <c r="W69" s="26"/>
      <c r="X69" s="26"/>
      <c r="Y69" s="26"/>
      <c r="Z69" s="26"/>
      <c r="AA69" s="15"/>
      <c r="AB69" s="15"/>
      <c r="AK69" s="15"/>
      <c r="AL69" s="15"/>
      <c r="AM69" s="15"/>
    </row>
    <row r="70" spans="1:39" ht="18.600000000000001" customHeight="1" x14ac:dyDescent="0.25">
      <c r="A70" s="718"/>
      <c r="B70" s="721"/>
      <c r="C70" s="634" t="s">
        <v>82</v>
      </c>
      <c r="D70" s="600" t="s">
        <v>97</v>
      </c>
      <c r="E70" s="154"/>
      <c r="F70" s="156">
        <v>1</v>
      </c>
      <c r="G70" s="238" t="s">
        <v>9</v>
      </c>
      <c r="H70" s="178">
        <v>1</v>
      </c>
      <c r="I70" s="7">
        <v>1</v>
      </c>
      <c r="J70" s="7">
        <v>1</v>
      </c>
      <c r="K70" s="7">
        <v>1</v>
      </c>
      <c r="L70" s="33">
        <v>1</v>
      </c>
      <c r="M70" s="602"/>
      <c r="N70" s="603"/>
      <c r="O70" s="12"/>
      <c r="P70" s="5"/>
      <c r="Q70" s="28"/>
      <c r="R70" s="15"/>
      <c r="S70" s="15"/>
      <c r="T70" s="15"/>
      <c r="U70" s="26"/>
      <c r="V70" s="26"/>
      <c r="W70" s="26"/>
      <c r="X70" s="26"/>
      <c r="Y70" s="26"/>
      <c r="Z70" s="26"/>
      <c r="AA70" s="15"/>
      <c r="AB70" s="15"/>
      <c r="AK70" s="15"/>
      <c r="AL70" s="15"/>
      <c r="AM70" s="15"/>
    </row>
    <row r="71" spans="1:39" ht="18.600000000000001" customHeight="1" x14ac:dyDescent="0.25">
      <c r="A71" s="718"/>
      <c r="B71" s="721"/>
      <c r="C71" s="633" t="s">
        <v>82</v>
      </c>
      <c r="D71" s="600" t="s">
        <v>98</v>
      </c>
      <c r="E71" s="180"/>
      <c r="F71" s="156">
        <v>1</v>
      </c>
      <c r="G71" s="238" t="s">
        <v>9</v>
      </c>
      <c r="H71" s="178">
        <v>1</v>
      </c>
      <c r="I71" s="7">
        <v>1</v>
      </c>
      <c r="J71" s="7">
        <v>1</v>
      </c>
      <c r="K71" s="7">
        <v>1</v>
      </c>
      <c r="L71" s="33">
        <v>1</v>
      </c>
      <c r="M71" s="602"/>
      <c r="N71" s="603"/>
      <c r="O71" s="12"/>
      <c r="P71" s="5"/>
      <c r="Q71" s="28"/>
      <c r="R71" s="15"/>
      <c r="S71" s="15"/>
      <c r="T71" s="15"/>
      <c r="U71" s="26"/>
      <c r="V71" s="26"/>
      <c r="W71" s="26"/>
      <c r="X71" s="26"/>
      <c r="Y71" s="26"/>
      <c r="Z71" s="26"/>
      <c r="AA71" s="15"/>
      <c r="AB71" s="15"/>
      <c r="AK71" s="15"/>
      <c r="AL71" s="15"/>
      <c r="AM71" s="15"/>
    </row>
    <row r="72" spans="1:39" ht="18.600000000000001" customHeight="1" x14ac:dyDescent="0.25">
      <c r="A72" s="718"/>
      <c r="B72" s="721"/>
      <c r="C72" s="634"/>
      <c r="D72" s="600"/>
      <c r="E72" s="154"/>
      <c r="F72" s="156"/>
      <c r="G72" s="238"/>
      <c r="H72" s="178"/>
      <c r="I72" s="7"/>
      <c r="J72" s="7"/>
      <c r="K72" s="7"/>
      <c r="L72" s="33"/>
      <c r="M72" s="602"/>
      <c r="N72" s="603"/>
      <c r="O72" s="12"/>
      <c r="P72" s="5"/>
      <c r="Q72" s="28"/>
      <c r="R72" s="15"/>
      <c r="S72" s="15"/>
      <c r="T72" s="15"/>
      <c r="U72" s="26"/>
      <c r="V72" s="26"/>
      <c r="W72" s="26"/>
      <c r="X72" s="26"/>
      <c r="Y72" s="26"/>
      <c r="Z72" s="26"/>
      <c r="AA72" s="15"/>
      <c r="AB72" s="15"/>
      <c r="AK72" s="15"/>
      <c r="AL72" s="15"/>
      <c r="AM72" s="15"/>
    </row>
    <row r="73" spans="1:39" ht="8.25" customHeight="1" thickBot="1" x14ac:dyDescent="0.3">
      <c r="A73" s="719"/>
      <c r="B73" s="722"/>
      <c r="C73" s="635"/>
      <c r="D73" s="589"/>
      <c r="E73" s="590"/>
      <c r="F73" s="588"/>
      <c r="G73" s="590"/>
      <c r="H73" s="590"/>
      <c r="I73" s="591"/>
      <c r="J73" s="589"/>
      <c r="K73" s="591"/>
      <c r="L73" s="592"/>
      <c r="M73" s="589"/>
      <c r="N73" s="592"/>
      <c r="O73" s="12"/>
      <c r="P73" s="5"/>
      <c r="Q73" s="28"/>
      <c r="R73" s="15"/>
      <c r="S73" s="15"/>
      <c r="T73" s="15"/>
      <c r="U73" s="26"/>
      <c r="V73" s="26"/>
      <c r="W73" s="26"/>
      <c r="X73" s="26"/>
      <c r="Y73" s="26"/>
      <c r="Z73" s="26"/>
      <c r="AA73" s="15"/>
      <c r="AB73" s="15"/>
      <c r="AK73" s="15"/>
      <c r="AL73" s="15"/>
      <c r="AM73" s="15"/>
    </row>
    <row r="74" spans="1:39" ht="7.5" customHeight="1" thickBot="1" x14ac:dyDescent="0.3">
      <c r="A74" s="130"/>
      <c r="B74" s="130"/>
      <c r="C74" s="128"/>
      <c r="D74" s="94"/>
      <c r="E74" s="49"/>
      <c r="F74" s="1"/>
      <c r="G74" s="54"/>
      <c r="H74" s="1"/>
      <c r="I74" s="31"/>
      <c r="J74" s="1"/>
      <c r="K74" s="1"/>
      <c r="L74" s="1"/>
      <c r="M74" s="1"/>
      <c r="N74" s="80"/>
      <c r="O74" s="27"/>
      <c r="P74" s="5"/>
      <c r="Q74" s="28"/>
      <c r="R74" s="15"/>
      <c r="S74" s="15"/>
      <c r="T74" s="15"/>
    </row>
    <row r="75" spans="1:39" ht="30" customHeight="1" x14ac:dyDescent="0.25">
      <c r="A75" s="695" t="s">
        <v>99</v>
      </c>
      <c r="B75" s="723" t="s">
        <v>100</v>
      </c>
      <c r="C75" s="437" t="s">
        <v>45</v>
      </c>
      <c r="D75" s="443" t="s">
        <v>46</v>
      </c>
      <c r="E75" s="439"/>
      <c r="F75" s="160"/>
      <c r="G75" s="245"/>
      <c r="H75" s="188"/>
      <c r="I75" s="39"/>
      <c r="J75" s="253"/>
      <c r="K75" s="39"/>
      <c r="L75" s="40"/>
      <c r="M75" s="169"/>
      <c r="N75" s="172" t="s">
        <v>101</v>
      </c>
      <c r="O75" s="27"/>
      <c r="P75" s="5"/>
      <c r="Q75" s="28"/>
      <c r="R75" s="61"/>
      <c r="S75" s="61"/>
      <c r="T75" s="61"/>
      <c r="U75" s="15"/>
    </row>
    <row r="76" spans="1:39" ht="18.600000000000001" customHeight="1" x14ac:dyDescent="0.25">
      <c r="A76" s="696"/>
      <c r="B76" s="724"/>
      <c r="C76" s="139" t="s">
        <v>102</v>
      </c>
      <c r="D76" s="444" t="s">
        <v>103</v>
      </c>
      <c r="E76" s="440"/>
      <c r="F76" s="156">
        <v>1</v>
      </c>
      <c r="G76" s="52" t="s">
        <v>9</v>
      </c>
      <c r="H76" s="220">
        <v>1</v>
      </c>
      <c r="I76" s="279">
        <v>1</v>
      </c>
      <c r="J76" s="7">
        <v>1</v>
      </c>
      <c r="K76" s="47">
        <v>1</v>
      </c>
      <c r="L76" s="33">
        <v>1</v>
      </c>
      <c r="M76" s="1"/>
      <c r="N76" s="149"/>
      <c r="O76" s="27"/>
      <c r="P76" s="5"/>
      <c r="Q76" s="28"/>
      <c r="R76" s="61"/>
      <c r="S76" s="61"/>
      <c r="T76" s="61"/>
      <c r="U76" s="15"/>
    </row>
    <row r="77" spans="1:39" ht="18.600000000000001" customHeight="1" x14ac:dyDescent="0.25">
      <c r="A77" s="696"/>
      <c r="B77" s="724"/>
      <c r="C77" s="280" t="s">
        <v>104</v>
      </c>
      <c r="D77" s="465" t="s">
        <v>105</v>
      </c>
      <c r="E77" s="440">
        <v>45695</v>
      </c>
      <c r="F77" s="424">
        <v>3</v>
      </c>
      <c r="G77" s="574" t="s">
        <v>9</v>
      </c>
      <c r="H77" s="575">
        <v>4</v>
      </c>
      <c r="I77" s="467">
        <v>0</v>
      </c>
      <c r="J77" s="200">
        <v>0</v>
      </c>
      <c r="K77" s="196">
        <v>0</v>
      </c>
      <c r="L77" s="197">
        <v>0</v>
      </c>
      <c r="M77" s="179"/>
      <c r="N77" s="568" t="s">
        <v>182</v>
      </c>
      <c r="O77" s="27"/>
      <c r="P77" s="5"/>
      <c r="Q77" s="28"/>
      <c r="R77" s="15"/>
      <c r="S77" s="15"/>
      <c r="T77" s="15"/>
    </row>
    <row r="78" spans="1:39" ht="18.600000000000001" customHeight="1" x14ac:dyDescent="0.25">
      <c r="A78" s="696"/>
      <c r="B78" s="724"/>
      <c r="C78" s="280" t="s">
        <v>104</v>
      </c>
      <c r="D78" s="465" t="s">
        <v>106</v>
      </c>
      <c r="E78" s="440">
        <v>45695</v>
      </c>
      <c r="F78" s="424">
        <v>3</v>
      </c>
      <c r="G78" s="574" t="s">
        <v>9</v>
      </c>
      <c r="H78" s="575">
        <v>4</v>
      </c>
      <c r="I78" s="467">
        <v>0</v>
      </c>
      <c r="J78" s="200">
        <v>0</v>
      </c>
      <c r="K78" s="196">
        <v>0</v>
      </c>
      <c r="L78" s="197">
        <v>0</v>
      </c>
      <c r="M78" s="12"/>
      <c r="N78" s="568" t="s">
        <v>182</v>
      </c>
      <c r="O78" s="27"/>
      <c r="P78" s="5"/>
      <c r="Q78" s="28"/>
      <c r="R78" s="15"/>
      <c r="S78" s="15"/>
      <c r="T78" s="15"/>
    </row>
    <row r="79" spans="1:39" ht="18.600000000000001" customHeight="1" x14ac:dyDescent="0.25">
      <c r="A79" s="696"/>
      <c r="B79" s="724"/>
      <c r="C79" s="280" t="s">
        <v>104</v>
      </c>
      <c r="D79" s="651" t="s">
        <v>107</v>
      </c>
      <c r="E79" s="442">
        <v>45688</v>
      </c>
      <c r="F79" s="424">
        <v>1</v>
      </c>
      <c r="G79" s="574" t="s">
        <v>9</v>
      </c>
      <c r="H79" s="575">
        <v>1</v>
      </c>
      <c r="I79" s="467">
        <v>1</v>
      </c>
      <c r="J79" s="200">
        <v>1</v>
      </c>
      <c r="K79" s="196">
        <v>1</v>
      </c>
      <c r="L79" s="197">
        <v>0</v>
      </c>
      <c r="M79" s="12"/>
      <c r="N79" s="568" t="s">
        <v>182</v>
      </c>
      <c r="O79" s="27"/>
      <c r="P79" s="5"/>
      <c r="Q79" s="28"/>
      <c r="R79" s="15"/>
      <c r="S79" s="15"/>
      <c r="T79" s="15"/>
    </row>
    <row r="80" spans="1:39" ht="18.600000000000001" customHeight="1" x14ac:dyDescent="0.25">
      <c r="A80" s="696"/>
      <c r="B80" s="724"/>
      <c r="C80" s="280" t="s">
        <v>104</v>
      </c>
      <c r="D80" s="651" t="s">
        <v>1095</v>
      </c>
      <c r="E80" s="442">
        <v>45688</v>
      </c>
      <c r="F80" s="424">
        <v>1</v>
      </c>
      <c r="G80" s="574" t="s">
        <v>9</v>
      </c>
      <c r="H80" s="575">
        <v>1</v>
      </c>
      <c r="I80" s="467">
        <v>1</v>
      </c>
      <c r="J80" s="200">
        <v>1</v>
      </c>
      <c r="K80" s="196">
        <v>1</v>
      </c>
      <c r="L80" s="197">
        <v>3</v>
      </c>
      <c r="M80" s="12"/>
      <c r="N80" s="174" t="str">
        <f ca="1">CONCATENATE(" En bandeja de Jorge Retamozo - Tiene ", (NETWORKDAYS(DATE(2025,3,20), TODAY())-1), " días en su bandeja")</f>
        <v xml:space="preserve"> En bandeja de Jorge Retamozo - Tiene 11 días en su bandeja</v>
      </c>
      <c r="O80" s="27"/>
      <c r="P80" s="5"/>
      <c r="Q80" s="28"/>
      <c r="R80" s="15"/>
      <c r="S80" s="15"/>
      <c r="T80" s="15"/>
    </row>
    <row r="81" spans="1:20" ht="18.600000000000001" customHeight="1" x14ac:dyDescent="0.25">
      <c r="A81" s="696"/>
      <c r="B81" s="724"/>
      <c r="C81" s="280" t="s">
        <v>104</v>
      </c>
      <c r="D81" s="465" t="s">
        <v>109</v>
      </c>
      <c r="E81" s="440">
        <v>45699</v>
      </c>
      <c r="F81" s="424">
        <v>1</v>
      </c>
      <c r="G81" s="574" t="s">
        <v>9</v>
      </c>
      <c r="H81" s="575">
        <v>1</v>
      </c>
      <c r="I81" s="467">
        <v>4</v>
      </c>
      <c r="J81" s="200">
        <v>4</v>
      </c>
      <c r="K81" s="196">
        <v>4</v>
      </c>
      <c r="L81" s="197">
        <v>0</v>
      </c>
      <c r="M81" s="12"/>
      <c r="N81" s="654" t="s">
        <v>182</v>
      </c>
      <c r="O81" s="27"/>
      <c r="P81" s="5"/>
      <c r="Q81" s="28"/>
      <c r="R81" s="15"/>
      <c r="S81" s="15"/>
      <c r="T81" s="15"/>
    </row>
    <row r="82" spans="1:20" ht="18.600000000000001" customHeight="1" x14ac:dyDescent="0.25">
      <c r="A82" s="696"/>
      <c r="B82" s="724"/>
      <c r="C82" s="280" t="s">
        <v>104</v>
      </c>
      <c r="D82" s="651" t="s">
        <v>1092</v>
      </c>
      <c r="E82" s="440">
        <v>45695</v>
      </c>
      <c r="F82" s="424">
        <v>1</v>
      </c>
      <c r="G82" s="574" t="s">
        <v>9</v>
      </c>
      <c r="H82" s="575">
        <v>1</v>
      </c>
      <c r="I82" s="467">
        <v>1</v>
      </c>
      <c r="J82" s="467">
        <v>1</v>
      </c>
      <c r="K82" s="196">
        <v>1</v>
      </c>
      <c r="L82" s="197">
        <v>1</v>
      </c>
      <c r="M82" s="12"/>
      <c r="N82" s="174" t="s">
        <v>70</v>
      </c>
      <c r="O82" s="27"/>
      <c r="P82" s="5"/>
      <c r="Q82" s="28"/>
      <c r="R82" s="15"/>
      <c r="S82" s="15"/>
      <c r="T82" s="15"/>
    </row>
    <row r="83" spans="1:20" ht="18.600000000000001" customHeight="1" x14ac:dyDescent="0.25">
      <c r="A83" s="696"/>
      <c r="B83" s="724"/>
      <c r="C83" s="139" t="s">
        <v>104</v>
      </c>
      <c r="D83" s="648" t="s">
        <v>111</v>
      </c>
      <c r="E83" s="440">
        <v>45726</v>
      </c>
      <c r="F83" s="156">
        <v>1</v>
      </c>
      <c r="G83" s="52" t="s">
        <v>9</v>
      </c>
      <c r="H83" s="220">
        <v>1</v>
      </c>
      <c r="I83" s="279">
        <v>1</v>
      </c>
      <c r="J83" s="279">
        <v>1</v>
      </c>
      <c r="K83" s="47">
        <v>1</v>
      </c>
      <c r="L83" s="33">
        <v>1</v>
      </c>
      <c r="M83" s="101"/>
      <c r="N83" s="560" t="s">
        <v>1096</v>
      </c>
      <c r="O83" s="27"/>
      <c r="P83" s="5"/>
      <c r="Q83" s="28"/>
      <c r="R83" s="15"/>
      <c r="S83" s="15"/>
      <c r="T83" s="15"/>
    </row>
    <row r="84" spans="1:20" ht="18.600000000000001" customHeight="1" x14ac:dyDescent="0.25">
      <c r="A84" s="696"/>
      <c r="B84" s="724"/>
      <c r="C84" s="139" t="s">
        <v>104</v>
      </c>
      <c r="D84" s="648" t="s">
        <v>1076</v>
      </c>
      <c r="E84" s="440">
        <v>45737</v>
      </c>
      <c r="F84" s="156"/>
      <c r="G84" s="52" t="s">
        <v>9</v>
      </c>
      <c r="H84" s="220"/>
      <c r="I84" s="279">
        <v>1</v>
      </c>
      <c r="J84" s="279">
        <v>1</v>
      </c>
      <c r="K84" s="47">
        <v>1</v>
      </c>
      <c r="L84" s="33">
        <v>1</v>
      </c>
      <c r="M84" s="101"/>
      <c r="N84" s="560"/>
      <c r="O84" s="27"/>
      <c r="P84" s="5"/>
      <c r="Q84" s="28"/>
      <c r="R84" s="15"/>
      <c r="S84" s="15"/>
      <c r="T84" s="15"/>
    </row>
    <row r="85" spans="1:20" ht="18.600000000000001" customHeight="1" x14ac:dyDescent="0.25">
      <c r="A85" s="696"/>
      <c r="B85" s="724"/>
      <c r="C85" s="139" t="s">
        <v>104</v>
      </c>
      <c r="D85" s="648" t="s">
        <v>1084</v>
      </c>
      <c r="E85" s="440">
        <v>45737</v>
      </c>
      <c r="F85" s="156"/>
      <c r="G85" s="52" t="s">
        <v>9</v>
      </c>
      <c r="H85" s="220"/>
      <c r="I85" s="279">
        <v>1</v>
      </c>
      <c r="J85" s="279">
        <v>1</v>
      </c>
      <c r="K85" s="47">
        <v>1</v>
      </c>
      <c r="L85" s="33">
        <v>1</v>
      </c>
      <c r="M85" s="101"/>
      <c r="N85" s="560" t="s">
        <v>1088</v>
      </c>
      <c r="O85" s="27"/>
      <c r="P85" s="5"/>
      <c r="Q85" s="28"/>
      <c r="R85" s="15"/>
      <c r="S85" s="15"/>
      <c r="T85" s="15"/>
    </row>
    <row r="86" spans="1:20" ht="18" customHeight="1" x14ac:dyDescent="0.25">
      <c r="A86" s="696"/>
      <c r="B86" s="724"/>
      <c r="C86" s="139" t="s">
        <v>113</v>
      </c>
      <c r="D86" s="86" t="s">
        <v>114</v>
      </c>
      <c r="E86" s="440">
        <v>45735</v>
      </c>
      <c r="F86" s="156">
        <v>1</v>
      </c>
      <c r="G86" s="52" t="s">
        <v>9</v>
      </c>
      <c r="H86" s="220">
        <v>1</v>
      </c>
      <c r="I86" s="279">
        <v>1</v>
      </c>
      <c r="J86" s="279">
        <v>1</v>
      </c>
      <c r="K86" s="47">
        <v>1</v>
      </c>
      <c r="L86" s="33">
        <v>1</v>
      </c>
      <c r="M86" s="101"/>
      <c r="N86" s="560"/>
      <c r="O86" s="27"/>
      <c r="P86" s="5"/>
      <c r="Q86" s="28"/>
      <c r="R86" s="15"/>
      <c r="S86" s="15"/>
      <c r="T86" s="15"/>
    </row>
    <row r="87" spans="1:20" ht="18" customHeight="1" x14ac:dyDescent="0.25">
      <c r="A87" s="696"/>
      <c r="B87" s="724"/>
      <c r="C87" s="139" t="s">
        <v>115</v>
      </c>
      <c r="D87" s="86" t="s">
        <v>116</v>
      </c>
      <c r="E87" s="112">
        <v>45734</v>
      </c>
      <c r="F87" s="158">
        <v>1</v>
      </c>
      <c r="G87" s="55" t="s">
        <v>9</v>
      </c>
      <c r="H87" s="215">
        <v>1</v>
      </c>
      <c r="I87" s="243">
        <v>1</v>
      </c>
      <c r="J87" s="243">
        <v>1</v>
      </c>
      <c r="K87" s="44">
        <v>1</v>
      </c>
      <c r="L87" s="38">
        <v>1</v>
      </c>
      <c r="M87" s="101"/>
      <c r="N87" s="560"/>
      <c r="O87" s="27"/>
      <c r="P87" s="5"/>
      <c r="Q87" s="28"/>
      <c r="R87" s="15"/>
      <c r="S87" s="15"/>
      <c r="T87" s="15"/>
    </row>
    <row r="88" spans="1:20" ht="18" customHeight="1" x14ac:dyDescent="0.25">
      <c r="A88" s="696"/>
      <c r="B88" s="724"/>
      <c r="C88" s="313" t="s">
        <v>115</v>
      </c>
      <c r="D88" s="444" t="s">
        <v>117</v>
      </c>
      <c r="E88" s="112">
        <v>45708</v>
      </c>
      <c r="F88" s="158">
        <v>1</v>
      </c>
      <c r="G88" s="55" t="s">
        <v>9</v>
      </c>
      <c r="H88" s="215">
        <v>1</v>
      </c>
      <c r="I88" s="243">
        <v>1</v>
      </c>
      <c r="J88" s="243">
        <v>1</v>
      </c>
      <c r="K88" s="44">
        <v>1</v>
      </c>
      <c r="L88" s="38">
        <v>1</v>
      </c>
      <c r="M88" s="170"/>
      <c r="N88" s="557"/>
      <c r="O88" s="27"/>
      <c r="P88" s="5"/>
      <c r="Q88" s="28"/>
      <c r="R88" s="15"/>
      <c r="S88" s="15"/>
      <c r="T88" s="15"/>
    </row>
    <row r="89" spans="1:20" ht="18" customHeight="1" x14ac:dyDescent="0.25">
      <c r="A89" s="696"/>
      <c r="B89" s="724"/>
      <c r="C89" s="139" t="s">
        <v>115</v>
      </c>
      <c r="D89" s="86" t="s">
        <v>118</v>
      </c>
      <c r="E89" s="112">
        <v>45744</v>
      </c>
      <c r="F89" s="158">
        <v>1</v>
      </c>
      <c r="G89" s="55" t="s">
        <v>9</v>
      </c>
      <c r="H89" s="215">
        <v>1</v>
      </c>
      <c r="I89" s="243">
        <v>1</v>
      </c>
      <c r="J89" s="243">
        <v>1</v>
      </c>
      <c r="K89" s="44">
        <v>1</v>
      </c>
      <c r="L89" s="38">
        <v>1</v>
      </c>
      <c r="M89" s="101"/>
      <c r="N89" s="560"/>
      <c r="O89" s="27"/>
      <c r="P89" s="5"/>
      <c r="Q89" s="28"/>
      <c r="R89" s="15"/>
      <c r="S89" s="15"/>
      <c r="T89" s="15"/>
    </row>
    <row r="90" spans="1:20" ht="18" customHeight="1" x14ac:dyDescent="0.25">
      <c r="A90" s="696"/>
      <c r="B90" s="724"/>
      <c r="C90" s="139" t="s">
        <v>102</v>
      </c>
      <c r="D90" s="445" t="s">
        <v>119</v>
      </c>
      <c r="E90" s="440">
        <v>45749</v>
      </c>
      <c r="F90" s="156">
        <v>1</v>
      </c>
      <c r="G90" s="52" t="s">
        <v>9</v>
      </c>
      <c r="H90" s="178">
        <v>1</v>
      </c>
      <c r="I90" s="7">
        <v>1</v>
      </c>
      <c r="J90" s="279">
        <v>1</v>
      </c>
      <c r="K90" s="7">
        <v>1</v>
      </c>
      <c r="L90" s="97">
        <v>1</v>
      </c>
      <c r="M90" s="101"/>
      <c r="N90" s="560"/>
      <c r="O90" s="27"/>
      <c r="P90" s="5"/>
      <c r="Q90" s="28"/>
      <c r="R90" s="15"/>
      <c r="S90" s="15"/>
      <c r="T90" s="15"/>
    </row>
    <row r="91" spans="1:20" ht="8.25" customHeight="1" thickBot="1" x14ac:dyDescent="0.3">
      <c r="A91" s="696"/>
      <c r="B91" s="724"/>
      <c r="C91" s="438"/>
      <c r="D91" s="517"/>
      <c r="E91" s="49"/>
      <c r="F91" s="423"/>
      <c r="G91" s="419"/>
      <c r="H91" s="161"/>
      <c r="I91" s="31"/>
      <c r="J91" s="250"/>
      <c r="K91" s="162"/>
      <c r="L91" s="41"/>
      <c r="M91" s="1"/>
      <c r="N91" s="650"/>
      <c r="O91" s="27"/>
      <c r="P91" s="5"/>
      <c r="Q91" s="28"/>
      <c r="R91" s="15"/>
      <c r="S91" s="15"/>
      <c r="T91" s="15"/>
    </row>
    <row r="92" spans="1:20" ht="18.600000000000001" customHeight="1" x14ac:dyDescent="0.25">
      <c r="A92" s="715"/>
      <c r="B92" s="725" t="s">
        <v>120</v>
      </c>
      <c r="C92" s="343" t="s">
        <v>104</v>
      </c>
      <c r="D92" s="652" t="s">
        <v>121</v>
      </c>
      <c r="E92" s="308">
        <v>45688</v>
      </c>
      <c r="F92" s="98">
        <v>1</v>
      </c>
      <c r="G92" s="288" t="s">
        <v>9</v>
      </c>
      <c r="H92" s="285">
        <v>1</v>
      </c>
      <c r="I92" s="8">
        <v>1</v>
      </c>
      <c r="J92" s="8">
        <v>1</v>
      </c>
      <c r="K92" s="46">
        <v>1</v>
      </c>
      <c r="L92" s="32">
        <v>3</v>
      </c>
      <c r="M92" s="209"/>
      <c r="N92" s="653" t="str">
        <f ca="1">CONCATENATE(" En bandeja de Germain L. - Tiene ", (NETWORKDAYS(DATE(2025,3,21), TODAY())-1), " días en su bandeja")</f>
        <v xml:space="preserve"> En bandeja de Germain L. - Tiene 10 días en su bandeja</v>
      </c>
      <c r="O92" s="27"/>
      <c r="P92" s="5"/>
      <c r="Q92" s="28"/>
      <c r="R92" s="15"/>
      <c r="S92" s="15"/>
      <c r="T92" s="15"/>
    </row>
    <row r="93" spans="1:20" ht="18.600000000000001" customHeight="1" x14ac:dyDescent="0.25">
      <c r="A93" s="715"/>
      <c r="B93" s="726"/>
      <c r="C93" s="546" t="s">
        <v>104</v>
      </c>
      <c r="D93" s="515" t="s">
        <v>122</v>
      </c>
      <c r="E93" s="191">
        <v>45695</v>
      </c>
      <c r="F93" s="108">
        <v>1</v>
      </c>
      <c r="G93" s="421" t="s">
        <v>9</v>
      </c>
      <c r="H93" s="297">
        <v>4</v>
      </c>
      <c r="I93" s="11">
        <v>3</v>
      </c>
      <c r="J93" s="11">
        <v>3</v>
      </c>
      <c r="K93" s="64">
        <v>3</v>
      </c>
      <c r="L93" s="35">
        <v>3</v>
      </c>
      <c r="M93" s="167"/>
      <c r="N93" s="174" t="str">
        <f ca="1">CONCATENATE(" En bandeja de Jorge O. - Tiene ", (NETWORKDAYS(DATE(2025,3,17), TODAY())-1), " días en su bandeja")</f>
        <v xml:space="preserve"> En bandeja de Jorge O. - Tiene 14 días en su bandeja</v>
      </c>
      <c r="O93" s="27"/>
      <c r="P93" s="5"/>
      <c r="Q93" s="28"/>
      <c r="R93" s="15"/>
      <c r="S93" s="15"/>
      <c r="T93" s="15"/>
    </row>
    <row r="94" spans="1:20" ht="18.600000000000001" customHeight="1" x14ac:dyDescent="0.25">
      <c r="A94" s="715"/>
      <c r="B94" s="726"/>
      <c r="C94" s="546" t="s">
        <v>104</v>
      </c>
      <c r="D94" s="456" t="s">
        <v>123</v>
      </c>
      <c r="E94" s="191">
        <v>45709</v>
      </c>
      <c r="F94" s="108">
        <v>1</v>
      </c>
      <c r="G94" s="421" t="s">
        <v>9</v>
      </c>
      <c r="H94" s="297">
        <v>1</v>
      </c>
      <c r="I94" s="11">
        <v>1</v>
      </c>
      <c r="J94" s="11">
        <v>1</v>
      </c>
      <c r="K94" s="64">
        <v>1</v>
      </c>
      <c r="L94" s="35">
        <v>1</v>
      </c>
      <c r="M94" s="167"/>
      <c r="N94" s="567" t="s">
        <v>1078</v>
      </c>
      <c r="O94" s="27"/>
      <c r="P94" s="5"/>
      <c r="Q94" s="28"/>
      <c r="R94" s="15"/>
      <c r="S94" s="15"/>
      <c r="T94" s="15"/>
    </row>
    <row r="95" spans="1:20" ht="18.600000000000001" customHeight="1" x14ac:dyDescent="0.25">
      <c r="A95" s="715"/>
      <c r="B95" s="726"/>
      <c r="C95" s="546" t="s">
        <v>104</v>
      </c>
      <c r="D95" s="456" t="s">
        <v>124</v>
      </c>
      <c r="E95" s="191">
        <v>45716</v>
      </c>
      <c r="F95" s="108">
        <v>1</v>
      </c>
      <c r="G95" s="421" t="s">
        <v>9</v>
      </c>
      <c r="H95" s="297">
        <v>1</v>
      </c>
      <c r="I95" s="11">
        <v>1</v>
      </c>
      <c r="J95" s="11">
        <v>1</v>
      </c>
      <c r="K95" s="64">
        <v>1</v>
      </c>
      <c r="L95" s="35">
        <v>4</v>
      </c>
      <c r="M95" s="167"/>
      <c r="N95" s="568" t="s">
        <v>132</v>
      </c>
      <c r="O95" s="27"/>
      <c r="P95" s="5"/>
      <c r="Q95" s="28"/>
      <c r="R95" s="15"/>
      <c r="S95" s="15"/>
      <c r="T95" s="15"/>
    </row>
    <row r="96" spans="1:20" ht="18.600000000000001" customHeight="1" x14ac:dyDescent="0.25">
      <c r="A96" s="715"/>
      <c r="B96" s="726"/>
      <c r="C96" s="335" t="s">
        <v>125</v>
      </c>
      <c r="D96" s="93" t="s">
        <v>126</v>
      </c>
      <c r="E96" s="513">
        <v>45702</v>
      </c>
      <c r="F96" s="108">
        <v>1</v>
      </c>
      <c r="G96" s="421" t="s">
        <v>9</v>
      </c>
      <c r="H96" s="297">
        <v>1</v>
      </c>
      <c r="I96" s="11">
        <v>1</v>
      </c>
      <c r="J96" s="11">
        <v>2</v>
      </c>
      <c r="K96" s="64">
        <v>2</v>
      </c>
      <c r="L96" s="35">
        <v>2</v>
      </c>
      <c r="M96" s="167"/>
      <c r="N96" s="654" t="s">
        <v>132</v>
      </c>
      <c r="O96" s="27"/>
      <c r="P96" s="5"/>
      <c r="Q96" s="28"/>
      <c r="R96" s="15"/>
      <c r="S96" s="15"/>
      <c r="T96" s="15"/>
    </row>
    <row r="97" spans="1:39" ht="18.600000000000001" customHeight="1" x14ac:dyDescent="0.25">
      <c r="A97" s="715"/>
      <c r="B97" s="726"/>
      <c r="C97" s="335" t="s">
        <v>125</v>
      </c>
      <c r="D97" s="93" t="s">
        <v>128</v>
      </c>
      <c r="E97" s="513">
        <v>45702</v>
      </c>
      <c r="F97" s="108">
        <v>1</v>
      </c>
      <c r="G97" s="421" t="s">
        <v>9</v>
      </c>
      <c r="H97" s="297">
        <v>1</v>
      </c>
      <c r="I97" s="11">
        <v>1</v>
      </c>
      <c r="J97" s="11">
        <v>2</v>
      </c>
      <c r="K97" s="64">
        <v>2</v>
      </c>
      <c r="L97" s="35">
        <v>2</v>
      </c>
      <c r="M97" s="167"/>
      <c r="N97" s="568" t="s">
        <v>132</v>
      </c>
      <c r="O97" s="27"/>
      <c r="P97" s="5"/>
      <c r="Q97" s="28"/>
      <c r="R97" s="15"/>
      <c r="S97" s="15"/>
      <c r="T97" s="15"/>
    </row>
    <row r="98" spans="1:39" ht="18.600000000000001" customHeight="1" x14ac:dyDescent="0.25">
      <c r="A98" s="715"/>
      <c r="B98" s="726"/>
      <c r="C98" s="335" t="s">
        <v>125</v>
      </c>
      <c r="D98" s="269" t="s">
        <v>129</v>
      </c>
      <c r="E98" s="180">
        <v>45688</v>
      </c>
      <c r="F98" s="97">
        <v>1</v>
      </c>
      <c r="G98" s="125" t="s">
        <v>9</v>
      </c>
      <c r="H98" s="178">
        <v>1</v>
      </c>
      <c r="I98" s="7">
        <v>1</v>
      </c>
      <c r="J98" s="7">
        <v>1</v>
      </c>
      <c r="K98" s="47">
        <v>1</v>
      </c>
      <c r="L98" s="33">
        <v>1</v>
      </c>
      <c r="M98" s="101"/>
      <c r="N98" s="568"/>
      <c r="O98" s="27"/>
      <c r="P98" s="5"/>
      <c r="Q98" s="28"/>
      <c r="R98" s="15"/>
      <c r="S98" s="15"/>
      <c r="T98" s="15"/>
    </row>
    <row r="99" spans="1:39" ht="18.600000000000001" customHeight="1" x14ac:dyDescent="0.25">
      <c r="A99" s="715"/>
      <c r="B99" s="726"/>
      <c r="C99" s="335" t="s">
        <v>125</v>
      </c>
      <c r="D99" s="269" t="s">
        <v>130</v>
      </c>
      <c r="E99" s="180">
        <v>45695</v>
      </c>
      <c r="F99" s="97">
        <v>1</v>
      </c>
      <c r="G99" s="125" t="s">
        <v>9</v>
      </c>
      <c r="H99" s="178">
        <v>1</v>
      </c>
      <c r="I99" s="7">
        <v>1</v>
      </c>
      <c r="J99" s="7">
        <v>1</v>
      </c>
      <c r="K99" s="47">
        <v>1</v>
      </c>
      <c r="L99" s="33">
        <v>1</v>
      </c>
      <c r="M99" s="101"/>
      <c r="N99" s="568" t="s">
        <v>70</v>
      </c>
      <c r="O99" s="27"/>
      <c r="P99" s="5"/>
      <c r="Q99" s="28"/>
      <c r="R99" s="15"/>
      <c r="S99" s="15"/>
      <c r="T99" s="15"/>
    </row>
    <row r="100" spans="1:39" ht="18.600000000000001" customHeight="1" x14ac:dyDescent="0.25">
      <c r="A100" s="715"/>
      <c r="B100" s="726"/>
      <c r="C100" s="335" t="s">
        <v>125</v>
      </c>
      <c r="D100" s="269" t="s">
        <v>131</v>
      </c>
      <c r="E100" s="418">
        <v>45681</v>
      </c>
      <c r="F100" s="97">
        <v>2</v>
      </c>
      <c r="G100" s="125" t="s">
        <v>9</v>
      </c>
      <c r="H100" s="178">
        <v>2</v>
      </c>
      <c r="I100" s="7">
        <v>2</v>
      </c>
      <c r="J100" s="7">
        <v>2</v>
      </c>
      <c r="K100" s="47">
        <v>2</v>
      </c>
      <c r="L100" s="33">
        <v>2</v>
      </c>
      <c r="M100" s="101"/>
      <c r="N100" s="568" t="s">
        <v>132</v>
      </c>
      <c r="O100" s="27"/>
      <c r="P100" s="5"/>
      <c r="Q100" s="28"/>
      <c r="R100" s="15"/>
      <c r="S100" s="15"/>
      <c r="T100" s="15"/>
    </row>
    <row r="101" spans="1:39" ht="18.600000000000001" customHeight="1" x14ac:dyDescent="0.25">
      <c r="A101" s="715"/>
      <c r="B101" s="726"/>
      <c r="C101" s="335" t="s">
        <v>125</v>
      </c>
      <c r="D101" s="92" t="s">
        <v>133</v>
      </c>
      <c r="E101" s="180">
        <v>45681</v>
      </c>
      <c r="F101" s="97">
        <v>1</v>
      </c>
      <c r="G101" s="125" t="s">
        <v>9</v>
      </c>
      <c r="H101" s="178">
        <v>1</v>
      </c>
      <c r="I101" s="7">
        <v>1</v>
      </c>
      <c r="J101" s="7">
        <v>2</v>
      </c>
      <c r="K101" s="47">
        <v>2</v>
      </c>
      <c r="L101" s="33">
        <v>2</v>
      </c>
      <c r="M101" s="101"/>
      <c r="N101" s="568" t="s">
        <v>1068</v>
      </c>
      <c r="O101" s="27"/>
      <c r="P101" s="5"/>
      <c r="Q101" s="28"/>
      <c r="R101" s="15"/>
      <c r="S101" s="15"/>
      <c r="T101" s="15"/>
    </row>
    <row r="102" spans="1:39" ht="18.600000000000001" customHeight="1" x14ac:dyDescent="0.25">
      <c r="A102" s="715"/>
      <c r="B102" s="726"/>
      <c r="C102" s="335" t="s">
        <v>125</v>
      </c>
      <c r="D102" s="269" t="s">
        <v>134</v>
      </c>
      <c r="E102" s="180">
        <v>45681</v>
      </c>
      <c r="F102" s="97">
        <v>2</v>
      </c>
      <c r="G102" s="125" t="s">
        <v>9</v>
      </c>
      <c r="H102" s="178">
        <v>2</v>
      </c>
      <c r="I102" s="7">
        <v>2</v>
      </c>
      <c r="J102" s="7">
        <v>2</v>
      </c>
      <c r="K102" s="47">
        <v>2</v>
      </c>
      <c r="L102" s="33">
        <v>2</v>
      </c>
      <c r="M102" s="101"/>
      <c r="N102" s="568" t="s">
        <v>132</v>
      </c>
      <c r="O102" s="27"/>
      <c r="P102" s="5"/>
      <c r="Q102" s="28"/>
      <c r="R102" s="15"/>
      <c r="S102" s="15"/>
      <c r="T102" s="15"/>
    </row>
    <row r="103" spans="1:39" ht="18.600000000000001" customHeight="1" x14ac:dyDescent="0.25">
      <c r="A103" s="715"/>
      <c r="B103" s="726"/>
      <c r="C103" s="335" t="s">
        <v>125</v>
      </c>
      <c r="D103" s="269" t="s">
        <v>135</v>
      </c>
      <c r="E103" s="191">
        <v>45695</v>
      </c>
      <c r="F103" s="97">
        <v>2</v>
      </c>
      <c r="G103" s="125" t="s">
        <v>9</v>
      </c>
      <c r="H103" s="178">
        <v>2</v>
      </c>
      <c r="I103" s="7">
        <v>2</v>
      </c>
      <c r="J103" s="7">
        <v>2</v>
      </c>
      <c r="K103" s="47">
        <v>2</v>
      </c>
      <c r="L103" s="33">
        <v>2</v>
      </c>
      <c r="M103" s="101"/>
      <c r="N103" s="568" t="s">
        <v>132</v>
      </c>
      <c r="O103" s="27"/>
      <c r="P103" s="5"/>
      <c r="Q103" s="28"/>
      <c r="R103" s="15"/>
      <c r="S103" s="15"/>
      <c r="T103" s="15"/>
    </row>
    <row r="104" spans="1:39" ht="18.600000000000001" customHeight="1" x14ac:dyDescent="0.25">
      <c r="A104" s="715"/>
      <c r="B104" s="726"/>
      <c r="C104" s="631" t="s">
        <v>136</v>
      </c>
      <c r="D104" s="473" t="s">
        <v>137</v>
      </c>
      <c r="E104" s="191"/>
      <c r="F104" s="97">
        <v>1</v>
      </c>
      <c r="G104" s="125" t="s">
        <v>9</v>
      </c>
      <c r="H104" s="178">
        <v>1</v>
      </c>
      <c r="I104" s="7">
        <v>1</v>
      </c>
      <c r="J104" s="7">
        <v>3</v>
      </c>
      <c r="K104" s="47">
        <v>3</v>
      </c>
      <c r="L104" s="33">
        <v>3</v>
      </c>
      <c r="M104" s="101"/>
      <c r="N104" s="568" t="s">
        <v>1077</v>
      </c>
      <c r="O104" s="27"/>
      <c r="P104" s="5"/>
      <c r="Q104" s="28"/>
      <c r="R104" s="15"/>
      <c r="S104" s="15"/>
      <c r="T104" s="15"/>
    </row>
    <row r="105" spans="1:39" ht="18.600000000000001" customHeight="1" x14ac:dyDescent="0.25">
      <c r="A105" s="715"/>
      <c r="B105" s="726"/>
      <c r="C105" s="335" t="s">
        <v>125</v>
      </c>
      <c r="D105" s="269" t="s">
        <v>138</v>
      </c>
      <c r="E105" s="180">
        <v>45688</v>
      </c>
      <c r="F105" s="97">
        <v>3</v>
      </c>
      <c r="G105" s="125" t="s">
        <v>9</v>
      </c>
      <c r="H105" s="178">
        <v>3</v>
      </c>
      <c r="I105" s="7">
        <v>3</v>
      </c>
      <c r="J105" s="7">
        <v>3</v>
      </c>
      <c r="K105" s="47">
        <v>3</v>
      </c>
      <c r="L105" s="33">
        <v>3</v>
      </c>
      <c r="M105" s="101"/>
      <c r="N105" s="568" t="s">
        <v>139</v>
      </c>
      <c r="O105" s="27"/>
      <c r="P105" s="5"/>
      <c r="Q105" s="28"/>
      <c r="R105" s="15"/>
      <c r="S105" s="15"/>
      <c r="T105" s="15"/>
    </row>
    <row r="106" spans="1:39" ht="18.600000000000001" customHeight="1" x14ac:dyDescent="0.25">
      <c r="A106" s="715"/>
      <c r="B106" s="726"/>
      <c r="C106" s="335" t="s">
        <v>140</v>
      </c>
      <c r="D106" s="92" t="s">
        <v>141</v>
      </c>
      <c r="E106" s="180">
        <v>45681</v>
      </c>
      <c r="F106" s="97">
        <v>1</v>
      </c>
      <c r="G106" s="125" t="s">
        <v>9</v>
      </c>
      <c r="H106" s="178">
        <v>1</v>
      </c>
      <c r="I106" s="7">
        <v>1</v>
      </c>
      <c r="J106" s="7">
        <v>2</v>
      </c>
      <c r="K106" s="47">
        <v>2</v>
      </c>
      <c r="L106" s="33">
        <v>2</v>
      </c>
      <c r="M106" s="101"/>
      <c r="N106" s="568" t="s">
        <v>132</v>
      </c>
      <c r="O106" s="27"/>
      <c r="P106" s="5"/>
      <c r="Q106" s="28"/>
      <c r="R106" s="15"/>
      <c r="S106" s="15"/>
      <c r="T106" s="15"/>
    </row>
    <row r="107" spans="1:39" ht="18.600000000000001" customHeight="1" x14ac:dyDescent="0.25">
      <c r="A107" s="715"/>
      <c r="B107" s="726"/>
      <c r="C107" s="631" t="s">
        <v>142</v>
      </c>
      <c r="D107" s="521" t="s">
        <v>143</v>
      </c>
      <c r="E107" s="181"/>
      <c r="F107" s="109">
        <v>1</v>
      </c>
      <c r="G107" s="246" t="s">
        <v>9</v>
      </c>
      <c r="H107" s="135">
        <v>1</v>
      </c>
      <c r="I107" s="10">
        <v>1</v>
      </c>
      <c r="J107" s="10">
        <v>1</v>
      </c>
      <c r="K107" s="47">
        <v>1</v>
      </c>
      <c r="L107" s="33">
        <v>1</v>
      </c>
      <c r="M107" s="101"/>
      <c r="N107" s="568"/>
      <c r="O107" s="27"/>
      <c r="P107" s="5"/>
      <c r="Q107" s="28"/>
      <c r="R107" s="15"/>
      <c r="S107" s="15"/>
      <c r="T107" s="15"/>
    </row>
    <row r="108" spans="1:39" ht="18.600000000000001" customHeight="1" x14ac:dyDescent="0.25">
      <c r="A108" s="715"/>
      <c r="B108" s="726"/>
      <c r="C108" s="488" t="s">
        <v>125</v>
      </c>
      <c r="D108" s="119" t="s">
        <v>144</v>
      </c>
      <c r="E108" s="359">
        <v>45664</v>
      </c>
      <c r="F108" s="109">
        <v>1</v>
      </c>
      <c r="G108" s="246" t="s">
        <v>9</v>
      </c>
      <c r="H108" s="135">
        <v>1</v>
      </c>
      <c r="I108" s="10">
        <v>1</v>
      </c>
      <c r="J108" s="10">
        <v>2</v>
      </c>
      <c r="K108" s="47">
        <v>2</v>
      </c>
      <c r="L108" s="38">
        <v>2</v>
      </c>
      <c r="M108" s="101"/>
      <c r="N108" s="568" t="s">
        <v>132</v>
      </c>
      <c r="O108" s="27"/>
      <c r="P108" s="5"/>
      <c r="Q108" s="28"/>
      <c r="R108" s="15"/>
      <c r="S108" s="15"/>
      <c r="T108" s="15"/>
    </row>
    <row r="109" spans="1:39" ht="18.600000000000001" customHeight="1" x14ac:dyDescent="0.25">
      <c r="A109" s="715"/>
      <c r="B109" s="726"/>
      <c r="C109" s="488" t="s">
        <v>125</v>
      </c>
      <c r="D109" s="119" t="s">
        <v>145</v>
      </c>
      <c r="E109" s="359"/>
      <c r="F109" s="109">
        <v>1</v>
      </c>
      <c r="G109" s="246" t="s">
        <v>9</v>
      </c>
      <c r="H109" s="135">
        <v>1</v>
      </c>
      <c r="I109" s="10">
        <v>1</v>
      </c>
      <c r="J109" s="243">
        <v>1</v>
      </c>
      <c r="K109" s="44">
        <v>1</v>
      </c>
      <c r="L109" s="33">
        <v>1</v>
      </c>
      <c r="M109" s="170"/>
      <c r="N109" s="176"/>
      <c r="O109" s="27"/>
      <c r="P109" s="5"/>
      <c r="Q109" s="28"/>
      <c r="R109" s="15"/>
      <c r="S109" s="15"/>
      <c r="T109" s="15"/>
    </row>
    <row r="110" spans="1:39" ht="18.600000000000001" customHeight="1" x14ac:dyDescent="0.25">
      <c r="A110" s="715"/>
      <c r="B110" s="578"/>
      <c r="C110" s="488"/>
      <c r="D110" s="523"/>
      <c r="E110" s="359"/>
      <c r="F110" s="109"/>
      <c r="G110" s="246"/>
      <c r="H110" s="135"/>
      <c r="I110" s="10"/>
      <c r="J110" s="243"/>
      <c r="K110" s="44"/>
      <c r="L110" s="33"/>
      <c r="M110" s="170"/>
      <c r="N110" s="176"/>
      <c r="O110" s="27"/>
      <c r="P110" s="5"/>
      <c r="Q110" s="28"/>
      <c r="R110" s="15"/>
      <c r="S110" s="15"/>
      <c r="T110" s="15"/>
    </row>
    <row r="111" spans="1:39" ht="8.25" customHeight="1" thickBot="1" x14ac:dyDescent="0.3">
      <c r="A111" s="715"/>
      <c r="B111" s="630"/>
      <c r="C111" s="481"/>
      <c r="D111" s="376"/>
      <c r="E111" s="206"/>
      <c r="F111" s="99"/>
      <c r="G111" s="247"/>
      <c r="H111" s="60"/>
      <c r="I111" s="9"/>
      <c r="J111" s="244"/>
      <c r="K111" s="45"/>
      <c r="L111" s="37"/>
      <c r="M111" s="171"/>
      <c r="N111" s="177"/>
      <c r="O111" s="27"/>
      <c r="P111" s="5"/>
      <c r="Q111" s="28"/>
      <c r="R111" s="15"/>
      <c r="S111" s="15"/>
      <c r="T111" s="15"/>
    </row>
    <row r="112" spans="1:39" ht="18.600000000000001" customHeight="1" thickBot="1" x14ac:dyDescent="0.3">
      <c r="A112" s="715"/>
      <c r="B112" s="715" t="s">
        <v>146</v>
      </c>
      <c r="C112" s="479" t="s">
        <v>41</v>
      </c>
      <c r="D112" s="355" t="s">
        <v>147</v>
      </c>
      <c r="E112" s="345">
        <v>45702</v>
      </c>
      <c r="F112" s="297">
        <v>1</v>
      </c>
      <c r="G112" s="302" t="s">
        <v>9</v>
      </c>
      <c r="H112" s="297">
        <v>1</v>
      </c>
      <c r="I112" s="11">
        <v>1</v>
      </c>
      <c r="J112" s="11">
        <v>1</v>
      </c>
      <c r="K112" s="11">
        <v>1</v>
      </c>
      <c r="L112" s="35">
        <v>1</v>
      </c>
      <c r="M112" s="167"/>
      <c r="N112" s="561" t="s">
        <v>148</v>
      </c>
      <c r="O112" s="12"/>
      <c r="P112" s="5"/>
      <c r="Q112" s="28"/>
      <c r="R112" s="15"/>
      <c r="S112" s="15"/>
      <c r="T112" s="15"/>
      <c r="U112" s="26"/>
      <c r="V112" s="26"/>
      <c r="W112" s="26"/>
      <c r="X112" s="26"/>
      <c r="Y112" s="26"/>
      <c r="Z112" s="26"/>
      <c r="AA112" s="15"/>
      <c r="AB112" s="15"/>
      <c r="AK112" s="15"/>
      <c r="AL112" s="15"/>
      <c r="AM112" s="15"/>
    </row>
    <row r="113" spans="1:39" ht="18.600000000000001" customHeight="1" thickBot="1" x14ac:dyDescent="0.3">
      <c r="A113" s="715"/>
      <c r="B113" s="714"/>
      <c r="C113" s="624" t="s">
        <v>82</v>
      </c>
      <c r="D113" s="625" t="s">
        <v>149</v>
      </c>
      <c r="E113" s="345"/>
      <c r="F113" s="297">
        <v>1</v>
      </c>
      <c r="G113" s="238" t="s">
        <v>9</v>
      </c>
      <c r="H113" s="297">
        <v>1</v>
      </c>
      <c r="I113" s="11">
        <v>1</v>
      </c>
      <c r="J113" s="11">
        <v>1</v>
      </c>
      <c r="K113" s="11">
        <v>1</v>
      </c>
      <c r="L113" s="35">
        <v>1</v>
      </c>
      <c r="M113" s="167"/>
      <c r="N113" s="563" t="s">
        <v>150</v>
      </c>
      <c r="O113" s="12"/>
      <c r="P113" s="5"/>
      <c r="Q113" s="28"/>
      <c r="R113" s="15"/>
      <c r="S113" s="15"/>
      <c r="T113" s="15"/>
      <c r="U113" s="26"/>
      <c r="V113" s="26"/>
      <c r="W113" s="26"/>
      <c r="X113" s="26"/>
      <c r="Y113" s="26"/>
      <c r="Z113" s="26"/>
      <c r="AA113" s="15"/>
      <c r="AB113" s="15"/>
      <c r="AK113" s="15"/>
      <c r="AL113" s="15"/>
      <c r="AM113" s="15"/>
    </row>
    <row r="114" spans="1:39" ht="18.600000000000001" customHeight="1" thickBot="1" x14ac:dyDescent="0.3">
      <c r="A114" s="715"/>
      <c r="B114" s="714"/>
      <c r="C114" s="347" t="s">
        <v>82</v>
      </c>
      <c r="D114" s="351" t="s">
        <v>151</v>
      </c>
      <c r="E114" s="345">
        <v>45702</v>
      </c>
      <c r="F114" s="178">
        <v>1</v>
      </c>
      <c r="G114" s="238" t="s">
        <v>9</v>
      </c>
      <c r="H114" s="178">
        <v>1</v>
      </c>
      <c r="I114" s="7">
        <v>1</v>
      </c>
      <c r="J114" s="279">
        <v>1</v>
      </c>
      <c r="K114" s="7">
        <v>1</v>
      </c>
      <c r="L114" s="33">
        <v>1</v>
      </c>
      <c r="M114" s="101"/>
      <c r="N114" s="564" t="s">
        <v>152</v>
      </c>
      <c r="O114" s="12"/>
      <c r="P114" s="5"/>
      <c r="Q114" s="28"/>
      <c r="R114" s="15"/>
      <c r="S114" s="15"/>
      <c r="T114" s="15"/>
      <c r="U114" s="26"/>
      <c r="V114" s="26"/>
      <c r="W114" s="26"/>
      <c r="X114" s="26"/>
      <c r="Y114" s="26"/>
      <c r="Z114" s="26"/>
      <c r="AA114" s="15"/>
      <c r="AB114" s="15"/>
      <c r="AK114" s="15"/>
      <c r="AL114" s="15"/>
      <c r="AM114" s="15"/>
    </row>
    <row r="115" spans="1:39" ht="18.600000000000001" customHeight="1" thickBot="1" x14ac:dyDescent="0.3">
      <c r="A115" s="715"/>
      <c r="B115" s="714"/>
      <c r="C115" s="347" t="s">
        <v>82</v>
      </c>
      <c r="D115" s="351" t="s">
        <v>153</v>
      </c>
      <c r="E115" s="345">
        <v>45702</v>
      </c>
      <c r="F115" s="178">
        <v>1</v>
      </c>
      <c r="G115" s="238" t="s">
        <v>9</v>
      </c>
      <c r="H115" s="178">
        <v>1</v>
      </c>
      <c r="I115" s="7">
        <v>1</v>
      </c>
      <c r="J115" s="279">
        <v>1</v>
      </c>
      <c r="K115" s="7">
        <v>1</v>
      </c>
      <c r="L115" s="33">
        <v>1</v>
      </c>
      <c r="M115" s="101"/>
      <c r="N115" s="564" t="s">
        <v>152</v>
      </c>
      <c r="O115" s="12"/>
      <c r="P115" s="5"/>
      <c r="Q115" s="28"/>
      <c r="R115" s="15"/>
      <c r="S115" s="15"/>
      <c r="T115" s="15"/>
      <c r="U115" s="26"/>
      <c r="V115" s="26"/>
      <c r="W115" s="26"/>
      <c r="X115" s="26"/>
      <c r="Y115" s="26"/>
      <c r="Z115" s="26"/>
      <c r="AA115" s="15"/>
      <c r="AB115" s="15"/>
      <c r="AK115" s="15"/>
      <c r="AL115" s="15"/>
      <c r="AM115" s="15"/>
    </row>
    <row r="116" spans="1:39" ht="18.600000000000001" customHeight="1" thickBot="1" x14ac:dyDescent="0.3">
      <c r="A116" s="715"/>
      <c r="B116" s="714"/>
      <c r="C116" s="347" t="s">
        <v>41</v>
      </c>
      <c r="D116" s="351" t="s">
        <v>154</v>
      </c>
      <c r="E116" s="345"/>
      <c r="F116" s="178">
        <v>1</v>
      </c>
      <c r="G116" s="238" t="s">
        <v>9</v>
      </c>
      <c r="H116" s="178">
        <v>1</v>
      </c>
      <c r="I116" s="7">
        <v>1</v>
      </c>
      <c r="J116" s="279">
        <v>1</v>
      </c>
      <c r="K116" s="7">
        <v>1</v>
      </c>
      <c r="L116" s="33">
        <v>1</v>
      </c>
      <c r="M116" s="101"/>
      <c r="N116" s="564"/>
      <c r="O116" s="12"/>
      <c r="P116" s="5"/>
      <c r="Q116" s="28"/>
      <c r="R116" s="15"/>
      <c r="S116" s="15"/>
      <c r="T116" s="15"/>
      <c r="U116" s="26"/>
      <c r="V116" s="26"/>
      <c r="W116" s="26"/>
      <c r="X116" s="26"/>
      <c r="Y116" s="26"/>
      <c r="Z116" s="26"/>
      <c r="AA116" s="15"/>
      <c r="AB116" s="15"/>
      <c r="AK116" s="15"/>
      <c r="AL116" s="15"/>
      <c r="AM116" s="15"/>
    </row>
    <row r="117" spans="1:39" ht="18.600000000000001" customHeight="1" thickBot="1" x14ac:dyDescent="0.3">
      <c r="A117" s="715"/>
      <c r="B117" s="714"/>
      <c r="C117" s="347" t="s">
        <v>113</v>
      </c>
      <c r="D117" s="351" t="s">
        <v>155</v>
      </c>
      <c r="E117" s="345">
        <v>45736</v>
      </c>
      <c r="F117" s="178">
        <v>1</v>
      </c>
      <c r="G117" s="238" t="s">
        <v>9</v>
      </c>
      <c r="H117" s="178">
        <v>1</v>
      </c>
      <c r="I117" s="7">
        <v>1</v>
      </c>
      <c r="J117" s="279">
        <v>1</v>
      </c>
      <c r="K117" s="7">
        <v>2</v>
      </c>
      <c r="L117" s="33">
        <v>2</v>
      </c>
      <c r="M117" s="101"/>
      <c r="N117" s="260"/>
      <c r="O117" s="12"/>
      <c r="P117" s="5"/>
      <c r="Q117" s="28"/>
      <c r="R117" s="15"/>
      <c r="S117" s="15"/>
      <c r="T117" s="15"/>
      <c r="U117" s="26"/>
      <c r="V117" s="26"/>
      <c r="W117" s="26"/>
      <c r="X117" s="26"/>
      <c r="Y117" s="26"/>
      <c r="Z117" s="26"/>
      <c r="AA117" s="15"/>
      <c r="AB117" s="15"/>
      <c r="AK117" s="15"/>
      <c r="AL117" s="15"/>
      <c r="AM117" s="15"/>
    </row>
    <row r="118" spans="1:39" ht="18.600000000000001" customHeight="1" thickBot="1" x14ac:dyDescent="0.3">
      <c r="A118" s="715"/>
      <c r="B118" s="714"/>
      <c r="C118" s="347"/>
      <c r="D118" s="269"/>
      <c r="E118" s="201"/>
      <c r="F118" s="178"/>
      <c r="G118" s="238"/>
      <c r="H118" s="178"/>
      <c r="I118" s="7"/>
      <c r="J118" s="279"/>
      <c r="K118" s="7"/>
      <c r="L118" s="33"/>
      <c r="M118" s="101"/>
      <c r="N118" s="260"/>
      <c r="O118" s="12"/>
      <c r="P118" s="5"/>
      <c r="Q118" s="28"/>
      <c r="R118" s="15"/>
      <c r="S118" s="15"/>
      <c r="T118" s="15"/>
      <c r="U118" s="26"/>
      <c r="V118" s="26"/>
      <c r="W118" s="26"/>
      <c r="X118" s="26"/>
      <c r="Y118" s="26"/>
      <c r="Z118" s="26"/>
      <c r="AA118" s="15"/>
      <c r="AB118" s="15"/>
      <c r="AK118" s="15"/>
      <c r="AL118" s="15"/>
      <c r="AM118" s="15"/>
    </row>
    <row r="119" spans="1:39" ht="9.75" customHeight="1" thickBot="1" x14ac:dyDescent="0.3">
      <c r="A119" s="716"/>
      <c r="B119" s="727"/>
      <c r="C119" s="638"/>
      <c r="D119" s="639"/>
      <c r="E119" s="263"/>
      <c r="F119" s="265"/>
      <c r="G119" s="505"/>
      <c r="H119" s="265"/>
      <c r="I119" s="36"/>
      <c r="J119" s="266"/>
      <c r="K119" s="36"/>
      <c r="L119" s="37"/>
      <c r="M119" s="226"/>
      <c r="N119" s="506"/>
      <c r="O119" s="12"/>
      <c r="P119" s="5"/>
      <c r="Q119" s="28"/>
      <c r="R119" s="15"/>
      <c r="S119" s="15"/>
      <c r="T119" s="15"/>
      <c r="U119" s="26"/>
      <c r="V119" s="26"/>
      <c r="W119" s="26"/>
      <c r="X119" s="26"/>
      <c r="Y119" s="26"/>
      <c r="Z119" s="26"/>
      <c r="AA119" s="15"/>
      <c r="AB119" s="15"/>
      <c r="AK119" s="15"/>
      <c r="AL119" s="15"/>
      <c r="AM119" s="15"/>
    </row>
    <row r="120" spans="1:39" ht="9.75" customHeight="1" thickBot="1" x14ac:dyDescent="0.3">
      <c r="A120" s="508"/>
      <c r="B120" s="127"/>
      <c r="C120" s="516"/>
      <c r="D120" s="204"/>
      <c r="E120" s="49"/>
      <c r="F120" s="1"/>
      <c r="G120" s="54"/>
      <c r="H120" s="1"/>
      <c r="I120" s="31"/>
      <c r="J120" s="250"/>
      <c r="K120" s="31"/>
      <c r="L120" s="41"/>
      <c r="M120" s="1"/>
      <c r="N120" s="525"/>
      <c r="O120" s="12"/>
      <c r="P120" s="5"/>
      <c r="Q120" s="28"/>
      <c r="R120" s="15"/>
      <c r="S120" s="15"/>
      <c r="T120" s="15"/>
      <c r="U120" s="26"/>
      <c r="V120" s="26"/>
      <c r="W120" s="26"/>
      <c r="X120" s="26"/>
      <c r="Y120" s="26"/>
      <c r="Z120" s="26"/>
      <c r="AA120" s="15"/>
      <c r="AB120" s="15"/>
      <c r="AK120" s="15"/>
      <c r="AL120" s="15"/>
      <c r="AM120" s="15"/>
    </row>
    <row r="121" spans="1:39" ht="18.600000000000001" customHeight="1" x14ac:dyDescent="0.25">
      <c r="A121" s="706" t="s">
        <v>156</v>
      </c>
      <c r="B121" s="709" t="s">
        <v>157</v>
      </c>
      <c r="C121" s="151" t="s">
        <v>158</v>
      </c>
      <c r="D121" s="628" t="s">
        <v>159</v>
      </c>
      <c r="E121" s="121"/>
      <c r="F121" s="285">
        <v>1</v>
      </c>
      <c r="G121" s="643" t="s">
        <v>9</v>
      </c>
      <c r="H121" s="253">
        <v>1</v>
      </c>
      <c r="I121" s="39">
        <v>1</v>
      </c>
      <c r="J121" s="39">
        <v>1</v>
      </c>
      <c r="K121" s="39">
        <v>1</v>
      </c>
      <c r="L121" s="40">
        <v>1</v>
      </c>
      <c r="M121" s="209"/>
      <c r="N121" s="357"/>
      <c r="O121" s="27"/>
      <c r="P121" s="5"/>
      <c r="Q121" s="28"/>
      <c r="R121" s="15"/>
      <c r="S121" s="15"/>
      <c r="T121" s="15"/>
    </row>
    <row r="122" spans="1:39" ht="18.600000000000001" customHeight="1" x14ac:dyDescent="0.25">
      <c r="A122" s="707"/>
      <c r="B122" s="710"/>
      <c r="C122" s="70" t="s">
        <v>160</v>
      </c>
      <c r="D122" s="150" t="s">
        <v>161</v>
      </c>
      <c r="E122" s="154"/>
      <c r="F122" s="178">
        <v>3</v>
      </c>
      <c r="G122" s="642" t="s">
        <v>9</v>
      </c>
      <c r="H122" s="243">
        <v>3</v>
      </c>
      <c r="I122" s="10">
        <v>3</v>
      </c>
      <c r="J122" s="10">
        <v>3</v>
      </c>
      <c r="K122" s="10">
        <v>3</v>
      </c>
      <c r="L122" s="38">
        <v>3</v>
      </c>
      <c r="M122" s="101"/>
      <c r="N122" s="430"/>
      <c r="O122" s="27"/>
      <c r="P122" s="5"/>
      <c r="Q122" s="28"/>
      <c r="R122" s="15"/>
      <c r="S122" s="15"/>
      <c r="T122" s="15"/>
    </row>
    <row r="123" spans="1:39" ht="18.600000000000001" customHeight="1" x14ac:dyDescent="0.25">
      <c r="A123" s="780"/>
      <c r="B123" s="781"/>
      <c r="C123" s="70"/>
      <c r="D123" s="150"/>
      <c r="E123" s="154"/>
      <c r="F123" s="135"/>
      <c r="G123" s="642"/>
      <c r="H123" s="243"/>
      <c r="I123" s="10"/>
      <c r="J123" s="10"/>
      <c r="K123" s="10"/>
      <c r="L123" s="38"/>
      <c r="M123" s="101"/>
      <c r="N123" s="430"/>
      <c r="O123" s="27"/>
      <c r="P123" s="5"/>
      <c r="Q123" s="28"/>
      <c r="R123" s="15"/>
      <c r="S123" s="15"/>
      <c r="T123" s="15"/>
    </row>
    <row r="124" spans="1:39" ht="9.75" customHeight="1" thickBot="1" x14ac:dyDescent="0.3">
      <c r="A124" s="708"/>
      <c r="B124" s="711"/>
      <c r="C124" s="72"/>
      <c r="D124" s="205"/>
      <c r="E124" s="248"/>
      <c r="F124" s="60"/>
      <c r="G124" s="644"/>
      <c r="H124" s="244"/>
      <c r="I124" s="9"/>
      <c r="J124" s="9"/>
      <c r="K124" s="9"/>
      <c r="L124" s="34"/>
      <c r="M124" s="171"/>
      <c r="N124" s="358"/>
      <c r="O124" s="27"/>
      <c r="P124" s="5"/>
      <c r="Q124" s="28"/>
      <c r="R124" s="15"/>
      <c r="S124" s="15"/>
      <c r="T124" s="15"/>
    </row>
    <row r="125" spans="1:39" ht="8.25" customHeight="1" thickBot="1" x14ac:dyDescent="0.3">
      <c r="A125" s="127"/>
      <c r="B125" s="127"/>
      <c r="C125" s="338"/>
      <c r="D125" s="204"/>
      <c r="E125" s="49"/>
      <c r="F125" s="1"/>
      <c r="G125" s="54"/>
      <c r="H125" s="1"/>
      <c r="I125" s="31"/>
      <c r="J125" s="1"/>
      <c r="K125" s="1"/>
      <c r="L125" s="1"/>
      <c r="M125" s="1"/>
      <c r="N125" s="337"/>
      <c r="O125" s="27"/>
      <c r="P125" s="5"/>
      <c r="Q125" s="28"/>
      <c r="R125" s="15"/>
      <c r="S125" s="15"/>
      <c r="T125" s="15"/>
    </row>
    <row r="126" spans="1:39" ht="18" customHeight="1" x14ac:dyDescent="0.25">
      <c r="A126" s="698" t="s">
        <v>162</v>
      </c>
      <c r="B126" s="698" t="s">
        <v>163</v>
      </c>
      <c r="C126" s="645" t="s">
        <v>113</v>
      </c>
      <c r="D126" s="305" t="s">
        <v>164</v>
      </c>
      <c r="E126" s="636"/>
      <c r="F126" s="160">
        <v>2</v>
      </c>
      <c r="G126" s="56" t="s">
        <v>9</v>
      </c>
      <c r="H126" s="234">
        <v>2</v>
      </c>
      <c r="I126" s="39">
        <v>2</v>
      </c>
      <c r="J126" s="39">
        <v>2</v>
      </c>
      <c r="K126" s="39">
        <v>2</v>
      </c>
      <c r="L126" s="40">
        <v>2</v>
      </c>
      <c r="M126" s="169"/>
      <c r="N126" s="461"/>
    </row>
    <row r="127" spans="1:39" ht="18" customHeight="1" x14ac:dyDescent="0.25">
      <c r="A127" s="712"/>
      <c r="B127" s="712"/>
      <c r="C127" s="347" t="s">
        <v>113</v>
      </c>
      <c r="D127" s="351" t="s">
        <v>165</v>
      </c>
      <c r="E127" s="181"/>
      <c r="F127" s="158">
        <v>1</v>
      </c>
      <c r="G127" s="55" t="s">
        <v>9</v>
      </c>
      <c r="H127" s="215">
        <v>1</v>
      </c>
      <c r="I127" s="10">
        <v>1</v>
      </c>
      <c r="J127" s="10">
        <v>1</v>
      </c>
      <c r="K127" s="10">
        <v>1</v>
      </c>
      <c r="L127" s="38">
        <v>4</v>
      </c>
      <c r="M127" s="243"/>
      <c r="N127" s="646"/>
    </row>
    <row r="128" spans="1:39" ht="18" customHeight="1" x14ac:dyDescent="0.25">
      <c r="A128" s="712"/>
      <c r="B128" s="712"/>
      <c r="C128" s="347" t="s">
        <v>41</v>
      </c>
      <c r="D128" s="351" t="s">
        <v>166</v>
      </c>
      <c r="E128" s="181"/>
      <c r="F128" s="158">
        <v>1</v>
      </c>
      <c r="G128" s="55" t="s">
        <v>9</v>
      </c>
      <c r="H128" s="215">
        <v>1</v>
      </c>
      <c r="I128" s="10">
        <v>1</v>
      </c>
      <c r="J128" s="10">
        <v>1</v>
      </c>
      <c r="K128" s="10">
        <v>1</v>
      </c>
      <c r="L128" s="38">
        <v>1</v>
      </c>
      <c r="M128" s="279"/>
      <c r="N128" s="321"/>
    </row>
    <row r="129" spans="1:39" ht="18" customHeight="1" x14ac:dyDescent="0.25">
      <c r="A129" s="712"/>
      <c r="B129" s="712"/>
      <c r="C129" s="347" t="s">
        <v>41</v>
      </c>
      <c r="D129" s="269" t="s">
        <v>167</v>
      </c>
      <c r="E129" s="180">
        <v>45737</v>
      </c>
      <c r="F129" s="156">
        <v>1</v>
      </c>
      <c r="G129" s="52" t="s">
        <v>9</v>
      </c>
      <c r="H129" s="220">
        <v>1</v>
      </c>
      <c r="I129" s="7">
        <v>1</v>
      </c>
      <c r="J129" s="7">
        <v>1</v>
      </c>
      <c r="K129" s="7">
        <v>1</v>
      </c>
      <c r="L129" s="33">
        <v>1</v>
      </c>
      <c r="M129" s="279"/>
      <c r="N129" s="321"/>
    </row>
    <row r="130" spans="1:39" ht="18" customHeight="1" x14ac:dyDescent="0.25">
      <c r="A130" s="712"/>
      <c r="B130" s="712"/>
      <c r="C130" s="438" t="s">
        <v>168</v>
      </c>
      <c r="D130" s="355" t="s">
        <v>169</v>
      </c>
      <c r="E130" s="191">
        <v>45737</v>
      </c>
      <c r="F130" s="420">
        <v>1</v>
      </c>
      <c r="G130" s="492" t="s">
        <v>9</v>
      </c>
      <c r="H130" s="303">
        <v>1</v>
      </c>
      <c r="I130" s="11">
        <v>1</v>
      </c>
      <c r="J130" s="11">
        <v>1</v>
      </c>
      <c r="K130" s="11">
        <v>1</v>
      </c>
      <c r="L130" s="35">
        <v>2</v>
      </c>
      <c r="M130" s="298"/>
      <c r="N130" s="322"/>
    </row>
    <row r="131" spans="1:39" ht="18" customHeight="1" x14ac:dyDescent="0.25">
      <c r="A131" s="712"/>
      <c r="B131" s="712"/>
      <c r="C131" s="347" t="s">
        <v>168</v>
      </c>
      <c r="D131" s="269" t="s">
        <v>170</v>
      </c>
      <c r="E131" s="180">
        <v>45737</v>
      </c>
      <c r="F131" s="156">
        <v>1</v>
      </c>
      <c r="G131" s="52" t="s">
        <v>9</v>
      </c>
      <c r="H131" s="220">
        <v>1</v>
      </c>
      <c r="I131" s="7">
        <v>1</v>
      </c>
      <c r="J131" s="7">
        <v>1</v>
      </c>
      <c r="K131" s="7">
        <v>1</v>
      </c>
      <c r="L131" s="33">
        <v>2</v>
      </c>
      <c r="M131" s="279"/>
      <c r="N131" s="647"/>
      <c r="O131" s="12"/>
      <c r="P131" s="5"/>
      <c r="Q131" s="28"/>
      <c r="R131" s="15"/>
      <c r="S131" s="15"/>
      <c r="T131" s="15"/>
      <c r="U131" s="26"/>
      <c r="V131" s="26"/>
      <c r="W131" s="26"/>
      <c r="X131" s="26"/>
      <c r="Y131" s="26"/>
      <c r="Z131" s="26"/>
      <c r="AA131" s="15"/>
      <c r="AB131" s="15"/>
      <c r="AK131" s="15"/>
      <c r="AL131" s="15"/>
      <c r="AM131" s="15"/>
    </row>
    <row r="132" spans="1:39" ht="18" customHeight="1" x14ac:dyDescent="0.25">
      <c r="A132" s="712"/>
      <c r="B132" s="712"/>
      <c r="C132" s="347" t="s">
        <v>171</v>
      </c>
      <c r="D132" s="269" t="s">
        <v>172</v>
      </c>
      <c r="E132" s="180">
        <v>45737</v>
      </c>
      <c r="F132" s="156">
        <v>1</v>
      </c>
      <c r="G132" s="52" t="s">
        <v>9</v>
      </c>
      <c r="H132" s="178">
        <v>1</v>
      </c>
      <c r="I132" s="7">
        <v>1</v>
      </c>
      <c r="J132" s="279">
        <v>1</v>
      </c>
      <c r="K132" s="7">
        <v>1</v>
      </c>
      <c r="L132" s="33">
        <v>1</v>
      </c>
      <c r="M132" s="101"/>
      <c r="N132" s="260"/>
      <c r="O132" s="12"/>
      <c r="P132" s="5"/>
      <c r="Q132" s="28"/>
      <c r="R132" s="15"/>
      <c r="S132" s="15"/>
      <c r="T132" s="15"/>
      <c r="U132" s="26"/>
      <c r="V132" s="26"/>
      <c r="W132" s="26"/>
      <c r="X132" s="26"/>
      <c r="Y132" s="26"/>
      <c r="Z132" s="26"/>
      <c r="AA132" s="15"/>
      <c r="AB132" s="15"/>
      <c r="AK132" s="15"/>
      <c r="AL132" s="15"/>
      <c r="AM132" s="15"/>
    </row>
    <row r="133" spans="1:39" ht="18" customHeight="1" x14ac:dyDescent="0.25">
      <c r="A133" s="712"/>
      <c r="B133" s="712"/>
      <c r="C133" s="470"/>
      <c r="D133" s="355"/>
      <c r="E133" s="191"/>
      <c r="F133" s="420"/>
      <c r="G133" s="492"/>
      <c r="H133" s="297"/>
      <c r="I133" s="11"/>
      <c r="J133" s="167"/>
      <c r="K133" s="11"/>
      <c r="L133" s="108"/>
      <c r="M133" s="167"/>
      <c r="N133" s="84"/>
    </row>
    <row r="134" spans="1:39" ht="6" customHeight="1" thickBot="1" x14ac:dyDescent="0.3">
      <c r="A134" s="713"/>
      <c r="B134" s="713"/>
      <c r="C134" s="638"/>
      <c r="D134" s="639"/>
      <c r="E134" s="292"/>
      <c r="F134" s="159"/>
      <c r="G134" s="126"/>
      <c r="H134" s="265"/>
      <c r="I134" s="36"/>
      <c r="J134" s="226"/>
      <c r="K134" s="36"/>
      <c r="L134" s="111"/>
      <c r="M134" s="226"/>
      <c r="N134" s="79"/>
    </row>
    <row r="135" spans="1:39" ht="9" customHeight="1" thickBot="1" x14ac:dyDescent="0.3">
      <c r="A135" s="127"/>
      <c r="B135" s="127"/>
      <c r="C135" s="128"/>
      <c r="D135" s="129"/>
      <c r="E135" s="50"/>
      <c r="F135" s="1"/>
      <c r="G135" s="54"/>
      <c r="H135" s="1"/>
      <c r="I135" s="31"/>
      <c r="J135" s="1"/>
      <c r="K135" s="1"/>
      <c r="L135" s="1"/>
      <c r="M135" s="1"/>
      <c r="N135" s="80"/>
      <c r="O135" s="3"/>
      <c r="P135" s="2"/>
      <c r="Q135" s="4"/>
      <c r="R135" s="48"/>
      <c r="S135" s="48"/>
      <c r="T135" s="48"/>
    </row>
    <row r="136" spans="1:39" ht="33" customHeight="1" thickBot="1" x14ac:dyDescent="0.3">
      <c r="A136" s="695" t="s">
        <v>173</v>
      </c>
      <c r="B136" s="714" t="s">
        <v>174</v>
      </c>
      <c r="C136" s="576" t="s">
        <v>45</v>
      </c>
      <c r="D136" s="141" t="s">
        <v>46</v>
      </c>
      <c r="E136" s="369"/>
      <c r="F136" s="155"/>
      <c r="G136" s="51"/>
      <c r="H136" s="285"/>
      <c r="I136" s="39"/>
      <c r="J136" s="306"/>
      <c r="K136" s="8"/>
      <c r="L136" s="32"/>
      <c r="M136" s="209"/>
      <c r="N136" s="172" t="s">
        <v>175</v>
      </c>
    </row>
    <row r="137" spans="1:39" ht="18.600000000000001" customHeight="1" x14ac:dyDescent="0.25">
      <c r="A137" s="696"/>
      <c r="B137" s="715"/>
      <c r="C137" s="152" t="s">
        <v>102</v>
      </c>
      <c r="D137" s="446" t="s">
        <v>176</v>
      </c>
      <c r="E137" s="428"/>
      <c r="F137" s="156">
        <v>1</v>
      </c>
      <c r="G137" s="52" t="s">
        <v>9</v>
      </c>
      <c r="H137" s="178">
        <v>1</v>
      </c>
      <c r="I137" s="7">
        <v>1</v>
      </c>
      <c r="J137" s="7">
        <v>1</v>
      </c>
      <c r="K137" s="279">
        <v>1</v>
      </c>
      <c r="L137" s="33">
        <v>1</v>
      </c>
      <c r="M137" s="209"/>
      <c r="N137" s="565"/>
    </row>
    <row r="138" spans="1:39" ht="18.600000000000001" customHeight="1" x14ac:dyDescent="0.25">
      <c r="A138" s="696"/>
      <c r="B138" s="715"/>
      <c r="C138" s="152" t="s">
        <v>177</v>
      </c>
      <c r="D138" s="446" t="s">
        <v>178</v>
      </c>
      <c r="E138" s="491">
        <v>45685</v>
      </c>
      <c r="F138" s="420">
        <v>1</v>
      </c>
      <c r="G138" s="492" t="s">
        <v>9</v>
      </c>
      <c r="H138" s="297">
        <v>1</v>
      </c>
      <c r="I138" s="11">
        <v>1</v>
      </c>
      <c r="J138" s="11">
        <v>1</v>
      </c>
      <c r="K138" s="298">
        <v>1</v>
      </c>
      <c r="L138" s="35">
        <v>1</v>
      </c>
      <c r="M138" s="167"/>
      <c r="N138" s="563" t="s">
        <v>179</v>
      </c>
    </row>
    <row r="139" spans="1:39" s="16" customFormat="1" ht="18.600000000000001" customHeight="1" x14ac:dyDescent="0.25">
      <c r="A139" s="696"/>
      <c r="B139" s="715"/>
      <c r="C139" s="152" t="s">
        <v>177</v>
      </c>
      <c r="D139" s="444" t="s">
        <v>180</v>
      </c>
      <c r="E139" s="310">
        <v>45720</v>
      </c>
      <c r="F139" s="158">
        <v>1</v>
      </c>
      <c r="G139" s="55" t="s">
        <v>9</v>
      </c>
      <c r="H139" s="135">
        <v>1</v>
      </c>
      <c r="I139" s="10">
        <v>1</v>
      </c>
      <c r="J139" s="10">
        <v>1</v>
      </c>
      <c r="K139" s="10">
        <v>1</v>
      </c>
      <c r="L139" s="38">
        <v>1</v>
      </c>
      <c r="M139" s="1"/>
      <c r="N139" s="56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1:39" s="16" customFormat="1" ht="18.600000000000001" customHeight="1" x14ac:dyDescent="0.25">
      <c r="A140" s="696"/>
      <c r="B140" s="715"/>
      <c r="C140" s="152" t="s">
        <v>183</v>
      </c>
      <c r="D140" s="444" t="s">
        <v>184</v>
      </c>
      <c r="E140" s="310"/>
      <c r="F140" s="158">
        <v>3</v>
      </c>
      <c r="G140" s="55" t="s">
        <v>9</v>
      </c>
      <c r="H140" s="135">
        <v>3</v>
      </c>
      <c r="I140" s="10">
        <v>3</v>
      </c>
      <c r="J140" s="10">
        <v>3</v>
      </c>
      <c r="K140" s="10">
        <v>3</v>
      </c>
      <c r="L140" s="38">
        <v>0</v>
      </c>
      <c r="M140" s="1"/>
      <c r="N140" s="568" t="str">
        <f ca="1">CONCATENATE(" En bandeja de Jimmy Becerra - Tiene ", NETWORKDAYS(DATE(2025,2,12), TODAY()), " días en su bandeja")</f>
        <v xml:space="preserve"> En bandeja de Jimmy Becerra - Tiene 38 días en su bandeja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  <row r="141" spans="1:39" s="16" customFormat="1" ht="18.600000000000001" customHeight="1" x14ac:dyDescent="0.25">
      <c r="A141" s="696"/>
      <c r="B141" s="715"/>
      <c r="C141" s="605" t="s">
        <v>177</v>
      </c>
      <c r="D141" s="536" t="s">
        <v>185</v>
      </c>
      <c r="E141" s="310">
        <v>45733</v>
      </c>
      <c r="F141" s="158">
        <v>1</v>
      </c>
      <c r="G141" s="55" t="s">
        <v>9</v>
      </c>
      <c r="H141" s="135">
        <v>1</v>
      </c>
      <c r="I141" s="10">
        <v>1</v>
      </c>
      <c r="J141" s="10">
        <v>1</v>
      </c>
      <c r="K141" s="10">
        <v>1</v>
      </c>
      <c r="L141" s="38">
        <v>1</v>
      </c>
      <c r="M141" s="1"/>
      <c r="N141" s="563" t="s">
        <v>186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</row>
    <row r="142" spans="1:39" s="16" customFormat="1" ht="18.600000000000001" customHeight="1" x14ac:dyDescent="0.25">
      <c r="A142" s="696"/>
      <c r="B142" s="715"/>
      <c r="C142" s="605" t="s">
        <v>177</v>
      </c>
      <c r="D142" s="536" t="s">
        <v>187</v>
      </c>
      <c r="E142" s="310">
        <v>45684</v>
      </c>
      <c r="F142" s="158">
        <v>1</v>
      </c>
      <c r="G142" s="55" t="s">
        <v>9</v>
      </c>
      <c r="H142" s="135">
        <v>1</v>
      </c>
      <c r="I142" s="10">
        <v>1</v>
      </c>
      <c r="J142" s="10">
        <v>1</v>
      </c>
      <c r="K142" s="10">
        <v>1</v>
      </c>
      <c r="L142" s="38">
        <v>1</v>
      </c>
      <c r="M142" s="1"/>
      <c r="N142" s="563" t="s">
        <v>188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</row>
    <row r="143" spans="1:39" s="16" customFormat="1" ht="18.600000000000001" customHeight="1" x14ac:dyDescent="0.25">
      <c r="A143" s="696"/>
      <c r="B143" s="715"/>
      <c r="C143" s="152" t="s">
        <v>177</v>
      </c>
      <c r="D143" s="444" t="s">
        <v>191</v>
      </c>
      <c r="E143" s="310">
        <v>45716</v>
      </c>
      <c r="F143" s="156">
        <v>3</v>
      </c>
      <c r="G143" s="55" t="s">
        <v>9</v>
      </c>
      <c r="H143" s="135">
        <v>3</v>
      </c>
      <c r="I143" s="10">
        <v>3</v>
      </c>
      <c r="J143" s="10">
        <v>3</v>
      </c>
      <c r="K143" s="7">
        <v>3</v>
      </c>
      <c r="L143" s="33">
        <v>3</v>
      </c>
      <c r="M143" s="1"/>
      <c r="N143" s="568" t="s">
        <v>132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</row>
    <row r="144" spans="1:39" s="16" customFormat="1" ht="18.600000000000001" customHeight="1" x14ac:dyDescent="0.25">
      <c r="A144" s="696"/>
      <c r="B144" s="715"/>
      <c r="C144" s="152" t="s">
        <v>140</v>
      </c>
      <c r="D144" s="444" t="s">
        <v>192</v>
      </c>
      <c r="E144" s="310">
        <v>45734</v>
      </c>
      <c r="F144" s="156"/>
      <c r="G144" s="55" t="s">
        <v>9</v>
      </c>
      <c r="H144" s="135">
        <v>1</v>
      </c>
      <c r="I144" s="10">
        <v>1</v>
      </c>
      <c r="J144" s="10">
        <v>1</v>
      </c>
      <c r="K144" s="7">
        <v>1</v>
      </c>
      <c r="L144" s="33">
        <v>1</v>
      </c>
      <c r="M144" s="1"/>
      <c r="N144" s="560" t="s">
        <v>193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s="16" customFormat="1" ht="18.600000000000001" customHeight="1" x14ac:dyDescent="0.25">
      <c r="A145" s="696"/>
      <c r="B145" s="715"/>
      <c r="C145" s="152" t="s">
        <v>177</v>
      </c>
      <c r="D145" s="444" t="s">
        <v>194</v>
      </c>
      <c r="E145" s="326">
        <v>45707</v>
      </c>
      <c r="F145" s="156">
        <v>1</v>
      </c>
      <c r="G145" s="55" t="s">
        <v>9</v>
      </c>
      <c r="H145" s="135">
        <v>1</v>
      </c>
      <c r="I145" s="10">
        <v>1</v>
      </c>
      <c r="J145" s="10">
        <v>1</v>
      </c>
      <c r="K145" s="7">
        <v>1</v>
      </c>
      <c r="L145" s="195">
        <v>1</v>
      </c>
      <c r="M145" s="1"/>
      <c r="N145" s="560" t="s">
        <v>195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s="16" customFormat="1" ht="18.600000000000001" customHeight="1" x14ac:dyDescent="0.25">
      <c r="A146" s="696"/>
      <c r="B146" s="715"/>
      <c r="C146" s="152" t="s">
        <v>177</v>
      </c>
      <c r="D146" s="444" t="s">
        <v>196</v>
      </c>
      <c r="E146" s="326">
        <v>45702</v>
      </c>
      <c r="F146" s="156">
        <v>2</v>
      </c>
      <c r="G146" s="55" t="s">
        <v>9</v>
      </c>
      <c r="H146" s="135">
        <v>2</v>
      </c>
      <c r="I146" s="10">
        <v>2</v>
      </c>
      <c r="J146" s="10">
        <v>2</v>
      </c>
      <c r="K146" s="7">
        <v>2</v>
      </c>
      <c r="L146" s="195">
        <v>2</v>
      </c>
      <c r="M146" s="1"/>
      <c r="N146" s="560" t="s">
        <v>132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16" customFormat="1" ht="18.600000000000001" customHeight="1" x14ac:dyDescent="0.25">
      <c r="A147" s="696"/>
      <c r="B147" s="715"/>
      <c r="C147" s="152" t="s">
        <v>177</v>
      </c>
      <c r="D147" s="444" t="s">
        <v>197</v>
      </c>
      <c r="E147" s="326">
        <v>45699</v>
      </c>
      <c r="F147" s="156">
        <v>1</v>
      </c>
      <c r="G147" s="55" t="s">
        <v>9</v>
      </c>
      <c r="H147" s="135">
        <v>1</v>
      </c>
      <c r="I147" s="10">
        <v>1</v>
      </c>
      <c r="J147" s="10">
        <v>1</v>
      </c>
      <c r="K147" s="7">
        <v>1</v>
      </c>
      <c r="L147" s="195">
        <v>1</v>
      </c>
      <c r="M147" s="1"/>
      <c r="N147" s="568" t="s">
        <v>198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16" customFormat="1" ht="18.600000000000001" customHeight="1" x14ac:dyDescent="0.25">
      <c r="A148" s="696"/>
      <c r="B148" s="715"/>
      <c r="C148" s="152" t="s">
        <v>177</v>
      </c>
      <c r="D148" s="444" t="s">
        <v>199</v>
      </c>
      <c r="E148" s="326">
        <v>45693</v>
      </c>
      <c r="F148" s="156">
        <v>1</v>
      </c>
      <c r="G148" s="55" t="s">
        <v>9</v>
      </c>
      <c r="H148" s="135">
        <v>1</v>
      </c>
      <c r="I148" s="10">
        <v>1</v>
      </c>
      <c r="J148" s="10">
        <v>1</v>
      </c>
      <c r="K148" s="7">
        <v>1</v>
      </c>
      <c r="L148" s="195">
        <v>1</v>
      </c>
      <c r="M148" s="1"/>
      <c r="N148" s="568" t="s">
        <v>198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16" customFormat="1" ht="18.600000000000001" customHeight="1" x14ac:dyDescent="0.25">
      <c r="A149" s="696"/>
      <c r="B149" s="715"/>
      <c r="C149" s="605" t="s">
        <v>140</v>
      </c>
      <c r="D149" s="444" t="s">
        <v>200</v>
      </c>
      <c r="E149" s="326">
        <v>45698</v>
      </c>
      <c r="F149" s="156">
        <v>1</v>
      </c>
      <c r="G149" s="55" t="s">
        <v>9</v>
      </c>
      <c r="H149" s="135">
        <v>1</v>
      </c>
      <c r="I149" s="10">
        <v>1</v>
      </c>
      <c r="J149" s="10">
        <v>1</v>
      </c>
      <c r="K149" s="7">
        <v>1</v>
      </c>
      <c r="L149" s="195">
        <v>1</v>
      </c>
      <c r="M149" s="1"/>
      <c r="N149" s="568" t="s">
        <v>198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16" customFormat="1" ht="18.600000000000001" customHeight="1" x14ac:dyDescent="0.25">
      <c r="A150" s="696"/>
      <c r="B150" s="715"/>
      <c r="C150" s="152" t="s">
        <v>177</v>
      </c>
      <c r="D150" s="444" t="s">
        <v>201</v>
      </c>
      <c r="E150" s="326">
        <v>45702</v>
      </c>
      <c r="F150" s="156">
        <v>2</v>
      </c>
      <c r="G150" s="55" t="s">
        <v>9</v>
      </c>
      <c r="H150" s="135">
        <v>2</v>
      </c>
      <c r="I150" s="10">
        <v>2</v>
      </c>
      <c r="J150" s="10">
        <v>2</v>
      </c>
      <c r="K150" s="7">
        <v>2</v>
      </c>
      <c r="L150" s="195">
        <v>2</v>
      </c>
      <c r="M150" s="1"/>
      <c r="N150" s="560" t="s">
        <v>132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16" customFormat="1" ht="18.600000000000001" customHeight="1" x14ac:dyDescent="0.25">
      <c r="A151" s="696"/>
      <c r="B151" s="715"/>
      <c r="C151" s="606" t="s">
        <v>202</v>
      </c>
      <c r="D151" s="348" t="s">
        <v>203</v>
      </c>
      <c r="E151" s="310">
        <v>45733</v>
      </c>
      <c r="F151" s="156">
        <v>1</v>
      </c>
      <c r="G151" s="55" t="s">
        <v>9</v>
      </c>
      <c r="H151" s="135">
        <v>1</v>
      </c>
      <c r="I151" s="10">
        <v>1</v>
      </c>
      <c r="J151" s="10">
        <v>1</v>
      </c>
      <c r="K151" s="7">
        <v>1</v>
      </c>
      <c r="L151" s="195">
        <v>1</v>
      </c>
      <c r="M151" s="1"/>
      <c r="N151" s="563" t="s">
        <v>179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16" customFormat="1" ht="18.600000000000001" customHeight="1" x14ac:dyDescent="0.25">
      <c r="A152" s="696"/>
      <c r="B152" s="715"/>
      <c r="C152" s="606" t="s">
        <v>140</v>
      </c>
      <c r="D152" s="348" t="s">
        <v>204</v>
      </c>
      <c r="E152" s="326">
        <v>45700</v>
      </c>
      <c r="F152" s="156">
        <v>1</v>
      </c>
      <c r="G152" s="55" t="s">
        <v>9</v>
      </c>
      <c r="H152" s="135">
        <v>1</v>
      </c>
      <c r="I152" s="10">
        <v>1</v>
      </c>
      <c r="J152" s="10">
        <v>1</v>
      </c>
      <c r="K152" s="7">
        <v>1</v>
      </c>
      <c r="L152" s="195">
        <v>1</v>
      </c>
      <c r="M152" s="1"/>
      <c r="N152" s="568" t="s">
        <v>198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16" customFormat="1" ht="18.600000000000001" customHeight="1" x14ac:dyDescent="0.25">
      <c r="A153" s="696"/>
      <c r="B153" s="715"/>
      <c r="C153" s="605" t="s">
        <v>177</v>
      </c>
      <c r="D153" s="444" t="s">
        <v>205</v>
      </c>
      <c r="E153" s="326">
        <v>45700</v>
      </c>
      <c r="F153" s="156">
        <v>1</v>
      </c>
      <c r="G153" s="55" t="s">
        <v>9</v>
      </c>
      <c r="H153" s="135">
        <v>1</v>
      </c>
      <c r="I153" s="10">
        <v>1</v>
      </c>
      <c r="J153" s="10">
        <v>1</v>
      </c>
      <c r="K153" s="7">
        <v>1</v>
      </c>
      <c r="L153" s="195">
        <v>1</v>
      </c>
      <c r="M153" s="1"/>
      <c r="N153" s="568" t="s">
        <v>198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16" customFormat="1" ht="18.600000000000001" customHeight="1" x14ac:dyDescent="0.25">
      <c r="A154" s="696"/>
      <c r="B154" s="715"/>
      <c r="C154" s="605" t="s">
        <v>140</v>
      </c>
      <c r="D154" s="444" t="s">
        <v>206</v>
      </c>
      <c r="E154" s="326">
        <v>45705</v>
      </c>
      <c r="F154" s="156">
        <v>1</v>
      </c>
      <c r="G154" s="55" t="s">
        <v>9</v>
      </c>
      <c r="H154" s="135">
        <v>1</v>
      </c>
      <c r="I154" s="10">
        <v>1</v>
      </c>
      <c r="J154" s="10">
        <v>1</v>
      </c>
      <c r="K154" s="7">
        <v>1</v>
      </c>
      <c r="L154" s="195">
        <v>1</v>
      </c>
      <c r="M154" s="1"/>
      <c r="N154" s="568" t="s">
        <v>198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16" customFormat="1" ht="18.600000000000001" customHeight="1" x14ac:dyDescent="0.25">
      <c r="A155" s="696"/>
      <c r="B155" s="715"/>
      <c r="C155" s="152" t="s">
        <v>177</v>
      </c>
      <c r="D155" s="348" t="s">
        <v>138</v>
      </c>
      <c r="E155" s="326">
        <v>45688</v>
      </c>
      <c r="F155" s="156">
        <v>3</v>
      </c>
      <c r="G155" s="55" t="s">
        <v>9</v>
      </c>
      <c r="H155" s="135">
        <v>3</v>
      </c>
      <c r="I155" s="10">
        <v>3</v>
      </c>
      <c r="J155" s="10">
        <v>3</v>
      </c>
      <c r="K155" s="7">
        <v>3</v>
      </c>
      <c r="L155" s="195">
        <v>3</v>
      </c>
      <c r="M155" s="1"/>
      <c r="N155" s="568" t="s">
        <v>207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16" customFormat="1" ht="18.600000000000001" customHeight="1" x14ac:dyDescent="0.25">
      <c r="A156" s="696"/>
      <c r="B156" s="715"/>
      <c r="C156" s="152" t="s">
        <v>177</v>
      </c>
      <c r="D156" s="444" t="s">
        <v>208</v>
      </c>
      <c r="E156" s="326">
        <v>45720</v>
      </c>
      <c r="F156" s="156">
        <v>1</v>
      </c>
      <c r="G156" s="55" t="s">
        <v>9</v>
      </c>
      <c r="H156" s="135">
        <v>1</v>
      </c>
      <c r="I156" s="10">
        <v>1</v>
      </c>
      <c r="J156" s="10">
        <v>1</v>
      </c>
      <c r="K156" s="7">
        <v>1</v>
      </c>
      <c r="L156" s="195">
        <v>1</v>
      </c>
      <c r="M156" s="1"/>
      <c r="N156" s="568" t="s">
        <v>209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16" customFormat="1" ht="18.600000000000001" customHeight="1" x14ac:dyDescent="0.25">
      <c r="A157" s="696"/>
      <c r="B157" s="715"/>
      <c r="C157" s="612" t="s">
        <v>210</v>
      </c>
      <c r="D157" s="613" t="s">
        <v>211</v>
      </c>
      <c r="E157" s="614"/>
      <c r="F157" s="615">
        <v>1</v>
      </c>
      <c r="G157" s="616" t="s">
        <v>9</v>
      </c>
      <c r="H157" s="617">
        <v>1</v>
      </c>
      <c r="I157" s="618">
        <v>1</v>
      </c>
      <c r="J157" s="618">
        <v>1</v>
      </c>
      <c r="K157" s="618">
        <v>1</v>
      </c>
      <c r="L157" s="619">
        <v>1</v>
      </c>
      <c r="M157" s="620"/>
      <c r="N157" s="621" t="s">
        <v>212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16" customFormat="1" ht="18.600000000000001" customHeight="1" x14ac:dyDescent="0.25">
      <c r="A158" s="696"/>
      <c r="B158" s="715"/>
      <c r="C158" s="152" t="s">
        <v>177</v>
      </c>
      <c r="D158" s="444" t="s">
        <v>213</v>
      </c>
      <c r="E158" s="310">
        <v>45684</v>
      </c>
      <c r="F158" s="156">
        <v>1</v>
      </c>
      <c r="G158" s="55" t="s">
        <v>9</v>
      </c>
      <c r="H158" s="135">
        <v>1</v>
      </c>
      <c r="I158" s="10">
        <v>1</v>
      </c>
      <c r="J158" s="10">
        <v>1</v>
      </c>
      <c r="K158" s="7">
        <v>1</v>
      </c>
      <c r="L158" s="33">
        <v>1</v>
      </c>
      <c r="M158" s="1"/>
      <c r="N158" s="568" t="s">
        <v>214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16" customFormat="1" ht="18.600000000000001" customHeight="1" x14ac:dyDescent="0.25">
      <c r="A159" s="696"/>
      <c r="B159" s="715"/>
      <c r="C159" s="152" t="s">
        <v>215</v>
      </c>
      <c r="D159" s="444" t="s">
        <v>216</v>
      </c>
      <c r="E159" s="326">
        <v>45695</v>
      </c>
      <c r="F159" s="156">
        <v>1</v>
      </c>
      <c r="G159" s="55" t="s">
        <v>9</v>
      </c>
      <c r="H159" s="135">
        <v>1</v>
      </c>
      <c r="I159" s="10">
        <v>1</v>
      </c>
      <c r="J159" s="10">
        <v>1</v>
      </c>
      <c r="K159" s="7">
        <v>1</v>
      </c>
      <c r="L159" s="195">
        <v>1</v>
      </c>
      <c r="M159" s="1"/>
      <c r="N159" s="560" t="s">
        <v>217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16" customFormat="1" ht="18.600000000000001" customHeight="1" x14ac:dyDescent="0.25">
      <c r="A160" s="696"/>
      <c r="B160" s="715"/>
      <c r="C160" s="152" t="s">
        <v>140</v>
      </c>
      <c r="D160" s="444" t="s">
        <v>220</v>
      </c>
      <c r="E160" s="326">
        <v>45735</v>
      </c>
      <c r="F160" s="158">
        <v>1</v>
      </c>
      <c r="G160" s="55" t="s">
        <v>9</v>
      </c>
      <c r="H160" s="135">
        <v>1</v>
      </c>
      <c r="I160" s="10">
        <v>1</v>
      </c>
      <c r="J160" s="243">
        <v>1</v>
      </c>
      <c r="K160" s="10">
        <v>1</v>
      </c>
      <c r="L160" s="197">
        <v>1</v>
      </c>
      <c r="M160" s="1"/>
      <c r="N160" s="567" t="s">
        <v>221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16" customFormat="1" ht="17.45" customHeight="1" x14ac:dyDescent="0.25">
      <c r="A161" s="696"/>
      <c r="B161" s="715"/>
      <c r="C161" s="577"/>
      <c r="D161" s="275"/>
      <c r="E161" s="370"/>
      <c r="F161" s="156"/>
      <c r="G161" s="52"/>
      <c r="H161" s="178"/>
      <c r="I161" s="7"/>
      <c r="J161" s="279"/>
      <c r="K161" s="7"/>
      <c r="L161" s="195"/>
      <c r="M161" s="101"/>
      <c r="N161" s="568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16" customFormat="1" ht="6" customHeight="1" thickBot="1" x14ac:dyDescent="0.3">
      <c r="A162" s="697"/>
      <c r="B162" s="716"/>
      <c r="C162" s="301"/>
      <c r="D162" s="225"/>
      <c r="E162" s="371"/>
      <c r="F162" s="159"/>
      <c r="G162" s="126"/>
      <c r="H162" s="265"/>
      <c r="I162" s="36"/>
      <c r="J162" s="266"/>
      <c r="K162" s="36"/>
      <c r="L162" s="37"/>
      <c r="M162" s="226"/>
      <c r="N162" s="328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s="16" customFormat="1" ht="7.5" customHeight="1" thickBot="1" x14ac:dyDescent="0.3">
      <c r="A163" s="6"/>
      <c r="B163" s="113"/>
      <c r="C163" s="6"/>
      <c r="D163" s="6"/>
      <c r="E163" s="12"/>
      <c r="F163" s="1"/>
      <c r="G163" s="13"/>
      <c r="H163" s="1"/>
      <c r="I163" s="31"/>
      <c r="J163" s="1"/>
      <c r="K163" s="1"/>
      <c r="L163" s="1"/>
      <c r="M163" s="6"/>
      <c r="N163" s="14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ht="16.7" customHeight="1" thickBot="1" x14ac:dyDescent="0.3">
      <c r="A164" s="695" t="s">
        <v>222</v>
      </c>
      <c r="B164" s="698" t="s">
        <v>223</v>
      </c>
      <c r="C164" s="353" t="s">
        <v>82</v>
      </c>
      <c r="D164" s="90" t="s">
        <v>224</v>
      </c>
      <c r="E164" s="308"/>
      <c r="F164" s="98">
        <v>1</v>
      </c>
      <c r="G164" s="51" t="s">
        <v>9</v>
      </c>
      <c r="H164" s="285">
        <v>1</v>
      </c>
      <c r="I164" s="8">
        <v>1</v>
      </c>
      <c r="J164" s="8">
        <v>1</v>
      </c>
      <c r="K164" s="8">
        <v>1</v>
      </c>
      <c r="L164" s="32">
        <v>1</v>
      </c>
      <c r="M164" s="209"/>
      <c r="N164" s="330" t="s">
        <v>225</v>
      </c>
    </row>
    <row r="165" spans="1:39" ht="16.7" customHeight="1" thickBot="1" x14ac:dyDescent="0.3">
      <c r="A165" s="696"/>
      <c r="B165" s="698"/>
      <c r="C165" s="360" t="s">
        <v>41</v>
      </c>
      <c r="D165" s="91" t="s">
        <v>226</v>
      </c>
      <c r="E165" s="191"/>
      <c r="F165" s="158">
        <v>1</v>
      </c>
      <c r="G165" s="55" t="s">
        <v>9</v>
      </c>
      <c r="H165" s="135">
        <v>1</v>
      </c>
      <c r="I165" s="10">
        <v>1</v>
      </c>
      <c r="J165" s="10">
        <v>1</v>
      </c>
      <c r="K165" s="10">
        <v>1</v>
      </c>
      <c r="L165" s="38">
        <v>1</v>
      </c>
      <c r="M165" s="170"/>
      <c r="N165" s="176" t="s">
        <v>225</v>
      </c>
    </row>
    <row r="166" spans="1:39" ht="16.7" customHeight="1" thickBot="1" x14ac:dyDescent="0.3">
      <c r="A166" s="696"/>
      <c r="B166" s="698"/>
      <c r="C166" s="354" t="s">
        <v>82</v>
      </c>
      <c r="D166" s="95" t="s">
        <v>227</v>
      </c>
      <c r="E166" s="180"/>
      <c r="F166" s="156">
        <v>1</v>
      </c>
      <c r="G166" s="52" t="s">
        <v>9</v>
      </c>
      <c r="H166" s="178">
        <v>1</v>
      </c>
      <c r="I166" s="7">
        <v>1</v>
      </c>
      <c r="J166" s="7">
        <v>1</v>
      </c>
      <c r="K166" s="7">
        <v>1</v>
      </c>
      <c r="L166" s="33">
        <v>1</v>
      </c>
      <c r="M166" s="101"/>
      <c r="N166" s="174" t="s">
        <v>225</v>
      </c>
    </row>
    <row r="167" spans="1:39" ht="9" customHeight="1" thickBot="1" x14ac:dyDescent="0.3">
      <c r="A167" s="696"/>
      <c r="B167" s="699"/>
      <c r="C167" s="323"/>
      <c r="D167" s="324"/>
      <c r="E167" s="292"/>
      <c r="F167" s="159"/>
      <c r="G167" s="126"/>
      <c r="H167" s="265"/>
      <c r="I167" s="36"/>
      <c r="J167" s="36"/>
      <c r="K167" s="36"/>
      <c r="L167" s="37"/>
      <c r="M167" s="226"/>
      <c r="N167" s="328"/>
    </row>
    <row r="168" spans="1:39" ht="16.7" customHeight="1" x14ac:dyDescent="0.25">
      <c r="A168" s="696"/>
      <c r="B168" s="712" t="s">
        <v>228</v>
      </c>
      <c r="C168" s="457" t="s">
        <v>82</v>
      </c>
      <c r="D168" s="355" t="s">
        <v>229</v>
      </c>
      <c r="E168" s="308">
        <v>45646</v>
      </c>
      <c r="F168" s="156">
        <v>3</v>
      </c>
      <c r="G168" s="222" t="s">
        <v>9</v>
      </c>
      <c r="H168" s="285">
        <v>3</v>
      </c>
      <c r="I168" s="8">
        <v>3</v>
      </c>
      <c r="J168" s="8">
        <v>3</v>
      </c>
      <c r="K168" s="8">
        <v>3</v>
      </c>
      <c r="L168" s="32">
        <v>3</v>
      </c>
      <c r="M168" s="170"/>
      <c r="N168" s="190" t="s">
        <v>230</v>
      </c>
      <c r="O168" s="6"/>
    </row>
    <row r="169" spans="1:39" ht="7.5" customHeight="1" thickBot="1" x14ac:dyDescent="0.3">
      <c r="A169" s="697"/>
      <c r="B169" s="713"/>
      <c r="C169" s="459"/>
      <c r="D169" s="329"/>
      <c r="E169" s="263"/>
      <c r="F169" s="159"/>
      <c r="G169" s="126"/>
      <c r="H169" s="265"/>
      <c r="I169" s="36"/>
      <c r="J169" s="36"/>
      <c r="K169" s="36"/>
      <c r="L169" s="37"/>
      <c r="M169" s="171"/>
      <c r="N169" s="177"/>
    </row>
    <row r="170" spans="1:39" s="16" customFormat="1" ht="7.5" customHeight="1" thickBot="1" x14ac:dyDescent="0.3">
      <c r="A170" s="6"/>
      <c r="B170" s="113"/>
      <c r="C170" s="6"/>
      <c r="D170" s="6"/>
      <c r="E170" s="12"/>
      <c r="F170" s="1"/>
      <c r="G170" s="13"/>
      <c r="H170" s="1"/>
      <c r="I170" s="31"/>
      <c r="J170" s="31"/>
      <c r="K170" s="1"/>
      <c r="L170" s="1"/>
      <c r="M170" s="6"/>
      <c r="N170" s="14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39" ht="18.600000000000001" customHeight="1" x14ac:dyDescent="0.25">
      <c r="A171" s="700" t="s">
        <v>231</v>
      </c>
      <c r="B171" s="701"/>
      <c r="C171" s="365" t="s">
        <v>41</v>
      </c>
      <c r="D171" s="118" t="s">
        <v>232</v>
      </c>
      <c r="E171" s="121">
        <v>45679</v>
      </c>
      <c r="F171" s="160">
        <v>1</v>
      </c>
      <c r="G171" s="56" t="s">
        <v>9</v>
      </c>
      <c r="H171" s="188">
        <v>1</v>
      </c>
      <c r="I171" s="39">
        <v>1</v>
      </c>
      <c r="J171" s="39">
        <v>1</v>
      </c>
      <c r="K171" s="39">
        <v>1</v>
      </c>
      <c r="L171" s="40">
        <v>1</v>
      </c>
      <c r="M171" s="169">
        <v>1</v>
      </c>
      <c r="N171" s="461" t="s">
        <v>233</v>
      </c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</row>
    <row r="172" spans="1:39" ht="18.600000000000001" customHeight="1" x14ac:dyDescent="0.25">
      <c r="A172" s="702"/>
      <c r="B172" s="703"/>
      <c r="C172" s="75" t="s">
        <v>41</v>
      </c>
      <c r="D172" s="92" t="s">
        <v>234</v>
      </c>
      <c r="E172" s="201"/>
      <c r="F172" s="156">
        <v>1</v>
      </c>
      <c r="G172" s="52" t="s">
        <v>9</v>
      </c>
      <c r="H172" s="178">
        <v>1</v>
      </c>
      <c r="I172" s="7">
        <v>1</v>
      </c>
      <c r="J172" s="7">
        <v>1</v>
      </c>
      <c r="K172" s="7">
        <v>1</v>
      </c>
      <c r="L172" s="33">
        <v>1</v>
      </c>
      <c r="M172" s="101"/>
      <c r="N172" s="174" t="s">
        <v>235</v>
      </c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</row>
    <row r="173" spans="1:39" ht="18.600000000000001" customHeight="1" thickBot="1" x14ac:dyDescent="0.3">
      <c r="A173" s="704"/>
      <c r="B173" s="705"/>
      <c r="C173" s="301"/>
      <c r="D173" s="329"/>
      <c r="E173" s="263"/>
      <c r="F173" s="159"/>
      <c r="G173" s="126"/>
      <c r="H173" s="265"/>
      <c r="I173" s="36"/>
      <c r="J173" s="36"/>
      <c r="K173" s="36"/>
      <c r="L173" s="37"/>
      <c r="M173" s="226"/>
      <c r="N173" s="429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</row>
    <row r="178" spans="2:15" x14ac:dyDescent="0.25">
      <c r="B178" s="332"/>
      <c r="E178" s="6"/>
      <c r="F178" s="6"/>
      <c r="G178" s="6"/>
      <c r="N178" s="6"/>
      <c r="O178" s="6"/>
    </row>
    <row r="179" spans="2:15" x14ac:dyDescent="0.25">
      <c r="B179" s="332"/>
      <c r="E179" s="6"/>
      <c r="F179" s="6"/>
      <c r="G179" s="6"/>
      <c r="N179" s="6"/>
      <c r="O179" s="6"/>
    </row>
    <row r="180" spans="2:15" x14ac:dyDescent="0.25">
      <c r="B180" s="332"/>
      <c r="C180" s="333"/>
      <c r="E180" s="6"/>
      <c r="F180" s="6"/>
      <c r="G180" s="6"/>
      <c r="N180" s="6"/>
      <c r="O180" s="6"/>
    </row>
    <row r="181" spans="2:15" x14ac:dyDescent="0.25">
      <c r="B181" s="332"/>
      <c r="C181" s="333"/>
      <c r="E181" s="6"/>
      <c r="F181" s="6"/>
      <c r="G181" s="6"/>
      <c r="N181" s="6"/>
      <c r="O181" s="6"/>
    </row>
    <row r="182" spans="2:15" x14ac:dyDescent="0.25">
      <c r="B182" s="332"/>
      <c r="C182" s="333"/>
      <c r="E182" s="6"/>
      <c r="F182" s="6"/>
      <c r="G182" s="6"/>
      <c r="N182" s="6"/>
      <c r="O182" s="6"/>
    </row>
    <row r="183" spans="2:15" x14ac:dyDescent="0.25">
      <c r="B183" s="332"/>
      <c r="C183" s="333"/>
      <c r="E183" s="6"/>
      <c r="F183" s="6"/>
      <c r="G183" s="6"/>
      <c r="N183" s="6"/>
      <c r="O183" s="6"/>
    </row>
    <row r="184" spans="2:15" x14ac:dyDescent="0.25">
      <c r="B184" s="332"/>
      <c r="C184" s="334"/>
      <c r="E184" s="6"/>
      <c r="F184" s="6"/>
      <c r="G184" s="6"/>
      <c r="N184" s="6"/>
      <c r="O184" s="6"/>
    </row>
  </sheetData>
  <mergeCells count="47">
    <mergeCell ref="A164:A169"/>
    <mergeCell ref="B164:B167"/>
    <mergeCell ref="B168:B169"/>
    <mergeCell ref="A171:B173"/>
    <mergeCell ref="A121:A124"/>
    <mergeCell ref="B121:B124"/>
    <mergeCell ref="A126:A134"/>
    <mergeCell ref="B126:B134"/>
    <mergeCell ref="A136:A162"/>
    <mergeCell ref="B136:B162"/>
    <mergeCell ref="A63:A73"/>
    <mergeCell ref="B63:B73"/>
    <mergeCell ref="A75:A119"/>
    <mergeCell ref="B75:B91"/>
    <mergeCell ref="B92:B109"/>
    <mergeCell ref="B112:B119"/>
    <mergeCell ref="O11:O12"/>
    <mergeCell ref="A13:A61"/>
    <mergeCell ref="B13:B15"/>
    <mergeCell ref="B16:B47"/>
    <mergeCell ref="B48:B54"/>
    <mergeCell ref="B55:B61"/>
    <mergeCell ref="E11:E12"/>
    <mergeCell ref="F11:F12"/>
    <mergeCell ref="G11:G12"/>
    <mergeCell ref="H11:L11"/>
    <mergeCell ref="M11:M12"/>
    <mergeCell ref="N11:N12"/>
    <mergeCell ref="D11:D12"/>
    <mergeCell ref="B9:B10"/>
    <mergeCell ref="C9:C10"/>
    <mergeCell ref="A11:A12"/>
    <mergeCell ref="B11:B12"/>
    <mergeCell ref="C11:C12"/>
    <mergeCell ref="H6:L6"/>
    <mergeCell ref="G7:G8"/>
    <mergeCell ref="H7:H8"/>
    <mergeCell ref="I7:I8"/>
    <mergeCell ref="J7:J8"/>
    <mergeCell ref="K7:K8"/>
    <mergeCell ref="L7:L8"/>
    <mergeCell ref="A2:A4"/>
    <mergeCell ref="B2:M2"/>
    <mergeCell ref="N2:N4"/>
    <mergeCell ref="R2:S2"/>
    <mergeCell ref="B3:M3"/>
    <mergeCell ref="B4:M4"/>
  </mergeCells>
  <conditionalFormatting sqref="F13:F60 H13:L60 H63:J63 H74:L170 F74:F173">
    <cfRule type="cellIs" dxfId="281" priority="128" operator="equal">
      <formula>2</formula>
    </cfRule>
    <cfRule type="cellIs" dxfId="280" priority="129" operator="equal">
      <formula>1</formula>
    </cfRule>
    <cfRule type="cellIs" dxfId="279" priority="127" operator="equal">
      <formula>3</formula>
    </cfRule>
    <cfRule type="cellIs" dxfId="278" priority="126" operator="equal">
      <formula>4</formula>
    </cfRule>
  </conditionalFormatting>
  <conditionalFormatting sqref="H64:L72">
    <cfRule type="cellIs" dxfId="275" priority="458" operator="equal">
      <formula>2</formula>
    </cfRule>
    <cfRule type="cellIs" dxfId="274" priority="459" operator="equal">
      <formula>1</formula>
    </cfRule>
    <cfRule type="cellIs" dxfId="273" priority="457" operator="equal">
      <formula>3</formula>
    </cfRule>
    <cfRule type="cellIs" dxfId="272" priority="456" operator="equal">
      <formula>4</formula>
    </cfRule>
  </conditionalFormatting>
  <conditionalFormatting sqref="H171:M173">
    <cfRule type="cellIs" dxfId="271" priority="444" operator="equal">
      <formula>1</formula>
    </cfRule>
    <cfRule type="cellIs" dxfId="270" priority="441" operator="equal">
      <formula>4</formula>
    </cfRule>
    <cfRule type="cellIs" dxfId="269" priority="442" operator="equal">
      <formula>3</formula>
    </cfRule>
    <cfRule type="cellIs" dxfId="268" priority="443" operator="equal">
      <formula>2</formula>
    </cfRule>
  </conditionalFormatting>
  <conditionalFormatting sqref="K63 F63:F72">
    <cfRule type="cellIs" dxfId="261" priority="528" operator="equal">
      <formula>1</formula>
    </cfRule>
    <cfRule type="cellIs" dxfId="260" priority="525" operator="equal">
      <formula>4</formula>
    </cfRule>
    <cfRule type="cellIs" dxfId="259" priority="527" operator="equal">
      <formula>2</formula>
    </cfRule>
    <cfRule type="cellIs" dxfId="258" priority="526" operator="equal">
      <formula>3</formula>
    </cfRule>
  </conditionalFormatting>
  <conditionalFormatting sqref="L63">
    <cfRule type="cellIs" dxfId="255" priority="3" operator="equal">
      <formula>3</formula>
    </cfRule>
    <cfRule type="cellIs" dxfId="254" priority="4" operator="equal">
      <formula>2</formula>
    </cfRule>
    <cfRule type="cellIs" dxfId="253" priority="5" operator="equal">
      <formula>1</formula>
    </cfRule>
    <cfRule type="cellIs" dxfId="252" priority="2" operator="equal">
      <formula>4</formula>
    </cfRule>
  </conditionalFormatting>
  <conditionalFormatting sqref="M74:M162 M164:M169">
    <cfRule type="containsText" dxfId="249" priority="213" operator="containsText" text="1">
      <formula>NOT(ISERROR(SEARCH("1",M74)))</formula>
    </cfRule>
  </conditionalFormatting>
  <dataValidations count="2">
    <dataValidation type="list" allowBlank="1" showInputMessage="1" showErrorMessage="1" sqref="G163:G170 G63:G72 G126:G161 G74:G120 G13:G60" xr:uid="{9D8A72CD-890A-4AD0-8CCB-0EFC189BD4FB}">
      <formula1>$P$5:$P$8</formula1>
    </dataValidation>
    <dataValidation type="list" allowBlank="1" showInputMessage="1" showErrorMessage="1" sqref="K135:M135 K133:L134 I160:I169 J162:J169 H164:H169 H171:M173 F169:F170 K162:L170 H136:M138 K98:L111 H160:H162 K112 J133:J135 I135 I124:I125 J71 H80:M81 J124:L130 H126:I130 H133:I134 H131:M132 L63:L72 I63:J70 H63:H72 I74:M79 H76:H79 K82:M97 M98:M113 L112:L113 L121 I121:I122 J139:M161 H114:M120 H139:I159 F124:F167 F74:F122 H82:J113 F13:F60 H13:L60" xr:uid="{4F3A9DD7-D259-40E0-BFEE-65EBFAE7EABD}">
      <formula1>$S$4:$S$9</formula1>
    </dataValidation>
  </dataValidations>
  <pageMargins left="0.7" right="0.7" top="0.75" bottom="0.75" header="0.3" footer="0.3"/>
  <pageSetup paperSize="9" scale="55" orientation="portrait" r:id="rId1"/>
  <ignoredErrors>
    <ignoredError sqref="N41:N42 N23 N25:N26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2728" id="{3E98A322-2326-4E06-B7A1-A13D346659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729" id="{13198136-B219-4709-9115-2000B1F161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730" id="{144D7C7A-D737-45F7-AA56-03A78E4A11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F13:F17</xm:sqref>
        </x14:conditionalFormatting>
        <x14:conditionalFormatting xmlns:xm="http://schemas.microsoft.com/office/excel/2006/main">
          <x14:cfRule type="containsText" priority="529" stopIfTrue="1" operator="containsText" id="{C521CB5A-4149-4C4D-B50E-266A5EBCB5C9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F13:F60 F74:F173 H74:L170 H13:L60</xm:sqref>
        </x14:conditionalFormatting>
        <x14:conditionalFormatting xmlns:xm="http://schemas.microsoft.com/office/excel/2006/main">
          <x14:cfRule type="iconSet" priority="112956" id="{B80ADE2D-EC44-4C62-9AEE-F454A80860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955" id="{24072EB1-366B-475F-AFED-BA2C9E6D04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954" id="{3A65B49D-046C-43FB-9C89-0A3582B181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F18:F26</xm:sqref>
        </x14:conditionalFormatting>
        <x14:conditionalFormatting xmlns:xm="http://schemas.microsoft.com/office/excel/2006/main">
          <x14:cfRule type="iconSet" priority="113142" id="{E0D33C90-EB35-4639-8197-11AB81A504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143" id="{68C7BA11-22BD-4299-ABBF-10233C74FA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144" id="{81886082-D943-4C6C-BD90-47D27DF122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F27:F29</xm:sqref>
        </x14:conditionalFormatting>
        <x14:conditionalFormatting xmlns:xm="http://schemas.microsoft.com/office/excel/2006/main">
          <x14:cfRule type="iconSet" priority="120941" id="{114C159B-3450-4DE5-8929-3E6DAF9CAE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F27:F46 I27:L46</xm:sqref>
        </x14:conditionalFormatting>
        <x14:conditionalFormatting xmlns:xm="http://schemas.microsoft.com/office/excel/2006/main">
          <x14:cfRule type="iconSet" priority="120947" id="{8E80A86E-3AF1-4717-9C21-1B0E15F53A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945" id="{815038FB-ABD1-4031-AFA6-DF61565198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946" id="{70C694DB-BB5C-403F-9735-C8E0F1CDAD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F30:F46</xm:sqref>
        </x14:conditionalFormatting>
        <x14:conditionalFormatting xmlns:xm="http://schemas.microsoft.com/office/excel/2006/main">
          <x14:cfRule type="iconSet" priority="521" id="{4BCAC5F7-E236-4368-9BBD-95272EE18E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9" id="{A0B26B0B-9660-4B4B-A629-74D3E8F15C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0" id="{2FD3DA56-F014-4813-A2B4-85ADF213F0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F47</xm:sqref>
        </x14:conditionalFormatting>
        <x14:conditionalFormatting xmlns:xm="http://schemas.microsoft.com/office/excel/2006/main">
          <x14:cfRule type="iconSet" priority="517" id="{41876D24-A6E5-4462-90AA-205218B3A9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8" id="{2272D525-C071-4D09-B677-48150FDCA3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6" id="{D67A9B71-B151-4294-A417-98169DAB19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F48:F60</xm:sqref>
        </x14:conditionalFormatting>
        <x14:conditionalFormatting xmlns:xm="http://schemas.microsoft.com/office/excel/2006/main">
          <x14:cfRule type="iconSet" priority="113928" id="{313CE2C8-7D48-4240-8431-52424DB6F0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929" id="{ADA31E97-7665-4D54-B6AF-83C4A7DD5F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927" id="{CC330D18-DEE0-4B74-8A6D-9DB656DCFC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3931" stopIfTrue="1" operator="containsText" id="{D8CCA9D7-A217-496D-BA05-BE6D3C3A6171}">
            <xm:f>NOT(ISERROR(SEARCH(0,F63)))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3930" id="{8981B1C0-D123-4B2C-AD8D-FFAC235F8B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F63:F72</xm:sqref>
        </x14:conditionalFormatting>
        <x14:conditionalFormatting xmlns:xm="http://schemas.microsoft.com/office/excel/2006/main">
          <x14:cfRule type="iconSet" priority="114338" id="{6DCBBBF3-9B6E-46B3-A238-9FEEC6B58F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337" id="{49CB99B6-6CF9-4EAC-B416-F3434839F1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F76:F90</xm:sqref>
        </x14:conditionalFormatting>
        <x14:conditionalFormatting xmlns:xm="http://schemas.microsoft.com/office/excel/2006/main">
          <x14:cfRule type="iconSet" priority="114747" id="{372CF543-8BB6-492D-BD25-E89BA62790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F112:F120 I112:L120</xm:sqref>
        </x14:conditionalFormatting>
        <x14:conditionalFormatting xmlns:xm="http://schemas.microsoft.com/office/excel/2006/main">
          <x14:cfRule type="iconSet" priority="8" id="{619B4C0E-99DE-414C-9549-F1788E3B19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F121:F122</xm:sqref>
        </x14:conditionalFormatting>
        <x14:conditionalFormatting xmlns:xm="http://schemas.microsoft.com/office/excel/2006/main">
          <x14:cfRule type="iconSet" priority="114809" id="{8F6F7DBD-27CB-4E85-84B1-B80EFBEF74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F131:F132 I131:L132</xm:sqref>
        </x14:conditionalFormatting>
        <x14:conditionalFormatting xmlns:xm="http://schemas.microsoft.com/office/excel/2006/main">
          <x14:cfRule type="iconSet" priority="506" id="{A9A2799E-6B9F-489B-A379-9EAA236E23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F136:F138</xm:sqref>
        </x14:conditionalFormatting>
        <x14:conditionalFormatting xmlns:xm="http://schemas.microsoft.com/office/excel/2006/main">
          <x14:cfRule type="iconSet" priority="115263" id="{63C4E652-9626-4D2A-B041-60342D8E93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262" id="{CCBFC162-F335-443D-927D-61EC5BC033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F139:F142</xm:sqref>
        </x14:conditionalFormatting>
        <x14:conditionalFormatting xmlns:xm="http://schemas.microsoft.com/office/excel/2006/main">
          <x14:cfRule type="iconSet" priority="115353" id="{1ECE1F5F-BA6A-4024-94FC-5FC47A1C52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F139:F161 H139:L161</xm:sqref>
        </x14:conditionalFormatting>
        <x14:conditionalFormatting xmlns:xm="http://schemas.microsoft.com/office/excel/2006/main">
          <x14:cfRule type="iconSet" priority="115357" id="{B55D55A6-FF6D-413F-B603-CE49061090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F139:F161</xm:sqref>
        </x14:conditionalFormatting>
        <x14:conditionalFormatting xmlns:xm="http://schemas.microsoft.com/office/excel/2006/main">
          <x14:cfRule type="iconSet" priority="501" id="{F979DA0B-68F3-492A-BA91-73EE21E9C4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F168 K168:L168 H168:J169</xm:sqref>
        </x14:conditionalFormatting>
        <x14:conditionalFormatting xmlns:xm="http://schemas.microsoft.com/office/excel/2006/main">
          <x14:cfRule type="iconSet" priority="500" id="{4E2F5EE7-BDBF-4C2C-8953-D718041A99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F168</xm:sqref>
        </x14:conditionalFormatting>
        <x14:conditionalFormatting xmlns:xm="http://schemas.microsoft.com/office/excel/2006/main">
          <x14:cfRule type="iconSet" priority="499" id="{1D25B49F-CF3B-4B50-9B03-1B1B18620D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F169 F164:F167</xm:sqref>
        </x14:conditionalFormatting>
        <x14:conditionalFormatting xmlns:xm="http://schemas.microsoft.com/office/excel/2006/main">
          <x14:cfRule type="iconSet" priority="498" id="{B6C6C8EE-9A51-4E2B-A76A-C83AD5D5A0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F171:F173</xm:sqref>
        </x14:conditionalFormatting>
        <x14:conditionalFormatting xmlns:xm="http://schemas.microsoft.com/office/excel/2006/main">
          <x14:cfRule type="iconSet" priority="112750" id="{EBC70C95-67D6-496B-A4FB-A33DD8C290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747" id="{5A039D8D-1746-4334-941C-32B135D490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749" id="{330BF828-ABEC-42F8-80C7-26325B8EB4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748" id="{0AD32237-3BA7-48A4-9F99-379ACED0C7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746" id="{8A235745-A22F-43AC-AF87-0CCFC5A578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745" id="{4DE6FA5D-436C-4B73-B3F3-4864090237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H13:H17</xm:sqref>
        </x14:conditionalFormatting>
        <x14:conditionalFormatting xmlns:xm="http://schemas.microsoft.com/office/excel/2006/main">
          <x14:cfRule type="iconSet" priority="113121" id="{D8ED0B78-ED44-4C19-803B-D64ADE4463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H13:H26</xm:sqref>
        </x14:conditionalFormatting>
        <x14:conditionalFormatting xmlns:xm="http://schemas.microsoft.com/office/excel/2006/main">
          <x14:cfRule type="iconSet" priority="112965" id="{228DD3FD-1E9E-4E83-8777-F545ACCBE6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968" id="{71F16503-998F-429D-B5E3-A04DDF1DDF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967" id="{14EC737D-41D0-46AD-8368-D2AB44E69F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966" id="{A21AB078-55AD-480C-A9FD-A562054431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964" id="{65E680D2-FC19-4A3B-98F9-4922EE84DE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H18:H26</xm:sqref>
        </x14:conditionalFormatting>
        <x14:conditionalFormatting xmlns:xm="http://schemas.microsoft.com/office/excel/2006/main">
          <x14:cfRule type="iconSet" priority="113163" id="{425A2148-1527-4041-8484-ED16C1877E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162" id="{6A7CA52A-9804-4576-BCB5-419C8F6DF9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158" id="{B66EEC79-9603-449E-AD15-39BE2ACC64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161" id="{D6F0C366-E03B-4D59-A65D-DC01F66813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160" id="{855F3E48-847B-432B-AB8A-EA63A25378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159" id="{8F605953-514A-4F6F-85BA-1A66870B6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H27:H29</xm:sqref>
        </x14:conditionalFormatting>
        <x14:conditionalFormatting xmlns:xm="http://schemas.microsoft.com/office/excel/2006/main">
          <x14:cfRule type="iconSet" priority="120955" id="{8DB895C6-0D54-435C-844A-88C094AC60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957" id="{4017D31D-6BB8-4450-8566-D95BB37D29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958" id="{991B492E-3F31-46E2-B81A-6AFCED0150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954" id="{2DF927B5-FCBC-46F4-9C69-40EA54EA50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956" id="{08A63D1D-ADEF-4956-803A-FB78B454DF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H27:H46</xm:sqref>
        </x14:conditionalFormatting>
        <x14:conditionalFormatting xmlns:xm="http://schemas.microsoft.com/office/excel/2006/main">
          <x14:cfRule type="iconSet" priority="120965" id="{671C981C-64CF-4ED3-88BC-3ECAF28400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964" id="{2C33821D-28AA-479E-81FE-AD1F7DC526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H30:H46</xm:sqref>
        </x14:conditionalFormatting>
        <x14:conditionalFormatting xmlns:xm="http://schemas.microsoft.com/office/excel/2006/main">
          <x14:cfRule type="iconSet" priority="484" id="{51548C5D-FA60-496B-BAA8-957E2AE3D3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5" id="{22978FE6-8451-4A7B-B386-BEDE55DB3E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2" id="{AA277D5A-C14F-4926-84A3-5C77D2E8D5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3" id="{07310EE2-713A-41FD-AE31-BE9CB3108D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H47:H60 H13:H26</xm:sqref>
        </x14:conditionalFormatting>
        <x14:conditionalFormatting xmlns:xm="http://schemas.microsoft.com/office/excel/2006/main">
          <x14:cfRule type="iconSet" priority="480" id="{664FA47A-75EB-4A4C-BA81-4152409428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1" id="{8B56EBB9-9713-4FAD-B069-A925D1A7EB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H47:H60</xm:sqref>
        </x14:conditionalFormatting>
        <x14:conditionalFormatting xmlns:xm="http://schemas.microsoft.com/office/excel/2006/main">
          <x14:cfRule type="iconSet" priority="479" id="{7FE35874-1D7F-428B-9C77-2CFF6BF21B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H63</xm:sqref>
        </x14:conditionalFormatting>
        <x14:conditionalFormatting xmlns:xm="http://schemas.microsoft.com/office/excel/2006/main">
          <x14:cfRule type="iconSet" priority="113946" id="{09EBBA58-A557-4366-B6F2-C79FC044AC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945" id="{29D2B787-8083-4798-BEF9-C4F31FA1A3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944" id="{E033958B-5FB0-460B-ABFB-2078D24CDC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943" id="{E1BC91F0-6743-4F91-8C0D-434B91ED6D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949" id="{1675736B-366C-4FE5-A465-A37C761028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947" id="{3E9DEDAD-5246-47C8-A77C-334FD2E336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948" id="{6BC293E9-9FEC-4E6B-8625-03BD018D10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950" id="{F237CD28-A921-4DCB-A4A9-603EDC39CA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3951" stopIfTrue="1" operator="containsText" id="{83D342B9-80D8-4F51-8247-1960C9F0E633}">
            <xm:f>NOT(ISERROR(SEARCH(0,H63)))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H63:H72</xm:sqref>
        </x14:conditionalFormatting>
        <x14:conditionalFormatting xmlns:xm="http://schemas.microsoft.com/office/excel/2006/main">
          <x14:cfRule type="iconSet" priority="114341" id="{D1674FB3-E67E-4DD2-A289-9D0145BD7E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342" id="{50D609F5-E85C-4794-930D-57331B8F78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343" id="{43119FC1-CAEC-4AF2-92E0-0D7D083DC8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H76:H86</xm:sqref>
        </x14:conditionalFormatting>
        <x14:conditionalFormatting xmlns:xm="http://schemas.microsoft.com/office/excel/2006/main">
          <x14:cfRule type="iconSet" priority="57" id="{84120BA0-3EDB-4F8F-97C0-42D332A2E9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6" id="{55649E0F-BA5E-481D-9C73-22582E495F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5" id="{70AB8463-1413-4974-AB1A-E3A5654102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H91:H111 H76:J90</xm:sqref>
        </x14:conditionalFormatting>
        <x14:conditionalFormatting xmlns:xm="http://schemas.microsoft.com/office/excel/2006/main">
          <x14:cfRule type="iconSet" priority="114753" id="{063CE38F-E73D-44AE-A6B4-C8330A31ED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54" id="{7E27CB43-26EB-4037-A04B-4A5D715DA0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55" id="{3DEB88E9-44C0-4179-908A-52311BF857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51" id="{3495936C-6B8B-417D-BAC7-23D7D1AD65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52" id="{7069A92C-3265-415C-9982-993D318EC7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H112:H120</xm:sqref>
        </x14:conditionalFormatting>
        <x14:conditionalFormatting xmlns:xm="http://schemas.microsoft.com/office/excel/2006/main">
          <x14:cfRule type="iconSet" priority="114819" id="{645CB617-0301-4D83-829E-9D453455BA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15" id="{64262F88-FCA9-4EDF-92DD-699CA27D91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18" id="{C2610D01-22B0-496E-B173-82F0B7A5C7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16" id="{429955BA-A823-4639-A9FE-CCB6306A53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17" id="{15DA5AF1-01BC-414E-87EC-770CC53A59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H131:H132</xm:sqref>
        </x14:conditionalFormatting>
        <x14:conditionalFormatting xmlns:xm="http://schemas.microsoft.com/office/excel/2006/main">
          <x14:cfRule type="iconSet" priority="463" id="{0432579B-B37A-4E1B-8736-E17DBFE7EE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H48:I57 H47:K47 H58:K60</xm:sqref>
        </x14:conditionalFormatting>
        <x14:conditionalFormatting xmlns:xm="http://schemas.microsoft.com/office/excel/2006/main">
          <x14:cfRule type="iconSet" priority="462" id="{B9C70299-2C29-4325-BC01-5F456CB672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H48:I57</xm:sqref>
        </x14:conditionalFormatting>
        <x14:conditionalFormatting xmlns:xm="http://schemas.microsoft.com/office/excel/2006/main">
          <x14:cfRule type="iconSet" priority="464" id="{5927A8CA-8C5D-4479-AB3F-6CF77FEC33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5" id="{4A19E974-6B16-4271-960F-88EA4B9508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6" id="{942D111F-7530-4510-8FFC-21FFA78B51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H133:I134 H126:I130</xm:sqref>
        </x14:conditionalFormatting>
        <x14:conditionalFormatting xmlns:xm="http://schemas.microsoft.com/office/excel/2006/main">
          <x14:cfRule type="iconSet" priority="460" id="{4E3A3074-D4CE-4C79-BC54-D0B90C7168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1" id="{D485147C-E9AD-441C-87A6-0DC89C44E1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H171:I173</xm:sqref>
        </x14:conditionalFormatting>
        <x14:conditionalFormatting xmlns:xm="http://schemas.microsoft.com/office/excel/2006/main">
          <x14:cfRule type="iconSet" priority="115359" id="{47E1A16D-352F-4250-A301-99619131C9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H139:J161</xm:sqref>
        </x14:conditionalFormatting>
        <x14:conditionalFormatting xmlns:xm="http://schemas.microsoft.com/office/excel/2006/main">
          <x14:cfRule type="iconSet" priority="454" id="{FA7B6F04-1C92-4DF6-819B-6F006420F2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H160:J161 H155:J157 H143:K154 H136:I136 H158:K159 H139:J142</xm:sqref>
        </x14:conditionalFormatting>
        <x14:conditionalFormatting xmlns:xm="http://schemas.microsoft.com/office/excel/2006/main">
          <x14:cfRule type="iconSet" priority="453" id="{653CEBD4-B4FC-4E9E-8455-B27BA0335B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H160:J161 H155:J157 H143:K154 H158:K159 H139:J142</xm:sqref>
        </x14:conditionalFormatting>
        <x14:conditionalFormatting xmlns:xm="http://schemas.microsoft.com/office/excel/2006/main">
          <x14:cfRule type="iconSet" priority="450" id="{86959D19-FE9A-49BE-A41C-85E2B129E0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1" id="{9ED24FA5-233F-4EB2-8596-AD72F2C017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2" id="{718B0656-7C00-4B98-86F4-C7EF9EDAE7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H168:J169</xm:sqref>
        </x14:conditionalFormatting>
        <x14:conditionalFormatting xmlns:xm="http://schemas.microsoft.com/office/excel/2006/main">
          <x14:cfRule type="iconSet" priority="81" id="{816D1471-5EC2-4718-9DFC-2ABDC81342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H168:J173 I137:J141 H47:H60 H160:H163 I160:J161 H13:H26 H142:J159 H133:H141 H121:H130 H74:H111</xm:sqref>
        </x14:conditionalFormatting>
        <x14:conditionalFormatting xmlns:xm="http://schemas.microsoft.com/office/excel/2006/main">
          <x14:cfRule type="iconSet" priority="448" id="{4DB8DC8B-354F-41CF-8556-02D7742EBD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H18:K26</xm:sqref>
        </x14:conditionalFormatting>
        <x14:conditionalFormatting xmlns:xm="http://schemas.microsoft.com/office/excel/2006/main">
          <x14:cfRule type="iconSet" priority="113206" id="{245C2AB5-12AF-453A-9496-F007C1EA63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H27:K29</xm:sqref>
        </x14:conditionalFormatting>
        <x14:conditionalFormatting xmlns:xm="http://schemas.microsoft.com/office/excel/2006/main">
          <x14:cfRule type="iconSet" priority="120996" id="{2F01EBDC-A67D-4A4F-924D-D0688FD7CC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H30:K46</xm:sqref>
        </x14:conditionalFormatting>
        <x14:conditionalFormatting xmlns:xm="http://schemas.microsoft.com/office/excel/2006/main">
          <x14:cfRule type="iconSet" priority="80" id="{EE8B5F5E-77EA-40C6-8313-462EDFBCC2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H174:L183 H136 F162:F167 I162:L163 K164:L170 F169:F183 H171:M173 H164:J169 I47:L60 F47:F60 F13:F26 I13:L26 F133:F138 I133:L138 F121:F130 I121:L130 F74:F111 I74:L111</xm:sqref>
        </x14:conditionalFormatting>
        <x14:conditionalFormatting xmlns:xm="http://schemas.microsoft.com/office/excel/2006/main">
          <x14:cfRule type="containsText" priority="445" stopIfTrue="1" operator="containsText" id="{83AA59FF-869E-4302-B049-5CF7889111A8}">
            <xm:f>NOT(ISERROR(SEARCH(0,H171)))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446" id="{52BE0740-A17A-44BF-870A-FC62CBC7FB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7" id="{F3DCBA49-A8E0-4014-A030-C48AED62D0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H171:M173</xm:sqref>
        </x14:conditionalFormatting>
        <x14:conditionalFormatting xmlns:xm="http://schemas.microsoft.com/office/excel/2006/main">
          <x14:cfRule type="iconSet" priority="112816" id="{5CB0681F-7255-4374-8FA6-FBDB534F13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15" id="{AFB0A3A5-FDA4-42AB-A622-827A2795F4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14" id="{997437A6-F5C9-49EA-81D6-D44F7ABFB8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18" id="{81926023-BD9E-4D2B-9FFC-A3F646E591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13" id="{50D61533-E931-45D1-8788-8AF780D363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20" id="{339F5C1E-6455-49B1-8A57-58A3EA5DD5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19" id="{36DFF470-66F5-4EE0-8C3C-DBEE8EE849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17" id="{033B1F89-14E9-46D7-B391-56349BE5C7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I13:I14</xm:sqref>
        </x14:conditionalFormatting>
        <x14:conditionalFormatting xmlns:xm="http://schemas.microsoft.com/office/excel/2006/main">
          <x14:cfRule type="iconSet" priority="431" id="{4EAFC23A-6092-466E-B572-3773CAA53F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2" id="{29D1B397-3B5E-4F47-928B-6CBF0582FB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0" id="{464E0C56-E930-4341-BCA0-CDA2BFFC4C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I16:I17</xm:sqref>
        </x14:conditionalFormatting>
        <x14:conditionalFormatting xmlns:xm="http://schemas.microsoft.com/office/excel/2006/main">
          <x14:cfRule type="iconSet" priority="113226" id="{55DE7F0C-472E-4970-9A0D-F76A088406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27" id="{7FE48182-64E2-4C36-A6C8-FA3B428206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28" id="{A6B4D00D-E54A-4761-9599-D8CF9C59A9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31" id="{FD7A2D13-3C99-4687-8D14-49D481CDCA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30" id="{3F78115F-6E5E-4953-96E7-637BF2DAD9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25" id="{D1345023-B88A-4066-B741-A005424892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29" id="{EEF030FE-6FD1-47DD-86E9-B901281346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I27:I29</xm:sqref>
        </x14:conditionalFormatting>
        <x14:conditionalFormatting xmlns:xm="http://schemas.microsoft.com/office/excel/2006/main">
          <x14:cfRule type="iconSet" priority="428" id="{C4AC9374-6AD4-49B9-B7A7-E8AEB5E476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9" id="{6E10C71C-7436-41C5-86C6-61D2508708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3" id="{6FF6FB4C-03FB-443F-81E3-2F32B0ECC8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4" id="{FBF29338-A065-433A-8588-1A5E938AD8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5" id="{F5F5E5CB-98C8-48C1-9078-251CDC067C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6" id="{C893567C-8CED-4FCB-9640-A3663C5558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7" id="{45FD6477-F89C-4429-878D-FE0265602C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I48:I60</xm:sqref>
        </x14:conditionalFormatting>
        <x14:conditionalFormatting xmlns:xm="http://schemas.microsoft.com/office/excel/2006/main">
          <x14:cfRule type="iconSet" priority="114015" id="{770A3236-AC1F-4CCD-9BE3-11392395AD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14" id="{28DF5E0D-3107-454B-B558-D9AD2938B8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13" id="{0A893787-48FF-41FC-AB94-53828E9D03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12" id="{E6603E27-7574-4B0C-AEFD-CC8B09F4F7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11" id="{CFDE3E79-54C9-4BBE-A54C-615EEF3CE3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10" id="{F4E921AF-8120-4894-BADD-A3EF7E705D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09" id="{E62A1F2B-3C07-4D25-8A3A-86783A61E6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08" id="{FDE276FD-6261-4782-BC96-862F8EFF3E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07" id="{54D89210-4CA4-4854-9A3A-059FD7C23F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06" id="{8AB5D283-A6B9-4A13-BC9A-479FCF48DB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05" id="{2A27E4EB-8432-44C2-922F-1559AB8BDB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04" id="{EFE591E1-CCA0-4F07-9A0D-5B397F9548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03" id="{B87273AB-E10D-445B-92AC-D8E7FBEB94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02" id="{1253211D-03A7-4B09-94CB-CA0D15F9B5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17" id="{EC63EE64-4B4A-4690-AE3F-8414453E4F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4020" stopIfTrue="1" operator="containsText" id="{F300366B-C1F5-4BE2-87F0-6C3FD821C76D}">
            <xm:f>NOT(ISERROR(SEARCH(0,I64)))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4016" id="{A18D2D60-9AF8-4B6C-92C1-AE2774EF60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18" id="{D497E6C4-E0CF-4506-95FA-FA92612E5B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19" id="{60A5528A-83BD-4171-8736-DA235BD065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I64:I70</xm:sqref>
        </x14:conditionalFormatting>
        <x14:conditionalFormatting xmlns:xm="http://schemas.microsoft.com/office/excel/2006/main">
          <x14:cfRule type="iconSet" priority="419" id="{DC519838-A627-4C16-95F1-53A97C2592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0" id="{28A44C2A-1E2A-4A2A-A1B8-049E013618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1" id="{8A184F3C-693A-4317-9DEA-592F8935EC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422" stopIfTrue="1" operator="containsText" id="{975F6B4F-0604-4878-8778-BFF4C02543D6}">
            <xm:f>NOT(ISERROR(SEARCH(0,I71)))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421" id="{6AF04860-0DB7-463F-BBA3-D21BEF4EFF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3" id="{3D4FCE42-1D81-457B-A0CD-528A91D48F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4" id="{59C6F736-F563-4F22-B0B0-199AB15713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5" id="{8CABFD3B-B20B-449F-8908-2581A43E3E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6" id="{85564ACE-F810-4745-AEA1-D55100F073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7" id="{B4372498-3448-464E-8BF7-27C5EEAEE2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8" id="{A0C6FDB4-3715-471A-98E0-079FFD6791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9" id="{1232FEB8-865B-4C3F-98A1-ABF3C1101E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0" id="{BBCB571A-0CC6-4327-B66A-029C87F9CD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2" id="{1109858D-E625-4F20-A6C0-2CB70D4552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4" id="{51F88632-5806-4334-84EC-C5D2F0000B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5" id="{3ABA9B2E-31B4-42B3-AA3D-DEB9964BE5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6" id="{66B22620-2C06-4A38-99C8-C6D55DD3B2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7" id="{D700AB06-D0C0-4C0A-9A62-B383A34378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8" id="{6F2AF6C0-3E7F-4B15-B560-933E2BE124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I71:I72</xm:sqref>
        </x14:conditionalFormatting>
        <x14:conditionalFormatting xmlns:xm="http://schemas.microsoft.com/office/excel/2006/main">
          <x14:cfRule type="iconSet" priority="67" id="{3AA37FBE-B036-4BB6-883B-8605251E75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0" id="{ACD07038-56C9-4200-8922-1154A0DF39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9" id="{A7DB6D8D-2EB6-4A0D-B16E-07985181B1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8" id="{F966A6F6-47DB-4BCD-AD78-18DA946DA4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I92:I110</xm:sqref>
        </x14:conditionalFormatting>
        <x14:conditionalFormatting xmlns:xm="http://schemas.microsoft.com/office/excel/2006/main">
          <x14:cfRule type="iconSet" priority="114761" id="{FD7C4F4D-949D-4B85-BBA2-C88D14EAF8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63" id="{8D5619AB-E8F2-47F9-BA24-5E99176C8F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62" id="{AB542247-8653-4DD1-B0B1-A36D9CD1B9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64" id="{D01CB41C-5A4C-4AEC-8FAD-ED3DBAE01D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65" id="{CF13DCCC-2A38-4A0B-8A2C-F481B1663F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I112:I118</xm:sqref>
        </x14:conditionalFormatting>
        <x14:conditionalFormatting xmlns:xm="http://schemas.microsoft.com/office/excel/2006/main">
          <x14:cfRule type="iconSet" priority="114865" id="{7EEE826F-6CC6-4C7C-AEA6-9C4A02DD60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66" id="{13F8E57F-FD65-4444-963E-2033C0849A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64" id="{313EC359-5E0B-4AAC-A25A-0A5C2DAA6B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67" id="{38D3BAB3-73C5-45BD-8F17-51DF9DB59B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63" id="{36DEAF6E-3D3E-4D5B-9B0E-8CFD35FFC7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I131:I132</xm:sqref>
        </x14:conditionalFormatting>
        <x14:conditionalFormatting xmlns:xm="http://schemas.microsoft.com/office/excel/2006/main">
          <x14:cfRule type="iconSet" priority="399" id="{27D063EA-B5A2-44EC-B0C7-ACD4BD52AD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8" id="{7DD9B206-E913-41CE-AEB2-BD602C7F92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6" id="{E1478838-D29D-467B-86F6-345BB88640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5" id="{ACC6A0CC-0929-4EE2-9435-9133F3B127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7" id="{D87E3DEC-AF6A-41E9-88B8-FC842749965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I133:I134 I126:I130</xm:sqref>
        </x14:conditionalFormatting>
        <x14:conditionalFormatting xmlns:xm="http://schemas.microsoft.com/office/excel/2006/main">
          <x14:cfRule type="iconSet" priority="112834" id="{19D5A302-AEEE-4CFE-8946-6DD1B753CA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I13:J17</xm:sqref>
        </x14:conditionalFormatting>
        <x14:conditionalFormatting xmlns:xm="http://schemas.microsoft.com/office/excel/2006/main">
          <x14:cfRule type="iconSet" priority="113237" id="{FFAFCE93-4762-4B88-87AB-51CED14E83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38" id="{861FE3F7-966D-49B9-9329-833E6294B6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I27:J29</xm:sqref>
        </x14:conditionalFormatting>
        <x14:conditionalFormatting xmlns:xm="http://schemas.microsoft.com/office/excel/2006/main">
          <x14:cfRule type="iconSet" priority="121022" id="{4D7E85F6-A060-4C74-989F-7925F176D6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023" id="{53F8C843-3433-4299-9B7D-2B7C9548AE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020" id="{2F7E1F68-A1C6-4FE1-A43F-02E4FB12CF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024" id="{B862F23E-52BC-43AB-8426-B823DEEB29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025" id="{E7AB8990-3E3A-41CE-B925-D45B5C1324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019" id="{2DB17F5E-1AA0-45DA-84D7-0D90D9A5B9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021" id="{622B1A73-4C06-47A4-BCD5-01FE6A9D6A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I27:J46</xm:sqref>
        </x14:conditionalFormatting>
        <x14:conditionalFormatting xmlns:xm="http://schemas.microsoft.com/office/excel/2006/main">
          <x14:cfRule type="iconSet" priority="121033" id="{095A3367-E01F-48CA-8148-863D233A17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034" id="{F8ACE6FF-7061-4763-8597-E1C65CCB6A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I30:J46</xm:sqref>
        </x14:conditionalFormatting>
        <x14:conditionalFormatting xmlns:xm="http://schemas.microsoft.com/office/excel/2006/main">
          <x14:cfRule type="iconSet" priority="391" id="{0F45A11F-8384-45E7-9F29-6FB7A8E558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2" id="{6F1B7699-98FF-43A7-B109-AA864FE8AC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I47:J47</xm:sqref>
        </x14:conditionalFormatting>
        <x14:conditionalFormatting xmlns:xm="http://schemas.microsoft.com/office/excel/2006/main">
          <x14:cfRule type="iconSet" priority="389" id="{0FA0E415-4EFE-477B-BF87-AFE8A786E8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0" id="{31E1DA5F-4CDB-4C13-A0B6-661B2C3C80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5" id="{0DEB94A2-C9EF-44DA-B69A-0CE1E19DE8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8" id="{124891BE-3C01-4CBA-999C-DE7D29E0F6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7" id="{C684345F-EAD9-4CB8-8AE8-11E7DA2940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4" id="{3DD29555-2D30-41DD-B913-72E81872DF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6" id="{CA438212-6A01-484F-B57C-C108AB1155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I47:J60 I26:K26 I13:J25</xm:sqref>
        </x14:conditionalFormatting>
        <x14:conditionalFormatting xmlns:xm="http://schemas.microsoft.com/office/excel/2006/main">
          <x14:cfRule type="iconSet" priority="383" id="{5A95AA24-6B45-4B06-9712-11ECF0CF43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2" id="{074DBFFB-5B86-4A3D-964A-12904EDD97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I58:J60</xm:sqref>
        </x14:conditionalFormatting>
        <x14:conditionalFormatting xmlns:xm="http://schemas.microsoft.com/office/excel/2006/main">
          <x14:cfRule type="iconSet" priority="110" id="{43E3070A-590A-4509-A482-4B66E3F3D1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" id="{1AF78B38-1FAA-4AD3-94DB-297402B701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" id="{74CC13A7-9855-4905-ADE4-908222F015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" id="{0139BBB0-9C28-4C01-A0F2-AE2FFA69E2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" id="{6D67CC61-34D2-476A-98C1-CF6A39E7F8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" id="{D06CB5C6-79FD-4BF4-9697-E3213F07E1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30" stopIfTrue="1" operator="containsText" id="{F8BFA07D-38EF-420A-91F1-66AFED6E2EBC}">
            <xm:f>NOT(ISERROR(SEARCH(0,I63)))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25" id="{0E5AC5E5-F30C-4CAD-83E8-884E36343E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4" id="{D0A6FB19-9D0D-410B-B277-1B03A061C9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3" id="{92F12179-CDC5-4483-A9C1-428EF8C471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2" id="{C68CE6C8-6E76-4BDD-9321-B02A103427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7" id="{B6D7DACC-DF8E-4C46-A629-E3DB7D5674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" id="{A25D80B0-0D34-44E5-A354-1E510D2E26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" id="{D2534089-60B0-49B1-8F09-26E2A2CEBB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" id="{5311F675-4CAC-4F22-A9A4-6AD4ABFF1C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" id="{017CCA7D-E9B6-4025-9794-BF077A17BA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" id="{63E7FD05-0767-4678-97A7-ADB84FEF44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" id="{199885DD-D7B5-44F9-80F2-1658A91333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" id="{663ABA1E-4571-439F-B600-061B911C945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" id="{C6473A30-128A-41F0-811D-84DF95C7EA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" id="{735A98CE-130E-4401-BED1-F8C9881698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I63:J63</xm:sqref>
        </x14:conditionalFormatting>
        <x14:conditionalFormatting xmlns:xm="http://schemas.microsoft.com/office/excel/2006/main">
          <x14:cfRule type="iconSet" priority="114347" id="{14051402-FDDC-49F2-AEC8-E80E2DA317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I76:J90</xm:sqref>
        </x14:conditionalFormatting>
        <x14:conditionalFormatting xmlns:xm="http://schemas.microsoft.com/office/excel/2006/main">
          <x14:cfRule type="iconSet" priority="114448" id="{81B6B184-34A4-4E54-B1CB-948C119FD7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445" id="{45555DFC-A375-4CFC-938B-2D868131D7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446" id="{07FD0D48-E790-42E9-9C3A-E300F1EA71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447" id="{FB60F865-96E0-4C9A-9C14-FF97D98CBE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449" id="{F0C54B38-BF18-47EF-B09D-8DA085B6B8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450" id="{38A5F194-C171-4AFC-BE10-B51198CFCE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I113:J113 I112:K112</xm:sqref>
        </x14:conditionalFormatting>
        <x14:conditionalFormatting xmlns:xm="http://schemas.microsoft.com/office/excel/2006/main">
          <x14:cfRule type="iconSet" priority="114737" id="{BE500D50-D789-4929-ADF7-C3E855B873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38" id="{C2CD7157-BCBE-4165-B382-1D05D9EEB0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39" id="{C628BD1F-775A-492B-9683-205437A4B1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40" id="{FB8F82A8-315E-434B-A1D2-9CF83B2602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41" id="{E5E01D8B-0469-4DAD-84F8-2545379A1D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I114:J118</xm:sqref>
        </x14:conditionalFormatting>
        <x14:conditionalFormatting xmlns:xm="http://schemas.microsoft.com/office/excel/2006/main">
          <x14:cfRule type="iconSet" priority="374" id="{85918E0A-E744-4445-B59E-BDB80A3E2A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3" id="{C4084B3C-531E-4113-98EC-55C8DA86A3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2" id="{0D3F9DE3-364D-4F37-AE05-3B400D1A89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1" id="{842AFCD8-69D8-432E-A353-E71543CB3D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5" id="{7397CEA1-22D1-4E5F-AE5C-ACB2A6DE4A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I119:J120</xm:sqref>
        </x14:conditionalFormatting>
        <x14:conditionalFormatting xmlns:xm="http://schemas.microsoft.com/office/excel/2006/main">
          <x14:cfRule type="iconSet" priority="114868" id="{1FE37504-3A25-479A-A67C-0933A62B75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69" id="{37A922A0-2B67-4024-AE5F-A9EE74B2DC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70" id="{2A8BC590-AD59-43AC-A9C0-023E6A564B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71" id="{5C870491-ED57-4930-A869-793811AEAB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72" id="{AF5FF74A-0499-4BE8-86C0-E1CF25323E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I131:J132</xm:sqref>
        </x14:conditionalFormatting>
        <x14:conditionalFormatting xmlns:xm="http://schemas.microsoft.com/office/excel/2006/main">
          <x14:cfRule type="iconSet" priority="370" id="{4BEEB4B1-C99E-4BEA-8DBE-0E76CE9D7D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I160:J161 H136:H141 I137:J141 H160:H162 H142:J159</xm:sqref>
        </x14:conditionalFormatting>
        <x14:conditionalFormatting xmlns:xm="http://schemas.microsoft.com/office/excel/2006/main">
          <x14:cfRule type="iconSet" priority="112868" id="{40F26B10-DC10-4D83-AFAB-F813E624A1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I13:K17</xm:sqref>
        </x14:conditionalFormatting>
        <x14:conditionalFormatting xmlns:xm="http://schemas.microsoft.com/office/excel/2006/main">
          <x14:cfRule type="iconSet" priority="365" id="{EFFE2DDB-9448-404E-8C60-7586BA4A64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6" id="{D6825DDC-AF95-475D-A6F3-5096315FED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7" id="{E0CA96CD-90AB-4F78-9E5B-467D4094A6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8" id="{CFE79041-FA00-4451-BE98-AE8C5025F0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4" id="{EFFD6604-81DB-4A69-83CA-8112422665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I26:K26 I16:I25</xm:sqref>
        </x14:conditionalFormatting>
        <x14:conditionalFormatting xmlns:xm="http://schemas.microsoft.com/office/excel/2006/main">
          <x14:cfRule type="iconSet" priority="363" id="{E27938F6-08B0-4728-8465-E37FFDD0AE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2" id="{9ABE7CBA-8D39-43C5-ABAE-5A09D209B1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I26:K26 I18:I25</xm:sqref>
        </x14:conditionalFormatting>
        <x14:conditionalFormatting xmlns:xm="http://schemas.microsoft.com/office/excel/2006/main">
          <x14:cfRule type="iconSet" priority="360" id="{D16F8F64-9974-4605-9C7C-EF40AF5001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1" id="{9936C713-A294-41AB-AEE8-F23A5C4C7C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I26:K26 I18:J25</xm:sqref>
        </x14:conditionalFormatting>
        <x14:conditionalFormatting xmlns:xm="http://schemas.microsoft.com/office/excel/2006/main">
          <x14:cfRule type="iconSet" priority="358" id="{44D7E066-406F-433D-8523-5FE78419D3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9" id="{9E341FF0-E1C4-43E3-8C39-06D0716F52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I48:K57 I13:K17</xm:sqref>
        </x14:conditionalFormatting>
        <x14:conditionalFormatting xmlns:xm="http://schemas.microsoft.com/office/excel/2006/main">
          <x14:cfRule type="iconSet" priority="357" id="{9C0DBBCA-782B-4A46-9E0A-4E03A9872F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I48:K57</xm:sqref>
        </x14:conditionalFormatting>
        <x14:conditionalFormatting xmlns:xm="http://schemas.microsoft.com/office/excel/2006/main">
          <x14:cfRule type="iconSet" priority="112885" id="{B2B6E8B4-BB0A-41BC-A808-18C0A3A166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86" id="{69367283-7589-4BE4-9FF7-704CB401EB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87" id="{AA00C9A6-8108-48F4-B5E3-A231D92499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89" id="{1A3A0A0F-874B-4F1C-A693-0FF6D57F25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88" id="{B5BBD4F4-56D8-4412-9D42-653DB7E485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83" id="{B490E267-66B5-40C5-AE8A-0B2791F65A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90" id="{1FD5F6BB-09BB-484A-AB05-E684D2691C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884" id="{B2FFD316-FA51-4306-AF62-6DDF4AF177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J13:J14</xm:sqref>
        </x14:conditionalFormatting>
        <x14:conditionalFormatting xmlns:xm="http://schemas.microsoft.com/office/excel/2006/main">
          <x14:cfRule type="iconSet" priority="337" id="{3BDB2CDD-8748-4856-882F-D99CBCCCD1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8" id="{B08AF3A0-88E3-4C69-84FC-40B3568BAA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6" id="{45665FCB-62D4-42C2-A90C-C626F8123E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J16:J17</xm:sqref>
        </x14:conditionalFormatting>
        <x14:conditionalFormatting xmlns:xm="http://schemas.microsoft.com/office/excel/2006/main">
          <x14:cfRule type="iconSet" priority="113078" id="{BA7CB6A4-1628-47DD-A826-6A13FF6305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077" id="{0F72088C-0B7C-4B76-AB1C-14FAA5B91B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076" id="{60986621-06AA-4391-95FB-7BA5BE4D2C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079" id="{BCE601F7-6C08-4276-A31E-C9F81F0186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080" id="{6E3069A2-162A-48E7-A5C7-3089CC1E71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J16:J26</xm:sqref>
        </x14:conditionalFormatting>
        <x14:conditionalFormatting xmlns:xm="http://schemas.microsoft.com/office/excel/2006/main">
          <x14:cfRule type="iconSet" priority="113087" id="{AEC9305B-CB87-420D-808E-658FA5252B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086" id="{528A39BE-C941-4EA9-88E7-DD7AA745D6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J18:J26</xm:sqref>
        </x14:conditionalFormatting>
        <x14:conditionalFormatting xmlns:xm="http://schemas.microsoft.com/office/excel/2006/main">
          <x14:cfRule type="iconSet" priority="113282" id="{525EFD80-A21E-4271-8A98-A2DC893DE6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83" id="{FB5DFA08-14A1-469A-9759-808D1BCC5B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84" id="{326BD378-4EA5-41A7-BF66-711784BDF5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88" id="{ADB02061-F494-4492-B649-BC18C13983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87" id="{9BF2264C-3C53-4DA7-AE7D-39A3A4124C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86" id="{EB309D77-C975-4648-BF72-EA07E8E62C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285" id="{840B664A-7B73-4865-8F49-63E7EF7C47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J27:J29</xm:sqref>
        </x14:conditionalFormatting>
        <x14:conditionalFormatting xmlns:xm="http://schemas.microsoft.com/office/excel/2006/main">
          <x14:cfRule type="iconSet" priority="121061" id="{E63579C3-7C4D-4A9C-B4F1-E6276A219A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062" id="{C9881D2E-0BD5-40FD-9430-498FBD7E08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J30:J46</xm:sqref>
        </x14:conditionalFormatting>
        <x14:conditionalFormatting xmlns:xm="http://schemas.microsoft.com/office/excel/2006/main">
          <x14:cfRule type="iconSet" priority="323" id="{4ECA4F10-4B23-4D2E-965B-44D606B2D6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8" id="{4FACD66B-C5E0-4F4C-A88D-49A1445169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7" id="{691ECD18-3238-49A3-87D1-154480A221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2" id="{72B946E6-165F-4F9E-BE32-0296D28271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6" id="{A5058A8E-7D6C-407E-B3DC-664B14B318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5" id="{95289D12-A656-4CF3-A772-6DF83AA0B4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4" id="{E82B88DA-CAB7-47C6-9A92-A9D1077CB1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J58:J60</xm:sqref>
        </x14:conditionalFormatting>
        <x14:conditionalFormatting xmlns:xm="http://schemas.microsoft.com/office/excel/2006/main">
          <x14:cfRule type="iconSet" priority="114051" id="{FE1BE2A0-CBB7-4C1B-BAA3-8E51122620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52" id="{F4FFBB12-E19B-49F2-BA4B-B0F284E13F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53" id="{3CF8D19C-5508-4E22-8E25-3CE2706213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54" id="{B7382F89-81C1-4AF8-9729-B5FA1C1E1E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4055" stopIfTrue="1" operator="containsText" id="{757E0FF2-0A2B-47A4-9975-1A8932E18882}">
            <xm:f>NOT(ISERROR(SEARCH(0,J64)))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4037" id="{467EB2D3-7A8F-4D7C-BF1D-EB267B1D7F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38" id="{C1D80F73-1EDF-4ED9-B878-7D6A1225EE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39" id="{88E1554C-F635-484A-B685-DF9CC83EAE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40" id="{E6FE0FEC-FBCD-4F6E-B3F9-D8490F66DC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41" id="{90A6447D-DDC4-433D-B1BD-ABCE7677A0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42" id="{945E9438-EB42-4BBD-B0DC-9429380339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43" id="{FA0A74F5-CF59-4A1F-9B95-8B78E31AC4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44" id="{90F74D12-66A0-4A50-9F2C-15FB0AB80C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45" id="{147E944C-BBEA-470D-83FB-501073D6FA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46" id="{FB731EA0-BEAA-4924-94BB-50FE0313B5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47" id="{B89DA04C-6C95-4ADB-8CDF-AED03220C8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48" id="{E21AA8D6-1AAB-4540-B25B-940BB0267C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49" id="{A32B90E2-6782-4538-9AE6-8544A69BF3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50" id="{B549F445-C087-469C-80C3-E2C6A184E7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J64:J71</xm:sqref>
        </x14:conditionalFormatting>
        <x14:conditionalFormatting xmlns:xm="http://schemas.microsoft.com/office/excel/2006/main">
          <x14:cfRule type="iconSet" priority="314" id="{8D3BB527-97AC-4983-98FF-699EBA946C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321" stopIfTrue="1" operator="containsText" id="{DBDB657A-5ADE-4638-915A-C72992A5E3E9}">
            <xm:f>NOT(ISERROR(SEARCH(0,J72)))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05" id="{211F1F95-91A3-4379-AA71-82F3CEDC0F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0" id="{2301EA32-A215-4342-B9D8-0EF3A25843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9" id="{1EE97C43-14E8-4507-AF1D-D175491F81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8" id="{6E3A32A9-F3F5-4198-A71F-0E5E7F03ED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1" id="{1AC0FC40-BC1B-4D5E-9902-4658CEFBC7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7" id="{9E8C7A0B-3443-4F26-898E-4494C08D85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6" id="{4F4652C7-0519-490B-A9FE-ECB7F5B4AA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2" id="{7E5A3FAA-D827-4BA7-B432-0AEEA36DDB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3" id="{DDB56062-E366-499D-B06F-ED8DB7B8A1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5" id="{2DF58DDC-FBF2-4834-91B8-4935328FCF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6" id="{1BE1A501-E558-47FF-92F8-C4903A1E91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7" id="{A2F60799-834A-47A9-B4B6-F7B7FF5A4A5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8" id="{B292256D-ECB2-43AD-A392-66A1AF6F39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9" id="{FB1A7B31-DD24-43D0-A404-246362964D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0" id="{3122AA50-3263-434F-9665-C8C43592D4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4" id="{3BD391C6-57D8-4B9E-848F-7699A68BE4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3" id="{A7C9CB80-5A45-4623-AE87-AD3E8BDAB0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J72</xm:sqref>
        </x14:conditionalFormatting>
        <x14:conditionalFormatting xmlns:xm="http://schemas.microsoft.com/office/excel/2006/main">
          <x14:cfRule type="iconSet" priority="64" id="{B2607064-DDCE-4673-A78E-C957F4687E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3" id="{0E548A77-169A-454A-9F59-548CA0CEED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2" id="{980D3BDD-D091-4B51-B773-22BDD94F72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0" id="{1530B9F0-7539-4071-BFBA-C987E074CB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9" id="{B459011F-FDB3-4BB2-90FD-D36F928BD3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1" id="{74D6F4D9-73BF-4580-BCBE-24555F2223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6" id="{496FF105-1005-41B0-9F34-BAA54A9F51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5" id="{02BC0558-25EB-4AA8-B51E-B35B0F6040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J92:J110</xm:sqref>
        </x14:conditionalFormatting>
        <x14:conditionalFormatting xmlns:xm="http://schemas.microsoft.com/office/excel/2006/main">
          <x14:cfRule type="iconSet" priority="114882" id="{997C573B-79C2-47B7-A343-FEBA3FAC6D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81" id="{F0DFFA64-0C8F-4656-8D17-91D9E43040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83" id="{A98D8A80-30C7-4F29-975E-705787E34A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84" id="{8955E3D4-BAA7-4F22-B958-F08C4381C6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885" id="{0AFB7A7C-96A0-498F-8D1F-751041EC87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J131:J132</xm:sqref>
        </x14:conditionalFormatting>
        <x14:conditionalFormatting xmlns:xm="http://schemas.microsoft.com/office/excel/2006/main">
          <x14:cfRule type="iconSet" priority="296" id="{617EE50E-14E9-46E5-B144-6B088C1C0E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5" id="{D4C98329-341D-4788-9638-7B12EC7526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7" id="{0B0191E1-D3DD-40E2-A034-A366791B36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8" id="{9FBD6634-1674-43EF-A176-20830BD78F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J133:J134 J126:J130</xm:sqref>
        </x14:conditionalFormatting>
        <x14:conditionalFormatting xmlns:xm="http://schemas.microsoft.com/office/excel/2006/main">
          <x14:cfRule type="iconSet" priority="294" id="{2A430F8A-745A-4838-8965-9E1083F80D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J136</xm:sqref>
        </x14:conditionalFormatting>
        <x14:conditionalFormatting xmlns:xm="http://schemas.microsoft.com/office/excel/2006/main">
          <x14:cfRule type="iconSet" priority="293" id="{7C8BB4B8-C886-4692-AB0C-2D9EA42037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2" id="{BFF8F5DA-7B8E-49C7-BE8C-EADE8BE6EC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J171:J173</xm:sqref>
        </x14:conditionalFormatting>
        <x14:conditionalFormatting xmlns:xm="http://schemas.microsoft.com/office/excel/2006/main">
          <x14:cfRule type="iconSet" priority="112904" id="{4C3AE481-BB5F-4CDF-82D8-B07C529B28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905" id="{BD9CD087-91EB-4CA8-A346-F2593CE607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J13:K17</xm:sqref>
        </x14:conditionalFormatting>
        <x14:conditionalFormatting xmlns:xm="http://schemas.microsoft.com/office/excel/2006/main">
          <x14:cfRule type="iconSet" priority="289" id="{38776FA3-3A1A-428A-9E42-9015C0D513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8" id="{CD775A62-1D7A-4F37-ACE4-C86ED1FC6C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J48:K57 J47 J58:J60</xm:sqref>
        </x14:conditionalFormatting>
        <x14:conditionalFormatting xmlns:xm="http://schemas.microsoft.com/office/excel/2006/main">
          <x14:cfRule type="iconSet" priority="58" id="{9CC3F33C-809E-4AB4-9D9D-4C0FCD8CD4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J91:K111 I76:J90</xm:sqref>
        </x14:conditionalFormatting>
        <x14:conditionalFormatting xmlns:xm="http://schemas.microsoft.com/office/excel/2006/main">
          <x14:cfRule type="iconSet" priority="54" id="{58A51DED-0C5A-48A6-8802-0EC3366D1B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J91:K111 J76:J90</xm:sqref>
        </x14:conditionalFormatting>
        <x14:conditionalFormatting xmlns:xm="http://schemas.microsoft.com/office/excel/2006/main">
          <x14:cfRule type="iconSet" priority="287" id="{195256B4-5EC6-48EF-B197-4585EE0FED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J160:K161 J157:K157 K143:K156 I143:I154 I158:K159 J139:J156</xm:sqref>
        </x14:conditionalFormatting>
        <x14:conditionalFormatting xmlns:xm="http://schemas.microsoft.com/office/excel/2006/main">
          <x14:cfRule type="iconSet" priority="112917" id="{42CF6FB0-8EA3-4F2B-8CFF-D866459492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918" id="{D2E467FB-DC13-4726-875C-B1DDAB5DF8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K13:K17</xm:sqref>
        </x14:conditionalFormatting>
        <x14:conditionalFormatting xmlns:xm="http://schemas.microsoft.com/office/excel/2006/main">
          <x14:cfRule type="iconSet" priority="113103" id="{E3471AE5-831C-42F4-A8F5-940B5C32AE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102" id="{F057E3AD-DC5B-46CD-AC7D-E91B1F789B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K18:K26</xm:sqref>
        </x14:conditionalFormatting>
        <x14:conditionalFormatting xmlns:xm="http://schemas.microsoft.com/office/excel/2006/main">
          <x14:cfRule type="iconSet" priority="113305" id="{AA76C482-0FA9-4368-B1B8-B118BCDC46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306" id="{66781DDA-E27C-44B5-A5A6-1005C70B6F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K27:K29</xm:sqref>
        </x14:conditionalFormatting>
        <x14:conditionalFormatting xmlns:xm="http://schemas.microsoft.com/office/excel/2006/main">
          <x14:cfRule type="iconSet" priority="121079" id="{13487131-A453-400F-92C4-E2771C07B2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1078" id="{4CB58555-F41A-44BE-839A-3ABBE05D27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K30:K46</xm:sqref>
        </x14:conditionalFormatting>
        <x14:conditionalFormatting xmlns:xm="http://schemas.microsoft.com/office/excel/2006/main">
          <x14:cfRule type="iconSet" priority="282" id="{EAFDAC5E-EE6D-4468-AF23-F6D4FBC4AF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1" id="{867D5D89-4C00-461C-B4DA-5F9CA89E7E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K47:K60</xm:sqref>
        </x14:conditionalFormatting>
        <x14:conditionalFormatting xmlns:xm="http://schemas.microsoft.com/office/excel/2006/main">
          <x14:cfRule type="iconSet" priority="352" id="{E97E5F63-567E-403E-948C-C9D09DCB2F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7" id="{A3074430-0CC6-4073-B1A7-648EAE9D40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8" id="{28707FD5-F43D-417A-B8C5-05C4948AD1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9" id="{56C50E97-A654-4352-9658-9EA3452FD0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0" id="{1F3A0415-09CC-419C-96A4-2F5104CCF0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1" id="{8A88CC6C-87F1-4F9A-9E7B-5B83E98A6E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3" id="{5C6AE6D3-0891-40C5-AEB2-16B2BD5F58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4" id="{EC3E4105-E81F-4EE8-A94A-15ABAA4019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5" id="{3C5F7412-5C85-421C-9222-47D004A2EB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356" stopIfTrue="1" operator="containsText" id="{BB48E5B2-9639-479F-9056-239FEFEF2016}">
            <xm:f>NOT(ISERROR(SEARCH(0,K63)))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K63</xm:sqref>
        </x14:conditionalFormatting>
        <x14:conditionalFormatting xmlns:xm="http://schemas.microsoft.com/office/excel/2006/main">
          <x14:cfRule type="iconSet" priority="114075" id="{5905C3B9-5298-4352-8D09-EE5DC315E5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76" id="{F0B392E6-FB39-4AFC-A383-7C98FCBAEC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77" id="{817BECCB-B550-4FCA-BA3B-416EF34166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78" id="{E2EDD417-18F6-41C0-AA3F-CD1BF4802F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79" id="{5DF998AA-DE94-4E69-A335-D40F2D873E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80" id="{F0C4615B-6058-477B-A18D-25D9403951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81" id="{F3508924-4471-4BD2-9A36-59A0E43804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82" id="{0CA171D8-8F83-4A65-9DED-5954DD60E1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70" id="{DB1B702C-4E8F-4B23-86CD-A79A73F931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71" id="{DF5633EB-E5DD-4DE2-9687-C9A4752F34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83" id="{9963C2C6-25E6-4393-B91B-AE2E1D3726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4084" stopIfTrue="1" operator="containsText" id="{EE45740D-4E92-49DB-819A-7B1186EB7AC6}">
            <xm:f>NOT(ISERROR(SEARCH(0,K64)))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4069" id="{56E81681-72E3-4DDC-9F0A-B7855AD2F0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72" id="{F9B41D60-2DAB-4968-8792-28918C371E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73" id="{EF258C02-B934-497E-8C09-2E42EA6AAC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74" id="{180A3338-548C-4678-B409-CA0558E01B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68" id="{60D0A13A-8AAB-4C7A-9775-F7369BFEB7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67" id="{995B3F94-3311-4394-B9CE-682F7080AF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66" id="{55266885-C777-4395-AF3A-3730BD1592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K64:K72</xm:sqref>
        </x14:conditionalFormatting>
        <x14:conditionalFormatting xmlns:xm="http://schemas.microsoft.com/office/excel/2006/main">
          <x14:cfRule type="iconSet" priority="114349" id="{A9BD1001-FDDB-4623-BB31-58C6BB71B1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350" id="{FF41F232-65AD-4E43-A2BB-9C552795CC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K76:K90</xm:sqref>
        </x14:conditionalFormatting>
        <x14:conditionalFormatting xmlns:xm="http://schemas.microsoft.com/office/excel/2006/main">
          <x14:cfRule type="iconSet" priority="114772" id="{FEF3193E-6806-44AE-B152-29E3FD3394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74" id="{B14E0525-C9D1-4DBC-93CA-E21C8CF0C7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75" id="{29B4D7DA-A1DC-43B6-B44F-8E5E372031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73" id="{EBA7E96F-46E1-4F19-8B07-9631557532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771" id="{3A04C005-7453-4D25-BC8E-663A10B2A2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K112 J112:J118</xm:sqref>
        </x14:conditionalFormatting>
        <x14:conditionalFormatting xmlns:xm="http://schemas.microsoft.com/office/excel/2006/main">
          <x14:cfRule type="iconSet" priority="257" id="{CB6A4208-10B4-4D3D-B2E4-544F4FF3FC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K136:K138</xm:sqref>
        </x14:conditionalFormatting>
        <x14:conditionalFormatting xmlns:xm="http://schemas.microsoft.com/office/excel/2006/main">
          <x14:cfRule type="iconSet" priority="255" id="{F2E903FB-5CC6-4909-A584-8E388C3DAF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K160:K161 I143:J154 I158:K159 K139:K157</xm:sqref>
        </x14:conditionalFormatting>
        <x14:conditionalFormatting xmlns:xm="http://schemas.microsoft.com/office/excel/2006/main">
          <x14:cfRule type="iconSet" priority="256" id="{6B574A86-E048-4C4A-A85F-74C2B6F5F7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K160:K161 K155:K157</xm:sqref>
        </x14:conditionalFormatting>
        <x14:conditionalFormatting xmlns:xm="http://schemas.microsoft.com/office/excel/2006/main">
          <x14:cfRule type="iconSet" priority="254" id="{1A1338C2-42AA-46D1-911F-2FB8C75339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K168 H164:J169</xm:sqref>
        </x14:conditionalFormatting>
        <x14:conditionalFormatting xmlns:xm="http://schemas.microsoft.com/office/excel/2006/main">
          <x14:cfRule type="iconSet" priority="253" id="{5E6251DA-D605-4FE2-B944-F6B42F95C9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K168 H168:J169</xm:sqref>
        </x14:conditionalFormatting>
        <x14:conditionalFormatting xmlns:xm="http://schemas.microsoft.com/office/excel/2006/main">
          <x14:cfRule type="iconSet" priority="249" id="{29851C19-FEEA-40CA-A214-E2B6843AD5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2" id="{134F0AF3-420A-4F07-8293-D2C402E645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1" id="{72F6330E-0064-481F-8F06-E4ED707840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0" id="{CF93EB60-C1A4-4DED-BC08-ECBED73984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8" id="{4923CD8D-4CF3-4015-91CD-FF5F123D85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7" id="{B8531383-FB73-417C-8798-CA4FE0BDB7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6" id="{2EF59C40-C778-4A56-9967-9E1CCC2F65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5" id="{796FA43C-6E0E-418C-9971-08D17DCA61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3" id="{A350A8DD-4080-48F0-8228-00BE9E6C72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1" id="{F3FD91DC-1E14-4E50-B048-02BADBDE72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2" id="{C34FECD9-37B7-40E9-A827-C03D7A8ACD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4" id="{64DBF7D1-D4F9-45AB-BA19-AB476AC139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K168</xm:sqref>
        </x14:conditionalFormatting>
        <x14:conditionalFormatting xmlns:xm="http://schemas.microsoft.com/office/excel/2006/main">
          <x14:cfRule type="iconSet" priority="240" id="{3A9367E3-B1C3-41E3-9AA7-0A440C38D4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K169:L169 K164:K167</xm:sqref>
        </x14:conditionalFormatting>
        <x14:conditionalFormatting xmlns:xm="http://schemas.microsoft.com/office/excel/2006/main">
          <x14:cfRule type="iconSet" priority="239" id="{DB0C5737-830E-4962-8FB4-BA6A5A68B8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8" id="{13B010DA-2669-469F-805E-6589D784A5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K171:M173</xm:sqref>
        </x14:conditionalFormatting>
        <x14:conditionalFormatting xmlns:xm="http://schemas.microsoft.com/office/excel/2006/main">
          <x14:cfRule type="iconSet" priority="112933" id="{9383FDB9-D80C-4417-9793-98E3A6EEC4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L13:L17</xm:sqref>
        </x14:conditionalFormatting>
        <x14:conditionalFormatting xmlns:xm="http://schemas.microsoft.com/office/excel/2006/main">
          <x14:cfRule type="iconSet" priority="113116" id="{BB3E3D15-DD7F-41E0-8992-3AE42C857A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L18:L26</xm:sqref>
        </x14:conditionalFormatting>
        <x14:conditionalFormatting xmlns:xm="http://schemas.microsoft.com/office/excel/2006/main">
          <x14:cfRule type="iconSet" priority="113321" id="{E7CDE81D-8A26-4FA3-A39D-306E8A57C2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L27:L29</xm:sqref>
        </x14:conditionalFormatting>
        <x14:conditionalFormatting xmlns:xm="http://schemas.microsoft.com/office/excel/2006/main">
          <x14:cfRule type="iconSet" priority="121092" id="{A887C56E-42FF-4439-B86B-6B511CA52D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L30:L46</xm:sqref>
        </x14:conditionalFormatting>
        <x14:conditionalFormatting xmlns:xm="http://schemas.microsoft.com/office/excel/2006/main">
          <x14:cfRule type="iconSet" priority="235" id="{DDA26769-EBD3-49E7-B71F-C3C128C17B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L47:L60</xm:sqref>
        </x14:conditionalFormatting>
        <x14:conditionalFormatting xmlns:xm="http://schemas.microsoft.com/office/excel/2006/main">
          <x14:cfRule type="iconSet" priority="6" id="{85BA3A34-0663-4329-9E5E-9D3C7EC4E0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7" stopIfTrue="1" operator="containsText" id="{037DCA66-7A12-4CA3-A404-F8CA907D62E4}">
            <xm:f>NOT(ISERROR(SEARCH(0,L63)))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" id="{C257A998-AFAB-4B35-A764-F39626EC07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L63</xm:sqref>
        </x14:conditionalFormatting>
        <x14:conditionalFormatting xmlns:xm="http://schemas.microsoft.com/office/excel/2006/main">
          <x14:cfRule type="containsText" priority="114099" stopIfTrue="1" operator="containsText" id="{7E91D8BB-5B06-4D5D-A56F-52A8CB516CBC}">
            <xm:f>NOT(ISERROR(SEARCH(0,L64)))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14097" id="{1B2C1DC8-D8DF-48C4-8B79-C7B71D4632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098" id="{F4A6E162-B069-461F-9CA1-387FDB62DD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L64:L72</xm:sqref>
        </x14:conditionalFormatting>
        <x14:conditionalFormatting xmlns:xm="http://schemas.microsoft.com/office/excel/2006/main">
          <x14:cfRule type="iconSet" priority="227" id="{0A35D309-8C74-4B8B-895D-072B9D9964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L137:L138</xm:sqref>
        </x14:conditionalFormatting>
        <x14:conditionalFormatting xmlns:xm="http://schemas.microsoft.com/office/excel/2006/main">
          <x14:cfRule type="iconSet" priority="226" id="{CB489D7F-5FB7-4AA4-A331-3F11EF2192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L164:L167</xm:sqref>
        </x14:conditionalFormatting>
        <x14:conditionalFormatting xmlns:xm="http://schemas.microsoft.com/office/excel/2006/main">
          <x14:cfRule type="iconSet" priority="225" id="{AF8C0035-3CD1-46D6-BD30-797DB9B117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3" id="{2338AFF0-BA0A-4438-8424-E6B16A63B3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2" id="{57DF4C7A-E811-42C5-B242-A4F2DE4874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1" id="{52B40B28-2161-4247-91E0-8005E25CA6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0" id="{EB538116-273B-4632-A68A-BF1D3B30E7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9" id="{887F472B-4AA4-4BEE-A288-B1ADFED811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7" id="{57DAC14D-23A9-4AAA-9189-6BCD26EB15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6" id="{F2735E25-5136-4146-8F26-B5C71A8E0D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5" id="{D0327713-EBAD-4553-9930-EBE0042507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4" id="{759FF5A7-4DCF-436F-89F7-F59AF5E28A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8" id="{512F1398-9D98-4893-B8E3-1573DD57D1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4" id="{BF0A7FA0-933C-493F-9A37-A7D64AD64F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L168</xm:sqref>
        </x14:conditionalFormatting>
        <x14:conditionalFormatting xmlns:xm="http://schemas.microsoft.com/office/excel/2006/main">
          <x14:cfRule type="iconSet" priority="114786" id="{F578B352-F3CC-4272-851D-9F8B4ABF5DFB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M112:M120</xm:sqref>
        </x14:conditionalFormatting>
        <x14:conditionalFormatting xmlns:xm="http://schemas.microsoft.com/office/excel/2006/main">
          <x14:cfRule type="iconSet" priority="114900" id="{94A57A03-946F-4ED3-8009-805BAAFEF403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M131:M132</xm:sqref>
        </x14:conditionalFormatting>
        <x14:conditionalFormatting xmlns:xm="http://schemas.microsoft.com/office/excel/2006/main">
          <x14:cfRule type="iconSet" priority="79" id="{8C3C850D-7AB7-461F-8047-4B1B25F4BBEE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M133:M135 M74:M111 M121:M130</xm:sqref>
        </x14:conditionalFormatting>
        <x14:conditionalFormatting xmlns:xm="http://schemas.microsoft.com/office/excel/2006/main">
          <x14:cfRule type="iconSet" priority="115361" id="{5F2807DC-39CC-47C4-B603-F2B09758FBB7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M139:M161</xm:sqref>
        </x14:conditionalFormatting>
        <x14:conditionalFormatting xmlns:xm="http://schemas.microsoft.com/office/excel/2006/main">
          <x14:cfRule type="iconSet" priority="211" id="{241E5DC6-9BA9-4D76-A6CA-C793578D3B27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M162 M136:M138</xm:sqref>
        </x14:conditionalFormatting>
        <x14:conditionalFormatting xmlns:xm="http://schemas.microsoft.com/office/excel/2006/main">
          <x14:cfRule type="iconSet" priority="210" id="{BC2836DC-310C-45D0-8D16-132357E8254D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M168</xm:sqref>
        </x14:conditionalFormatting>
        <x14:conditionalFormatting xmlns:xm="http://schemas.microsoft.com/office/excel/2006/main">
          <x14:cfRule type="iconSet" priority="209" id="{730BFF1B-7946-4C00-A883-DA30007EE366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M169 M164:M167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5B047-9377-4906-9C50-9FEB7A18B58B}">
  <sheetPr>
    <pageSetUpPr autoPageBreaks="0"/>
  </sheetPr>
  <dimension ref="A1:AM197"/>
  <sheetViews>
    <sheetView showGridLines="0" topLeftCell="B147" zoomScale="73" zoomScaleNormal="73" workbookViewId="0">
      <selection activeCell="L148" sqref="K148:L175"/>
    </sheetView>
  </sheetViews>
  <sheetFormatPr baseColWidth="10" defaultColWidth="8.5703125" defaultRowHeight="15" x14ac:dyDescent="0.25"/>
  <cols>
    <col min="1" max="1" width="16.42578125" style="6" customWidth="1"/>
    <col min="2" max="2" width="19.42578125" style="42" customWidth="1"/>
    <col min="3" max="3" width="35.7109375" style="6" customWidth="1"/>
    <col min="4" max="4" width="127.28515625" style="6" customWidth="1"/>
    <col min="5" max="5" width="10.8554687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104.5703125" style="14" customWidth="1"/>
    <col min="15" max="15" width="8.140625" style="16" customWidth="1"/>
    <col min="16" max="16" width="1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12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10 Marzo - 14 Marzo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68" t="s">
        <v>41</v>
      </c>
      <c r="D13" s="207" t="s">
        <v>42</v>
      </c>
      <c r="E13" s="201"/>
      <c r="F13" s="178">
        <v>3</v>
      </c>
      <c r="G13" s="238" t="s">
        <v>9</v>
      </c>
      <c r="H13" s="220">
        <v>3</v>
      </c>
      <c r="I13" s="279">
        <v>3</v>
      </c>
      <c r="J13" s="7">
        <v>3</v>
      </c>
      <c r="K13" s="7">
        <v>3</v>
      </c>
      <c r="L13" s="33">
        <v>3</v>
      </c>
      <c r="M13" s="122"/>
      <c r="N13" s="174"/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68" t="s">
        <v>41</v>
      </c>
      <c r="D14" s="207" t="s">
        <v>236</v>
      </c>
      <c r="E14" s="201">
        <v>45667</v>
      </c>
      <c r="F14" s="178">
        <v>1</v>
      </c>
      <c r="G14" s="238" t="s">
        <v>9</v>
      </c>
      <c r="H14" s="220">
        <v>0</v>
      </c>
      <c r="I14" s="279">
        <v>0</v>
      </c>
      <c r="J14" s="7">
        <v>0</v>
      </c>
      <c r="K14" s="7">
        <v>0</v>
      </c>
      <c r="L14" s="33">
        <v>0</v>
      </c>
      <c r="M14" s="122"/>
      <c r="N14" s="174" t="s">
        <v>237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18.600000000000001" customHeight="1" thickBot="1" x14ac:dyDescent="0.3">
      <c r="A15" s="720"/>
      <c r="B15" s="730"/>
      <c r="C15" s="70" t="s">
        <v>41</v>
      </c>
      <c r="D15" s="150" t="s">
        <v>43</v>
      </c>
      <c r="E15" s="154"/>
      <c r="F15" s="135"/>
      <c r="G15" s="277"/>
      <c r="H15" s="215">
        <v>1</v>
      </c>
      <c r="I15" s="243">
        <v>1</v>
      </c>
      <c r="J15" s="243">
        <v>1</v>
      </c>
      <c r="K15" s="10">
        <v>1</v>
      </c>
      <c r="L15" s="38">
        <v>1</v>
      </c>
      <c r="M15" s="122"/>
      <c r="N15" s="176"/>
      <c r="O15" s="1"/>
      <c r="P15" s="2"/>
      <c r="Q15" s="4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9" customHeight="1" thickBot="1" x14ac:dyDescent="0.3">
      <c r="A16" s="720"/>
      <c r="B16" s="730"/>
      <c r="C16" s="72"/>
      <c r="D16" s="205"/>
      <c r="E16" s="248"/>
      <c r="F16" s="135"/>
      <c r="G16" s="277"/>
      <c r="H16" s="215"/>
      <c r="I16" s="243"/>
      <c r="J16" s="243"/>
      <c r="K16" s="10"/>
      <c r="L16" s="38"/>
      <c r="M16" s="122"/>
      <c r="N16" s="177"/>
      <c r="O16" s="1"/>
      <c r="P16" s="2"/>
      <c r="Q16" s="4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33" customHeight="1" thickBot="1" x14ac:dyDescent="0.3">
      <c r="A17" s="720"/>
      <c r="B17" s="731" t="s">
        <v>44</v>
      </c>
      <c r="C17" s="485" t="s">
        <v>45</v>
      </c>
      <c r="D17" s="540" t="s">
        <v>46</v>
      </c>
      <c r="E17" s="286"/>
      <c r="F17" s="155">
        <v>1</v>
      </c>
      <c r="G17" s="288" t="s">
        <v>9</v>
      </c>
      <c r="H17" s="218">
        <v>1</v>
      </c>
      <c r="I17" s="306">
        <v>1</v>
      </c>
      <c r="J17" s="8">
        <v>1</v>
      </c>
      <c r="K17" s="46">
        <v>1</v>
      </c>
      <c r="L17" s="32">
        <v>1</v>
      </c>
      <c r="M17" s="486"/>
      <c r="N17" s="622" t="s">
        <v>238</v>
      </c>
      <c r="O17" s="1"/>
      <c r="P17" s="2"/>
      <c r="Q17" s="4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19.149999999999999" customHeight="1" thickBot="1" x14ac:dyDescent="0.3">
      <c r="A18" s="720"/>
      <c r="B18" s="732"/>
      <c r="C18" s="327" t="s">
        <v>48</v>
      </c>
      <c r="D18" s="517" t="s">
        <v>49</v>
      </c>
      <c r="E18" s="208"/>
      <c r="F18" s="423">
        <v>4</v>
      </c>
      <c r="G18" s="419" t="s">
        <v>9</v>
      </c>
      <c r="H18" s="217">
        <v>1</v>
      </c>
      <c r="I18" s="250">
        <v>1</v>
      </c>
      <c r="J18" s="31">
        <v>1</v>
      </c>
      <c r="K18" s="162">
        <v>1</v>
      </c>
      <c r="L18" s="41">
        <v>1</v>
      </c>
      <c r="M18" s="122"/>
      <c r="N18" s="572" t="s">
        <v>50</v>
      </c>
      <c r="O18" s="1"/>
      <c r="P18" s="2"/>
      <c r="Q18" s="4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19.149999999999999" customHeight="1" thickBot="1" x14ac:dyDescent="0.3">
      <c r="A19" s="720"/>
      <c r="B19" s="732"/>
      <c r="C19" s="68" t="s">
        <v>82</v>
      </c>
      <c r="D19" s="445" t="s">
        <v>239</v>
      </c>
      <c r="E19" s="201"/>
      <c r="F19" s="158">
        <v>1</v>
      </c>
      <c r="G19" s="246" t="s">
        <v>9</v>
      </c>
      <c r="H19" s="215">
        <v>1</v>
      </c>
      <c r="I19" s="243">
        <v>1</v>
      </c>
      <c r="J19" s="10">
        <v>1</v>
      </c>
      <c r="K19" s="44">
        <v>1</v>
      </c>
      <c r="L19" s="38">
        <v>0</v>
      </c>
      <c r="M19" s="132"/>
      <c r="N19" s="568" t="s">
        <v>240</v>
      </c>
      <c r="O19" s="1"/>
      <c r="P19" s="2"/>
      <c r="Q19" s="4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" customHeight="1" thickBot="1" x14ac:dyDescent="0.3">
      <c r="A20" s="720"/>
      <c r="B20" s="732"/>
      <c r="C20" s="68" t="s">
        <v>48</v>
      </c>
      <c r="D20" s="348" t="s">
        <v>51</v>
      </c>
      <c r="E20" s="607"/>
      <c r="F20" s="158">
        <v>1</v>
      </c>
      <c r="G20" s="246" t="s">
        <v>9</v>
      </c>
      <c r="H20" s="215">
        <v>1</v>
      </c>
      <c r="I20" s="243">
        <v>1</v>
      </c>
      <c r="J20" s="10">
        <v>1</v>
      </c>
      <c r="K20" s="44">
        <v>1</v>
      </c>
      <c r="L20" s="38">
        <v>1</v>
      </c>
      <c r="M20" s="132"/>
      <c r="N20" s="557"/>
      <c r="O20" s="1"/>
      <c r="P20" s="2"/>
      <c r="Q20" s="4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732"/>
      <c r="C21" s="68" t="s">
        <v>48</v>
      </c>
      <c r="D21" s="445" t="s">
        <v>52</v>
      </c>
      <c r="E21" s="201">
        <v>45671</v>
      </c>
      <c r="F21" s="158">
        <v>1</v>
      </c>
      <c r="G21" s="246" t="s">
        <v>9</v>
      </c>
      <c r="H21" s="215">
        <v>1</v>
      </c>
      <c r="I21" s="243">
        <v>1</v>
      </c>
      <c r="J21" s="10">
        <v>1</v>
      </c>
      <c r="K21" s="44">
        <v>1</v>
      </c>
      <c r="L21" s="38">
        <v>1</v>
      </c>
      <c r="M21" s="132"/>
      <c r="N21" s="611" t="s">
        <v>241</v>
      </c>
      <c r="O21" s="1"/>
      <c r="P21" s="2"/>
      <c r="Q21" s="4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732"/>
      <c r="C22" s="68" t="s">
        <v>48</v>
      </c>
      <c r="D22" s="445" t="s">
        <v>53</v>
      </c>
      <c r="E22" s="201">
        <v>45678</v>
      </c>
      <c r="F22" s="158">
        <v>1</v>
      </c>
      <c r="G22" s="246" t="s">
        <v>9</v>
      </c>
      <c r="H22" s="215">
        <v>1</v>
      </c>
      <c r="I22" s="243">
        <v>3</v>
      </c>
      <c r="J22" s="10">
        <v>3</v>
      </c>
      <c r="K22" s="44">
        <v>3</v>
      </c>
      <c r="L22" s="38">
        <v>3</v>
      </c>
      <c r="M22" s="132"/>
      <c r="N22" s="611" t="str">
        <f ca="1">CONCATENATE(" En bandeja de Miguel R. - Tiene ", NETWORKDAYS(DATE(2025,3,14), TODAY()), " días en su bandeja")</f>
        <v xml:space="preserve"> En bandeja de Miguel R. - Tiene 16 días en su bandeja</v>
      </c>
      <c r="O22" s="1"/>
      <c r="P22" s="2"/>
      <c r="Q22" s="4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732"/>
      <c r="C23" s="68" t="s">
        <v>48</v>
      </c>
      <c r="D23" s="445" t="s">
        <v>54</v>
      </c>
      <c r="E23" s="511">
        <v>45685</v>
      </c>
      <c r="F23" s="158">
        <v>1</v>
      </c>
      <c r="G23" s="246" t="s">
        <v>9</v>
      </c>
      <c r="H23" s="215">
        <v>1</v>
      </c>
      <c r="I23" s="243">
        <v>1</v>
      </c>
      <c r="J23" s="243">
        <v>1</v>
      </c>
      <c r="K23" s="170">
        <v>1</v>
      </c>
      <c r="L23" s="38">
        <v>1</v>
      </c>
      <c r="M23" s="132"/>
      <c r="N23" s="611" t="s">
        <v>55</v>
      </c>
      <c r="O23" s="1"/>
      <c r="P23" s="2"/>
      <c r="Q23" s="4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732"/>
      <c r="C24" s="68" t="s">
        <v>48</v>
      </c>
      <c r="D24" s="445" t="s">
        <v>56</v>
      </c>
      <c r="E24" s="511">
        <v>45691</v>
      </c>
      <c r="F24" s="158">
        <v>1</v>
      </c>
      <c r="G24" s="246" t="s">
        <v>9</v>
      </c>
      <c r="H24" s="215">
        <v>1</v>
      </c>
      <c r="I24" s="243">
        <v>1</v>
      </c>
      <c r="J24" s="243">
        <v>1</v>
      </c>
      <c r="K24" s="243">
        <v>1</v>
      </c>
      <c r="L24" s="38">
        <v>1</v>
      </c>
      <c r="M24" s="132"/>
      <c r="N24" s="557" t="str">
        <f ca="1">CONCATENATE(" El plano en ",RIGHT(D24,5)," tiene ", NETWORKDAYS(E24,TODAY()), " días de retraso (HATCH)")</f>
        <v xml:space="preserve"> El plano en Rev.1 tiene 45 días de retraso (HATCH)</v>
      </c>
      <c r="O24" s="1"/>
      <c r="P24" s="2"/>
      <c r="Q24" s="4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732"/>
      <c r="C25" s="314" t="s">
        <v>48</v>
      </c>
      <c r="D25" s="542" t="s">
        <v>57</v>
      </c>
      <c r="E25" s="512">
        <v>45705</v>
      </c>
      <c r="F25" s="158">
        <v>1</v>
      </c>
      <c r="G25" s="246" t="s">
        <v>9</v>
      </c>
      <c r="H25" s="215">
        <v>1</v>
      </c>
      <c r="I25" s="243">
        <v>1</v>
      </c>
      <c r="J25" s="170">
        <v>1</v>
      </c>
      <c r="K25" s="44">
        <v>1</v>
      </c>
      <c r="L25" s="38">
        <v>1</v>
      </c>
      <c r="M25" s="122"/>
      <c r="N25" s="557" t="str">
        <f ca="1">CONCATENATE(" El plano en ",RIGHT(D25,5)," tiene ", NETWORKDAYS(E25,TODAY()), " días de retraso (HATCH)")</f>
        <v xml:space="preserve"> El plano en Rev 0 tiene 35 días de retraso (HATCH)</v>
      </c>
      <c r="O25" s="1"/>
      <c r="P25" s="2"/>
      <c r="Q25" s="4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732"/>
      <c r="C26" s="314" t="s">
        <v>48</v>
      </c>
      <c r="D26" s="542" t="s">
        <v>58</v>
      </c>
      <c r="E26" s="511">
        <v>45664</v>
      </c>
      <c r="F26" s="158">
        <v>1</v>
      </c>
      <c r="G26" s="246" t="s">
        <v>9</v>
      </c>
      <c r="H26" s="215">
        <v>1</v>
      </c>
      <c r="I26" s="243">
        <v>1</v>
      </c>
      <c r="J26" s="170">
        <v>1</v>
      </c>
      <c r="K26" s="44">
        <v>1</v>
      </c>
      <c r="L26" s="38">
        <v>1</v>
      </c>
      <c r="M26" s="122"/>
      <c r="N26" s="557" t="str">
        <f ca="1">CONCATENATE(" El plano en ",RIGHT(D26,5)," tiene ", NETWORKDAYS(E26,TODAY()), " días de retraso (HATCH)")</f>
        <v xml:space="preserve"> El plano en Rev.B tiene 64 días de retraso (HATCH)</v>
      </c>
      <c r="O26" s="1"/>
      <c r="P26" s="2"/>
      <c r="Q26" s="4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732"/>
      <c r="C27" s="314" t="s">
        <v>48</v>
      </c>
      <c r="D27" s="445" t="s">
        <v>59</v>
      </c>
      <c r="E27" s="512">
        <v>45698</v>
      </c>
      <c r="F27" s="158">
        <v>1</v>
      </c>
      <c r="G27" s="246" t="s">
        <v>9</v>
      </c>
      <c r="H27" s="215">
        <v>1</v>
      </c>
      <c r="I27" s="243">
        <v>1</v>
      </c>
      <c r="J27" s="10">
        <v>1</v>
      </c>
      <c r="K27" s="44">
        <v>1</v>
      </c>
      <c r="L27" s="38">
        <v>1</v>
      </c>
      <c r="M27" s="132"/>
      <c r="N27" s="557" t="str">
        <f ca="1">CONCATENATE(" El plano en ",RIGHT(D27,5)," tiene ", NETWORKDAYS(E27,TODAY()), " días de retraso (HATCH)")</f>
        <v xml:space="preserve"> El plano en Rev.B tiene 40 días de retraso (HATCH)</v>
      </c>
      <c r="O27" s="1"/>
      <c r="P27" s="2"/>
      <c r="Q27" s="4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732"/>
      <c r="C28" s="314" t="s">
        <v>48</v>
      </c>
      <c r="D28" s="445" t="s">
        <v>242</v>
      </c>
      <c r="E28" s="512">
        <v>45699</v>
      </c>
      <c r="F28" s="158"/>
      <c r="G28" s="246" t="s">
        <v>9</v>
      </c>
      <c r="H28" s="170">
        <v>1</v>
      </c>
      <c r="I28" s="7">
        <v>0</v>
      </c>
      <c r="J28" s="243">
        <v>0</v>
      </c>
      <c r="K28" s="44">
        <v>0</v>
      </c>
      <c r="L28" s="38">
        <v>0</v>
      </c>
      <c r="M28" s="132"/>
      <c r="N28" s="611" t="s">
        <v>182</v>
      </c>
      <c r="O28" s="1"/>
      <c r="P28" s="2"/>
      <c r="Q28" s="4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732"/>
      <c r="C29" s="335" t="s">
        <v>48</v>
      </c>
      <c r="D29" s="445" t="s">
        <v>243</v>
      </c>
      <c r="E29" s="512">
        <v>45699</v>
      </c>
      <c r="F29" s="158">
        <v>1</v>
      </c>
      <c r="G29" s="125" t="s">
        <v>9</v>
      </c>
      <c r="H29" s="101">
        <v>1</v>
      </c>
      <c r="I29" s="11">
        <v>0</v>
      </c>
      <c r="J29" s="279">
        <v>0</v>
      </c>
      <c r="K29" s="47">
        <v>0</v>
      </c>
      <c r="L29" s="33">
        <v>0</v>
      </c>
      <c r="M29" s="123"/>
      <c r="N29" s="611" t="s">
        <v>182</v>
      </c>
      <c r="O29" s="1"/>
      <c r="P29" s="2"/>
      <c r="Q29" s="4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732"/>
      <c r="C30" s="335" t="s">
        <v>48</v>
      </c>
      <c r="D30" s="445" t="s">
        <v>244</v>
      </c>
      <c r="E30" s="512">
        <v>45691</v>
      </c>
      <c r="F30" s="158">
        <v>1</v>
      </c>
      <c r="G30" s="246" t="s">
        <v>9</v>
      </c>
      <c r="H30" s="101">
        <v>1</v>
      </c>
      <c r="I30" s="7">
        <v>3</v>
      </c>
      <c r="J30" s="279">
        <v>0</v>
      </c>
      <c r="K30" s="47">
        <v>0</v>
      </c>
      <c r="L30" s="33">
        <v>0</v>
      </c>
      <c r="M30" s="123"/>
      <c r="N30" s="611" t="s">
        <v>182</v>
      </c>
      <c r="O30" s="1"/>
      <c r="P30" s="2"/>
      <c r="Q30" s="4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8.600000000000001" customHeight="1" thickBot="1" x14ac:dyDescent="0.3">
      <c r="A31" s="720"/>
      <c r="B31" s="732"/>
      <c r="C31" s="335" t="s">
        <v>48</v>
      </c>
      <c r="D31" s="445" t="s">
        <v>245</v>
      </c>
      <c r="E31" s="512">
        <v>45698</v>
      </c>
      <c r="F31" s="158">
        <v>1</v>
      </c>
      <c r="G31" s="246" t="s">
        <v>9</v>
      </c>
      <c r="H31" s="101">
        <v>1</v>
      </c>
      <c r="I31" s="7">
        <v>0</v>
      </c>
      <c r="J31" s="279">
        <v>0</v>
      </c>
      <c r="K31" s="47">
        <v>0</v>
      </c>
      <c r="L31" s="33">
        <v>0</v>
      </c>
      <c r="M31" s="123"/>
      <c r="N31" s="611" t="s">
        <v>182</v>
      </c>
      <c r="O31" s="1"/>
      <c r="P31" s="2"/>
      <c r="Q31" s="4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9.149999999999999" customHeight="1" thickBot="1" x14ac:dyDescent="0.3">
      <c r="A32" s="720"/>
      <c r="B32" s="732"/>
      <c r="C32" s="335" t="s">
        <v>48</v>
      </c>
      <c r="D32" s="445" t="s">
        <v>60</v>
      </c>
      <c r="E32" s="512">
        <v>45709</v>
      </c>
      <c r="F32" s="158">
        <v>1</v>
      </c>
      <c r="G32" s="246" t="s">
        <v>9</v>
      </c>
      <c r="H32" s="101">
        <v>1</v>
      </c>
      <c r="I32" s="7">
        <v>0</v>
      </c>
      <c r="J32" s="279">
        <v>0</v>
      </c>
      <c r="K32" s="47">
        <v>0</v>
      </c>
      <c r="L32" s="33">
        <v>0</v>
      </c>
      <c r="M32" s="123"/>
      <c r="N32" s="557" t="str">
        <f ca="1">CONCATENATE(" El plano en ",RIGHT(D32,5)," tiene ", NETWORKDAYS(E32,TODAY()), " días de retraso (HATCH)")</f>
        <v xml:space="preserve"> El plano en Rev 0 tiene 31 días de retraso (HATCH)</v>
      </c>
      <c r="O32" s="1"/>
      <c r="P32" s="2"/>
      <c r="Q32" s="4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8.600000000000001" customHeight="1" thickBot="1" x14ac:dyDescent="0.3">
      <c r="A33" s="720"/>
      <c r="B33" s="732"/>
      <c r="C33" s="335" t="s">
        <v>48</v>
      </c>
      <c r="D33" s="445" t="s">
        <v>61</v>
      </c>
      <c r="E33" s="512">
        <v>45691</v>
      </c>
      <c r="F33" s="158">
        <v>1</v>
      </c>
      <c r="G33" s="246" t="s">
        <v>9</v>
      </c>
      <c r="H33" s="101">
        <v>1</v>
      </c>
      <c r="I33" s="7">
        <v>1</v>
      </c>
      <c r="J33" s="279">
        <v>1</v>
      </c>
      <c r="K33" s="47">
        <v>1</v>
      </c>
      <c r="L33" s="33">
        <v>1</v>
      </c>
      <c r="M33" s="123"/>
      <c r="N33" s="557" t="str">
        <f ca="1">CONCATENATE(" El plano en ",RIGHT(D33,5)," tiene ", NETWORKDAYS(E33,TODAY()), " días de retraso (HATCH)")</f>
        <v xml:space="preserve"> El plano en Rev.B tiene 45 días de retraso (HATCH)</v>
      </c>
      <c r="O33" s="1"/>
      <c r="P33" s="2"/>
      <c r="Q33" s="4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8.600000000000001" customHeight="1" thickBot="1" x14ac:dyDescent="0.3">
      <c r="A34" s="720"/>
      <c r="B34" s="732"/>
      <c r="C34" s="335" t="s">
        <v>48</v>
      </c>
      <c r="D34" s="445" t="s">
        <v>246</v>
      </c>
      <c r="E34" s="512">
        <v>45698</v>
      </c>
      <c r="F34" s="158">
        <v>1</v>
      </c>
      <c r="G34" s="246" t="s">
        <v>9</v>
      </c>
      <c r="H34" s="101">
        <v>1</v>
      </c>
      <c r="I34" s="7">
        <v>3</v>
      </c>
      <c r="J34" s="279">
        <v>0</v>
      </c>
      <c r="K34" s="47">
        <v>0</v>
      </c>
      <c r="L34" s="33">
        <v>0</v>
      </c>
      <c r="M34" s="123"/>
      <c r="N34" s="611" t="s">
        <v>182</v>
      </c>
      <c r="O34" s="1"/>
      <c r="P34" s="2"/>
      <c r="Q34" s="4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75" customHeight="1" thickBot="1" x14ac:dyDescent="0.3">
      <c r="A35" s="720"/>
      <c r="B35" s="732"/>
      <c r="C35" s="335" t="s">
        <v>48</v>
      </c>
      <c r="D35" s="444" t="s">
        <v>247</v>
      </c>
      <c r="E35" s="511">
        <v>45698</v>
      </c>
      <c r="F35" s="158">
        <v>1</v>
      </c>
      <c r="G35" s="125" t="s">
        <v>9</v>
      </c>
      <c r="H35" s="170">
        <v>1</v>
      </c>
      <c r="I35" s="10">
        <v>3</v>
      </c>
      <c r="J35" s="243">
        <v>0</v>
      </c>
      <c r="K35" s="44">
        <v>0</v>
      </c>
      <c r="L35" s="38">
        <v>0</v>
      </c>
      <c r="M35" s="132"/>
      <c r="N35" s="611" t="s">
        <v>182</v>
      </c>
      <c r="O35" s="1"/>
      <c r="P35" s="2"/>
      <c r="Q35" s="4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.75" customHeight="1" thickBot="1" x14ac:dyDescent="0.3">
      <c r="A36" s="720"/>
      <c r="B36" s="732"/>
      <c r="C36" s="335" t="s">
        <v>48</v>
      </c>
      <c r="D36" s="348" t="s">
        <v>62</v>
      </c>
      <c r="E36" s="154">
        <v>45708</v>
      </c>
      <c r="F36" s="158">
        <v>1</v>
      </c>
      <c r="G36" s="246" t="s">
        <v>9</v>
      </c>
      <c r="H36" s="170">
        <v>1</v>
      </c>
      <c r="I36" s="10">
        <v>1</v>
      </c>
      <c r="J36" s="243">
        <v>1</v>
      </c>
      <c r="K36" s="44">
        <v>1</v>
      </c>
      <c r="L36" s="38">
        <v>1</v>
      </c>
      <c r="M36" s="132"/>
      <c r="N36" s="557" t="str">
        <f ca="1">CONCATENATE(" El plano en ",RIGHT(D36,5)," tiene ", NETWORKDAYS(E36,TODAY()), " días de retraso (HATCH)")</f>
        <v xml:space="preserve"> El plano en Rev 0 tiene 32 días de retraso (HATCH)</v>
      </c>
      <c r="O36" s="1"/>
      <c r="P36" s="2"/>
      <c r="Q36" s="4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" customHeight="1" thickBot="1" x14ac:dyDescent="0.3">
      <c r="A37" s="720"/>
      <c r="B37" s="732"/>
      <c r="C37" s="335" t="s">
        <v>48</v>
      </c>
      <c r="D37" s="348" t="s">
        <v>63</v>
      </c>
      <c r="E37" s="511">
        <v>45691</v>
      </c>
      <c r="F37" s="158">
        <v>1</v>
      </c>
      <c r="G37" s="246" t="s">
        <v>9</v>
      </c>
      <c r="H37" s="170">
        <v>1</v>
      </c>
      <c r="I37" s="10">
        <v>1</v>
      </c>
      <c r="J37" s="243">
        <v>1</v>
      </c>
      <c r="K37" s="44">
        <v>1</v>
      </c>
      <c r="L37" s="38">
        <v>1</v>
      </c>
      <c r="M37" s="132"/>
      <c r="N37" s="557" t="str">
        <f ca="1">CONCATENATE(" El informe en ",RIGHT(D37,5)," tiene ", NETWORKDAYS(E37,TODAY()), " días de retraso (HATCH)")</f>
        <v xml:space="preserve"> El informe en Rev.B tiene 45 días de retraso (HATCH)</v>
      </c>
      <c r="O37" s="1"/>
      <c r="P37" s="2"/>
      <c r="Q37" s="4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" customHeight="1" thickBot="1" x14ac:dyDescent="0.3">
      <c r="A38" s="720"/>
      <c r="B38" s="732"/>
      <c r="C38" s="335" t="s">
        <v>48</v>
      </c>
      <c r="D38" s="348" t="s">
        <v>248</v>
      </c>
      <c r="E38" s="511">
        <v>45684</v>
      </c>
      <c r="F38" s="158">
        <v>1</v>
      </c>
      <c r="G38" s="246" t="s">
        <v>9</v>
      </c>
      <c r="H38" s="170">
        <v>1</v>
      </c>
      <c r="I38" s="10">
        <v>3</v>
      </c>
      <c r="J38" s="243">
        <v>0</v>
      </c>
      <c r="K38" s="44">
        <v>0</v>
      </c>
      <c r="L38" s="38">
        <v>0</v>
      </c>
      <c r="M38" s="132"/>
      <c r="N38" s="611" t="s">
        <v>182</v>
      </c>
      <c r="O38" s="1"/>
      <c r="P38" s="2"/>
      <c r="Q38" s="4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732"/>
      <c r="C39" s="335" t="s">
        <v>48</v>
      </c>
      <c r="D39" s="348" t="s">
        <v>249</v>
      </c>
      <c r="E39" s="511">
        <v>45691</v>
      </c>
      <c r="F39" s="158">
        <v>4</v>
      </c>
      <c r="G39" s="246" t="s">
        <v>9</v>
      </c>
      <c r="H39" s="170">
        <v>1</v>
      </c>
      <c r="I39" s="10">
        <v>0</v>
      </c>
      <c r="J39" s="243">
        <v>0</v>
      </c>
      <c r="K39" s="44">
        <v>0</v>
      </c>
      <c r="L39" s="38">
        <v>0</v>
      </c>
      <c r="M39" s="132"/>
      <c r="N39" s="611" t="s">
        <v>182</v>
      </c>
      <c r="O39" s="1"/>
      <c r="P39" s="2"/>
      <c r="Q39" s="4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732"/>
      <c r="C40" s="335" t="s">
        <v>48</v>
      </c>
      <c r="D40" s="596" t="s">
        <v>64</v>
      </c>
      <c r="E40" s="154">
        <v>45705</v>
      </c>
      <c r="F40" s="158">
        <v>1</v>
      </c>
      <c r="G40" s="246" t="s">
        <v>9</v>
      </c>
      <c r="H40" s="170">
        <v>4</v>
      </c>
      <c r="I40" s="10">
        <v>1</v>
      </c>
      <c r="J40" s="243">
        <v>2</v>
      </c>
      <c r="K40" s="44">
        <v>2</v>
      </c>
      <c r="L40" s="38">
        <v>4</v>
      </c>
      <c r="M40" s="132"/>
      <c r="N40" s="611" t="str">
        <f>CONCATENATE(" En bandeja de JQ")</f>
        <v xml:space="preserve"> En bandeja de JQ</v>
      </c>
      <c r="O40" s="1"/>
      <c r="P40" s="2"/>
      <c r="Q40" s="4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8.600000000000001" customHeight="1" thickBot="1" x14ac:dyDescent="0.3">
      <c r="A41" s="720"/>
      <c r="B41" s="732"/>
      <c r="C41" s="335" t="s">
        <v>48</v>
      </c>
      <c r="D41" s="348" t="s">
        <v>65</v>
      </c>
      <c r="E41" s="154">
        <v>45707</v>
      </c>
      <c r="F41" s="158">
        <v>1</v>
      </c>
      <c r="G41" s="246" t="s">
        <v>9</v>
      </c>
      <c r="H41" s="170">
        <v>1</v>
      </c>
      <c r="I41" s="10">
        <v>1</v>
      </c>
      <c r="J41" s="243">
        <v>1</v>
      </c>
      <c r="K41" s="44">
        <v>1</v>
      </c>
      <c r="L41" s="38">
        <v>1</v>
      </c>
      <c r="M41" s="132"/>
      <c r="N41" s="557" t="str">
        <f ca="1">CONCATENATE(" El informe en ",RIGHT(D41,5)," tiene ", NETWORKDAYS(E41,TODAY()), " días de retraso (HATCH)")</f>
        <v xml:space="preserve"> El informe en Rev.C tiene 33 días de retraso (HATCH)</v>
      </c>
      <c r="O41" s="1"/>
      <c r="P41" s="2"/>
      <c r="Q41" s="4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8.600000000000001" customHeight="1" thickBot="1" x14ac:dyDescent="0.3">
      <c r="A42" s="720"/>
      <c r="B42" s="732"/>
      <c r="C42" s="335" t="s">
        <v>48</v>
      </c>
      <c r="D42" s="348" t="s">
        <v>250</v>
      </c>
      <c r="E42" s="154">
        <v>45714</v>
      </c>
      <c r="F42" s="158">
        <v>1</v>
      </c>
      <c r="G42" s="246" t="s">
        <v>9</v>
      </c>
      <c r="H42" s="170">
        <v>0</v>
      </c>
      <c r="I42" s="10">
        <v>0</v>
      </c>
      <c r="J42" s="243">
        <v>0</v>
      </c>
      <c r="K42" s="44">
        <v>0</v>
      </c>
      <c r="L42" s="38">
        <v>0</v>
      </c>
      <c r="M42" s="132"/>
      <c r="N42" s="611" t="s">
        <v>182</v>
      </c>
      <c r="O42" s="1"/>
      <c r="P42" s="2"/>
      <c r="Q42" s="4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8.600000000000001" customHeight="1" thickBot="1" x14ac:dyDescent="0.3">
      <c r="A43" s="720"/>
      <c r="B43" s="732"/>
      <c r="C43" s="335" t="s">
        <v>48</v>
      </c>
      <c r="D43" s="596" t="s">
        <v>66</v>
      </c>
      <c r="E43" s="511">
        <v>45691</v>
      </c>
      <c r="F43" s="158">
        <v>1</v>
      </c>
      <c r="G43" s="125" t="s">
        <v>9</v>
      </c>
      <c r="H43" s="170">
        <v>1</v>
      </c>
      <c r="I43" s="10">
        <v>1</v>
      </c>
      <c r="J43" s="243">
        <v>1</v>
      </c>
      <c r="K43" s="44">
        <v>1</v>
      </c>
      <c r="L43" s="38">
        <v>1</v>
      </c>
      <c r="M43" s="132"/>
      <c r="N43" s="557" t="str">
        <f ca="1">CONCATENATE(" El informe en ",RIGHT(D43,5)," tiene ", NETWORKDAYS(E43,TODAY()), " días de retraso (HATCH)")</f>
        <v xml:space="preserve"> El informe en Rev.B tiene 45 días de retraso (HATCH)</v>
      </c>
      <c r="O43" s="1"/>
      <c r="P43" s="2"/>
      <c r="Q43" s="4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8.600000000000001" customHeight="1" thickBot="1" x14ac:dyDescent="0.3">
      <c r="A44" s="720"/>
      <c r="B44" s="732"/>
      <c r="C44" s="335" t="s">
        <v>48</v>
      </c>
      <c r="D44" s="596" t="s">
        <v>67</v>
      </c>
      <c r="E44" s="511">
        <v>45691</v>
      </c>
      <c r="F44" s="158">
        <v>1</v>
      </c>
      <c r="G44" s="125" t="s">
        <v>9</v>
      </c>
      <c r="H44" s="170">
        <v>1</v>
      </c>
      <c r="I44" s="10">
        <v>3</v>
      </c>
      <c r="J44" s="243">
        <v>2</v>
      </c>
      <c r="K44" s="44">
        <v>2</v>
      </c>
      <c r="L44" s="38">
        <v>4</v>
      </c>
      <c r="M44" s="132"/>
      <c r="N44" s="611" t="str">
        <f>CONCATENATE(" En bandeja de JQ")</f>
        <v xml:space="preserve"> En bandeja de JQ</v>
      </c>
      <c r="O44" s="1"/>
      <c r="P44" s="2"/>
      <c r="Q44" s="4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.600000000000001" customHeight="1" thickBot="1" x14ac:dyDescent="0.3">
      <c r="A45" s="720"/>
      <c r="B45" s="732"/>
      <c r="C45" s="335" t="s">
        <v>48</v>
      </c>
      <c r="D45" s="596" t="s">
        <v>68</v>
      </c>
      <c r="E45" s="511">
        <v>45691</v>
      </c>
      <c r="F45" s="158">
        <v>1</v>
      </c>
      <c r="G45" s="246" t="s">
        <v>9</v>
      </c>
      <c r="H45" s="170">
        <v>1</v>
      </c>
      <c r="I45" s="10">
        <v>1</v>
      </c>
      <c r="J45" s="243">
        <v>1</v>
      </c>
      <c r="K45" s="44">
        <v>1</v>
      </c>
      <c r="L45" s="38">
        <v>1</v>
      </c>
      <c r="M45" s="132"/>
      <c r="N45" s="557" t="str">
        <f ca="1">CONCATENATE(" El informe en ",RIGHT(D45,5)," tiene ", NETWORKDAYS(E45,TODAY()), " días de retraso (HATCH)")</f>
        <v xml:space="preserve"> El informe en Rev.B tiene 45 días de retraso (HATCH)</v>
      </c>
      <c r="O45" s="1"/>
      <c r="P45" s="2"/>
      <c r="Q45" s="4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8.600000000000001" customHeight="1" thickBot="1" x14ac:dyDescent="0.3">
      <c r="A46" s="720"/>
      <c r="B46" s="732"/>
      <c r="C46" s="335" t="s">
        <v>48</v>
      </c>
      <c r="D46" s="596" t="s">
        <v>69</v>
      </c>
      <c r="E46" s="511">
        <v>45691</v>
      </c>
      <c r="F46" s="158">
        <v>1</v>
      </c>
      <c r="G46" s="246" t="s">
        <v>9</v>
      </c>
      <c r="H46" s="170">
        <v>1</v>
      </c>
      <c r="I46" s="10">
        <v>4</v>
      </c>
      <c r="J46" s="243">
        <v>1</v>
      </c>
      <c r="K46" s="44">
        <v>1</v>
      </c>
      <c r="L46" s="38">
        <v>1</v>
      </c>
      <c r="M46" s="132"/>
      <c r="N46" s="611" t="s">
        <v>70</v>
      </c>
      <c r="O46" s="1"/>
      <c r="P46" s="2"/>
      <c r="Q46" s="4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8.600000000000001" customHeight="1" thickBot="1" x14ac:dyDescent="0.3">
      <c r="A47" s="720"/>
      <c r="B47" s="732"/>
      <c r="C47" s="335" t="s">
        <v>48</v>
      </c>
      <c r="D47" s="597" t="s">
        <v>71</v>
      </c>
      <c r="E47" s="511">
        <v>45685</v>
      </c>
      <c r="F47" s="158">
        <v>1</v>
      </c>
      <c r="G47" s="246" t="s">
        <v>9</v>
      </c>
      <c r="H47" s="170">
        <v>1</v>
      </c>
      <c r="I47" s="10">
        <v>3</v>
      </c>
      <c r="J47" s="243">
        <v>2</v>
      </c>
      <c r="K47" s="44">
        <v>2</v>
      </c>
      <c r="L47" s="38">
        <v>4</v>
      </c>
      <c r="M47" s="132"/>
      <c r="N47" s="611" t="str">
        <f>CONCATENATE(" En bandeja de JQ")</f>
        <v xml:space="preserve"> En bandeja de JQ</v>
      </c>
      <c r="O47" s="1"/>
      <c r="P47" s="2"/>
      <c r="Q47" s="4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.600000000000001" customHeight="1" thickBot="1" x14ac:dyDescent="0.3">
      <c r="A48" s="720"/>
      <c r="B48" s="732"/>
      <c r="C48" s="335" t="s">
        <v>48</v>
      </c>
      <c r="D48" s="596" t="s">
        <v>72</v>
      </c>
      <c r="E48" s="511">
        <v>45698</v>
      </c>
      <c r="F48" s="158">
        <v>1</v>
      </c>
      <c r="G48" s="246" t="s">
        <v>9</v>
      </c>
      <c r="H48" s="170">
        <v>1</v>
      </c>
      <c r="I48" s="10">
        <v>3</v>
      </c>
      <c r="J48" s="243">
        <v>3</v>
      </c>
      <c r="K48" s="44">
        <v>3</v>
      </c>
      <c r="L48" s="38">
        <v>3</v>
      </c>
      <c r="M48" s="132"/>
      <c r="N48" s="611" t="str">
        <f ca="1">CONCATENATE(" En bandeja de Celedonio A. - Tiene ", (NETWORKDAYS(DATE(2025,3,10), TODAY()))-1, " días en su bandeja")</f>
        <v xml:space="preserve"> En bandeja de Celedonio A. - Tiene 19 días en su bandeja</v>
      </c>
      <c r="O48" s="1"/>
      <c r="P48" s="2"/>
      <c r="Q48" s="4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8.600000000000001" customHeight="1" thickBot="1" x14ac:dyDescent="0.3">
      <c r="A49" s="720"/>
      <c r="B49" s="732"/>
      <c r="C49" s="335" t="s">
        <v>48</v>
      </c>
      <c r="D49" s="596" t="s">
        <v>73</v>
      </c>
      <c r="E49" s="511">
        <v>45698</v>
      </c>
      <c r="F49" s="158">
        <v>1</v>
      </c>
      <c r="G49" s="246" t="s">
        <v>9</v>
      </c>
      <c r="H49" s="170">
        <v>1</v>
      </c>
      <c r="I49" s="10">
        <v>3</v>
      </c>
      <c r="J49" s="243">
        <v>2</v>
      </c>
      <c r="K49" s="44">
        <v>2</v>
      </c>
      <c r="L49" s="38">
        <v>4</v>
      </c>
      <c r="M49" s="132"/>
      <c r="N49" s="611" t="str">
        <f>CONCATENATE(" En bandeja de JQ")</f>
        <v xml:space="preserve"> En bandeja de JQ</v>
      </c>
      <c r="O49" s="1"/>
      <c r="P49" s="2"/>
      <c r="Q49" s="4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.600000000000001" customHeight="1" thickBot="1" x14ac:dyDescent="0.3">
      <c r="A50" s="720"/>
      <c r="B50" s="732"/>
      <c r="C50" s="488"/>
      <c r="D50" s="348"/>
      <c r="E50" s="154"/>
      <c r="F50" s="158"/>
      <c r="G50" s="246"/>
      <c r="H50" s="170"/>
      <c r="I50" s="10"/>
      <c r="J50" s="243"/>
      <c r="K50" s="44"/>
      <c r="L50" s="38"/>
      <c r="M50" s="132"/>
      <c r="N50" s="557"/>
      <c r="O50" s="1"/>
      <c r="P50" s="2"/>
      <c r="Q50" s="4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8.25" customHeight="1" thickBot="1" x14ac:dyDescent="0.3">
      <c r="A51" s="720"/>
      <c r="B51" s="733"/>
      <c r="C51" s="481"/>
      <c r="D51" s="544"/>
      <c r="E51" s="154"/>
      <c r="F51" s="158"/>
      <c r="G51" s="246"/>
      <c r="H51" s="171"/>
      <c r="I51" s="9"/>
      <c r="J51" s="244"/>
      <c r="K51" s="45"/>
      <c r="L51" s="34"/>
      <c r="M51" s="487"/>
      <c r="N51" s="177"/>
      <c r="O51" s="1"/>
      <c r="P51" s="2"/>
      <c r="Q51" s="4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.600000000000001" customHeight="1" thickBot="1" x14ac:dyDescent="0.3">
      <c r="A52" s="720"/>
      <c r="B52" s="732" t="s">
        <v>74</v>
      </c>
      <c r="C52" s="356" t="s">
        <v>48</v>
      </c>
      <c r="D52" s="207" t="s">
        <v>75</v>
      </c>
      <c r="E52" s="286">
        <v>45705</v>
      </c>
      <c r="F52" s="285">
        <v>1</v>
      </c>
      <c r="G52" s="222" t="s">
        <v>9</v>
      </c>
      <c r="H52" s="101">
        <v>1</v>
      </c>
      <c r="I52" s="7">
        <v>1</v>
      </c>
      <c r="J52" s="101">
        <v>1</v>
      </c>
      <c r="K52" s="47">
        <v>1</v>
      </c>
      <c r="L52" s="33">
        <v>1</v>
      </c>
      <c r="M52" s="123"/>
      <c r="N52" s="149"/>
      <c r="O52" s="1"/>
      <c r="P52" s="2"/>
      <c r="Q52" s="4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732"/>
      <c r="C53" s="75" t="s">
        <v>48</v>
      </c>
      <c r="D53" s="207" t="s">
        <v>76</v>
      </c>
      <c r="E53" s="345">
        <v>45701</v>
      </c>
      <c r="F53" s="297">
        <v>1</v>
      </c>
      <c r="G53" s="192" t="s">
        <v>9</v>
      </c>
      <c r="H53" s="101">
        <v>1</v>
      </c>
      <c r="I53" s="7">
        <v>1</v>
      </c>
      <c r="J53" s="101">
        <v>1</v>
      </c>
      <c r="K53" s="47">
        <v>1</v>
      </c>
      <c r="L53" s="33">
        <v>1</v>
      </c>
      <c r="M53" s="123"/>
      <c r="N53" s="149" t="s">
        <v>77</v>
      </c>
      <c r="O53" s="1"/>
      <c r="P53" s="2"/>
      <c r="Q53" s="4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18.600000000000001" customHeight="1" thickBot="1" x14ac:dyDescent="0.3">
      <c r="A54" s="720"/>
      <c r="B54" s="732"/>
      <c r="C54" s="75" t="s">
        <v>48</v>
      </c>
      <c r="D54" s="207" t="s">
        <v>78</v>
      </c>
      <c r="E54" s="201">
        <v>45701</v>
      </c>
      <c r="F54" s="297">
        <v>1</v>
      </c>
      <c r="G54" s="192" t="s">
        <v>9</v>
      </c>
      <c r="H54" s="101">
        <v>1</v>
      </c>
      <c r="I54" s="7">
        <v>1</v>
      </c>
      <c r="J54" s="101">
        <v>1</v>
      </c>
      <c r="K54" s="47">
        <v>1</v>
      </c>
      <c r="L54" s="33">
        <v>1</v>
      </c>
      <c r="M54" s="123"/>
      <c r="N54" s="149" t="s">
        <v>77</v>
      </c>
      <c r="O54" s="1"/>
      <c r="P54" s="2"/>
      <c r="Q54" s="4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18.600000000000001" customHeight="1" thickBot="1" x14ac:dyDescent="0.3">
      <c r="A55" s="720"/>
      <c r="B55" s="732"/>
      <c r="C55" s="75" t="s">
        <v>48</v>
      </c>
      <c r="D55" s="207" t="s">
        <v>79</v>
      </c>
      <c r="E55" s="201">
        <v>45695</v>
      </c>
      <c r="F55" s="178">
        <v>1</v>
      </c>
      <c r="G55" s="184" t="s">
        <v>9</v>
      </c>
      <c r="H55" s="101">
        <v>1</v>
      </c>
      <c r="I55" s="7">
        <v>1</v>
      </c>
      <c r="J55" s="101">
        <v>1</v>
      </c>
      <c r="K55" s="47">
        <v>1</v>
      </c>
      <c r="L55" s="33">
        <v>1</v>
      </c>
      <c r="M55" s="123"/>
      <c r="N55" s="149" t="s">
        <v>80</v>
      </c>
      <c r="O55" s="1"/>
      <c r="P55" s="2"/>
      <c r="Q55" s="4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18.600000000000001" customHeight="1" thickBot="1" x14ac:dyDescent="0.3">
      <c r="A56" s="720"/>
      <c r="B56" s="732"/>
      <c r="C56" s="75"/>
      <c r="D56" s="207"/>
      <c r="E56" s="201"/>
      <c r="F56" s="178"/>
      <c r="G56" s="184"/>
      <c r="H56" s="101"/>
      <c r="I56" s="7"/>
      <c r="J56" s="101"/>
      <c r="K56" s="47"/>
      <c r="L56" s="33"/>
      <c r="M56" s="123"/>
      <c r="N56" s="149"/>
      <c r="O56" s="1"/>
      <c r="P56" s="2"/>
      <c r="Q56" s="4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8.25" customHeight="1" thickBot="1" x14ac:dyDescent="0.3">
      <c r="A57" s="720"/>
      <c r="B57" s="733"/>
      <c r="C57" s="153"/>
      <c r="D57" s="205"/>
      <c r="E57" s="248"/>
      <c r="F57" s="60"/>
      <c r="G57" s="185"/>
      <c r="H57" s="171"/>
      <c r="I57" s="9"/>
      <c r="J57" s="171"/>
      <c r="K57" s="45"/>
      <c r="L57" s="34"/>
      <c r="M57" s="487"/>
      <c r="N57" s="177"/>
      <c r="O57" s="12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8.600000000000001" customHeight="1" thickBot="1" x14ac:dyDescent="0.3">
      <c r="A58" s="720"/>
      <c r="B58" s="731" t="s">
        <v>81</v>
      </c>
      <c r="C58" s="500" t="s">
        <v>82</v>
      </c>
      <c r="D58" s="291" t="s">
        <v>83</v>
      </c>
      <c r="E58" s="286"/>
      <c r="F58" s="285">
        <v>2</v>
      </c>
      <c r="G58" s="222" t="s">
        <v>9</v>
      </c>
      <c r="H58" s="209">
        <v>4</v>
      </c>
      <c r="I58" s="8">
        <v>1</v>
      </c>
      <c r="J58" s="209">
        <v>1</v>
      </c>
      <c r="K58" s="46">
        <v>1</v>
      </c>
      <c r="L58" s="32">
        <v>1</v>
      </c>
      <c r="M58" s="486"/>
      <c r="N58" s="330" t="s">
        <v>84</v>
      </c>
      <c r="O58" s="12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732"/>
      <c r="C59" s="499" t="s">
        <v>82</v>
      </c>
      <c r="D59" s="204" t="s">
        <v>85</v>
      </c>
      <c r="E59" s="208"/>
      <c r="F59" s="161">
        <v>2</v>
      </c>
      <c r="G59" s="189" t="s">
        <v>9</v>
      </c>
      <c r="H59" s="1">
        <v>2</v>
      </c>
      <c r="I59" s="31">
        <v>2</v>
      </c>
      <c r="J59" s="1">
        <v>2</v>
      </c>
      <c r="K59" s="162">
        <v>2</v>
      </c>
      <c r="L59" s="41">
        <v>2</v>
      </c>
      <c r="M59" s="122"/>
      <c r="N59" s="190" t="s">
        <v>86</v>
      </c>
      <c r="O59" s="12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732"/>
      <c r="C60" s="68" t="s">
        <v>41</v>
      </c>
      <c r="D60" s="207" t="s">
        <v>87</v>
      </c>
      <c r="E60" s="180">
        <v>45700</v>
      </c>
      <c r="F60" s="156">
        <v>1</v>
      </c>
      <c r="G60" s="184" t="s">
        <v>9</v>
      </c>
      <c r="H60" s="101">
        <v>1</v>
      </c>
      <c r="I60" s="7">
        <v>1</v>
      </c>
      <c r="J60" s="7">
        <v>1</v>
      </c>
      <c r="K60" s="7">
        <v>1</v>
      </c>
      <c r="L60" s="33">
        <v>1</v>
      </c>
      <c r="M60" s="132"/>
      <c r="N60" s="174" t="s">
        <v>88</v>
      </c>
      <c r="O60" s="12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18.600000000000001" customHeight="1" thickBot="1" x14ac:dyDescent="0.3">
      <c r="A61" s="720"/>
      <c r="B61" s="732"/>
      <c r="C61" s="70" t="s">
        <v>41</v>
      </c>
      <c r="D61" s="207" t="s">
        <v>89</v>
      </c>
      <c r="E61" s="180"/>
      <c r="F61" s="156">
        <v>1</v>
      </c>
      <c r="G61" s="184" t="s">
        <v>9</v>
      </c>
      <c r="H61" s="101">
        <v>1</v>
      </c>
      <c r="I61" s="7">
        <v>1</v>
      </c>
      <c r="J61" s="7">
        <v>1</v>
      </c>
      <c r="K61" s="7">
        <v>1</v>
      </c>
      <c r="L61" s="33">
        <v>1</v>
      </c>
      <c r="M61" s="132"/>
      <c r="N61" s="174" t="s">
        <v>90</v>
      </c>
      <c r="O61" s="12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18.600000000000001" customHeight="1" thickBot="1" x14ac:dyDescent="0.3">
      <c r="A62" s="720"/>
      <c r="B62" s="734"/>
      <c r="C62" s="68"/>
      <c r="D62" s="207"/>
      <c r="E62" s="180"/>
      <c r="F62" s="156"/>
      <c r="G62" s="184"/>
      <c r="H62" s="101"/>
      <c r="I62" s="7"/>
      <c r="J62" s="7"/>
      <c r="K62" s="7"/>
      <c r="L62" s="33"/>
      <c r="M62" s="132"/>
      <c r="N62" s="174"/>
      <c r="O62" s="12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8.25" customHeight="1" thickBot="1" x14ac:dyDescent="0.3">
      <c r="A63" s="729"/>
      <c r="B63" s="733"/>
      <c r="C63" s="384"/>
      <c r="D63" s="389"/>
      <c r="E63" s="384"/>
      <c r="F63" s="384"/>
      <c r="G63" s="384"/>
      <c r="H63" s="389"/>
      <c r="I63" s="386"/>
      <c r="J63" s="388"/>
      <c r="K63" s="386"/>
      <c r="L63" s="387"/>
      <c r="N63" s="384"/>
      <c r="O63" s="12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8.25" customHeight="1" thickBot="1" x14ac:dyDescent="0.3">
      <c r="A64" s="130"/>
      <c r="B64" s="496"/>
      <c r="E64" s="6"/>
      <c r="F64" s="6"/>
      <c r="G64" s="6"/>
      <c r="I64" s="581"/>
      <c r="N64" s="6"/>
      <c r="O64" s="12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18.600000000000001" customHeight="1" x14ac:dyDescent="0.25">
      <c r="A65" s="717" t="s">
        <v>91</v>
      </c>
      <c r="B65" s="720" t="s">
        <v>92</v>
      </c>
      <c r="C65" s="632" t="s">
        <v>82</v>
      </c>
      <c r="D65" s="594" t="s">
        <v>93</v>
      </c>
      <c r="E65" s="286">
        <v>45723</v>
      </c>
      <c r="F65" s="155">
        <v>1</v>
      </c>
      <c r="G65" s="304" t="s">
        <v>9</v>
      </c>
      <c r="H65" s="285">
        <v>1</v>
      </c>
      <c r="I65" s="8">
        <v>4</v>
      </c>
      <c r="J65" s="8">
        <v>4</v>
      </c>
      <c r="K65" s="8">
        <v>4</v>
      </c>
      <c r="L65" s="32">
        <v>4</v>
      </c>
      <c r="M65" s="583"/>
      <c r="N65" s="584"/>
      <c r="O65" s="12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18.600000000000001" customHeight="1" x14ac:dyDescent="0.25">
      <c r="A66" s="718"/>
      <c r="B66" s="721"/>
      <c r="C66" s="346" t="s">
        <v>41</v>
      </c>
      <c r="D66" s="598" t="s">
        <v>251</v>
      </c>
      <c r="E66" s="180">
        <v>45723</v>
      </c>
      <c r="F66" s="156">
        <v>1</v>
      </c>
      <c r="G66" s="238" t="s">
        <v>9</v>
      </c>
      <c r="H66" s="178">
        <v>1</v>
      </c>
      <c r="I66" s="7">
        <v>4</v>
      </c>
      <c r="J66" s="7">
        <v>0</v>
      </c>
      <c r="K66" s="7">
        <v>0</v>
      </c>
      <c r="L66" s="33">
        <v>0</v>
      </c>
      <c r="M66" s="599"/>
      <c r="N66" s="174"/>
      <c r="O66" s="12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18.600000000000001" customHeight="1" x14ac:dyDescent="0.25">
      <c r="A67" s="718"/>
      <c r="B67" s="721"/>
      <c r="C67" s="346" t="s">
        <v>41</v>
      </c>
      <c r="D67" s="598" t="s">
        <v>94</v>
      </c>
      <c r="E67" s="180">
        <v>45721</v>
      </c>
      <c r="F67" s="156">
        <v>1</v>
      </c>
      <c r="G67" s="238" t="s">
        <v>9</v>
      </c>
      <c r="H67" s="178">
        <v>1</v>
      </c>
      <c r="I67" s="7">
        <v>1</v>
      </c>
      <c r="J67" s="7">
        <v>1</v>
      </c>
      <c r="K67" s="7">
        <v>1</v>
      </c>
      <c r="L67" s="33">
        <v>1</v>
      </c>
      <c r="M67" s="599"/>
      <c r="N67" s="88"/>
      <c r="O67" s="12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18.600000000000001" customHeight="1" x14ac:dyDescent="0.25">
      <c r="A68" s="718"/>
      <c r="B68" s="721"/>
      <c r="C68" s="633" t="s">
        <v>82</v>
      </c>
      <c r="D68" s="595" t="s">
        <v>95</v>
      </c>
      <c r="E68" s="180">
        <v>45722</v>
      </c>
      <c r="F68" s="156">
        <v>1</v>
      </c>
      <c r="G68" s="238" t="s">
        <v>9</v>
      </c>
      <c r="H68" s="178">
        <v>1</v>
      </c>
      <c r="I68" s="7">
        <v>1</v>
      </c>
      <c r="J68" s="7">
        <v>1</v>
      </c>
      <c r="K68" s="7">
        <v>1</v>
      </c>
      <c r="L68" s="33">
        <v>1</v>
      </c>
      <c r="M68" s="586"/>
      <c r="N68" s="587"/>
      <c r="O68" s="12"/>
      <c r="P68" s="5"/>
      <c r="Q68" s="28"/>
      <c r="R68" s="15"/>
      <c r="S68" s="15"/>
      <c r="T68" s="15"/>
      <c r="U68" s="26"/>
      <c r="V68" s="26"/>
      <c r="W68" s="26"/>
      <c r="X68" s="26"/>
      <c r="Y68" s="26"/>
      <c r="Z68" s="26"/>
      <c r="AA68" s="15"/>
      <c r="AB68" s="15"/>
      <c r="AK68" s="15"/>
      <c r="AL68" s="15"/>
      <c r="AM68" s="15"/>
    </row>
    <row r="69" spans="1:39" ht="18.600000000000001" customHeight="1" x14ac:dyDescent="0.25">
      <c r="A69" s="718"/>
      <c r="B69" s="721"/>
      <c r="C69" s="633" t="s">
        <v>41</v>
      </c>
      <c r="D69" s="595" t="s">
        <v>96</v>
      </c>
      <c r="E69" s="180"/>
      <c r="F69" s="156">
        <v>1</v>
      </c>
      <c r="G69" s="238" t="s">
        <v>9</v>
      </c>
      <c r="H69" s="178">
        <v>1</v>
      </c>
      <c r="I69" s="7">
        <v>1</v>
      </c>
      <c r="J69" s="7">
        <v>1</v>
      </c>
      <c r="K69" s="7">
        <v>1</v>
      </c>
      <c r="L69" s="33">
        <v>1</v>
      </c>
      <c r="M69" s="586"/>
      <c r="N69" s="587"/>
      <c r="O69" s="12"/>
      <c r="P69" s="5"/>
      <c r="Q69" s="28"/>
      <c r="R69" s="15"/>
      <c r="S69" s="15"/>
      <c r="T69" s="15"/>
      <c r="U69" s="26"/>
      <c r="V69" s="26"/>
      <c r="W69" s="26"/>
      <c r="X69" s="26"/>
      <c r="Y69" s="26"/>
      <c r="Z69" s="26"/>
      <c r="AA69" s="15"/>
      <c r="AB69" s="15"/>
      <c r="AK69" s="15"/>
      <c r="AL69" s="15"/>
      <c r="AM69" s="15"/>
    </row>
    <row r="70" spans="1:39" ht="18.600000000000001" customHeight="1" x14ac:dyDescent="0.25">
      <c r="A70" s="718"/>
      <c r="B70" s="721"/>
      <c r="C70" s="634" t="s">
        <v>82</v>
      </c>
      <c r="D70" s="600" t="s">
        <v>97</v>
      </c>
      <c r="E70" s="154"/>
      <c r="F70" s="156">
        <v>1</v>
      </c>
      <c r="G70" s="238" t="s">
        <v>9</v>
      </c>
      <c r="H70" s="178">
        <v>1</v>
      </c>
      <c r="I70" s="7">
        <v>1</v>
      </c>
      <c r="J70" s="7">
        <v>1</v>
      </c>
      <c r="K70" s="7">
        <v>1</v>
      </c>
      <c r="L70" s="33">
        <v>1</v>
      </c>
      <c r="M70" s="602"/>
      <c r="N70" s="603"/>
      <c r="O70" s="12"/>
      <c r="P70" s="5"/>
      <c r="Q70" s="28"/>
      <c r="R70" s="15"/>
      <c r="S70" s="15"/>
      <c r="T70" s="15"/>
      <c r="U70" s="26"/>
      <c r="V70" s="26"/>
      <c r="W70" s="26"/>
      <c r="X70" s="26"/>
      <c r="Y70" s="26"/>
      <c r="Z70" s="26"/>
      <c r="AA70" s="15"/>
      <c r="AB70" s="15"/>
      <c r="AK70" s="15"/>
      <c r="AL70" s="15"/>
      <c r="AM70" s="15"/>
    </row>
    <row r="71" spans="1:39" ht="18.600000000000001" customHeight="1" x14ac:dyDescent="0.25">
      <c r="A71" s="718"/>
      <c r="B71" s="721"/>
      <c r="C71" s="633" t="s">
        <v>82</v>
      </c>
      <c r="D71" s="600" t="s">
        <v>98</v>
      </c>
      <c r="E71" s="180"/>
      <c r="F71" s="156"/>
      <c r="G71" s="238"/>
      <c r="H71" s="178"/>
      <c r="I71" s="7"/>
      <c r="J71" s="7">
        <v>1</v>
      </c>
      <c r="K71" s="7">
        <v>1</v>
      </c>
      <c r="L71" s="33">
        <v>1</v>
      </c>
      <c r="M71" s="602"/>
      <c r="N71" s="603"/>
      <c r="O71" s="12"/>
      <c r="P71" s="5"/>
      <c r="Q71" s="28"/>
      <c r="R71" s="15"/>
      <c r="S71" s="15"/>
      <c r="T71" s="15"/>
      <c r="U71" s="26"/>
      <c r="V71" s="26"/>
      <c r="W71" s="26"/>
      <c r="X71" s="26"/>
      <c r="Y71" s="26"/>
      <c r="Z71" s="26"/>
      <c r="AA71" s="15"/>
      <c r="AB71" s="15"/>
      <c r="AK71" s="15"/>
      <c r="AL71" s="15"/>
      <c r="AM71" s="15"/>
    </row>
    <row r="72" spans="1:39" ht="18.600000000000001" customHeight="1" x14ac:dyDescent="0.25">
      <c r="A72" s="718"/>
      <c r="B72" s="721"/>
      <c r="C72" s="634"/>
      <c r="D72" s="600"/>
      <c r="E72" s="154"/>
      <c r="F72" s="156"/>
      <c r="G72" s="238"/>
      <c r="H72" s="178"/>
      <c r="I72" s="7"/>
      <c r="J72" s="7"/>
      <c r="K72" s="7"/>
      <c r="L72" s="33"/>
      <c r="M72" s="602"/>
      <c r="N72" s="603"/>
      <c r="O72" s="12"/>
      <c r="P72" s="5"/>
      <c r="Q72" s="28"/>
      <c r="R72" s="15"/>
      <c r="S72" s="15"/>
      <c r="T72" s="15"/>
      <c r="U72" s="26"/>
      <c r="V72" s="26"/>
      <c r="W72" s="26"/>
      <c r="X72" s="26"/>
      <c r="Y72" s="26"/>
      <c r="Z72" s="26"/>
      <c r="AA72" s="15"/>
      <c r="AB72" s="15"/>
      <c r="AK72" s="15"/>
      <c r="AL72" s="15"/>
      <c r="AM72" s="15"/>
    </row>
    <row r="73" spans="1:39" ht="8.25" customHeight="1" thickBot="1" x14ac:dyDescent="0.3">
      <c r="A73" s="719"/>
      <c r="B73" s="722"/>
      <c r="C73" s="635"/>
      <c r="D73" s="589"/>
      <c r="E73" s="590"/>
      <c r="F73" s="588"/>
      <c r="G73" s="590"/>
      <c r="H73" s="590"/>
      <c r="I73" s="591"/>
      <c r="J73" s="589"/>
      <c r="K73" s="591"/>
      <c r="L73" s="592"/>
      <c r="M73" s="589"/>
      <c r="N73" s="592"/>
      <c r="O73" s="12"/>
      <c r="P73" s="5"/>
      <c r="Q73" s="28"/>
      <c r="R73" s="15"/>
      <c r="S73" s="15"/>
      <c r="T73" s="15"/>
      <c r="U73" s="26"/>
      <c r="V73" s="26"/>
      <c r="W73" s="26"/>
      <c r="X73" s="26"/>
      <c r="Y73" s="26"/>
      <c r="Z73" s="26"/>
      <c r="AA73" s="15"/>
      <c r="AB73" s="15"/>
      <c r="AK73" s="15"/>
      <c r="AL73" s="15"/>
      <c r="AM73" s="15"/>
    </row>
    <row r="74" spans="1:39" ht="7.5" customHeight="1" thickBot="1" x14ac:dyDescent="0.3">
      <c r="A74" s="130"/>
      <c r="B74" s="130"/>
      <c r="C74" s="128"/>
      <c r="D74" s="94"/>
      <c r="E74" s="49"/>
      <c r="F74" s="1"/>
      <c r="G74" s="54"/>
      <c r="H74" s="1"/>
      <c r="I74" s="31"/>
      <c r="J74" s="1"/>
      <c r="K74" s="1"/>
      <c r="L74" s="1"/>
      <c r="M74" s="1"/>
      <c r="N74" s="80"/>
      <c r="O74" s="27"/>
      <c r="P74" s="5"/>
      <c r="Q74" s="28"/>
      <c r="R74" s="15"/>
      <c r="S74" s="15"/>
      <c r="T74" s="15"/>
    </row>
    <row r="75" spans="1:39" ht="30" customHeight="1" x14ac:dyDescent="0.25">
      <c r="A75" s="695" t="s">
        <v>99</v>
      </c>
      <c r="B75" s="723" t="s">
        <v>100</v>
      </c>
      <c r="C75" s="437" t="s">
        <v>45</v>
      </c>
      <c r="D75" s="443" t="s">
        <v>46</v>
      </c>
      <c r="E75" s="439"/>
      <c r="F75" s="160"/>
      <c r="G75" s="245"/>
      <c r="H75" s="188"/>
      <c r="I75" s="39"/>
      <c r="J75" s="253"/>
      <c r="K75" s="39"/>
      <c r="L75" s="40"/>
      <c r="M75" s="169"/>
      <c r="N75" s="623" t="s">
        <v>252</v>
      </c>
      <c r="O75" s="27"/>
      <c r="P75" s="5"/>
      <c r="Q75" s="28"/>
      <c r="R75" s="61"/>
      <c r="S75" s="61"/>
      <c r="T75" s="61"/>
      <c r="U75" s="15"/>
    </row>
    <row r="76" spans="1:39" ht="18.600000000000001" customHeight="1" x14ac:dyDescent="0.25">
      <c r="A76" s="696"/>
      <c r="B76" s="724"/>
      <c r="C76" s="139" t="s">
        <v>102</v>
      </c>
      <c r="D76" s="444" t="s">
        <v>103</v>
      </c>
      <c r="E76" s="440"/>
      <c r="F76" s="156">
        <v>1</v>
      </c>
      <c r="G76" s="52" t="s">
        <v>9</v>
      </c>
      <c r="H76" s="220">
        <v>1</v>
      </c>
      <c r="I76" s="279">
        <v>1</v>
      </c>
      <c r="J76" s="7">
        <v>1</v>
      </c>
      <c r="K76" s="47">
        <v>1</v>
      </c>
      <c r="L76" s="33">
        <v>1</v>
      </c>
      <c r="M76" s="1"/>
      <c r="N76" s="149"/>
      <c r="O76" s="27"/>
      <c r="P76" s="5"/>
      <c r="Q76" s="28"/>
      <c r="R76" s="61"/>
      <c r="S76" s="61"/>
      <c r="T76" s="61"/>
      <c r="U76" s="15"/>
    </row>
    <row r="77" spans="1:39" ht="18.600000000000001" customHeight="1" x14ac:dyDescent="0.25">
      <c r="A77" s="696"/>
      <c r="B77" s="724"/>
      <c r="C77" s="139" t="s">
        <v>115</v>
      </c>
      <c r="D77" s="444" t="s">
        <v>253</v>
      </c>
      <c r="E77" s="440"/>
      <c r="F77" s="420">
        <v>3</v>
      </c>
      <c r="G77" s="492" t="s">
        <v>9</v>
      </c>
      <c r="H77" s="303">
        <v>3</v>
      </c>
      <c r="I77" s="279">
        <v>3</v>
      </c>
      <c r="J77" s="7">
        <v>0</v>
      </c>
      <c r="K77" s="47">
        <v>0</v>
      </c>
      <c r="L77" s="35">
        <v>0</v>
      </c>
      <c r="M77" s="1"/>
      <c r="N77" s="611" t="s">
        <v>182</v>
      </c>
      <c r="O77" s="27"/>
      <c r="P77" s="5"/>
      <c r="Q77" s="28"/>
      <c r="R77" s="61"/>
      <c r="S77" s="61"/>
      <c r="T77" s="61"/>
      <c r="U77" s="15"/>
    </row>
    <row r="78" spans="1:39" ht="18.600000000000001" customHeight="1" x14ac:dyDescent="0.25">
      <c r="A78" s="696"/>
      <c r="B78" s="724"/>
      <c r="C78" s="139" t="s">
        <v>104</v>
      </c>
      <c r="D78" s="444" t="s">
        <v>254</v>
      </c>
      <c r="E78" s="440">
        <v>45678</v>
      </c>
      <c r="F78" s="420">
        <v>1</v>
      </c>
      <c r="G78" s="492" t="s">
        <v>9</v>
      </c>
      <c r="H78" s="303">
        <v>1</v>
      </c>
      <c r="I78" s="279">
        <v>1</v>
      </c>
      <c r="J78" s="7">
        <v>0</v>
      </c>
      <c r="K78" s="47">
        <v>0</v>
      </c>
      <c r="L78" s="35">
        <v>0</v>
      </c>
      <c r="M78" s="1"/>
      <c r="N78" s="611" t="s">
        <v>182</v>
      </c>
      <c r="O78" s="27"/>
      <c r="P78" s="5"/>
      <c r="Q78" s="28"/>
      <c r="R78" s="15"/>
      <c r="S78" s="15"/>
      <c r="T78" s="15"/>
    </row>
    <row r="79" spans="1:39" ht="18.600000000000001" customHeight="1" x14ac:dyDescent="0.25">
      <c r="A79" s="696"/>
      <c r="B79" s="724"/>
      <c r="C79" s="280" t="s">
        <v>104</v>
      </c>
      <c r="D79" s="465" t="s">
        <v>105</v>
      </c>
      <c r="E79" s="440">
        <v>45695</v>
      </c>
      <c r="F79" s="424">
        <v>1</v>
      </c>
      <c r="G79" s="574" t="s">
        <v>9</v>
      </c>
      <c r="H79" s="575">
        <v>1</v>
      </c>
      <c r="I79" s="467">
        <v>1</v>
      </c>
      <c r="J79" s="200">
        <v>3</v>
      </c>
      <c r="K79" s="196">
        <v>3</v>
      </c>
      <c r="L79" s="197">
        <v>3</v>
      </c>
      <c r="M79" s="179"/>
      <c r="N79" s="611" t="str">
        <f ca="1">CONCATENATE(" En bandeja de Edwin P. - Tiene ", (NETWORKDAYS(DATE(2025,3,13), TODAY()))-1, " días en su bandeja")</f>
        <v xml:space="preserve"> En bandeja de Edwin P. - Tiene 16 días en su bandeja</v>
      </c>
      <c r="O79" s="27"/>
      <c r="P79" s="5"/>
      <c r="Q79" s="28"/>
      <c r="R79" s="15"/>
      <c r="S79" s="15"/>
      <c r="T79" s="15"/>
    </row>
    <row r="80" spans="1:39" ht="18.600000000000001" customHeight="1" x14ac:dyDescent="0.25">
      <c r="A80" s="696"/>
      <c r="B80" s="724"/>
      <c r="C80" s="280" t="s">
        <v>104</v>
      </c>
      <c r="D80" s="465" t="s">
        <v>106</v>
      </c>
      <c r="E80" s="440">
        <v>45695</v>
      </c>
      <c r="F80" s="424">
        <v>1</v>
      </c>
      <c r="G80" s="574" t="s">
        <v>9</v>
      </c>
      <c r="H80" s="575">
        <v>1</v>
      </c>
      <c r="I80" s="467">
        <v>1</v>
      </c>
      <c r="J80" s="200">
        <v>3</v>
      </c>
      <c r="K80" s="196">
        <v>3</v>
      </c>
      <c r="L80" s="197">
        <v>3</v>
      </c>
      <c r="M80" s="12"/>
      <c r="N80" s="611" t="str">
        <f ca="1">CONCATENATE(" En bandeja de Edwin P. - Tiene ", (NETWORKDAYS(DATE(2025,3,13), TODAY()))-1, " días en su bandeja")</f>
        <v xml:space="preserve"> En bandeja de Edwin P. - Tiene 16 días en su bandeja</v>
      </c>
      <c r="O80" s="27"/>
      <c r="P80" s="5"/>
      <c r="Q80" s="28"/>
      <c r="R80" s="15"/>
      <c r="S80" s="15"/>
      <c r="T80" s="15"/>
    </row>
    <row r="81" spans="1:20" ht="18.600000000000001" customHeight="1" x14ac:dyDescent="0.25">
      <c r="A81" s="696"/>
      <c r="B81" s="724"/>
      <c r="C81" s="280" t="s">
        <v>104</v>
      </c>
      <c r="D81" s="465" t="s">
        <v>107</v>
      </c>
      <c r="E81" s="442">
        <v>45688</v>
      </c>
      <c r="F81" s="424">
        <v>1</v>
      </c>
      <c r="G81" s="574" t="s">
        <v>9</v>
      </c>
      <c r="H81" s="575">
        <v>1</v>
      </c>
      <c r="I81" s="467">
        <v>1</v>
      </c>
      <c r="J81" s="200">
        <v>1</v>
      </c>
      <c r="K81" s="196">
        <v>1</v>
      </c>
      <c r="L81" s="197">
        <v>1</v>
      </c>
      <c r="M81" s="12"/>
      <c r="N81" s="557" t="str">
        <f ca="1">CONCATENATE(" Emisión pendiente con un retraso de ",NETWORKDAYS(E81,TODAY()), " días (Wood)")</f>
        <v xml:space="preserve"> Emisión pendiente con un retraso de 46 días (Wood)</v>
      </c>
      <c r="O81" s="27"/>
      <c r="P81" s="5"/>
      <c r="Q81" s="28"/>
      <c r="R81" s="15"/>
      <c r="S81" s="15"/>
      <c r="T81" s="15"/>
    </row>
    <row r="82" spans="1:20" ht="18.600000000000001" customHeight="1" x14ac:dyDescent="0.25">
      <c r="A82" s="696"/>
      <c r="B82" s="724"/>
      <c r="C82" s="280" t="s">
        <v>104</v>
      </c>
      <c r="D82" s="465" t="s">
        <v>108</v>
      </c>
      <c r="E82" s="442">
        <v>45688</v>
      </c>
      <c r="F82" s="424">
        <v>1</v>
      </c>
      <c r="G82" s="574" t="s">
        <v>9</v>
      </c>
      <c r="H82" s="575">
        <v>1</v>
      </c>
      <c r="I82" s="467">
        <v>1</v>
      </c>
      <c r="J82" s="200">
        <v>1</v>
      </c>
      <c r="K82" s="196">
        <v>1</v>
      </c>
      <c r="L82" s="197">
        <v>1</v>
      </c>
      <c r="M82" s="12"/>
      <c r="N82" s="557" t="str">
        <f ca="1">CONCATENATE(" Emisión pendiente con un retraso de ",NETWORKDAYS(E82,TODAY()), " días (Wood)")</f>
        <v xml:space="preserve"> Emisión pendiente con un retraso de 46 días (Wood)</v>
      </c>
      <c r="O82" s="27"/>
      <c r="P82" s="5"/>
      <c r="Q82" s="28"/>
      <c r="R82" s="15"/>
      <c r="S82" s="15"/>
      <c r="T82" s="15"/>
    </row>
    <row r="83" spans="1:20" ht="18.600000000000001" customHeight="1" x14ac:dyDescent="0.25">
      <c r="A83" s="696"/>
      <c r="B83" s="724"/>
      <c r="C83" s="280" t="s">
        <v>104</v>
      </c>
      <c r="D83" s="465" t="s">
        <v>109</v>
      </c>
      <c r="E83" s="440">
        <v>45699</v>
      </c>
      <c r="F83" s="424">
        <v>1</v>
      </c>
      <c r="G83" s="574" t="s">
        <v>9</v>
      </c>
      <c r="H83" s="575">
        <v>1</v>
      </c>
      <c r="I83" s="467">
        <v>1</v>
      </c>
      <c r="J83" s="200">
        <v>1</v>
      </c>
      <c r="K83" s="196">
        <v>1</v>
      </c>
      <c r="L83" s="197">
        <v>1</v>
      </c>
      <c r="M83" s="12"/>
      <c r="N83" s="557" t="str">
        <f ca="1">CONCATENATE(" Emisión pendiente con un retraso de ",NETWORKDAYS(E83,TODAY()), " días (Wood)")</f>
        <v xml:space="preserve"> Emisión pendiente con un retraso de 39 días (Wood)</v>
      </c>
      <c r="O83" s="27"/>
      <c r="P83" s="5"/>
      <c r="Q83" s="28"/>
      <c r="R83" s="15"/>
      <c r="S83" s="15"/>
      <c r="T83" s="15"/>
    </row>
    <row r="84" spans="1:20" ht="18.600000000000001" customHeight="1" x14ac:dyDescent="0.25">
      <c r="A84" s="696"/>
      <c r="B84" s="724"/>
      <c r="C84" s="280" t="s">
        <v>104</v>
      </c>
      <c r="D84" s="465" t="s">
        <v>110</v>
      </c>
      <c r="E84" s="440">
        <v>45695</v>
      </c>
      <c r="F84" s="424">
        <v>1</v>
      </c>
      <c r="G84" s="574" t="s">
        <v>9</v>
      </c>
      <c r="H84" s="575">
        <v>1</v>
      </c>
      <c r="I84" s="467">
        <v>1</v>
      </c>
      <c r="J84" s="467">
        <v>1</v>
      </c>
      <c r="K84" s="196">
        <v>1</v>
      </c>
      <c r="L84" s="197">
        <v>1</v>
      </c>
      <c r="M84" s="12"/>
      <c r="N84" s="557" t="str">
        <f ca="1">CONCATENATE(" Emisión pendiente con un retraso de ",NETWORKDAYS(E84,TODAY()), " días (Wood)")</f>
        <v xml:space="preserve"> Emisión pendiente con un retraso de 41 días (Wood)</v>
      </c>
      <c r="O84" s="27"/>
      <c r="P84" s="5"/>
      <c r="Q84" s="28"/>
      <c r="R84" s="15"/>
      <c r="S84" s="15"/>
      <c r="T84" s="15"/>
    </row>
    <row r="85" spans="1:20" ht="18.600000000000001" customHeight="1" x14ac:dyDescent="0.25">
      <c r="A85" s="696"/>
      <c r="B85" s="724"/>
      <c r="C85" s="139" t="s">
        <v>104</v>
      </c>
      <c r="D85" s="86" t="s">
        <v>255</v>
      </c>
      <c r="E85" s="440">
        <v>45723</v>
      </c>
      <c r="F85" s="156">
        <v>1</v>
      </c>
      <c r="G85" s="52" t="s">
        <v>9</v>
      </c>
      <c r="H85" s="220">
        <v>1</v>
      </c>
      <c r="I85" s="279">
        <v>1</v>
      </c>
      <c r="J85" s="279">
        <v>1</v>
      </c>
      <c r="K85" s="47">
        <v>0</v>
      </c>
      <c r="L85" s="33">
        <v>0</v>
      </c>
      <c r="M85" s="101"/>
      <c r="N85" s="611" t="s">
        <v>182</v>
      </c>
      <c r="O85" s="27"/>
      <c r="P85" s="5"/>
      <c r="Q85" s="28"/>
      <c r="R85" s="15"/>
      <c r="S85" s="15"/>
      <c r="T85" s="15"/>
    </row>
    <row r="86" spans="1:20" ht="18.600000000000001" customHeight="1" x14ac:dyDescent="0.25">
      <c r="A86" s="696"/>
      <c r="B86" s="724"/>
      <c r="C86" s="139" t="s">
        <v>104</v>
      </c>
      <c r="D86" s="86" t="s">
        <v>111</v>
      </c>
      <c r="E86" s="440">
        <v>45726</v>
      </c>
      <c r="F86" s="156">
        <v>1</v>
      </c>
      <c r="G86" s="52" t="s">
        <v>9</v>
      </c>
      <c r="H86" s="220">
        <v>1</v>
      </c>
      <c r="I86" s="279">
        <v>1</v>
      </c>
      <c r="J86" s="279">
        <v>1</v>
      </c>
      <c r="K86" s="47">
        <v>1</v>
      </c>
      <c r="L86" s="33">
        <v>1</v>
      </c>
      <c r="M86" s="101"/>
      <c r="N86" s="88" t="s">
        <v>112</v>
      </c>
      <c r="O86" s="27"/>
      <c r="P86" s="5"/>
      <c r="Q86" s="28"/>
      <c r="R86" s="15"/>
      <c r="S86" s="15"/>
      <c r="T86" s="15"/>
    </row>
    <row r="87" spans="1:20" ht="18" customHeight="1" x14ac:dyDescent="0.25">
      <c r="A87" s="696"/>
      <c r="B87" s="724"/>
      <c r="C87" s="139" t="s">
        <v>113</v>
      </c>
      <c r="D87" s="86" t="s">
        <v>114</v>
      </c>
      <c r="E87" s="440">
        <v>45729</v>
      </c>
      <c r="F87" s="156"/>
      <c r="G87" s="52" t="s">
        <v>9</v>
      </c>
      <c r="H87" s="220"/>
      <c r="I87" s="279"/>
      <c r="J87" s="279">
        <v>1</v>
      </c>
      <c r="K87" s="47">
        <v>1</v>
      </c>
      <c r="L87" s="33">
        <v>1</v>
      </c>
      <c r="M87" s="101"/>
      <c r="N87" s="88"/>
      <c r="O87" s="27"/>
      <c r="P87" s="5"/>
      <c r="Q87" s="28"/>
      <c r="R87" s="15"/>
      <c r="S87" s="15"/>
      <c r="T87" s="15"/>
    </row>
    <row r="88" spans="1:20" ht="18" customHeight="1" x14ac:dyDescent="0.25">
      <c r="A88" s="696"/>
      <c r="B88" s="724"/>
      <c r="C88" s="139" t="s">
        <v>115</v>
      </c>
      <c r="D88" s="86" t="s">
        <v>116</v>
      </c>
      <c r="E88" s="112">
        <v>45734</v>
      </c>
      <c r="F88" s="158"/>
      <c r="G88" s="55" t="s">
        <v>9</v>
      </c>
      <c r="H88" s="215"/>
      <c r="I88" s="243"/>
      <c r="J88" s="243">
        <v>1</v>
      </c>
      <c r="K88" s="44">
        <v>1</v>
      </c>
      <c r="L88" s="38">
        <v>1</v>
      </c>
      <c r="M88" s="101"/>
      <c r="N88" s="88"/>
      <c r="O88" s="27"/>
      <c r="P88" s="5"/>
      <c r="Q88" s="28"/>
      <c r="R88" s="15"/>
      <c r="S88" s="15"/>
      <c r="T88" s="15"/>
    </row>
    <row r="89" spans="1:20" ht="18" customHeight="1" x14ac:dyDescent="0.25">
      <c r="A89" s="696"/>
      <c r="B89" s="724"/>
      <c r="C89" s="313" t="s">
        <v>115</v>
      </c>
      <c r="D89" s="444" t="s">
        <v>117</v>
      </c>
      <c r="E89" s="112">
        <v>45708</v>
      </c>
      <c r="F89" s="158"/>
      <c r="G89" s="55" t="s">
        <v>9</v>
      </c>
      <c r="H89" s="215"/>
      <c r="I89" s="243"/>
      <c r="J89" s="243">
        <v>1</v>
      </c>
      <c r="K89" s="44">
        <v>1</v>
      </c>
      <c r="L89" s="38">
        <v>1</v>
      </c>
      <c r="M89" s="170"/>
      <c r="N89" s="149"/>
      <c r="O89" s="27"/>
      <c r="P89" s="5"/>
      <c r="Q89" s="28"/>
      <c r="R89" s="15"/>
      <c r="S89" s="15"/>
      <c r="T89" s="15"/>
    </row>
    <row r="90" spans="1:20" ht="18" customHeight="1" x14ac:dyDescent="0.25">
      <c r="A90" s="696"/>
      <c r="B90" s="724"/>
      <c r="C90" s="139" t="s">
        <v>115</v>
      </c>
      <c r="D90" s="86" t="s">
        <v>118</v>
      </c>
      <c r="E90" s="112">
        <v>45744</v>
      </c>
      <c r="F90" s="158"/>
      <c r="G90" s="55" t="s">
        <v>9</v>
      </c>
      <c r="H90" s="215"/>
      <c r="I90" s="243"/>
      <c r="J90" s="243">
        <v>1</v>
      </c>
      <c r="K90" s="44">
        <v>1</v>
      </c>
      <c r="L90" s="38">
        <v>1</v>
      </c>
      <c r="M90" s="101"/>
      <c r="N90" s="88"/>
      <c r="O90" s="27"/>
      <c r="P90" s="5"/>
      <c r="Q90" s="28"/>
      <c r="R90" s="15"/>
      <c r="S90" s="15"/>
      <c r="T90" s="15"/>
    </row>
    <row r="91" spans="1:20" ht="18" customHeight="1" x14ac:dyDescent="0.25">
      <c r="A91" s="696"/>
      <c r="B91" s="724"/>
      <c r="C91" s="139" t="s">
        <v>102</v>
      </c>
      <c r="D91" s="86" t="s">
        <v>119</v>
      </c>
      <c r="E91" s="440">
        <v>45749</v>
      </c>
      <c r="F91" s="156"/>
      <c r="G91" s="52" t="s">
        <v>9</v>
      </c>
      <c r="H91" s="178"/>
      <c r="I91" s="7"/>
      <c r="J91" s="279">
        <v>1</v>
      </c>
      <c r="K91" s="7">
        <v>1</v>
      </c>
      <c r="L91" s="97">
        <v>1</v>
      </c>
      <c r="M91" s="101"/>
      <c r="N91" s="88"/>
      <c r="O91" s="27"/>
      <c r="P91" s="5"/>
      <c r="Q91" s="28"/>
      <c r="R91" s="15"/>
      <c r="S91" s="15"/>
      <c r="T91" s="15"/>
    </row>
    <row r="92" spans="1:20" ht="8.25" customHeight="1" thickBot="1" x14ac:dyDescent="0.3">
      <c r="A92" s="696"/>
      <c r="B92" s="724"/>
      <c r="C92" s="438"/>
      <c r="D92" s="517"/>
      <c r="E92" s="49"/>
      <c r="F92" s="423"/>
      <c r="G92" s="419"/>
      <c r="H92" s="161"/>
      <c r="I92" s="31"/>
      <c r="J92" s="250"/>
      <c r="K92" s="162"/>
      <c r="L92" s="41"/>
      <c r="M92" s="1"/>
      <c r="N92" s="164"/>
      <c r="O92" s="27"/>
      <c r="P92" s="5"/>
      <c r="Q92" s="28"/>
      <c r="R92" s="15"/>
      <c r="S92" s="15"/>
      <c r="T92" s="15"/>
    </row>
    <row r="93" spans="1:20" ht="18.600000000000001" customHeight="1" x14ac:dyDescent="0.25">
      <c r="A93" s="715"/>
      <c r="B93" s="725" t="s">
        <v>120</v>
      </c>
      <c r="C93" s="343" t="s">
        <v>104</v>
      </c>
      <c r="D93" s="518" t="s">
        <v>121</v>
      </c>
      <c r="E93" s="308">
        <v>45688</v>
      </c>
      <c r="F93" s="98">
        <v>1</v>
      </c>
      <c r="G93" s="288" t="s">
        <v>9</v>
      </c>
      <c r="H93" s="285">
        <v>1</v>
      </c>
      <c r="I93" s="8">
        <v>1</v>
      </c>
      <c r="J93" s="8">
        <v>1</v>
      </c>
      <c r="K93" s="46">
        <v>1</v>
      </c>
      <c r="L93" s="32">
        <v>1</v>
      </c>
      <c r="M93" s="209"/>
      <c r="N93" s="608" t="str">
        <f ca="1">CONCATENATE(" Emisión pendiente con un retraso de ",NETWORKDAYS(E93,TODAY()), " días (Wood)", ", se emite el viernes 07/Mar")</f>
        <v xml:space="preserve"> Emisión pendiente con un retraso de 46 días (Wood), se emite el viernes 07/Mar</v>
      </c>
      <c r="O93" s="27"/>
      <c r="P93" s="5"/>
      <c r="Q93" s="28"/>
      <c r="R93" s="15"/>
      <c r="S93" s="15"/>
      <c r="T93" s="15"/>
    </row>
    <row r="94" spans="1:20" ht="18.600000000000001" customHeight="1" x14ac:dyDescent="0.25">
      <c r="A94" s="715"/>
      <c r="B94" s="726"/>
      <c r="C94" s="546" t="s">
        <v>104</v>
      </c>
      <c r="D94" s="515" t="s">
        <v>122</v>
      </c>
      <c r="E94" s="191">
        <v>45695</v>
      </c>
      <c r="F94" s="108">
        <v>1</v>
      </c>
      <c r="G94" s="421" t="s">
        <v>9</v>
      </c>
      <c r="H94" s="297">
        <v>1</v>
      </c>
      <c r="I94" s="11">
        <v>1</v>
      </c>
      <c r="J94" s="11">
        <v>1</v>
      </c>
      <c r="K94" s="64">
        <v>1</v>
      </c>
      <c r="L94" s="35">
        <v>1</v>
      </c>
      <c r="M94" s="167"/>
      <c r="N94" s="568" t="str">
        <f ca="1">CONCATENATE(" Emisión pendiente con un retraso de ",NETWORKDAYS(E94,TODAY()), " días (Wood)", ", se emite el viernes 07/Mar")</f>
        <v xml:space="preserve"> Emisión pendiente con un retraso de 41 días (Wood), se emite el viernes 07/Mar</v>
      </c>
      <c r="O94" s="27"/>
      <c r="P94" s="5"/>
      <c r="Q94" s="28"/>
      <c r="R94" s="15"/>
      <c r="S94" s="15"/>
      <c r="T94" s="15"/>
    </row>
    <row r="95" spans="1:20" ht="18.600000000000001" customHeight="1" x14ac:dyDescent="0.25">
      <c r="A95" s="715"/>
      <c r="B95" s="726"/>
      <c r="C95" s="546" t="s">
        <v>104</v>
      </c>
      <c r="D95" s="456" t="s">
        <v>123</v>
      </c>
      <c r="E95" s="191">
        <v>45709</v>
      </c>
      <c r="F95" s="108">
        <v>1</v>
      </c>
      <c r="G95" s="421" t="s">
        <v>9</v>
      </c>
      <c r="H95" s="297">
        <v>1</v>
      </c>
      <c r="I95" s="11">
        <v>1</v>
      </c>
      <c r="J95" s="11">
        <v>1</v>
      </c>
      <c r="K95" s="64">
        <v>1</v>
      </c>
      <c r="L95" s="35">
        <v>1</v>
      </c>
      <c r="M95" s="167"/>
      <c r="N95" s="567" t="str">
        <f ca="1">CONCATENATE(" Emisión pendiente con un retraso de ",NETWORKDAYS(E95,TODAY()), " días (Wood)", ", se emite el martes 11/Mar")</f>
        <v xml:space="preserve"> Emisión pendiente con un retraso de 31 días (Wood), se emite el martes 11/Mar</v>
      </c>
      <c r="O95" s="27"/>
      <c r="P95" s="5"/>
      <c r="Q95" s="28"/>
      <c r="R95" s="15"/>
      <c r="S95" s="15"/>
      <c r="T95" s="15"/>
    </row>
    <row r="96" spans="1:20" ht="18.600000000000001" customHeight="1" x14ac:dyDescent="0.25">
      <c r="A96" s="715"/>
      <c r="B96" s="726"/>
      <c r="C96" s="546" t="s">
        <v>104</v>
      </c>
      <c r="D96" s="456" t="s">
        <v>124</v>
      </c>
      <c r="E96" s="191">
        <v>45716</v>
      </c>
      <c r="F96" s="108">
        <v>1</v>
      </c>
      <c r="G96" s="421" t="s">
        <v>9</v>
      </c>
      <c r="H96" s="297">
        <v>1</v>
      </c>
      <c r="I96" s="11">
        <v>1</v>
      </c>
      <c r="J96" s="11">
        <v>1</v>
      </c>
      <c r="K96" s="64">
        <v>1</v>
      </c>
      <c r="L96" s="35">
        <v>1</v>
      </c>
      <c r="M96" s="167"/>
      <c r="N96" s="568" t="str">
        <f ca="1">CONCATENATE(" Emisión pendiente con un retraso de ",NETWORKDAYS(E96,TODAY()), " días (Wood)", ", se emite el miércoles 12/Mar")</f>
        <v xml:space="preserve"> Emisión pendiente con un retraso de 26 días (Wood), se emite el miércoles 12/Mar</v>
      </c>
      <c r="O96" s="27"/>
      <c r="P96" s="5"/>
      <c r="Q96" s="28"/>
      <c r="R96" s="15"/>
      <c r="S96" s="15"/>
      <c r="T96" s="15"/>
    </row>
    <row r="97" spans="1:20" ht="18.600000000000001" customHeight="1" x14ac:dyDescent="0.25">
      <c r="A97" s="715"/>
      <c r="B97" s="726"/>
      <c r="C97" s="335" t="s">
        <v>125</v>
      </c>
      <c r="D97" s="93" t="s">
        <v>126</v>
      </c>
      <c r="E97" s="513">
        <v>45702</v>
      </c>
      <c r="F97" s="108">
        <v>1</v>
      </c>
      <c r="G97" s="421" t="s">
        <v>9</v>
      </c>
      <c r="H97" s="297">
        <v>4</v>
      </c>
      <c r="I97" s="11">
        <v>0</v>
      </c>
      <c r="J97" s="11">
        <v>0</v>
      </c>
      <c r="K97" s="64">
        <v>0</v>
      </c>
      <c r="L97" s="35">
        <v>1</v>
      </c>
      <c r="M97" s="167"/>
      <c r="N97" s="611" t="s">
        <v>127</v>
      </c>
      <c r="O97" s="27"/>
      <c r="P97" s="5"/>
      <c r="Q97" s="28"/>
      <c r="R97" s="15"/>
      <c r="S97" s="15"/>
      <c r="T97" s="15"/>
    </row>
    <row r="98" spans="1:20" ht="18.600000000000001" customHeight="1" x14ac:dyDescent="0.25">
      <c r="A98" s="715"/>
      <c r="B98" s="726"/>
      <c r="C98" s="335" t="s">
        <v>125</v>
      </c>
      <c r="D98" s="93" t="s">
        <v>128</v>
      </c>
      <c r="E98" s="513">
        <v>45702</v>
      </c>
      <c r="F98" s="108">
        <v>1</v>
      </c>
      <c r="G98" s="421" t="s">
        <v>9</v>
      </c>
      <c r="H98" s="297">
        <v>4</v>
      </c>
      <c r="I98" s="11">
        <v>0</v>
      </c>
      <c r="J98" s="11">
        <v>0</v>
      </c>
      <c r="K98" s="64">
        <v>0</v>
      </c>
      <c r="L98" s="35">
        <v>1</v>
      </c>
      <c r="M98" s="167"/>
      <c r="N98" s="611" t="s">
        <v>127</v>
      </c>
      <c r="O98" s="27"/>
      <c r="P98" s="5"/>
      <c r="Q98" s="28"/>
      <c r="R98" s="15"/>
      <c r="S98" s="15"/>
      <c r="T98" s="15"/>
    </row>
    <row r="99" spans="1:20" ht="18.600000000000001" customHeight="1" x14ac:dyDescent="0.25">
      <c r="A99" s="715"/>
      <c r="B99" s="726"/>
      <c r="C99" s="335" t="s">
        <v>125</v>
      </c>
      <c r="D99" s="269" t="s">
        <v>129</v>
      </c>
      <c r="E99" s="180">
        <v>45688</v>
      </c>
      <c r="F99" s="97">
        <v>1</v>
      </c>
      <c r="G99" s="125" t="s">
        <v>9</v>
      </c>
      <c r="H99" s="178">
        <v>1</v>
      </c>
      <c r="I99" s="7">
        <v>1</v>
      </c>
      <c r="J99" s="7">
        <v>1</v>
      </c>
      <c r="K99" s="47">
        <v>1</v>
      </c>
      <c r="L99" s="33">
        <v>1</v>
      </c>
      <c r="M99" s="101"/>
      <c r="N99" s="568"/>
      <c r="O99" s="27"/>
      <c r="P99" s="5"/>
      <c r="Q99" s="28"/>
      <c r="R99" s="15"/>
      <c r="S99" s="15"/>
      <c r="T99" s="15"/>
    </row>
    <row r="100" spans="1:20" ht="18.600000000000001" customHeight="1" x14ac:dyDescent="0.25">
      <c r="A100" s="715"/>
      <c r="B100" s="726"/>
      <c r="C100" s="335" t="s">
        <v>125</v>
      </c>
      <c r="D100" s="269" t="s">
        <v>130</v>
      </c>
      <c r="E100" s="180">
        <v>45695</v>
      </c>
      <c r="F100" s="97">
        <v>2</v>
      </c>
      <c r="G100" s="125" t="s">
        <v>9</v>
      </c>
      <c r="H100" s="178">
        <v>2</v>
      </c>
      <c r="I100" s="7">
        <v>4</v>
      </c>
      <c r="J100" s="7">
        <v>1</v>
      </c>
      <c r="K100" s="47">
        <v>1</v>
      </c>
      <c r="L100" s="33">
        <v>1</v>
      </c>
      <c r="M100" s="101"/>
      <c r="N100" s="568" t="s">
        <v>70</v>
      </c>
      <c r="O100" s="27"/>
      <c r="P100" s="5"/>
      <c r="Q100" s="28"/>
      <c r="R100" s="15"/>
      <c r="S100" s="15"/>
      <c r="T100" s="15"/>
    </row>
    <row r="101" spans="1:20" ht="18.600000000000001" customHeight="1" x14ac:dyDescent="0.25">
      <c r="A101" s="715"/>
      <c r="B101" s="726"/>
      <c r="C101" s="335" t="s">
        <v>125</v>
      </c>
      <c r="D101" s="269" t="s">
        <v>131</v>
      </c>
      <c r="E101" s="418">
        <v>45681</v>
      </c>
      <c r="F101" s="97">
        <v>2</v>
      </c>
      <c r="G101" s="125" t="s">
        <v>9</v>
      </c>
      <c r="H101" s="178">
        <v>2</v>
      </c>
      <c r="I101" s="7">
        <v>2</v>
      </c>
      <c r="J101" s="7">
        <v>2</v>
      </c>
      <c r="K101" s="47">
        <v>2</v>
      </c>
      <c r="L101" s="33">
        <v>2</v>
      </c>
      <c r="M101" s="101"/>
      <c r="N101" s="568" t="s">
        <v>132</v>
      </c>
      <c r="O101" s="27"/>
      <c r="P101" s="5"/>
      <c r="Q101" s="28"/>
      <c r="R101" s="15"/>
      <c r="S101" s="15"/>
      <c r="T101" s="15"/>
    </row>
    <row r="102" spans="1:20" ht="18.600000000000001" customHeight="1" x14ac:dyDescent="0.25">
      <c r="A102" s="715"/>
      <c r="B102" s="726"/>
      <c r="C102" s="335" t="s">
        <v>125</v>
      </c>
      <c r="D102" s="92" t="s">
        <v>133</v>
      </c>
      <c r="E102" s="180">
        <v>45681</v>
      </c>
      <c r="F102" s="97">
        <v>2</v>
      </c>
      <c r="G102" s="125" t="s">
        <v>9</v>
      </c>
      <c r="H102" s="178">
        <v>2</v>
      </c>
      <c r="I102" s="7">
        <v>2</v>
      </c>
      <c r="J102" s="7">
        <v>2</v>
      </c>
      <c r="K102" s="47">
        <v>2</v>
      </c>
      <c r="L102" s="33">
        <v>1</v>
      </c>
      <c r="M102" s="101"/>
      <c r="N102" s="568"/>
      <c r="O102" s="27"/>
      <c r="P102" s="5"/>
      <c r="Q102" s="28"/>
      <c r="R102" s="15"/>
      <c r="S102" s="15"/>
      <c r="T102" s="15"/>
    </row>
    <row r="103" spans="1:20" ht="18.600000000000001" customHeight="1" x14ac:dyDescent="0.25">
      <c r="A103" s="715"/>
      <c r="B103" s="726"/>
      <c r="C103" s="335" t="s">
        <v>125</v>
      </c>
      <c r="D103" s="269" t="s">
        <v>134</v>
      </c>
      <c r="E103" s="180">
        <v>45681</v>
      </c>
      <c r="F103" s="97">
        <v>2</v>
      </c>
      <c r="G103" s="125" t="s">
        <v>9</v>
      </c>
      <c r="H103" s="178">
        <v>2</v>
      </c>
      <c r="I103" s="7">
        <v>2</v>
      </c>
      <c r="J103" s="7">
        <v>2</v>
      </c>
      <c r="K103" s="47">
        <v>2</v>
      </c>
      <c r="L103" s="33">
        <v>2</v>
      </c>
      <c r="M103" s="101"/>
      <c r="N103" s="568" t="s">
        <v>132</v>
      </c>
      <c r="O103" s="27"/>
      <c r="P103" s="5"/>
      <c r="Q103" s="28"/>
      <c r="R103" s="15"/>
      <c r="S103" s="15"/>
      <c r="T103" s="15"/>
    </row>
    <row r="104" spans="1:20" ht="18.600000000000001" customHeight="1" x14ac:dyDescent="0.25">
      <c r="A104" s="715"/>
      <c r="B104" s="726"/>
      <c r="C104" s="335" t="s">
        <v>125</v>
      </c>
      <c r="D104" s="269" t="s">
        <v>135</v>
      </c>
      <c r="E104" s="191">
        <v>45695</v>
      </c>
      <c r="F104" s="97">
        <v>2</v>
      </c>
      <c r="G104" s="125" t="s">
        <v>9</v>
      </c>
      <c r="H104" s="178">
        <v>2</v>
      </c>
      <c r="I104" s="7">
        <v>2</v>
      </c>
      <c r="J104" s="7">
        <v>2</v>
      </c>
      <c r="K104" s="47">
        <v>2</v>
      </c>
      <c r="L104" s="33">
        <v>2</v>
      </c>
      <c r="M104" s="101"/>
      <c r="N104" s="568" t="s">
        <v>132</v>
      </c>
      <c r="O104" s="27"/>
      <c r="P104" s="5"/>
      <c r="Q104" s="28"/>
      <c r="R104" s="15"/>
      <c r="S104" s="15"/>
      <c r="T104" s="15"/>
    </row>
    <row r="105" spans="1:20" ht="18.600000000000001" customHeight="1" x14ac:dyDescent="0.25">
      <c r="A105" s="715"/>
      <c r="B105" s="726"/>
      <c r="C105" s="631" t="s">
        <v>136</v>
      </c>
      <c r="D105" s="473" t="s">
        <v>256</v>
      </c>
      <c r="E105" s="191"/>
      <c r="F105" s="97">
        <v>3</v>
      </c>
      <c r="G105" s="125" t="s">
        <v>9</v>
      </c>
      <c r="H105" s="178">
        <v>3</v>
      </c>
      <c r="I105" s="7">
        <v>3</v>
      </c>
      <c r="J105" s="7">
        <v>1</v>
      </c>
      <c r="K105" s="47">
        <v>1</v>
      </c>
      <c r="L105" s="33">
        <v>1</v>
      </c>
      <c r="M105" s="101"/>
      <c r="N105" s="568" t="s">
        <v>70</v>
      </c>
      <c r="O105" s="27"/>
      <c r="P105" s="5"/>
      <c r="Q105" s="28"/>
      <c r="R105" s="15"/>
      <c r="S105" s="15"/>
      <c r="T105" s="15"/>
    </row>
    <row r="106" spans="1:20" ht="18.600000000000001" customHeight="1" x14ac:dyDescent="0.25">
      <c r="A106" s="715"/>
      <c r="B106" s="726"/>
      <c r="C106" s="335" t="s">
        <v>125</v>
      </c>
      <c r="D106" s="269" t="s">
        <v>138</v>
      </c>
      <c r="E106" s="180">
        <v>45688</v>
      </c>
      <c r="F106" s="97">
        <v>3</v>
      </c>
      <c r="G106" s="125" t="s">
        <v>9</v>
      </c>
      <c r="H106" s="178">
        <v>3</v>
      </c>
      <c r="I106" s="7">
        <v>3</v>
      </c>
      <c r="J106" s="7">
        <v>3</v>
      </c>
      <c r="K106" s="47">
        <v>3</v>
      </c>
      <c r="L106" s="33">
        <v>3</v>
      </c>
      <c r="M106" s="101"/>
      <c r="N106" s="568" t="s">
        <v>139</v>
      </c>
      <c r="O106" s="27"/>
      <c r="P106" s="5"/>
      <c r="Q106" s="28"/>
      <c r="R106" s="15"/>
      <c r="S106" s="15"/>
      <c r="T106" s="15"/>
    </row>
    <row r="107" spans="1:20" ht="18.600000000000001" customHeight="1" x14ac:dyDescent="0.25">
      <c r="A107" s="715"/>
      <c r="B107" s="726"/>
      <c r="C107" s="335" t="s">
        <v>140</v>
      </c>
      <c r="D107" s="92" t="s">
        <v>141</v>
      </c>
      <c r="E107" s="180">
        <v>45681</v>
      </c>
      <c r="F107" s="97">
        <v>2</v>
      </c>
      <c r="G107" s="125" t="s">
        <v>9</v>
      </c>
      <c r="H107" s="178">
        <v>2</v>
      </c>
      <c r="I107" s="7">
        <v>4</v>
      </c>
      <c r="J107" s="7">
        <v>1</v>
      </c>
      <c r="K107" s="47">
        <v>1</v>
      </c>
      <c r="L107" s="33">
        <v>1</v>
      </c>
      <c r="M107" s="101"/>
      <c r="N107" s="568" t="s">
        <v>70</v>
      </c>
      <c r="O107" s="27"/>
      <c r="P107" s="5"/>
      <c r="Q107" s="28"/>
      <c r="R107" s="15"/>
      <c r="S107" s="15"/>
      <c r="T107" s="15"/>
    </row>
    <row r="108" spans="1:20" ht="18.600000000000001" customHeight="1" x14ac:dyDescent="0.25">
      <c r="A108" s="715"/>
      <c r="B108" s="726"/>
      <c r="C108" s="631" t="s">
        <v>142</v>
      </c>
      <c r="D108" s="521" t="s">
        <v>143</v>
      </c>
      <c r="E108" s="181"/>
      <c r="F108" s="109">
        <v>1</v>
      </c>
      <c r="G108" s="246" t="s">
        <v>9</v>
      </c>
      <c r="H108" s="135">
        <v>1</v>
      </c>
      <c r="I108" s="10">
        <v>1</v>
      </c>
      <c r="J108" s="10">
        <v>1</v>
      </c>
      <c r="K108" s="47">
        <v>1</v>
      </c>
      <c r="L108" s="33">
        <v>1</v>
      </c>
      <c r="M108" s="101"/>
      <c r="N108" s="568"/>
      <c r="O108" s="27"/>
      <c r="P108" s="5"/>
      <c r="Q108" s="28"/>
      <c r="R108" s="15"/>
      <c r="S108" s="15"/>
      <c r="T108" s="15"/>
    </row>
    <row r="109" spans="1:20" ht="18.600000000000001" customHeight="1" x14ac:dyDescent="0.25">
      <c r="A109" s="715"/>
      <c r="B109" s="726"/>
      <c r="C109" s="488" t="s">
        <v>125</v>
      </c>
      <c r="D109" s="119" t="s">
        <v>144</v>
      </c>
      <c r="E109" s="359">
        <v>45664</v>
      </c>
      <c r="F109" s="109">
        <v>2</v>
      </c>
      <c r="G109" s="246" t="s">
        <v>9</v>
      </c>
      <c r="H109" s="135">
        <v>2</v>
      </c>
      <c r="I109" s="10">
        <v>4</v>
      </c>
      <c r="J109" s="10">
        <v>1</v>
      </c>
      <c r="K109" s="47">
        <v>1</v>
      </c>
      <c r="L109" s="38">
        <v>1</v>
      </c>
      <c r="M109" s="101"/>
      <c r="N109" s="568" t="s">
        <v>70</v>
      </c>
      <c r="O109" s="27"/>
      <c r="P109" s="5"/>
      <c r="Q109" s="28"/>
      <c r="R109" s="15"/>
      <c r="S109" s="15"/>
      <c r="T109" s="15"/>
    </row>
    <row r="110" spans="1:20" ht="18.600000000000001" customHeight="1" x14ac:dyDescent="0.25">
      <c r="A110" s="715"/>
      <c r="B110" s="726"/>
      <c r="C110" s="488" t="s">
        <v>125</v>
      </c>
      <c r="D110" s="119" t="s">
        <v>145</v>
      </c>
      <c r="E110" s="359"/>
      <c r="F110" s="109"/>
      <c r="G110" s="246"/>
      <c r="H110" s="135"/>
      <c r="I110" s="10">
        <v>1</v>
      </c>
      <c r="J110" s="243">
        <v>1</v>
      </c>
      <c r="K110" s="44">
        <v>1</v>
      </c>
      <c r="L110" s="33">
        <v>1</v>
      </c>
      <c r="M110" s="170"/>
      <c r="N110" s="176"/>
      <c r="O110" s="27"/>
      <c r="P110" s="5"/>
      <c r="Q110" s="28"/>
      <c r="R110" s="15"/>
      <c r="S110" s="15"/>
      <c r="T110" s="15"/>
    </row>
    <row r="111" spans="1:20" ht="18.600000000000001" customHeight="1" x14ac:dyDescent="0.25">
      <c r="A111" s="715"/>
      <c r="B111" s="578"/>
      <c r="C111" s="488"/>
      <c r="D111" s="523"/>
      <c r="E111" s="359"/>
      <c r="F111" s="109"/>
      <c r="G111" s="246"/>
      <c r="H111" s="135"/>
      <c r="I111" s="10"/>
      <c r="J111" s="243"/>
      <c r="K111" s="44"/>
      <c r="L111" s="33"/>
      <c r="M111" s="170"/>
      <c r="N111" s="176"/>
      <c r="O111" s="27"/>
      <c r="P111" s="5"/>
      <c r="Q111" s="28"/>
      <c r="R111" s="15"/>
      <c r="S111" s="15"/>
      <c r="T111" s="15"/>
    </row>
    <row r="112" spans="1:20" ht="8.25" customHeight="1" thickBot="1" x14ac:dyDescent="0.3">
      <c r="A112" s="715"/>
      <c r="B112" s="630"/>
      <c r="C112" s="481"/>
      <c r="D112" s="376"/>
      <c r="E112" s="206"/>
      <c r="F112" s="99"/>
      <c r="G112" s="247"/>
      <c r="H112" s="60"/>
      <c r="I112" s="9"/>
      <c r="J112" s="244"/>
      <c r="K112" s="45"/>
      <c r="L112" s="37"/>
      <c r="M112" s="171"/>
      <c r="N112" s="177"/>
      <c r="O112" s="27"/>
      <c r="P112" s="5"/>
      <c r="Q112" s="28"/>
      <c r="R112" s="15"/>
      <c r="S112" s="15"/>
      <c r="T112" s="15"/>
    </row>
    <row r="113" spans="1:39" ht="18.600000000000001" customHeight="1" thickBot="1" x14ac:dyDescent="0.3">
      <c r="A113" s="715"/>
      <c r="B113" s="715" t="s">
        <v>146</v>
      </c>
      <c r="C113" s="479" t="s">
        <v>82</v>
      </c>
      <c r="D113" s="355" t="s">
        <v>257</v>
      </c>
      <c r="E113" s="345">
        <v>45688</v>
      </c>
      <c r="F113" s="297">
        <v>2</v>
      </c>
      <c r="G113" s="302" t="s">
        <v>9</v>
      </c>
      <c r="H113" s="297">
        <v>4</v>
      </c>
      <c r="I113" s="11">
        <v>0</v>
      </c>
      <c r="J113" s="11">
        <v>0</v>
      </c>
      <c r="K113" s="11">
        <v>0</v>
      </c>
      <c r="L113" s="35">
        <v>0</v>
      </c>
      <c r="M113" s="167"/>
      <c r="N113" s="561" t="s">
        <v>258</v>
      </c>
      <c r="O113" s="12"/>
      <c r="P113" s="5"/>
      <c r="Q113" s="28"/>
      <c r="R113" s="15"/>
      <c r="S113" s="15"/>
      <c r="T113" s="15"/>
      <c r="U113" s="26"/>
      <c r="V113" s="26"/>
      <c r="W113" s="26"/>
      <c r="X113" s="26"/>
      <c r="Y113" s="26"/>
      <c r="Z113" s="26"/>
      <c r="AA113" s="15"/>
      <c r="AB113" s="15"/>
      <c r="AK113" s="15"/>
      <c r="AL113" s="15"/>
      <c r="AM113" s="15"/>
    </row>
    <row r="114" spans="1:39" ht="18.600000000000001" customHeight="1" thickBot="1" x14ac:dyDescent="0.3">
      <c r="A114" s="715"/>
      <c r="B114" s="714"/>
      <c r="C114" s="479" t="s">
        <v>82</v>
      </c>
      <c r="D114" s="355" t="s">
        <v>259</v>
      </c>
      <c r="E114" s="345">
        <v>45688</v>
      </c>
      <c r="F114" s="297">
        <v>2</v>
      </c>
      <c r="G114" s="302" t="s">
        <v>9</v>
      </c>
      <c r="H114" s="297">
        <v>4</v>
      </c>
      <c r="I114" s="11">
        <v>0</v>
      </c>
      <c r="J114" s="11">
        <v>0</v>
      </c>
      <c r="K114" s="11">
        <v>0</v>
      </c>
      <c r="L114" s="35">
        <v>0</v>
      </c>
      <c r="M114" s="167"/>
      <c r="N114" s="560" t="s">
        <v>258</v>
      </c>
      <c r="O114" s="12"/>
      <c r="P114" s="5"/>
      <c r="Q114" s="28"/>
      <c r="R114" s="15"/>
      <c r="S114" s="15"/>
      <c r="T114" s="15"/>
      <c r="U114" s="26"/>
      <c r="V114" s="26"/>
      <c r="W114" s="26"/>
      <c r="X114" s="26"/>
      <c r="Y114" s="26"/>
      <c r="Z114" s="26"/>
      <c r="AA114" s="15"/>
      <c r="AB114" s="15"/>
      <c r="AK114" s="15"/>
      <c r="AL114" s="15"/>
      <c r="AM114" s="15"/>
    </row>
    <row r="115" spans="1:39" ht="18.600000000000001" customHeight="1" thickBot="1" x14ac:dyDescent="0.3">
      <c r="A115" s="715"/>
      <c r="B115" s="714"/>
      <c r="C115" s="626" t="s">
        <v>82</v>
      </c>
      <c r="D115" s="625" t="s">
        <v>260</v>
      </c>
      <c r="E115" s="345">
        <v>45702</v>
      </c>
      <c r="F115" s="297">
        <v>1</v>
      </c>
      <c r="G115" s="302" t="s">
        <v>9</v>
      </c>
      <c r="H115" s="297">
        <v>1</v>
      </c>
      <c r="I115" s="11">
        <v>0</v>
      </c>
      <c r="J115" s="11">
        <v>0</v>
      </c>
      <c r="K115" s="11">
        <v>0</v>
      </c>
      <c r="L115" s="35">
        <v>0</v>
      </c>
      <c r="M115" s="167"/>
      <c r="N115" s="563" t="s">
        <v>261</v>
      </c>
      <c r="O115" s="12"/>
      <c r="P115" s="5"/>
      <c r="Q115" s="28"/>
      <c r="R115" s="15"/>
      <c r="S115" s="15"/>
      <c r="T115" s="15"/>
      <c r="U115" s="26"/>
      <c r="V115" s="26"/>
      <c r="W115" s="26"/>
      <c r="X115" s="26"/>
      <c r="Y115" s="26"/>
      <c r="Z115" s="26"/>
      <c r="AA115" s="15"/>
      <c r="AB115" s="15"/>
      <c r="AK115" s="15"/>
      <c r="AL115" s="15"/>
      <c r="AM115" s="15"/>
    </row>
    <row r="116" spans="1:39" ht="18.600000000000001" customHeight="1" thickBot="1" x14ac:dyDescent="0.3">
      <c r="A116" s="715"/>
      <c r="B116" s="714"/>
      <c r="C116" s="624" t="s">
        <v>41</v>
      </c>
      <c r="D116" s="625" t="s">
        <v>147</v>
      </c>
      <c r="E116" s="345">
        <v>45702</v>
      </c>
      <c r="F116" s="297">
        <v>1</v>
      </c>
      <c r="G116" s="238" t="s">
        <v>9</v>
      </c>
      <c r="H116" s="297">
        <v>1</v>
      </c>
      <c r="I116" s="11">
        <v>1</v>
      </c>
      <c r="J116" s="11">
        <v>1</v>
      </c>
      <c r="K116" s="11">
        <v>1</v>
      </c>
      <c r="L116" s="35">
        <v>1</v>
      </c>
      <c r="M116" s="167"/>
      <c r="N116" s="563" t="s">
        <v>148</v>
      </c>
      <c r="O116" s="12"/>
      <c r="P116" s="5"/>
      <c r="Q116" s="28"/>
      <c r="R116" s="15"/>
      <c r="S116" s="15"/>
      <c r="T116" s="15"/>
      <c r="U116" s="26"/>
      <c r="V116" s="26"/>
      <c r="W116" s="26"/>
      <c r="X116" s="26"/>
      <c r="Y116" s="26"/>
      <c r="Z116" s="26"/>
      <c r="AA116" s="15"/>
      <c r="AB116" s="15"/>
      <c r="AK116" s="15"/>
      <c r="AL116" s="15"/>
      <c r="AM116" s="15"/>
    </row>
    <row r="117" spans="1:39" ht="18.600000000000001" customHeight="1" thickBot="1" x14ac:dyDescent="0.3">
      <c r="A117" s="715"/>
      <c r="B117" s="714"/>
      <c r="C117" s="347" t="s">
        <v>82</v>
      </c>
      <c r="D117" s="351" t="s">
        <v>149</v>
      </c>
      <c r="E117" s="345"/>
      <c r="F117" s="178">
        <v>1</v>
      </c>
      <c r="G117" s="238" t="s">
        <v>9</v>
      </c>
      <c r="H117" s="178">
        <v>1</v>
      </c>
      <c r="I117" s="7">
        <v>1</v>
      </c>
      <c r="J117" s="279">
        <v>1</v>
      </c>
      <c r="K117" s="7">
        <v>1</v>
      </c>
      <c r="L117" s="33">
        <v>1</v>
      </c>
      <c r="M117" s="101"/>
      <c r="N117" s="564" t="s">
        <v>150</v>
      </c>
      <c r="O117" s="12"/>
      <c r="P117" s="5"/>
      <c r="Q117" s="28"/>
      <c r="R117" s="15"/>
      <c r="S117" s="15"/>
      <c r="T117" s="15"/>
      <c r="U117" s="26"/>
      <c r="V117" s="26"/>
      <c r="W117" s="26"/>
      <c r="X117" s="26"/>
      <c r="Y117" s="26"/>
      <c r="Z117" s="26"/>
      <c r="AA117" s="15"/>
      <c r="AB117" s="15"/>
      <c r="AK117" s="15"/>
      <c r="AL117" s="15"/>
      <c r="AM117" s="15"/>
    </row>
    <row r="118" spans="1:39" ht="18.600000000000001" customHeight="1" thickBot="1" x14ac:dyDescent="0.3">
      <c r="A118" s="715"/>
      <c r="B118" s="714"/>
      <c r="C118" s="347" t="s">
        <v>82</v>
      </c>
      <c r="D118" s="351" t="s">
        <v>151</v>
      </c>
      <c r="E118" s="345">
        <v>45702</v>
      </c>
      <c r="F118" s="178">
        <v>1</v>
      </c>
      <c r="G118" s="238" t="s">
        <v>9</v>
      </c>
      <c r="H118" s="178">
        <v>1</v>
      </c>
      <c r="I118" s="7">
        <v>1</v>
      </c>
      <c r="J118" s="279">
        <v>1</v>
      </c>
      <c r="K118" s="7">
        <v>1</v>
      </c>
      <c r="L118" s="33">
        <v>1</v>
      </c>
      <c r="M118" s="101"/>
      <c r="N118" s="564" t="s">
        <v>152</v>
      </c>
      <c r="O118" s="12"/>
      <c r="P118" s="5"/>
      <c r="Q118" s="28"/>
      <c r="R118" s="15"/>
      <c r="S118" s="15"/>
      <c r="T118" s="15"/>
      <c r="U118" s="26"/>
      <c r="V118" s="26"/>
      <c r="W118" s="26"/>
      <c r="X118" s="26"/>
      <c r="Y118" s="26"/>
      <c r="Z118" s="26"/>
      <c r="AA118" s="15"/>
      <c r="AB118" s="15"/>
      <c r="AK118" s="15"/>
      <c r="AL118" s="15"/>
      <c r="AM118" s="15"/>
    </row>
    <row r="119" spans="1:39" ht="18.600000000000001" customHeight="1" thickBot="1" x14ac:dyDescent="0.3">
      <c r="A119" s="715"/>
      <c r="B119" s="714"/>
      <c r="C119" s="347" t="s">
        <v>82</v>
      </c>
      <c r="D119" s="351" t="s">
        <v>153</v>
      </c>
      <c r="E119" s="345">
        <v>45702</v>
      </c>
      <c r="F119" s="178">
        <v>1</v>
      </c>
      <c r="G119" s="238" t="s">
        <v>9</v>
      </c>
      <c r="H119" s="178">
        <v>1</v>
      </c>
      <c r="I119" s="7">
        <v>1</v>
      </c>
      <c r="J119" s="279">
        <v>1</v>
      </c>
      <c r="K119" s="7">
        <v>1</v>
      </c>
      <c r="L119" s="33">
        <v>1</v>
      </c>
      <c r="M119" s="101"/>
      <c r="N119" s="564" t="s">
        <v>152</v>
      </c>
      <c r="O119" s="12"/>
      <c r="P119" s="5"/>
      <c r="Q119" s="28"/>
      <c r="R119" s="15"/>
      <c r="S119" s="15"/>
      <c r="T119" s="15"/>
      <c r="U119" s="26"/>
      <c r="V119" s="26"/>
      <c r="W119" s="26"/>
      <c r="X119" s="26"/>
      <c r="Y119" s="26"/>
      <c r="Z119" s="26"/>
      <c r="AA119" s="15"/>
      <c r="AB119" s="15"/>
      <c r="AK119" s="15"/>
      <c r="AL119" s="15"/>
      <c r="AM119" s="15"/>
    </row>
    <row r="120" spans="1:39" ht="18.600000000000001" customHeight="1" thickBot="1" x14ac:dyDescent="0.3">
      <c r="A120" s="715"/>
      <c r="B120" s="714"/>
      <c r="C120" s="347" t="s">
        <v>262</v>
      </c>
      <c r="D120" s="351" t="s">
        <v>263</v>
      </c>
      <c r="E120" s="345"/>
      <c r="F120" s="178">
        <v>1</v>
      </c>
      <c r="G120" s="238" t="s">
        <v>9</v>
      </c>
      <c r="H120" s="178">
        <v>1</v>
      </c>
      <c r="I120" s="7">
        <v>1</v>
      </c>
      <c r="J120" s="279">
        <v>1</v>
      </c>
      <c r="K120" s="7">
        <v>1</v>
      </c>
      <c r="L120" s="33">
        <v>0</v>
      </c>
      <c r="M120" s="101"/>
      <c r="N120" s="260"/>
      <c r="O120" s="12"/>
      <c r="P120" s="5"/>
      <c r="Q120" s="28"/>
      <c r="R120" s="15"/>
      <c r="S120" s="15"/>
      <c r="T120" s="15"/>
      <c r="U120" s="26"/>
      <c r="V120" s="26"/>
      <c r="W120" s="26"/>
      <c r="X120" s="26"/>
      <c r="Y120" s="26"/>
      <c r="Z120" s="26"/>
      <c r="AA120" s="15"/>
      <c r="AB120" s="15"/>
      <c r="AK120" s="15"/>
      <c r="AL120" s="15"/>
      <c r="AM120" s="15"/>
    </row>
    <row r="121" spans="1:39" ht="18.600000000000001" customHeight="1" thickBot="1" x14ac:dyDescent="0.3">
      <c r="A121" s="715"/>
      <c r="B121" s="714"/>
      <c r="C121" s="347" t="s">
        <v>41</v>
      </c>
      <c r="D121" s="351" t="s">
        <v>264</v>
      </c>
      <c r="E121" s="345"/>
      <c r="F121" s="178">
        <v>4</v>
      </c>
      <c r="G121" s="238" t="s">
        <v>9</v>
      </c>
      <c r="H121" s="178">
        <v>4</v>
      </c>
      <c r="I121" s="7">
        <v>4</v>
      </c>
      <c r="J121" s="279">
        <v>0</v>
      </c>
      <c r="K121" s="7">
        <v>0</v>
      </c>
      <c r="L121" s="33">
        <v>0</v>
      </c>
      <c r="M121" s="101"/>
      <c r="N121" s="260"/>
      <c r="O121" s="12"/>
      <c r="P121" s="5"/>
      <c r="Q121" s="28"/>
      <c r="R121" s="15"/>
      <c r="S121" s="15"/>
      <c r="T121" s="15"/>
      <c r="U121" s="26"/>
      <c r="V121" s="26"/>
      <c r="W121" s="26"/>
      <c r="X121" s="26"/>
      <c r="Y121" s="26"/>
      <c r="Z121" s="26"/>
      <c r="AA121" s="15"/>
      <c r="AB121" s="15"/>
      <c r="AK121" s="15"/>
      <c r="AL121" s="15"/>
      <c r="AM121" s="15"/>
    </row>
    <row r="122" spans="1:39" ht="18.600000000000001" customHeight="1" thickBot="1" x14ac:dyDescent="0.3">
      <c r="A122" s="715"/>
      <c r="B122" s="714"/>
      <c r="C122" s="347" t="s">
        <v>41</v>
      </c>
      <c r="D122" s="351" t="s">
        <v>154</v>
      </c>
      <c r="E122" s="345"/>
      <c r="F122" s="178">
        <v>1</v>
      </c>
      <c r="G122" s="238" t="s">
        <v>9</v>
      </c>
      <c r="H122" s="178">
        <v>1</v>
      </c>
      <c r="I122" s="7">
        <v>1</v>
      </c>
      <c r="J122" s="279">
        <v>1</v>
      </c>
      <c r="K122" s="7">
        <v>1</v>
      </c>
      <c r="L122" s="33">
        <v>1</v>
      </c>
      <c r="M122" s="101"/>
      <c r="N122" s="260"/>
      <c r="O122" s="12"/>
      <c r="P122" s="5"/>
      <c r="Q122" s="28"/>
      <c r="R122" s="15"/>
      <c r="S122" s="15"/>
      <c r="T122" s="15"/>
      <c r="U122" s="26"/>
      <c r="V122" s="26"/>
      <c r="W122" s="26"/>
      <c r="X122" s="26"/>
      <c r="Y122" s="26"/>
      <c r="Z122" s="26"/>
      <c r="AA122" s="15"/>
      <c r="AB122" s="15"/>
      <c r="AK122" s="15"/>
      <c r="AL122" s="15"/>
      <c r="AM122" s="15"/>
    </row>
    <row r="123" spans="1:39" ht="18.600000000000001" customHeight="1" thickBot="1" x14ac:dyDescent="0.3">
      <c r="A123" s="715"/>
      <c r="B123" s="714"/>
      <c r="C123" s="347" t="s">
        <v>113</v>
      </c>
      <c r="D123" s="351" t="s">
        <v>155</v>
      </c>
      <c r="E123" s="345">
        <v>45736</v>
      </c>
      <c r="F123" s="178"/>
      <c r="G123" s="238" t="s">
        <v>9</v>
      </c>
      <c r="H123" s="178"/>
      <c r="I123" s="7">
        <v>1</v>
      </c>
      <c r="J123" s="279">
        <v>1</v>
      </c>
      <c r="K123" s="7">
        <v>1</v>
      </c>
      <c r="L123" s="33">
        <v>1</v>
      </c>
      <c r="M123" s="101"/>
      <c r="N123" s="260"/>
      <c r="O123" s="12"/>
      <c r="P123" s="5"/>
      <c r="Q123" s="28"/>
      <c r="R123" s="15"/>
      <c r="S123" s="15"/>
      <c r="T123" s="15"/>
      <c r="U123" s="26"/>
      <c r="V123" s="26"/>
      <c r="W123" s="26"/>
      <c r="X123" s="26"/>
      <c r="Y123" s="26"/>
      <c r="Z123" s="26"/>
      <c r="AA123" s="15"/>
      <c r="AB123" s="15"/>
      <c r="AK123" s="15"/>
      <c r="AL123" s="15"/>
      <c r="AM123" s="15"/>
    </row>
    <row r="124" spans="1:39" ht="18.600000000000001" customHeight="1" thickBot="1" x14ac:dyDescent="0.3">
      <c r="A124" s="715"/>
      <c r="B124" s="714"/>
      <c r="C124" s="347"/>
      <c r="D124" s="269"/>
      <c r="E124" s="201"/>
      <c r="F124" s="178"/>
      <c r="G124" s="238"/>
      <c r="H124" s="178"/>
      <c r="I124" s="7"/>
      <c r="J124" s="279"/>
      <c r="K124" s="7"/>
      <c r="L124" s="33"/>
      <c r="M124" s="101"/>
      <c r="N124" s="260"/>
      <c r="O124" s="12"/>
      <c r="P124" s="5"/>
      <c r="Q124" s="28"/>
      <c r="R124" s="15"/>
      <c r="S124" s="15"/>
      <c r="T124" s="15"/>
      <c r="U124" s="26"/>
      <c r="V124" s="26"/>
      <c r="W124" s="26"/>
      <c r="X124" s="26"/>
      <c r="Y124" s="26"/>
      <c r="Z124" s="26"/>
      <c r="AA124" s="15"/>
      <c r="AB124" s="15"/>
      <c r="AK124" s="15"/>
      <c r="AL124" s="15"/>
      <c r="AM124" s="15"/>
    </row>
    <row r="125" spans="1:39" ht="9.75" customHeight="1" thickBot="1" x14ac:dyDescent="0.3">
      <c r="A125" s="716"/>
      <c r="B125" s="727"/>
      <c r="C125" s="638"/>
      <c r="D125" s="639"/>
      <c r="E125" s="263"/>
      <c r="F125" s="265"/>
      <c r="G125" s="505"/>
      <c r="H125" s="265"/>
      <c r="I125" s="36"/>
      <c r="J125" s="266"/>
      <c r="K125" s="36"/>
      <c r="L125" s="37"/>
      <c r="M125" s="226"/>
      <c r="N125" s="506"/>
      <c r="O125" s="12"/>
      <c r="P125" s="5"/>
      <c r="Q125" s="28"/>
      <c r="R125" s="15"/>
      <c r="S125" s="15"/>
      <c r="T125" s="15"/>
      <c r="U125" s="26"/>
      <c r="V125" s="26"/>
      <c r="W125" s="26"/>
      <c r="X125" s="26"/>
      <c r="Y125" s="26"/>
      <c r="Z125" s="26"/>
      <c r="AA125" s="15"/>
      <c r="AB125" s="15"/>
      <c r="AK125" s="15"/>
      <c r="AL125" s="15"/>
      <c r="AM125" s="15"/>
    </row>
    <row r="126" spans="1:39" ht="9.75" customHeight="1" thickBot="1" x14ac:dyDescent="0.3">
      <c r="A126" s="508"/>
      <c r="B126" s="127"/>
      <c r="C126" s="516"/>
      <c r="D126" s="204"/>
      <c r="E126" s="49"/>
      <c r="F126" s="1"/>
      <c r="G126" s="54"/>
      <c r="H126" s="1"/>
      <c r="I126" s="31"/>
      <c r="J126" s="250"/>
      <c r="K126" s="31"/>
      <c r="L126" s="41"/>
      <c r="M126" s="1"/>
      <c r="N126" s="525"/>
      <c r="O126" s="12"/>
      <c r="P126" s="5"/>
      <c r="Q126" s="28"/>
      <c r="R126" s="15"/>
      <c r="S126" s="15"/>
      <c r="T126" s="15"/>
      <c r="U126" s="26"/>
      <c r="V126" s="26"/>
      <c r="W126" s="26"/>
      <c r="X126" s="26"/>
      <c r="Y126" s="26"/>
      <c r="Z126" s="26"/>
      <c r="AA126" s="15"/>
      <c r="AB126" s="15"/>
      <c r="AK126" s="15"/>
      <c r="AL126" s="15"/>
      <c r="AM126" s="15"/>
    </row>
    <row r="127" spans="1:39" ht="18.600000000000001" customHeight="1" x14ac:dyDescent="0.25">
      <c r="A127" s="706" t="s">
        <v>156</v>
      </c>
      <c r="B127" s="782" t="s">
        <v>157</v>
      </c>
      <c r="C127" s="343" t="s">
        <v>265</v>
      </c>
      <c r="D127" s="203" t="s">
        <v>266</v>
      </c>
      <c r="E127" s="286">
        <v>45716</v>
      </c>
      <c r="F127" s="155">
        <v>1</v>
      </c>
      <c r="G127" s="51" t="s">
        <v>9</v>
      </c>
      <c r="H127" s="218">
        <v>1</v>
      </c>
      <c r="I127" s="8">
        <v>1</v>
      </c>
      <c r="J127" s="8">
        <v>1</v>
      </c>
      <c r="K127" s="8">
        <v>1</v>
      </c>
      <c r="L127" s="32">
        <v>0</v>
      </c>
      <c r="M127" s="101"/>
      <c r="N127" s="330" t="s">
        <v>267</v>
      </c>
      <c r="O127" s="27"/>
      <c r="P127" s="5"/>
      <c r="Q127" s="28"/>
      <c r="R127" s="15"/>
      <c r="S127" s="15"/>
      <c r="T127" s="15"/>
    </row>
    <row r="128" spans="1:39" ht="18.600000000000001" customHeight="1" x14ac:dyDescent="0.25">
      <c r="A128" s="707"/>
      <c r="B128" s="783"/>
      <c r="C128" s="70" t="s">
        <v>265</v>
      </c>
      <c r="D128" s="150" t="s">
        <v>268</v>
      </c>
      <c r="E128" s="154">
        <v>45719</v>
      </c>
      <c r="F128" s="158">
        <v>1</v>
      </c>
      <c r="G128" s="55" t="s">
        <v>9</v>
      </c>
      <c r="H128" s="215">
        <v>1</v>
      </c>
      <c r="I128" s="10">
        <v>1</v>
      </c>
      <c r="J128" s="10">
        <v>1</v>
      </c>
      <c r="K128" s="10">
        <v>1</v>
      </c>
      <c r="L128" s="38">
        <v>0</v>
      </c>
      <c r="M128" s="101"/>
      <c r="N128" s="260" t="s">
        <v>267</v>
      </c>
      <c r="O128" s="27"/>
      <c r="P128" s="5"/>
      <c r="Q128" s="28"/>
      <c r="R128" s="15"/>
      <c r="S128" s="15"/>
      <c r="T128" s="15"/>
    </row>
    <row r="129" spans="1:39" ht="18.600000000000001" customHeight="1" x14ac:dyDescent="0.25">
      <c r="A129" s="780"/>
      <c r="B129" s="784"/>
      <c r="C129" s="70" t="s">
        <v>265</v>
      </c>
      <c r="D129" s="207" t="s">
        <v>269</v>
      </c>
      <c r="E129" s="201">
        <v>45722</v>
      </c>
      <c r="F129" s="156">
        <v>1</v>
      </c>
      <c r="G129" s="52" t="s">
        <v>9</v>
      </c>
      <c r="H129" s="220">
        <v>1</v>
      </c>
      <c r="I129" s="10">
        <v>1</v>
      </c>
      <c r="J129" s="7">
        <v>1</v>
      </c>
      <c r="K129" s="7">
        <v>1</v>
      </c>
      <c r="L129" s="38">
        <v>0</v>
      </c>
      <c r="M129" s="101"/>
      <c r="N129" s="260" t="s">
        <v>267</v>
      </c>
      <c r="O129" s="27"/>
      <c r="P129" s="5"/>
      <c r="Q129" s="28"/>
      <c r="R129" s="15"/>
      <c r="S129" s="15"/>
      <c r="T129" s="15"/>
    </row>
    <row r="130" spans="1:39" ht="18.600000000000001" customHeight="1" x14ac:dyDescent="0.25">
      <c r="A130" s="780"/>
      <c r="B130" s="784"/>
      <c r="C130" s="70" t="s">
        <v>265</v>
      </c>
      <c r="D130" s="150" t="s">
        <v>270</v>
      </c>
      <c r="E130" s="154">
        <v>45733</v>
      </c>
      <c r="F130" s="158">
        <v>1</v>
      </c>
      <c r="G130" s="55" t="s">
        <v>9</v>
      </c>
      <c r="H130" s="215">
        <v>1</v>
      </c>
      <c r="I130" s="10">
        <v>1</v>
      </c>
      <c r="J130" s="10">
        <v>1</v>
      </c>
      <c r="K130" s="10">
        <v>1</v>
      </c>
      <c r="L130" s="38">
        <v>0</v>
      </c>
      <c r="M130" s="101"/>
      <c r="N130" s="260" t="s">
        <v>267</v>
      </c>
      <c r="O130" s="27"/>
      <c r="P130" s="5"/>
      <c r="Q130" s="28"/>
      <c r="R130" s="15"/>
      <c r="S130" s="15"/>
      <c r="T130" s="15"/>
    </row>
    <row r="131" spans="1:39" ht="18.600000000000001" customHeight="1" x14ac:dyDescent="0.25">
      <c r="A131" s="780"/>
      <c r="B131" s="784"/>
      <c r="C131" s="70" t="s">
        <v>158</v>
      </c>
      <c r="D131" s="150" t="s">
        <v>271</v>
      </c>
      <c r="E131" s="154"/>
      <c r="F131" s="158">
        <v>1</v>
      </c>
      <c r="G131" s="55" t="s">
        <v>9</v>
      </c>
      <c r="H131" s="215">
        <v>1</v>
      </c>
      <c r="I131" s="10">
        <v>1</v>
      </c>
      <c r="J131" s="10">
        <v>1</v>
      </c>
      <c r="K131" s="10">
        <v>1</v>
      </c>
      <c r="L131" s="38">
        <v>0</v>
      </c>
      <c r="M131" s="101"/>
      <c r="N131" s="260" t="s">
        <v>272</v>
      </c>
      <c r="O131" s="27"/>
      <c r="P131" s="5"/>
      <c r="Q131" s="28"/>
      <c r="R131" s="15"/>
      <c r="S131" s="15"/>
      <c r="T131" s="15"/>
    </row>
    <row r="132" spans="1:39" ht="18.600000000000001" customHeight="1" x14ac:dyDescent="0.25">
      <c r="A132" s="780"/>
      <c r="B132" s="784"/>
      <c r="C132" s="70" t="s">
        <v>160</v>
      </c>
      <c r="D132" s="150" t="s">
        <v>161</v>
      </c>
      <c r="E132" s="154"/>
      <c r="F132" s="158">
        <v>1</v>
      </c>
      <c r="G132" s="55" t="s">
        <v>9</v>
      </c>
      <c r="H132" s="215">
        <v>1</v>
      </c>
      <c r="I132" s="10">
        <v>3</v>
      </c>
      <c r="J132" s="10">
        <v>3</v>
      </c>
      <c r="K132" s="10">
        <v>3</v>
      </c>
      <c r="L132" s="38">
        <v>3</v>
      </c>
      <c r="M132" s="101"/>
      <c r="N132" s="430"/>
      <c r="O132" s="27"/>
      <c r="P132" s="5"/>
      <c r="Q132" s="28"/>
      <c r="R132" s="15"/>
      <c r="S132" s="15"/>
      <c r="T132" s="15"/>
    </row>
    <row r="133" spans="1:39" ht="18.600000000000001" customHeight="1" x14ac:dyDescent="0.25">
      <c r="A133" s="780"/>
      <c r="B133" s="784"/>
      <c r="C133" s="70"/>
      <c r="D133" s="150"/>
      <c r="E133" s="154"/>
      <c r="F133" s="158"/>
      <c r="G133" s="55" t="s">
        <v>9</v>
      </c>
      <c r="H133" s="215"/>
      <c r="I133" s="10"/>
      <c r="J133" s="10"/>
      <c r="K133" s="10"/>
      <c r="L133" s="38"/>
      <c r="M133" s="101"/>
      <c r="N133" s="430"/>
      <c r="O133" s="27"/>
      <c r="P133" s="5"/>
      <c r="Q133" s="28"/>
      <c r="R133" s="15"/>
      <c r="S133" s="15"/>
      <c r="T133" s="15"/>
    </row>
    <row r="134" spans="1:39" ht="9.75" customHeight="1" thickBot="1" x14ac:dyDescent="0.3">
      <c r="A134" s="708"/>
      <c r="B134" s="785"/>
      <c r="C134" s="72"/>
      <c r="D134" s="205"/>
      <c r="E134" s="248"/>
      <c r="F134" s="157"/>
      <c r="G134" s="53"/>
      <c r="H134" s="216"/>
      <c r="I134" s="9"/>
      <c r="J134" s="9"/>
      <c r="K134" s="9"/>
      <c r="L134" s="34"/>
      <c r="M134" s="101"/>
      <c r="N134" s="358"/>
      <c r="O134" s="27"/>
      <c r="P134" s="5"/>
      <c r="Q134" s="28"/>
      <c r="R134" s="15"/>
      <c r="S134" s="15"/>
      <c r="T134" s="15"/>
    </row>
    <row r="135" spans="1:39" ht="8.25" customHeight="1" thickBot="1" x14ac:dyDescent="0.3">
      <c r="A135" s="127"/>
      <c r="B135" s="127"/>
      <c r="C135" s="338"/>
      <c r="D135" s="204"/>
      <c r="E135" s="49"/>
      <c r="F135" s="1"/>
      <c r="G135" s="54"/>
      <c r="H135" s="1"/>
      <c r="I135" s="31"/>
      <c r="J135" s="1"/>
      <c r="K135" s="1"/>
      <c r="L135" s="1"/>
      <c r="M135" s="1"/>
      <c r="N135" s="337"/>
      <c r="O135" s="27"/>
      <c r="P135" s="5"/>
      <c r="Q135" s="28"/>
      <c r="R135" s="15"/>
      <c r="S135" s="15"/>
      <c r="T135" s="15"/>
    </row>
    <row r="136" spans="1:39" ht="18" customHeight="1" x14ac:dyDescent="0.25">
      <c r="A136" s="698" t="s">
        <v>162</v>
      </c>
      <c r="B136" s="698" t="s">
        <v>163</v>
      </c>
      <c r="C136" s="627" t="s">
        <v>41</v>
      </c>
      <c r="D136" s="628" t="s">
        <v>273</v>
      </c>
      <c r="E136" s="636"/>
      <c r="F136" s="160">
        <v>1</v>
      </c>
      <c r="G136" s="56" t="s">
        <v>9</v>
      </c>
      <c r="H136" s="234">
        <v>3</v>
      </c>
      <c r="I136" s="39">
        <v>3</v>
      </c>
      <c r="J136" s="39">
        <v>3</v>
      </c>
      <c r="K136" s="39">
        <v>3</v>
      </c>
      <c r="L136" s="40">
        <v>0</v>
      </c>
      <c r="M136" s="169"/>
      <c r="N136" s="461"/>
    </row>
    <row r="137" spans="1:39" ht="18" customHeight="1" x14ac:dyDescent="0.25">
      <c r="A137" s="712"/>
      <c r="B137" s="712"/>
      <c r="C137" s="335" t="s">
        <v>113</v>
      </c>
      <c r="D137" s="150" t="s">
        <v>164</v>
      </c>
      <c r="E137" s="181"/>
      <c r="F137" s="158"/>
      <c r="G137" s="55" t="s">
        <v>9</v>
      </c>
      <c r="H137" s="215"/>
      <c r="I137" s="10"/>
      <c r="J137" s="10">
        <v>1</v>
      </c>
      <c r="K137" s="10">
        <v>1</v>
      </c>
      <c r="L137" s="38">
        <v>2</v>
      </c>
      <c r="M137" s="243"/>
      <c r="N137" s="637"/>
    </row>
    <row r="138" spans="1:39" ht="18" customHeight="1" x14ac:dyDescent="0.25">
      <c r="A138" s="712"/>
      <c r="B138" s="712"/>
      <c r="C138" s="335" t="s">
        <v>113</v>
      </c>
      <c r="D138" s="150" t="s">
        <v>165</v>
      </c>
      <c r="E138" s="181"/>
      <c r="F138" s="158"/>
      <c r="G138" s="55" t="s">
        <v>9</v>
      </c>
      <c r="H138" s="215"/>
      <c r="I138" s="10"/>
      <c r="J138" s="10">
        <v>1</v>
      </c>
      <c r="K138" s="10">
        <v>1</v>
      </c>
      <c r="L138" s="38">
        <v>1</v>
      </c>
      <c r="M138" s="279"/>
      <c r="N138" s="385"/>
    </row>
    <row r="139" spans="1:39" ht="18" customHeight="1" x14ac:dyDescent="0.25">
      <c r="A139" s="712"/>
      <c r="B139" s="712"/>
      <c r="C139" s="335" t="s">
        <v>41</v>
      </c>
      <c r="D139" s="207" t="s">
        <v>166</v>
      </c>
      <c r="E139" s="180"/>
      <c r="F139" s="156"/>
      <c r="G139" s="52" t="s">
        <v>9</v>
      </c>
      <c r="H139" s="220"/>
      <c r="I139" s="7"/>
      <c r="J139" s="7"/>
      <c r="K139" s="7"/>
      <c r="L139" s="33">
        <v>1</v>
      </c>
      <c r="M139" s="279"/>
      <c r="N139" s="385"/>
    </row>
    <row r="140" spans="1:39" ht="18" customHeight="1" x14ac:dyDescent="0.25">
      <c r="A140" s="712"/>
      <c r="B140" s="712"/>
      <c r="C140" s="363" t="s">
        <v>41</v>
      </c>
      <c r="D140" s="235" t="s">
        <v>167</v>
      </c>
      <c r="E140" s="191">
        <v>45737</v>
      </c>
      <c r="F140" s="420"/>
      <c r="G140" s="492" t="s">
        <v>9</v>
      </c>
      <c r="H140" s="303"/>
      <c r="I140" s="11"/>
      <c r="J140" s="11">
        <v>1</v>
      </c>
      <c r="K140" s="11">
        <v>1</v>
      </c>
      <c r="L140" s="35">
        <v>1</v>
      </c>
      <c r="M140" s="298"/>
      <c r="N140" s="640"/>
    </row>
    <row r="141" spans="1:39" ht="18" customHeight="1" x14ac:dyDescent="0.25">
      <c r="A141" s="712"/>
      <c r="B141" s="712"/>
      <c r="C141" s="335" t="s">
        <v>168</v>
      </c>
      <c r="D141" s="207" t="s">
        <v>169</v>
      </c>
      <c r="E141" s="180">
        <v>45737</v>
      </c>
      <c r="F141" s="156"/>
      <c r="G141" s="52" t="s">
        <v>9</v>
      </c>
      <c r="H141" s="220"/>
      <c r="I141" s="7"/>
      <c r="J141" s="7">
        <v>1</v>
      </c>
      <c r="K141" s="7">
        <v>1</v>
      </c>
      <c r="L141" s="33">
        <v>1</v>
      </c>
      <c r="M141" s="279"/>
      <c r="N141" s="214"/>
      <c r="O141" s="12"/>
      <c r="P141" s="5"/>
      <c r="Q141" s="28"/>
      <c r="R141" s="15"/>
      <c r="S141" s="15"/>
      <c r="T141" s="15"/>
      <c r="U141" s="26"/>
      <c r="V141" s="26"/>
      <c r="W141" s="26"/>
      <c r="X141" s="26"/>
      <c r="Y141" s="26"/>
      <c r="Z141" s="26"/>
      <c r="AA141" s="15"/>
      <c r="AB141" s="15"/>
      <c r="AK141" s="15"/>
      <c r="AL141" s="15"/>
      <c r="AM141" s="15"/>
    </row>
    <row r="142" spans="1:39" ht="18" customHeight="1" x14ac:dyDescent="0.25">
      <c r="A142" s="712"/>
      <c r="B142" s="712"/>
      <c r="C142" s="335" t="s">
        <v>168</v>
      </c>
      <c r="D142" s="207" t="s">
        <v>170</v>
      </c>
      <c r="E142" s="180">
        <v>45737</v>
      </c>
      <c r="F142" s="156"/>
      <c r="G142" s="52" t="s">
        <v>9</v>
      </c>
      <c r="H142" s="178"/>
      <c r="I142" s="7"/>
      <c r="J142" s="279">
        <v>1</v>
      </c>
      <c r="K142" s="7">
        <v>1</v>
      </c>
      <c r="L142" s="33">
        <v>1</v>
      </c>
      <c r="M142" s="101"/>
      <c r="N142" s="260"/>
      <c r="O142" s="12"/>
      <c r="P142" s="5"/>
      <c r="Q142" s="28"/>
      <c r="R142" s="15"/>
      <c r="S142" s="15"/>
      <c r="T142" s="15"/>
      <c r="U142" s="26"/>
      <c r="V142" s="26"/>
      <c r="W142" s="26"/>
      <c r="X142" s="26"/>
      <c r="Y142" s="26"/>
      <c r="Z142" s="26"/>
      <c r="AA142" s="15"/>
      <c r="AB142" s="15"/>
      <c r="AK142" s="15"/>
      <c r="AL142" s="15"/>
      <c r="AM142" s="15"/>
    </row>
    <row r="143" spans="1:39" ht="18" customHeight="1" x14ac:dyDescent="0.25">
      <c r="A143" s="712"/>
      <c r="B143" s="712"/>
      <c r="C143" s="546" t="s">
        <v>171</v>
      </c>
      <c r="D143" s="235" t="s">
        <v>172</v>
      </c>
      <c r="E143" s="180">
        <v>45737</v>
      </c>
      <c r="F143" s="420"/>
      <c r="G143" s="492" t="s">
        <v>9</v>
      </c>
      <c r="H143" s="297"/>
      <c r="I143" s="11"/>
      <c r="J143" s="167"/>
      <c r="K143" s="11"/>
      <c r="L143" s="108">
        <v>1</v>
      </c>
      <c r="M143" s="167"/>
      <c r="N143" s="641"/>
      <c r="O143" s="12"/>
      <c r="P143" s="5"/>
      <c r="Q143" s="28"/>
      <c r="R143" s="15"/>
      <c r="S143" s="15"/>
      <c r="T143" s="15"/>
      <c r="U143" s="26"/>
      <c r="V143" s="26"/>
      <c r="W143" s="26"/>
      <c r="X143" s="26"/>
      <c r="Y143" s="26"/>
      <c r="Z143" s="26"/>
      <c r="AA143" s="15"/>
      <c r="AB143" s="15"/>
      <c r="AK143" s="15"/>
      <c r="AL143" s="15"/>
      <c r="AM143" s="15"/>
    </row>
    <row r="144" spans="1:39" ht="18" customHeight="1" x14ac:dyDescent="0.25">
      <c r="A144" s="712"/>
      <c r="B144" s="712"/>
      <c r="C144" s="546"/>
      <c r="D144" s="235"/>
      <c r="E144" s="191"/>
      <c r="F144" s="420"/>
      <c r="G144" s="492"/>
      <c r="H144" s="297"/>
      <c r="I144" s="11"/>
      <c r="J144" s="167"/>
      <c r="K144" s="11"/>
      <c r="L144" s="108"/>
      <c r="M144" s="167"/>
      <c r="N144" s="84"/>
    </row>
    <row r="145" spans="1:39" ht="6" customHeight="1" thickBot="1" x14ac:dyDescent="0.3">
      <c r="A145" s="713"/>
      <c r="B145" s="713"/>
      <c r="C145" s="629"/>
      <c r="D145" s="262"/>
      <c r="E145" s="292"/>
      <c r="F145" s="159"/>
      <c r="G145" s="126"/>
      <c r="H145" s="265"/>
      <c r="I145" s="36"/>
      <c r="J145" s="226"/>
      <c r="K145" s="36"/>
      <c r="L145" s="111"/>
      <c r="M145" s="226"/>
      <c r="N145" s="79"/>
    </row>
    <row r="146" spans="1:39" ht="9" customHeight="1" thickBot="1" x14ac:dyDescent="0.3">
      <c r="A146" s="127"/>
      <c r="B146" s="127"/>
      <c r="C146" s="128"/>
      <c r="D146" s="129"/>
      <c r="E146" s="50"/>
      <c r="F146" s="1"/>
      <c r="G146" s="54"/>
      <c r="H146" s="1"/>
      <c r="I146" s="31"/>
      <c r="J146" s="1"/>
      <c r="K146" s="1"/>
      <c r="L146" s="1"/>
      <c r="M146" s="1"/>
      <c r="N146" s="80"/>
      <c r="O146" s="3"/>
      <c r="P146" s="2"/>
      <c r="Q146" s="4"/>
      <c r="R146" s="48"/>
      <c r="S146" s="48"/>
      <c r="T146" s="48"/>
    </row>
    <row r="147" spans="1:39" ht="33" customHeight="1" thickBot="1" x14ac:dyDescent="0.3">
      <c r="A147" s="695" t="s">
        <v>173</v>
      </c>
      <c r="B147" s="714" t="s">
        <v>174</v>
      </c>
      <c r="C147" s="576" t="s">
        <v>45</v>
      </c>
      <c r="D147" s="141" t="s">
        <v>46</v>
      </c>
      <c r="E147" s="369"/>
      <c r="F147" s="155"/>
      <c r="G147" s="51"/>
      <c r="H147" s="285"/>
      <c r="I147" s="39"/>
      <c r="J147" s="306"/>
      <c r="K147" s="8"/>
      <c r="L147" s="32"/>
      <c r="M147" s="209"/>
      <c r="N147" s="172" t="s">
        <v>274</v>
      </c>
    </row>
    <row r="148" spans="1:39" ht="18.600000000000001" customHeight="1" x14ac:dyDescent="0.25">
      <c r="A148" s="696"/>
      <c r="B148" s="715"/>
      <c r="C148" s="152" t="s">
        <v>102</v>
      </c>
      <c r="D148" s="446" t="s">
        <v>176</v>
      </c>
      <c r="E148" s="428"/>
      <c r="F148" s="156">
        <v>1</v>
      </c>
      <c r="G148" s="52" t="s">
        <v>9</v>
      </c>
      <c r="H148" s="178">
        <v>1</v>
      </c>
      <c r="I148" s="7">
        <v>1</v>
      </c>
      <c r="J148" s="7">
        <v>1</v>
      </c>
      <c r="K148" s="279">
        <v>1</v>
      </c>
      <c r="L148" s="33">
        <v>1</v>
      </c>
      <c r="M148" s="209"/>
      <c r="N148" s="565"/>
    </row>
    <row r="149" spans="1:39" ht="18.600000000000001" customHeight="1" x14ac:dyDescent="0.25">
      <c r="A149" s="696"/>
      <c r="B149" s="715"/>
      <c r="C149" s="152" t="s">
        <v>177</v>
      </c>
      <c r="D149" s="446" t="s">
        <v>178</v>
      </c>
      <c r="E149" s="491">
        <v>45685</v>
      </c>
      <c r="F149" s="420">
        <v>3</v>
      </c>
      <c r="G149" s="492" t="s">
        <v>9</v>
      </c>
      <c r="H149" s="297">
        <v>4</v>
      </c>
      <c r="I149" s="11">
        <v>4</v>
      </c>
      <c r="J149" s="11">
        <v>1</v>
      </c>
      <c r="K149" s="298">
        <v>1</v>
      </c>
      <c r="L149" s="35">
        <v>1</v>
      </c>
      <c r="M149" s="167"/>
      <c r="N149" s="563" t="s">
        <v>179</v>
      </c>
    </row>
    <row r="150" spans="1:39" s="16" customFormat="1" ht="18.600000000000001" customHeight="1" x14ac:dyDescent="0.25">
      <c r="A150" s="696"/>
      <c r="B150" s="715"/>
      <c r="C150" s="152" t="s">
        <v>177</v>
      </c>
      <c r="D150" s="444" t="s">
        <v>180</v>
      </c>
      <c r="E150" s="310">
        <v>45720</v>
      </c>
      <c r="F150" s="158">
        <v>1</v>
      </c>
      <c r="G150" s="55" t="s">
        <v>9</v>
      </c>
      <c r="H150" s="135">
        <v>1</v>
      </c>
      <c r="I150" s="10">
        <v>1</v>
      </c>
      <c r="J150" s="10">
        <v>1</v>
      </c>
      <c r="K150" s="10">
        <v>1</v>
      </c>
      <c r="L150" s="38">
        <v>1</v>
      </c>
      <c r="M150" s="1"/>
      <c r="N150" s="56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16" customFormat="1" ht="18.600000000000001" customHeight="1" x14ac:dyDescent="0.25">
      <c r="A151" s="696"/>
      <c r="B151" s="715"/>
      <c r="C151" s="152" t="s">
        <v>177</v>
      </c>
      <c r="D151" s="444" t="s">
        <v>181</v>
      </c>
      <c r="E151" s="310"/>
      <c r="F151" s="158">
        <v>0</v>
      </c>
      <c r="G151" s="55" t="s">
        <v>9</v>
      </c>
      <c r="H151" s="135">
        <v>0</v>
      </c>
      <c r="I151" s="10">
        <v>0</v>
      </c>
      <c r="J151" s="10">
        <v>0</v>
      </c>
      <c r="K151" s="10">
        <v>0</v>
      </c>
      <c r="L151" s="38">
        <v>0</v>
      </c>
      <c r="M151" s="1"/>
      <c r="N151" s="567" t="s">
        <v>182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16" customFormat="1" ht="18.600000000000001" customHeight="1" x14ac:dyDescent="0.25">
      <c r="A152" s="696"/>
      <c r="B152" s="715"/>
      <c r="C152" s="152" t="s">
        <v>183</v>
      </c>
      <c r="D152" s="444" t="s">
        <v>184</v>
      </c>
      <c r="E152" s="310"/>
      <c r="F152" s="158">
        <v>3</v>
      </c>
      <c r="G152" s="55" t="s">
        <v>9</v>
      </c>
      <c r="H152" s="135">
        <v>3</v>
      </c>
      <c r="I152" s="10">
        <v>3</v>
      </c>
      <c r="J152" s="10">
        <v>3</v>
      </c>
      <c r="K152" s="10">
        <v>3</v>
      </c>
      <c r="L152" s="38">
        <v>3</v>
      </c>
      <c r="M152" s="1"/>
      <c r="N152" s="568" t="str">
        <f ca="1">CONCATENATE(" En bandeja de Jimmy Becerra - Tiene ", NETWORKDAYS(DATE(2025,2,12), TODAY()), " días en su bandeja")</f>
        <v xml:space="preserve"> En bandeja de Jimmy Becerra - Tiene 38 días en su bandeja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16" customFormat="1" ht="18.600000000000001" customHeight="1" x14ac:dyDescent="0.25">
      <c r="A153" s="696"/>
      <c r="B153" s="715"/>
      <c r="C153" s="605" t="s">
        <v>177</v>
      </c>
      <c r="D153" s="536" t="s">
        <v>185</v>
      </c>
      <c r="E153" s="310">
        <v>45684</v>
      </c>
      <c r="F153" s="158">
        <v>2</v>
      </c>
      <c r="G153" s="55" t="s">
        <v>9</v>
      </c>
      <c r="H153" s="135">
        <v>2</v>
      </c>
      <c r="I153" s="10">
        <v>1</v>
      </c>
      <c r="J153" s="10">
        <v>1</v>
      </c>
      <c r="K153" s="10">
        <v>1</v>
      </c>
      <c r="L153" s="38">
        <v>1</v>
      </c>
      <c r="M153" s="1"/>
      <c r="N153" s="563" t="s">
        <v>188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16" customFormat="1" ht="18.600000000000001" customHeight="1" x14ac:dyDescent="0.25">
      <c r="A154" s="696"/>
      <c r="B154" s="715"/>
      <c r="C154" s="605" t="s">
        <v>177</v>
      </c>
      <c r="D154" s="536" t="s">
        <v>187</v>
      </c>
      <c r="E154" s="310">
        <v>45684</v>
      </c>
      <c r="F154" s="158">
        <v>2</v>
      </c>
      <c r="G154" s="55" t="s">
        <v>9</v>
      </c>
      <c r="H154" s="135">
        <v>2</v>
      </c>
      <c r="I154" s="10">
        <v>1</v>
      </c>
      <c r="J154" s="10">
        <v>1</v>
      </c>
      <c r="K154" s="10">
        <v>1</v>
      </c>
      <c r="L154" s="38">
        <v>1</v>
      </c>
      <c r="M154" s="1"/>
      <c r="N154" s="563" t="s">
        <v>188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16" customFormat="1" ht="18.600000000000001" customHeight="1" x14ac:dyDescent="0.25">
      <c r="A155" s="696"/>
      <c r="B155" s="715"/>
      <c r="C155" s="605" t="s">
        <v>140</v>
      </c>
      <c r="D155" s="536" t="s">
        <v>189</v>
      </c>
      <c r="E155" s="310">
        <v>45702</v>
      </c>
      <c r="F155" s="158">
        <v>2</v>
      </c>
      <c r="G155" s="55" t="s">
        <v>9</v>
      </c>
      <c r="H155" s="135">
        <v>2</v>
      </c>
      <c r="I155" s="10">
        <v>2</v>
      </c>
      <c r="J155" s="10">
        <v>1</v>
      </c>
      <c r="K155" s="10">
        <v>1</v>
      </c>
      <c r="L155" s="38">
        <v>0</v>
      </c>
      <c r="M155" s="1"/>
      <c r="N155" s="567" t="s">
        <v>190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16" customFormat="1" ht="18.600000000000001" customHeight="1" x14ac:dyDescent="0.25">
      <c r="A156" s="696"/>
      <c r="B156" s="715"/>
      <c r="C156" s="152" t="s">
        <v>177</v>
      </c>
      <c r="D156" s="444" t="s">
        <v>191</v>
      </c>
      <c r="E156" s="310">
        <v>45716</v>
      </c>
      <c r="F156" s="156">
        <v>3</v>
      </c>
      <c r="G156" s="55" t="s">
        <v>9</v>
      </c>
      <c r="H156" s="135">
        <v>3</v>
      </c>
      <c r="I156" s="10">
        <v>3</v>
      </c>
      <c r="J156" s="10">
        <v>3</v>
      </c>
      <c r="K156" s="7">
        <v>3</v>
      </c>
      <c r="L156" s="33">
        <v>3</v>
      </c>
      <c r="M156" s="1"/>
      <c r="N156" s="568" t="str">
        <f ca="1">CONCATENATE(" En bandeja de Miguel R. - Tiene ", NETWORKDAYS(DATE(2025,3,13), TODAY()), " días en su bandeja")</f>
        <v xml:space="preserve"> En bandeja de Miguel R. - Tiene 17 días en su bandeja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16" customFormat="1" ht="18.600000000000001" customHeight="1" x14ac:dyDescent="0.25">
      <c r="A157" s="696"/>
      <c r="B157" s="715"/>
      <c r="C157" s="152" t="s">
        <v>177</v>
      </c>
      <c r="D157" s="444" t="s">
        <v>194</v>
      </c>
      <c r="E157" s="326">
        <v>45707</v>
      </c>
      <c r="F157" s="156">
        <v>1</v>
      </c>
      <c r="G157" s="55" t="s">
        <v>9</v>
      </c>
      <c r="H157" s="135">
        <v>1</v>
      </c>
      <c r="I157" s="10">
        <v>1</v>
      </c>
      <c r="J157" s="10">
        <v>1</v>
      </c>
      <c r="K157" s="7">
        <v>1</v>
      </c>
      <c r="L157" s="195">
        <v>1</v>
      </c>
      <c r="M157" s="1"/>
      <c r="N157" s="560" t="s">
        <v>195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16" customFormat="1" ht="18.600000000000001" customHeight="1" x14ac:dyDescent="0.25">
      <c r="A158" s="696"/>
      <c r="B158" s="715"/>
      <c r="C158" s="152" t="s">
        <v>177</v>
      </c>
      <c r="D158" s="444" t="s">
        <v>196</v>
      </c>
      <c r="E158" s="326">
        <v>45702</v>
      </c>
      <c r="F158" s="156">
        <v>3</v>
      </c>
      <c r="G158" s="55" t="s">
        <v>9</v>
      </c>
      <c r="H158" s="135">
        <v>3</v>
      </c>
      <c r="I158" s="10">
        <v>2</v>
      </c>
      <c r="J158" s="10">
        <v>2</v>
      </c>
      <c r="K158" s="7">
        <v>2</v>
      </c>
      <c r="L158" s="195">
        <v>2</v>
      </c>
      <c r="M158" s="1"/>
      <c r="N158" s="560" t="s">
        <v>132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16" customFormat="1" ht="18.600000000000001" customHeight="1" x14ac:dyDescent="0.25">
      <c r="A159" s="696"/>
      <c r="B159" s="715"/>
      <c r="C159" s="152" t="s">
        <v>177</v>
      </c>
      <c r="D159" s="444" t="s">
        <v>197</v>
      </c>
      <c r="E159" s="326">
        <v>45699</v>
      </c>
      <c r="F159" s="156">
        <v>2</v>
      </c>
      <c r="G159" s="55" t="s">
        <v>9</v>
      </c>
      <c r="H159" s="135">
        <v>2</v>
      </c>
      <c r="I159" s="10">
        <v>2</v>
      </c>
      <c r="J159" s="10">
        <v>2</v>
      </c>
      <c r="K159" s="7">
        <v>2</v>
      </c>
      <c r="L159" s="195">
        <v>1</v>
      </c>
      <c r="M159" s="1"/>
      <c r="N159" s="560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16" customFormat="1" ht="18.600000000000001" customHeight="1" x14ac:dyDescent="0.25">
      <c r="A160" s="696"/>
      <c r="B160" s="715"/>
      <c r="C160" s="152" t="s">
        <v>177</v>
      </c>
      <c r="D160" s="444" t="s">
        <v>199</v>
      </c>
      <c r="E160" s="326">
        <v>45693</v>
      </c>
      <c r="F160" s="156">
        <v>2</v>
      </c>
      <c r="G160" s="55" t="s">
        <v>9</v>
      </c>
      <c r="H160" s="135">
        <v>2</v>
      </c>
      <c r="I160" s="10">
        <v>2</v>
      </c>
      <c r="J160" s="10">
        <v>2</v>
      </c>
      <c r="K160" s="7">
        <v>2</v>
      </c>
      <c r="L160" s="195">
        <v>1</v>
      </c>
      <c r="M160" s="1"/>
      <c r="N160" s="560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16" customFormat="1" ht="18.600000000000001" customHeight="1" x14ac:dyDescent="0.25">
      <c r="A161" s="696"/>
      <c r="B161" s="715"/>
      <c r="C161" s="605" t="s">
        <v>140</v>
      </c>
      <c r="D161" s="536" t="s">
        <v>200</v>
      </c>
      <c r="E161" s="326">
        <v>45698</v>
      </c>
      <c r="F161" s="156">
        <v>2</v>
      </c>
      <c r="G161" s="55" t="s">
        <v>9</v>
      </c>
      <c r="H161" s="135">
        <v>2</v>
      </c>
      <c r="I161" s="10">
        <v>2</v>
      </c>
      <c r="J161" s="10">
        <v>2</v>
      </c>
      <c r="K161" s="7">
        <v>2</v>
      </c>
      <c r="L161" s="195">
        <v>1</v>
      </c>
      <c r="M161" s="1"/>
      <c r="N161" s="560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16" customFormat="1" ht="18.600000000000001" customHeight="1" x14ac:dyDescent="0.25">
      <c r="A162" s="696"/>
      <c r="B162" s="715"/>
      <c r="C162" s="152" t="s">
        <v>177</v>
      </c>
      <c r="D162" s="444" t="s">
        <v>201</v>
      </c>
      <c r="E162" s="326">
        <v>45702</v>
      </c>
      <c r="F162" s="156">
        <v>2</v>
      </c>
      <c r="G162" s="55" t="s">
        <v>9</v>
      </c>
      <c r="H162" s="135">
        <v>2</v>
      </c>
      <c r="I162" s="10">
        <v>2</v>
      </c>
      <c r="J162" s="10">
        <v>2</v>
      </c>
      <c r="K162" s="7">
        <v>2</v>
      </c>
      <c r="L162" s="195">
        <v>2</v>
      </c>
      <c r="M162" s="1"/>
      <c r="N162" s="560" t="s">
        <v>132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s="16" customFormat="1" ht="18.600000000000001" customHeight="1" x14ac:dyDescent="0.25">
      <c r="A163" s="696"/>
      <c r="B163" s="715"/>
      <c r="C163" s="606" t="s">
        <v>202</v>
      </c>
      <c r="D163" s="348" t="s">
        <v>203</v>
      </c>
      <c r="E163" s="326">
        <v>45701</v>
      </c>
      <c r="F163" s="156">
        <v>3</v>
      </c>
      <c r="G163" s="55" t="s">
        <v>9</v>
      </c>
      <c r="H163" s="135">
        <v>3</v>
      </c>
      <c r="I163" s="10">
        <v>3</v>
      </c>
      <c r="J163" s="10">
        <v>3</v>
      </c>
      <c r="K163" s="7">
        <v>3</v>
      </c>
      <c r="L163" s="195">
        <v>1</v>
      </c>
      <c r="M163" s="1"/>
      <c r="N163" s="560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s="16" customFormat="1" ht="18.600000000000001" customHeight="1" x14ac:dyDescent="0.25">
      <c r="A164" s="696"/>
      <c r="B164" s="715"/>
      <c r="C164" s="606" t="s">
        <v>140</v>
      </c>
      <c r="D164" s="348" t="s">
        <v>204</v>
      </c>
      <c r="E164" s="326">
        <v>45700</v>
      </c>
      <c r="F164" s="156">
        <v>2</v>
      </c>
      <c r="G164" s="55" t="s">
        <v>9</v>
      </c>
      <c r="H164" s="135">
        <v>2</v>
      </c>
      <c r="I164" s="10">
        <v>2</v>
      </c>
      <c r="J164" s="10">
        <v>2</v>
      </c>
      <c r="K164" s="7">
        <v>2</v>
      </c>
      <c r="L164" s="195">
        <v>1</v>
      </c>
      <c r="M164" s="1"/>
      <c r="N164" s="560" t="s">
        <v>132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s="16" customFormat="1" ht="18.600000000000001" customHeight="1" x14ac:dyDescent="0.25">
      <c r="A165" s="696"/>
      <c r="B165" s="715"/>
      <c r="C165" s="605" t="s">
        <v>177</v>
      </c>
      <c r="D165" s="536" t="s">
        <v>205</v>
      </c>
      <c r="E165" s="326">
        <v>45700</v>
      </c>
      <c r="F165" s="156">
        <v>2</v>
      </c>
      <c r="G165" s="55" t="s">
        <v>9</v>
      </c>
      <c r="H165" s="135">
        <v>2</v>
      </c>
      <c r="I165" s="10">
        <v>2</v>
      </c>
      <c r="J165" s="10">
        <v>2</v>
      </c>
      <c r="K165" s="7">
        <v>2</v>
      </c>
      <c r="L165" s="195">
        <v>1</v>
      </c>
      <c r="M165" s="1"/>
      <c r="N165" s="560" t="s">
        <v>132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s="16" customFormat="1" ht="18.600000000000001" customHeight="1" x14ac:dyDescent="0.25">
      <c r="A166" s="696"/>
      <c r="B166" s="715"/>
      <c r="C166" s="605" t="s">
        <v>140</v>
      </c>
      <c r="D166" s="536" t="s">
        <v>206</v>
      </c>
      <c r="E166" s="326">
        <v>45705</v>
      </c>
      <c r="F166" s="156">
        <v>2</v>
      </c>
      <c r="G166" s="55" t="s">
        <v>9</v>
      </c>
      <c r="H166" s="135">
        <v>2</v>
      </c>
      <c r="I166" s="10">
        <v>2</v>
      </c>
      <c r="J166" s="10">
        <v>2</v>
      </c>
      <c r="K166" s="7">
        <v>2</v>
      </c>
      <c r="L166" s="195">
        <v>1</v>
      </c>
      <c r="M166" s="1"/>
      <c r="N166" s="560" t="s">
        <v>132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s="16" customFormat="1" ht="18.600000000000001" customHeight="1" x14ac:dyDescent="0.25">
      <c r="A167" s="696"/>
      <c r="B167" s="715"/>
      <c r="C167" s="152" t="s">
        <v>177</v>
      </c>
      <c r="D167" s="348" t="s">
        <v>138</v>
      </c>
      <c r="E167" s="326">
        <v>45688</v>
      </c>
      <c r="F167" s="156">
        <v>3</v>
      </c>
      <c r="G167" s="55" t="s">
        <v>9</v>
      </c>
      <c r="H167" s="135">
        <v>3</v>
      </c>
      <c r="I167" s="10">
        <v>3</v>
      </c>
      <c r="J167" s="10">
        <v>3</v>
      </c>
      <c r="K167" s="7">
        <v>3</v>
      </c>
      <c r="L167" s="195">
        <v>3</v>
      </c>
      <c r="M167" s="1"/>
      <c r="N167" s="568" t="str">
        <f ca="1">CONCATENATE(" En bandeja de Augusto Navarro - Tiene ", NETWORKDAYS(DATE(2024,11,13), TODAY()), " días en su bandeja")</f>
        <v xml:space="preserve"> En bandeja de Augusto Navarro - Tiene 103 días en su bandeja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s="16" customFormat="1" ht="18.600000000000001" customHeight="1" x14ac:dyDescent="0.25">
      <c r="A168" s="696"/>
      <c r="B168" s="715"/>
      <c r="C168" s="152" t="s">
        <v>177</v>
      </c>
      <c r="D168" s="444" t="s">
        <v>208</v>
      </c>
      <c r="E168" s="326">
        <v>45720</v>
      </c>
      <c r="F168" s="156">
        <v>1</v>
      </c>
      <c r="G168" s="55" t="s">
        <v>9</v>
      </c>
      <c r="H168" s="135">
        <v>1</v>
      </c>
      <c r="I168" s="10">
        <v>1</v>
      </c>
      <c r="J168" s="10">
        <v>1</v>
      </c>
      <c r="K168" s="7">
        <v>1</v>
      </c>
      <c r="L168" s="195">
        <v>1</v>
      </c>
      <c r="M168" s="1"/>
      <c r="N168" s="568" t="s">
        <v>209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s="16" customFormat="1" ht="18.600000000000001" customHeight="1" x14ac:dyDescent="0.25">
      <c r="A169" s="696"/>
      <c r="B169" s="715"/>
      <c r="C169" s="612" t="s">
        <v>210</v>
      </c>
      <c r="D169" s="613" t="s">
        <v>211</v>
      </c>
      <c r="E169" s="614"/>
      <c r="F169" s="615">
        <v>1</v>
      </c>
      <c r="G169" s="616" t="s">
        <v>9</v>
      </c>
      <c r="H169" s="617">
        <v>1</v>
      </c>
      <c r="I169" s="618">
        <v>1</v>
      </c>
      <c r="J169" s="618">
        <v>1</v>
      </c>
      <c r="K169" s="618">
        <v>1</v>
      </c>
      <c r="L169" s="619">
        <v>1</v>
      </c>
      <c r="M169" s="620"/>
      <c r="N169" s="621" t="s">
        <v>212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s="16" customFormat="1" ht="18.600000000000001" customHeight="1" x14ac:dyDescent="0.25">
      <c r="A170" s="696"/>
      <c r="B170" s="715"/>
      <c r="C170" s="152" t="s">
        <v>177</v>
      </c>
      <c r="D170" s="444" t="s">
        <v>213</v>
      </c>
      <c r="E170" s="310">
        <v>45684</v>
      </c>
      <c r="F170" s="156">
        <v>1</v>
      </c>
      <c r="G170" s="55" t="s">
        <v>9</v>
      </c>
      <c r="H170" s="135">
        <v>1</v>
      </c>
      <c r="I170" s="10">
        <v>1</v>
      </c>
      <c r="J170" s="10">
        <v>1</v>
      </c>
      <c r="K170" s="7">
        <v>1</v>
      </c>
      <c r="L170" s="33">
        <v>1</v>
      </c>
      <c r="M170" s="1"/>
      <c r="N170" s="568" t="s">
        <v>214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39" s="16" customFormat="1" ht="18.600000000000001" customHeight="1" x14ac:dyDescent="0.25">
      <c r="A171" s="696"/>
      <c r="B171" s="715"/>
      <c r="C171" s="152" t="s">
        <v>215</v>
      </c>
      <c r="D171" s="444" t="s">
        <v>216</v>
      </c>
      <c r="E171" s="326">
        <v>45695</v>
      </c>
      <c r="F171" s="156">
        <v>1</v>
      </c>
      <c r="G171" s="55" t="s">
        <v>9</v>
      </c>
      <c r="H171" s="135">
        <v>1</v>
      </c>
      <c r="I171" s="10">
        <v>1</v>
      </c>
      <c r="J171" s="10">
        <v>1</v>
      </c>
      <c r="K171" s="7">
        <v>1</v>
      </c>
      <c r="L171" s="195">
        <v>1</v>
      </c>
      <c r="M171" s="1"/>
      <c r="N171" s="560" t="s">
        <v>217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s="16" customFormat="1" ht="18.600000000000001" customHeight="1" x14ac:dyDescent="0.25">
      <c r="A172" s="696"/>
      <c r="B172" s="715"/>
      <c r="C172" s="152" t="s">
        <v>140</v>
      </c>
      <c r="D172" s="444" t="s">
        <v>218</v>
      </c>
      <c r="E172" s="326"/>
      <c r="F172" s="158">
        <v>1</v>
      </c>
      <c r="G172" s="55" t="s">
        <v>9</v>
      </c>
      <c r="H172" s="135">
        <v>1</v>
      </c>
      <c r="I172" s="10">
        <v>1</v>
      </c>
      <c r="J172" s="243">
        <v>1</v>
      </c>
      <c r="K172" s="10">
        <v>1</v>
      </c>
      <c r="L172" s="197">
        <v>0</v>
      </c>
      <c r="M172" s="1"/>
      <c r="N172" s="557" t="s">
        <v>219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spans="1:39" s="16" customFormat="1" ht="18.600000000000001" customHeight="1" x14ac:dyDescent="0.25">
      <c r="A173" s="696"/>
      <c r="B173" s="715"/>
      <c r="C173" s="152" t="s">
        <v>140</v>
      </c>
      <c r="D173" s="444" t="s">
        <v>220</v>
      </c>
      <c r="E173" s="326">
        <v>45722</v>
      </c>
      <c r="F173" s="158">
        <v>1</v>
      </c>
      <c r="G173" s="55" t="s">
        <v>9</v>
      </c>
      <c r="H173" s="135">
        <v>1</v>
      </c>
      <c r="I173" s="10">
        <v>1</v>
      </c>
      <c r="J173" s="243">
        <v>1</v>
      </c>
      <c r="K173" s="10">
        <v>1</v>
      </c>
      <c r="L173" s="197">
        <v>1</v>
      </c>
      <c r="M173" s="1"/>
      <c r="N173" s="567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spans="1:39" s="16" customFormat="1" ht="17.45" customHeight="1" x14ac:dyDescent="0.25">
      <c r="A174" s="696"/>
      <c r="B174" s="715"/>
      <c r="C174" s="577"/>
      <c r="D174" s="275"/>
      <c r="E174" s="370"/>
      <c r="F174" s="156"/>
      <c r="G174" s="52"/>
      <c r="H174" s="178"/>
      <c r="I174" s="7"/>
      <c r="J174" s="279"/>
      <c r="K174" s="7"/>
      <c r="L174" s="195"/>
      <c r="M174" s="101"/>
      <c r="N174" s="568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spans="1:39" s="16" customFormat="1" ht="6" customHeight="1" thickBot="1" x14ac:dyDescent="0.3">
      <c r="A175" s="697"/>
      <c r="B175" s="716"/>
      <c r="C175" s="301"/>
      <c r="D175" s="225"/>
      <c r="E175" s="371"/>
      <c r="F175" s="159"/>
      <c r="G175" s="126"/>
      <c r="H175" s="265"/>
      <c r="I175" s="36"/>
      <c r="J175" s="266"/>
      <c r="K175" s="36"/>
      <c r="L175" s="37"/>
      <c r="M175" s="226"/>
      <c r="N175" s="328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spans="1:39" s="16" customFormat="1" ht="7.5" customHeight="1" thickBot="1" x14ac:dyDescent="0.3">
      <c r="A176" s="6"/>
      <c r="B176" s="113"/>
      <c r="C176" s="6"/>
      <c r="D176" s="6"/>
      <c r="E176" s="12"/>
      <c r="F176" s="1"/>
      <c r="G176" s="13"/>
      <c r="H176" s="1"/>
      <c r="I176" s="31"/>
      <c r="J176" s="1"/>
      <c r="K176" s="1"/>
      <c r="L176" s="1"/>
      <c r="M176" s="6"/>
      <c r="N176" s="14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spans="1:39" ht="16.7" customHeight="1" thickBot="1" x14ac:dyDescent="0.3">
      <c r="A177" s="695" t="s">
        <v>222</v>
      </c>
      <c r="B177" s="698" t="s">
        <v>223</v>
      </c>
      <c r="C177" s="353" t="s">
        <v>82</v>
      </c>
      <c r="D177" s="90" t="s">
        <v>224</v>
      </c>
      <c r="E177" s="308"/>
      <c r="F177" s="98">
        <v>1</v>
      </c>
      <c r="G177" s="51" t="s">
        <v>9</v>
      </c>
      <c r="H177" s="285">
        <v>1</v>
      </c>
      <c r="I177" s="8">
        <v>1</v>
      </c>
      <c r="J177" s="8">
        <v>1</v>
      </c>
      <c r="K177" s="8">
        <v>1</v>
      </c>
      <c r="L177" s="32">
        <v>1</v>
      </c>
      <c r="M177" s="209"/>
      <c r="N177" s="330" t="s">
        <v>225</v>
      </c>
    </row>
    <row r="178" spans="1:39" ht="16.7" customHeight="1" thickBot="1" x14ac:dyDescent="0.3">
      <c r="A178" s="696"/>
      <c r="B178" s="698"/>
      <c r="C178" s="360" t="s">
        <v>41</v>
      </c>
      <c r="D178" s="91" t="s">
        <v>226</v>
      </c>
      <c r="E178" s="191"/>
      <c r="F178" s="158">
        <v>1</v>
      </c>
      <c r="G178" s="55" t="s">
        <v>9</v>
      </c>
      <c r="H178" s="135">
        <v>1</v>
      </c>
      <c r="I178" s="10">
        <v>1</v>
      </c>
      <c r="J178" s="10">
        <v>1</v>
      </c>
      <c r="K178" s="10">
        <v>1</v>
      </c>
      <c r="L178" s="38">
        <v>1</v>
      </c>
      <c r="M178" s="170"/>
      <c r="N178" s="176" t="s">
        <v>225</v>
      </c>
    </row>
    <row r="179" spans="1:39" ht="16.7" customHeight="1" thickBot="1" x14ac:dyDescent="0.3">
      <c r="A179" s="696"/>
      <c r="B179" s="698"/>
      <c r="C179" s="354" t="s">
        <v>82</v>
      </c>
      <c r="D179" s="95" t="s">
        <v>227</v>
      </c>
      <c r="E179" s="180"/>
      <c r="F179" s="156">
        <v>1</v>
      </c>
      <c r="G179" s="52" t="s">
        <v>9</v>
      </c>
      <c r="H179" s="178">
        <v>1</v>
      </c>
      <c r="I179" s="7">
        <v>1</v>
      </c>
      <c r="J179" s="7">
        <v>1</v>
      </c>
      <c r="K179" s="7">
        <v>1</v>
      </c>
      <c r="L179" s="33">
        <v>1</v>
      </c>
      <c r="M179" s="279"/>
      <c r="N179" s="385" t="s">
        <v>225</v>
      </c>
    </row>
    <row r="180" spans="1:39" ht="9" customHeight="1" thickBot="1" x14ac:dyDescent="0.3">
      <c r="A180" s="696"/>
      <c r="B180" s="699"/>
      <c r="C180" s="323"/>
      <c r="D180" s="324"/>
      <c r="E180" s="292"/>
      <c r="F180" s="159"/>
      <c r="G180" s="126"/>
      <c r="H180" s="265"/>
      <c r="I180" s="36"/>
      <c r="J180" s="36"/>
      <c r="K180" s="36"/>
      <c r="L180" s="37"/>
      <c r="M180" s="226"/>
      <c r="N180" s="328"/>
    </row>
    <row r="181" spans="1:39" ht="16.7" customHeight="1" x14ac:dyDescent="0.25">
      <c r="A181" s="696"/>
      <c r="B181" s="712" t="s">
        <v>228</v>
      </c>
      <c r="C181" s="457" t="s">
        <v>82</v>
      </c>
      <c r="D181" s="355" t="s">
        <v>229</v>
      </c>
      <c r="E181" s="308">
        <v>45646</v>
      </c>
      <c r="F181" s="156">
        <v>3</v>
      </c>
      <c r="G181" s="222" t="s">
        <v>9</v>
      </c>
      <c r="H181" s="285">
        <v>3</v>
      </c>
      <c r="I181" s="8">
        <v>3</v>
      </c>
      <c r="J181" s="8">
        <v>3</v>
      </c>
      <c r="K181" s="8">
        <v>3</v>
      </c>
      <c r="L181" s="32">
        <v>3</v>
      </c>
      <c r="M181" s="170"/>
      <c r="N181" s="176" t="s">
        <v>230</v>
      </c>
      <c r="O181" s="6"/>
    </row>
    <row r="182" spans="1:39" ht="7.5" customHeight="1" thickBot="1" x14ac:dyDescent="0.3">
      <c r="A182" s="697"/>
      <c r="B182" s="713"/>
      <c r="C182" s="459"/>
      <c r="D182" s="329"/>
      <c r="E182" s="263"/>
      <c r="F182" s="159"/>
      <c r="G182" s="126"/>
      <c r="H182" s="265"/>
      <c r="I182" s="36"/>
      <c r="J182" s="36"/>
      <c r="K182" s="36"/>
      <c r="L182" s="37"/>
      <c r="M182" s="171"/>
      <c r="N182" s="177"/>
    </row>
    <row r="183" spans="1:39" s="16" customFormat="1" ht="7.5" customHeight="1" thickBot="1" x14ac:dyDescent="0.3">
      <c r="A183" s="6"/>
      <c r="B183" s="113"/>
      <c r="C183" s="6"/>
      <c r="D183" s="6"/>
      <c r="E183" s="12"/>
      <c r="F183" s="1"/>
      <c r="G183" s="13"/>
      <c r="H183" s="1"/>
      <c r="I183" s="31"/>
      <c r="J183" s="31"/>
      <c r="K183" s="1"/>
      <c r="L183" s="1"/>
      <c r="M183" s="6"/>
      <c r="N183" s="14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</row>
    <row r="184" spans="1:39" ht="18.600000000000001" customHeight="1" x14ac:dyDescent="0.25">
      <c r="A184" s="700" t="s">
        <v>231</v>
      </c>
      <c r="B184" s="701"/>
      <c r="C184" s="365" t="s">
        <v>41</v>
      </c>
      <c r="D184" s="118" t="s">
        <v>232</v>
      </c>
      <c r="E184" s="121">
        <v>45679</v>
      </c>
      <c r="F184" s="160">
        <v>1</v>
      </c>
      <c r="G184" s="56" t="s">
        <v>9</v>
      </c>
      <c r="H184" s="188">
        <v>1</v>
      </c>
      <c r="I184" s="39">
        <v>1</v>
      </c>
      <c r="J184" s="39">
        <v>1</v>
      </c>
      <c r="K184" s="39">
        <v>1</v>
      </c>
      <c r="L184" s="40">
        <v>1</v>
      </c>
      <c r="M184" s="169">
        <v>1</v>
      </c>
      <c r="N184" s="461" t="s">
        <v>233</v>
      </c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ht="18.600000000000001" customHeight="1" x14ac:dyDescent="0.25">
      <c r="A185" s="702"/>
      <c r="B185" s="703"/>
      <c r="C185" s="75" t="s">
        <v>41</v>
      </c>
      <c r="D185" s="92" t="s">
        <v>234</v>
      </c>
      <c r="E185" s="201"/>
      <c r="F185" s="156">
        <v>1</v>
      </c>
      <c r="G185" s="52" t="s">
        <v>9</v>
      </c>
      <c r="H185" s="178">
        <v>1</v>
      </c>
      <c r="I185" s="7">
        <v>1</v>
      </c>
      <c r="J185" s="7">
        <v>1</v>
      </c>
      <c r="K185" s="7">
        <v>1</v>
      </c>
      <c r="L185" s="33">
        <v>1</v>
      </c>
      <c r="M185" s="101"/>
      <c r="N185" s="174" t="s">
        <v>235</v>
      </c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ht="18.600000000000001" customHeight="1" thickBot="1" x14ac:dyDescent="0.3">
      <c r="A186" s="704"/>
      <c r="B186" s="705"/>
      <c r="C186" s="301"/>
      <c r="D186" s="329"/>
      <c r="E186" s="263"/>
      <c r="F186" s="159"/>
      <c r="G186" s="126"/>
      <c r="H186" s="265"/>
      <c r="I186" s="36"/>
      <c r="J186" s="36"/>
      <c r="K186" s="36"/>
      <c r="L186" s="37"/>
      <c r="M186" s="226"/>
      <c r="N186" s="429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91" spans="1:39" x14ac:dyDescent="0.25">
      <c r="B191" s="332"/>
      <c r="E191" s="6"/>
      <c r="F191" s="6"/>
      <c r="G191" s="6"/>
      <c r="N191" s="6"/>
      <c r="O191" s="6"/>
    </row>
    <row r="192" spans="1:39" x14ac:dyDescent="0.25">
      <c r="B192" s="332"/>
      <c r="E192" s="6"/>
      <c r="F192" s="6"/>
      <c r="G192" s="6"/>
      <c r="N192" s="6"/>
      <c r="O192" s="6"/>
    </row>
    <row r="193" spans="2:15" x14ac:dyDescent="0.25">
      <c r="B193" s="332"/>
      <c r="C193" s="333"/>
      <c r="E193" s="6"/>
      <c r="F193" s="6"/>
      <c r="G193" s="6"/>
      <c r="N193" s="6"/>
      <c r="O193" s="6"/>
    </row>
    <row r="194" spans="2:15" x14ac:dyDescent="0.25">
      <c r="B194" s="332"/>
      <c r="C194" s="333"/>
      <c r="E194" s="6"/>
      <c r="F194" s="6"/>
      <c r="G194" s="6"/>
      <c r="N194" s="6"/>
      <c r="O194" s="6"/>
    </row>
    <row r="195" spans="2:15" x14ac:dyDescent="0.25">
      <c r="B195" s="332"/>
      <c r="C195" s="333"/>
      <c r="E195" s="6"/>
      <c r="F195" s="6"/>
      <c r="G195" s="6"/>
      <c r="N195" s="6"/>
      <c r="O195" s="6"/>
    </row>
    <row r="196" spans="2:15" x14ac:dyDescent="0.25">
      <c r="B196" s="332"/>
      <c r="C196" s="333"/>
      <c r="E196" s="6"/>
      <c r="F196" s="6"/>
      <c r="G196" s="6"/>
      <c r="N196" s="6"/>
      <c r="O196" s="6"/>
    </row>
    <row r="197" spans="2:15" x14ac:dyDescent="0.25">
      <c r="B197" s="332"/>
      <c r="C197" s="334"/>
      <c r="E197" s="6"/>
      <c r="F197" s="6"/>
      <c r="G197" s="6"/>
      <c r="N197" s="6"/>
      <c r="O197" s="6"/>
    </row>
  </sheetData>
  <mergeCells count="47">
    <mergeCell ref="A2:A4"/>
    <mergeCell ref="B2:M2"/>
    <mergeCell ref="N2:N4"/>
    <mergeCell ref="R2:S2"/>
    <mergeCell ref="B3:M3"/>
    <mergeCell ref="B4:M4"/>
    <mergeCell ref="H6:L6"/>
    <mergeCell ref="G7:G8"/>
    <mergeCell ref="H7:H8"/>
    <mergeCell ref="I7:I8"/>
    <mergeCell ref="J7:J8"/>
    <mergeCell ref="K7:K8"/>
    <mergeCell ref="L7:L8"/>
    <mergeCell ref="B9:B10"/>
    <mergeCell ref="C9:C10"/>
    <mergeCell ref="A11:A12"/>
    <mergeCell ref="B11:B12"/>
    <mergeCell ref="C11:C12"/>
    <mergeCell ref="O11:O12"/>
    <mergeCell ref="A13:A63"/>
    <mergeCell ref="B13:B16"/>
    <mergeCell ref="B17:B51"/>
    <mergeCell ref="B52:B57"/>
    <mergeCell ref="B58:B63"/>
    <mergeCell ref="E11:E12"/>
    <mergeCell ref="F11:F12"/>
    <mergeCell ref="G11:G12"/>
    <mergeCell ref="H11:L11"/>
    <mergeCell ref="M11:M12"/>
    <mergeCell ref="N11:N12"/>
    <mergeCell ref="D11:D12"/>
    <mergeCell ref="A184:B186"/>
    <mergeCell ref="A75:A125"/>
    <mergeCell ref="B75:B92"/>
    <mergeCell ref="B93:B110"/>
    <mergeCell ref="B113:B125"/>
    <mergeCell ref="A127:A134"/>
    <mergeCell ref="B127:B134"/>
    <mergeCell ref="A136:A145"/>
    <mergeCell ref="B136:B145"/>
    <mergeCell ref="A65:A73"/>
    <mergeCell ref="B65:B73"/>
    <mergeCell ref="A147:A175"/>
    <mergeCell ref="B147:B175"/>
    <mergeCell ref="A177:A182"/>
    <mergeCell ref="B177:B180"/>
    <mergeCell ref="B181:B182"/>
  </mergeCells>
  <conditionalFormatting sqref="F13:F62 H13:L62 H74:L183 F74:F186">
    <cfRule type="cellIs" dxfId="247" priority="520" operator="equal">
      <formula>4</formula>
    </cfRule>
    <cfRule type="cellIs" dxfId="246" priority="521" operator="equal">
      <formula>3</formula>
    </cfRule>
    <cfRule type="cellIs" dxfId="245" priority="522" operator="equal">
      <formula>2</formula>
    </cfRule>
    <cfRule type="cellIs" dxfId="244" priority="523" operator="equal">
      <formula>1</formula>
    </cfRule>
  </conditionalFormatting>
  <conditionalFormatting sqref="F65:F72">
    <cfRule type="cellIs" dxfId="243" priority="99" operator="equal">
      <formula>4</formula>
    </cfRule>
    <cfRule type="cellIs" dxfId="242" priority="100" operator="equal">
      <formula>3</formula>
    </cfRule>
    <cfRule type="cellIs" dxfId="241" priority="101" operator="equal">
      <formula>2</formula>
    </cfRule>
    <cfRule type="cellIs" dxfId="239" priority="102" operator="equal">
      <formula>1</formula>
    </cfRule>
  </conditionalFormatting>
  <conditionalFormatting sqref="H71:I71 H72:J72 H65:H70">
    <cfRule type="cellIs" dxfId="237" priority="441" operator="equal">
      <formula>3</formula>
    </cfRule>
    <cfRule type="cellIs" dxfId="236" priority="442" operator="equal">
      <formula>2</formula>
    </cfRule>
    <cfRule type="cellIs" dxfId="235" priority="440" operator="equal">
      <formula>4</formula>
    </cfRule>
    <cfRule type="cellIs" dxfId="234" priority="443" operator="equal">
      <formula>1</formula>
    </cfRule>
  </conditionalFormatting>
  <conditionalFormatting sqref="H184:M186">
    <cfRule type="cellIs" dxfId="233" priority="423" operator="equal">
      <formula>4</formula>
    </cfRule>
    <cfRule type="cellIs" dxfId="232" priority="424" operator="equal">
      <formula>3</formula>
    </cfRule>
    <cfRule type="cellIs" dxfId="231" priority="425" operator="equal">
      <formula>2</formula>
    </cfRule>
    <cfRule type="cellIs" dxfId="229" priority="426" operator="equal">
      <formula>1</formula>
    </cfRule>
  </conditionalFormatting>
  <conditionalFormatting sqref="I66:I70">
    <cfRule type="cellIs" dxfId="227" priority="93" operator="equal">
      <formula>1</formula>
    </cfRule>
    <cfRule type="cellIs" dxfId="226" priority="92" operator="equal">
      <formula>2</formula>
    </cfRule>
    <cfRule type="cellIs" dxfId="225" priority="91" operator="equal">
      <formula>3</formula>
    </cfRule>
    <cfRule type="cellIs" dxfId="224" priority="90" operator="equal">
      <formula>4</formula>
    </cfRule>
  </conditionalFormatting>
  <conditionalFormatting sqref="I65:J65">
    <cfRule type="cellIs" dxfId="222" priority="67" operator="equal">
      <formula>4</formula>
    </cfRule>
    <cfRule type="cellIs" dxfId="221" priority="69" operator="equal">
      <formula>2</formula>
    </cfRule>
    <cfRule type="cellIs" dxfId="220" priority="70" operator="equal">
      <formula>1</formula>
    </cfRule>
    <cfRule type="cellIs" dxfId="218" priority="68" operator="equal">
      <formula>3</formula>
    </cfRule>
  </conditionalFormatting>
  <conditionalFormatting sqref="J66:J71">
    <cfRule type="cellIs" dxfId="217" priority="41" operator="equal">
      <formula>4</formula>
    </cfRule>
    <cfRule type="cellIs" dxfId="216" priority="42" operator="equal">
      <formula>3</formula>
    </cfRule>
    <cfRule type="cellIs" dxfId="214" priority="44" operator="equal">
      <formula>1</formula>
    </cfRule>
    <cfRule type="cellIs" dxfId="213" priority="43" operator="equal">
      <formula>2</formula>
    </cfRule>
  </conditionalFormatting>
  <conditionalFormatting sqref="K65:K72">
    <cfRule type="cellIs" dxfId="211" priority="164" operator="equal">
      <formula>4</formula>
    </cfRule>
    <cfRule type="cellIs" dxfId="210" priority="165" operator="equal">
      <formula>3</formula>
    </cfRule>
    <cfRule type="cellIs" dxfId="209" priority="166" operator="equal">
      <formula>2</formula>
    </cfRule>
    <cfRule type="cellIs" dxfId="208" priority="167" operator="equal">
      <formula>1</formula>
    </cfRule>
  </conditionalFormatting>
  <conditionalFormatting sqref="L65:L72">
    <cfRule type="cellIs" dxfId="205" priority="109" operator="equal">
      <formula>1</formula>
    </cfRule>
    <cfRule type="cellIs" dxfId="204" priority="107" operator="equal">
      <formula>3</formula>
    </cfRule>
    <cfRule type="cellIs" dxfId="203" priority="106" operator="equal">
      <formula>4</formula>
    </cfRule>
    <cfRule type="cellIs" dxfId="202" priority="108" operator="equal">
      <formula>2</formula>
    </cfRule>
  </conditionalFormatting>
  <conditionalFormatting sqref="M74:M175 M177:M182">
    <cfRule type="containsText" dxfId="200" priority="173" operator="containsText" text="1">
      <formula>NOT(ISERROR(SEARCH("1",M74)))</formula>
    </cfRule>
  </conditionalFormatting>
  <dataValidations count="2">
    <dataValidation type="list" allowBlank="1" showInputMessage="1" showErrorMessage="1" sqref="K146:M146 K144:L145 I173:I182 J175:J182 H177:H182 H184:M186 F182:F183 K175:L183 H147:M149 K99:L112 L113:L116 M99:M116 H65:H72 I129:I132 H173:H175 J150:M174 I128:L128 I65:J70 L66:L72 K113:K114 H13:L62 F13:F62 J144:J146 I146 H84:J116 I134:I135 J71 H150:I172 H76:H81 I74:M81 H82:M83 K84:M98 F134:F180 J134:L140 H136:I140 H144:I145 H141:M143 F74:F128 H117:M127 L129:L131" xr:uid="{5A20A3FB-AF5D-416B-9DEF-C2C8883B0471}">
      <formula1>$S$4:$S$9</formula1>
    </dataValidation>
    <dataValidation type="list" allowBlank="1" showInputMessage="1" showErrorMessage="1" sqref="G176:G183 G65:G72 G13:G62 G136:G174 G74:G127" xr:uid="{332D1183-3778-4C7A-9CCA-EF7E308285D7}">
      <formula1>$P$5:$P$8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26" id="{1849C0DB-4BF5-4D19-B64E-DFEAFB70A2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5" id="{D7C3BAE8-DF53-408D-B9A7-D62D781273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7" id="{88DF71DA-8A2E-45D1-B642-1000379742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F13:F18</xm:sqref>
        </x14:conditionalFormatting>
        <x14:conditionalFormatting xmlns:xm="http://schemas.microsoft.com/office/excel/2006/main">
          <x14:cfRule type="containsText" priority="524" stopIfTrue="1" operator="containsText" id="{B800C3AA-E7DB-4AC6-B6D5-98F3D9806917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F13:F62 H13:L62 H74:L183 F74:F186</xm:sqref>
        </x14:conditionalFormatting>
        <x14:conditionalFormatting xmlns:xm="http://schemas.microsoft.com/office/excel/2006/main">
          <x14:cfRule type="iconSet" priority="517" id="{C5FB2354-33CD-4A27-AC11-F08078B6BB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8" id="{E0448A9E-E9B2-4E64-9F43-2BD4F0779D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9" id="{0A92E598-AEB3-422E-922B-706BEFE9F5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F19:F24</xm:sqref>
        </x14:conditionalFormatting>
        <x14:conditionalFormatting xmlns:xm="http://schemas.microsoft.com/office/excel/2006/main">
          <x14:cfRule type="iconSet" priority="111953" id="{B62DB5F4-36A3-4C5B-8952-9068CE0FED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955" id="{3CA99C07-0EC1-4B35-BD0D-0C160D9E78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954" id="{DD93829B-1F3C-4F11-8ECA-32E1F80C30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F25:F28</xm:sqref>
        </x14:conditionalFormatting>
        <x14:conditionalFormatting xmlns:xm="http://schemas.microsoft.com/office/excel/2006/main">
          <x14:cfRule type="iconSet" priority="112112" id="{C9FC4058-2636-4588-9D1B-AAB62D68FB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F25:F50 I25:L50</xm:sqref>
        </x14:conditionalFormatting>
        <x14:conditionalFormatting xmlns:xm="http://schemas.microsoft.com/office/excel/2006/main">
          <x14:cfRule type="iconSet" priority="111884" id="{2C4C7BB1-4B5D-41F0-AAA1-D8D2BE723A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885" id="{33B99593-F932-41FA-9F53-30C273EC73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886" id="{EA52063F-66E6-4E17-B09E-D3A98ADCFE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F29:F50</xm:sqref>
        </x14:conditionalFormatting>
        <x14:conditionalFormatting xmlns:xm="http://schemas.microsoft.com/office/excel/2006/main">
          <x14:cfRule type="iconSet" priority="512" id="{A7B64208-124C-476B-B76E-9310CA25CC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3" id="{0C9BF37F-B905-4FBC-8876-D679035BCD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1" id="{81012BAA-6007-4F66-A288-D24C52C8FB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F51</xm:sqref>
        </x14:conditionalFormatting>
        <x14:conditionalFormatting xmlns:xm="http://schemas.microsoft.com/office/excel/2006/main">
          <x14:cfRule type="iconSet" priority="509" id="{7C6FBFFE-24E5-42A1-9F61-F8442DFB98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0" id="{AF085B4B-5E04-4823-89AE-54FE75AAA0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8" id="{2EDE4620-10C5-4920-9293-1E1516CAA7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F52:F62</xm:sqref>
        </x14:conditionalFormatting>
        <x14:conditionalFormatting xmlns:xm="http://schemas.microsoft.com/office/excel/2006/main">
          <x14:cfRule type="iconSet" priority="96" id="{97B69902-496F-4507-BFA6-4C71EA3AA6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7" id="{5F134A53-77E8-4B1A-A338-1FFA090BA8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" id="{D03F800C-CFAD-4A1A-9B46-C463CD5C58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03" stopIfTrue="1" operator="containsText" id="{ADB0CC12-9A4A-4D09-B7AF-1C371C371D0A}">
            <xm:f>NOT(ISERROR(SEARCH(0,F65)))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95" id="{9DE14752-0B08-4717-A33B-99D1BCDDA3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F65:F72</xm:sqref>
        </x14:conditionalFormatting>
        <x14:conditionalFormatting xmlns:xm="http://schemas.microsoft.com/office/excel/2006/main">
          <x14:cfRule type="iconSet" priority="112450" id="{1B987918-C9C0-4910-8693-9B9B3264C5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449" id="{45AA018D-ABCD-4DBC-BF2A-4C7679AC85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F76:F91</xm:sqref>
        </x14:conditionalFormatting>
        <x14:conditionalFormatting xmlns:xm="http://schemas.microsoft.com/office/excel/2006/main">
          <x14:cfRule type="iconSet" priority="112611" id="{E6022F52-576F-4317-A041-BEAE508495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F113:F126 I113:L126</xm:sqref>
        </x14:conditionalFormatting>
        <x14:conditionalFormatting xmlns:xm="http://schemas.microsoft.com/office/excel/2006/main">
          <x14:cfRule type="iconSet" priority="22" id="{4C573660-DBCA-430A-B4FE-1EA10FD335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F141:F143 I141:L143</xm:sqref>
        </x14:conditionalFormatting>
        <x14:conditionalFormatting xmlns:xm="http://schemas.microsoft.com/office/excel/2006/main">
          <x14:cfRule type="iconSet" priority="504" id="{3E2B66AB-6032-4BA5-83D6-2F958506DD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F147:F149</xm:sqref>
        </x14:conditionalFormatting>
        <x14:conditionalFormatting xmlns:xm="http://schemas.microsoft.com/office/excel/2006/main">
          <x14:cfRule type="iconSet" priority="503" id="{30052A4E-8CCC-4738-B739-354CAB0DF0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2" id="{BA177154-4CC4-48A9-A662-5E54E3A2BA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F150:F155</xm:sqref>
        </x14:conditionalFormatting>
        <x14:conditionalFormatting xmlns:xm="http://schemas.microsoft.com/office/excel/2006/main">
          <x14:cfRule type="iconSet" priority="501" id="{60036E7F-55EF-46B6-A698-EAEE35709A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F150:F174 H150:L174</xm:sqref>
        </x14:conditionalFormatting>
        <x14:conditionalFormatting xmlns:xm="http://schemas.microsoft.com/office/excel/2006/main">
          <x14:cfRule type="iconSet" priority="500" id="{769145FA-3CE9-4C2D-BA18-BA22B81316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F150:F174</xm:sqref>
        </x14:conditionalFormatting>
        <x14:conditionalFormatting xmlns:xm="http://schemas.microsoft.com/office/excel/2006/main">
          <x14:cfRule type="iconSet" priority="499" id="{9BF63C0A-8E4C-4386-BD40-82567D0CD0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F181 K181:L181 H181:J182</xm:sqref>
        </x14:conditionalFormatting>
        <x14:conditionalFormatting xmlns:xm="http://schemas.microsoft.com/office/excel/2006/main">
          <x14:cfRule type="iconSet" priority="498" id="{4D5C4991-CBF5-40CA-87D8-A7719B8C8A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F181</xm:sqref>
        </x14:conditionalFormatting>
        <x14:conditionalFormatting xmlns:xm="http://schemas.microsoft.com/office/excel/2006/main">
          <x14:cfRule type="iconSet" priority="497" id="{E7A712EB-AA11-42EB-8D57-AA3F4089ED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F182 F177:F180</xm:sqref>
        </x14:conditionalFormatting>
        <x14:conditionalFormatting xmlns:xm="http://schemas.microsoft.com/office/excel/2006/main">
          <x14:cfRule type="iconSet" priority="496" id="{29A454CB-A7BD-4093-A48A-1A5F85A07E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F184:F186</xm:sqref>
        </x14:conditionalFormatting>
        <x14:conditionalFormatting xmlns:xm="http://schemas.microsoft.com/office/excel/2006/main">
          <x14:cfRule type="iconSet" priority="492" id="{C98399D5-442B-4EAE-8972-F6EE155004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1" id="{60D5A001-FF95-4C69-8F3E-EC731F3127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0" id="{10887597-6389-4A4E-9593-8ADAC22E10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5" id="{38FBF77F-09A9-43CE-A79E-7E67C0FE95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4" id="{EBAFE69E-20DD-4E0F-8479-45F66578EA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3" id="{0F758E31-F4A7-4D38-A19B-CA0B84C3B4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H13:H18</xm:sqref>
        </x14:conditionalFormatting>
        <x14:conditionalFormatting xmlns:xm="http://schemas.microsoft.com/office/excel/2006/main">
          <x14:cfRule type="iconSet" priority="489" id="{49B48BAF-8145-4712-A9F1-9E2F284733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H13:H24</xm:sqref>
        </x14:conditionalFormatting>
        <x14:conditionalFormatting xmlns:xm="http://schemas.microsoft.com/office/excel/2006/main">
          <x14:cfRule type="iconSet" priority="487" id="{083DEBB4-31A9-4AE1-8B90-68C002CC48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5" id="{F3FE0E5E-6BB3-4DAF-B4EB-50051336DD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6" id="{3712B2D7-02B2-4B4A-91A3-64D60C7F07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8" id="{2A793FEE-A561-4776-A77E-07206A2F8D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4" id="{46753A11-764D-45F0-A4C6-4F2C9D08E1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H19:H24</xm:sqref>
        </x14:conditionalFormatting>
        <x14:conditionalFormatting xmlns:xm="http://schemas.microsoft.com/office/excel/2006/main">
          <x14:cfRule type="iconSet" priority="111965" id="{825134E6-49D4-4E39-851D-F2C9515D58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964" id="{55CA6758-0129-43EC-A36C-34C07FBF5E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966" id="{2C3EE314-44CD-45E7-B237-DF9AA3FC58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967" id="{47FC42E5-D48C-4E5A-9A81-6481091F06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968" id="{83A85671-DA7D-4595-A10B-A082BFE203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969" id="{763CFCF2-41BC-42E9-AF5C-840311D7A8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H25:H28</xm:sqref>
        </x14:conditionalFormatting>
        <x14:conditionalFormatting xmlns:xm="http://schemas.microsoft.com/office/excel/2006/main">
          <x14:cfRule type="iconSet" priority="112120" id="{8001D0FD-378C-4A8E-988C-437105C3D4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116" id="{6F8CD8E8-9FBE-4398-B4D9-8E24118F34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117" id="{C0D269EF-C440-4157-A9A3-17401D5EB0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118" id="{2FE166A1-DC80-417F-81AF-4C8A17A0E5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119" id="{8FA1FBF5-4477-4B38-A350-F18603E5DE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H25:H50</xm:sqref>
        </x14:conditionalFormatting>
        <x14:conditionalFormatting xmlns:xm="http://schemas.microsoft.com/office/excel/2006/main">
          <x14:cfRule type="iconSet" priority="111901" id="{71101D7E-0D57-435D-BCC0-E634E77F81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900" id="{248898D5-7BCA-41CF-996E-C5F1362319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H29:H50</xm:sqref>
        </x14:conditionalFormatting>
        <x14:conditionalFormatting xmlns:xm="http://schemas.microsoft.com/office/excel/2006/main">
          <x14:cfRule type="iconSet" priority="477" id="{BA380A80-ED50-4AAB-B270-9BABEEA848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4" id="{3F827440-9A8C-4DD4-A9F9-5A145217C7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5" id="{86B9C586-462C-4CF3-BB3D-6F846AC69B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6" id="{F572F1A3-E6FC-4A8A-AE97-5B95A9693F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H51:H62 H13:H24</xm:sqref>
        </x14:conditionalFormatting>
        <x14:conditionalFormatting xmlns:xm="http://schemas.microsoft.com/office/excel/2006/main">
          <x14:cfRule type="iconSet" priority="472" id="{72FBE9C3-9E54-4B3C-AE17-6A2E7A36C8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3" id="{45642DE2-43C2-422B-AD0D-9E60E3B4A5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H51:H62</xm:sqref>
        </x14:conditionalFormatting>
        <x14:conditionalFormatting xmlns:xm="http://schemas.microsoft.com/office/excel/2006/main">
          <x14:cfRule type="iconSet" priority="471" id="{99342D33-89E6-4BFD-B759-833FD02697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H65</xm:sqref>
        </x14:conditionalFormatting>
        <x14:conditionalFormatting xmlns:xm="http://schemas.microsoft.com/office/excel/2006/main">
          <x14:cfRule type="iconSet" priority="464" id="{30C948DC-09D9-4869-A69C-4B52CDB29C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3" id="{9CF0C4E7-5F59-4209-9B42-3DFFEBA55A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2" id="{7EBA3240-2143-48C3-A193-D14D797209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6" id="{5126B82C-9334-4EE9-9175-317C6718DD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470" stopIfTrue="1" operator="containsText" id="{E8A99FCC-2D49-4BB1-840D-407C385E8E78}">
            <xm:f>NOT(ISERROR(SEARCH(0,H65)))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469" id="{D7BA6767-7C8F-4821-84B9-C0ACBC887E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8" id="{8C050EBB-408F-43AA-96C0-4F91E4E60C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7" id="{29AC17DC-5116-4544-BF58-72E4C9C6C9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5" id="{F73CFF69-0B49-43CF-AAEE-6D2F7A2600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H65:H72</xm:sqref>
        </x14:conditionalFormatting>
        <x14:conditionalFormatting xmlns:xm="http://schemas.microsoft.com/office/excel/2006/main">
          <x14:cfRule type="iconSet" priority="112438" id="{734AC172-9058-44E8-96AC-3A4A1035E2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439" id="{3D6B4A66-FBD7-4EDF-A489-E60EF96B6A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437" id="{30A25897-AC9B-414E-8B39-98460E5ED4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H76:H87</xm:sqref>
        </x14:conditionalFormatting>
        <x14:conditionalFormatting xmlns:xm="http://schemas.microsoft.com/office/excel/2006/main">
          <x14:cfRule type="iconSet" priority="112623" id="{77AB26D1-DC7A-4BCC-BB5A-3918B6A6D7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22" id="{C458D823-9638-4740-807C-E46DD4E820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21" id="{28426CD6-D35B-4BCE-AC90-BC6E332E45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20" id="{B6901C68-A73C-498D-B7AD-11A206DBB1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19" id="{D44A5495-9D10-4D6C-B663-A5D07DE8DE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H113:H126</xm:sqref>
        </x14:conditionalFormatting>
        <x14:conditionalFormatting xmlns:xm="http://schemas.microsoft.com/office/excel/2006/main">
          <x14:cfRule type="iconSet" priority="453" id="{77BBB682-67C2-4700-B9D9-A271209001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1" id="{C0D0515B-45AD-49B2-972C-00B4E0F0D6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2" id="{F9261623-6B39-4213-AA12-0E4A3498EB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H127</xm:sqref>
        </x14:conditionalFormatting>
        <x14:conditionalFormatting xmlns:xm="http://schemas.microsoft.com/office/excel/2006/main">
          <x14:cfRule type="iconSet" priority="17" id="{35BCD8D8-D5E4-4C5D-838E-75A449112B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" id="{02276428-9FA9-4036-A812-E1B38CDC61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" id="{5828815B-4EA2-4113-B8E2-1856F61A0D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" id="{987DE0AE-FD8B-4CA2-B7D2-F2D8F918EB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" id="{9605F85C-6CC2-4934-88F6-D0FB393EBA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H141:H143</xm:sqref>
        </x14:conditionalFormatting>
        <x14:conditionalFormatting xmlns:xm="http://schemas.microsoft.com/office/excel/2006/main">
          <x14:cfRule type="iconSet" priority="447" id="{C339359D-2CF6-4085-B2BE-E1BE153DCC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H52:I59 H51:K51 H60:K62</xm:sqref>
        </x14:conditionalFormatting>
        <x14:conditionalFormatting xmlns:xm="http://schemas.microsoft.com/office/excel/2006/main">
          <x14:cfRule type="iconSet" priority="446" id="{312EB08D-F1D0-468F-A2BE-45160667E4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H52:I59</xm:sqref>
        </x14:conditionalFormatting>
        <x14:conditionalFormatting xmlns:xm="http://schemas.microsoft.com/office/excel/2006/main">
          <x14:cfRule type="iconSet" priority="450" id="{F3EDCF14-FAB5-4F96-9F7E-6BD77F7D05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9" id="{95C5A456-91D8-4911-B817-3373528B0C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8" id="{47B85182-0F5D-4672-9CB0-0FF54DD18B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H136:I140 H144:I145</xm:sqref>
        </x14:conditionalFormatting>
        <x14:conditionalFormatting xmlns:xm="http://schemas.microsoft.com/office/excel/2006/main">
          <x14:cfRule type="iconSet" priority="444" id="{9D225E45-A115-43D7-BD21-BE742681CD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5" id="{BA09B18C-A174-4453-994A-91D5ED2003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H184:I186</xm:sqref>
        </x14:conditionalFormatting>
        <x14:conditionalFormatting xmlns:xm="http://schemas.microsoft.com/office/excel/2006/main">
          <x14:cfRule type="iconSet" priority="112583" id="{C5DE0946-50FA-4EAF-B895-25A752F966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582" id="{FE5AC8D8-6B3F-409A-85BE-2486D57CF5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581" id="{680B8A95-8106-4816-AEAF-6B8400DDBE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H76:J91 H92:H112</xm:sqref>
        </x14:conditionalFormatting>
        <x14:conditionalFormatting xmlns:xm="http://schemas.microsoft.com/office/excel/2006/main">
          <x14:cfRule type="iconSet" priority="439" id="{D3567485-42E2-4FCE-B265-1FFE5EA5E5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H150:J174</xm:sqref>
        </x14:conditionalFormatting>
        <x14:conditionalFormatting xmlns:xm="http://schemas.microsoft.com/office/excel/2006/main">
          <x14:cfRule type="iconSet" priority="438" id="{BED26324-E87A-4A70-A856-6D6B926978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H167:J169 H156:K166 H147:I147 H173:J174 H170:K172 H150:J155</xm:sqref>
        </x14:conditionalFormatting>
        <x14:conditionalFormatting xmlns:xm="http://schemas.microsoft.com/office/excel/2006/main">
          <x14:cfRule type="iconSet" priority="437" id="{FFEA3D9B-C9C4-4168-9773-29FBE68DF7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H167:J169 H156:K166 H173:J174 H170:K172 H150:J155</xm:sqref>
        </x14:conditionalFormatting>
        <x14:conditionalFormatting xmlns:xm="http://schemas.microsoft.com/office/excel/2006/main">
          <x14:cfRule type="iconSet" priority="435" id="{CBDCC9DC-EC5C-40E4-B65C-0A3B058AC9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6" id="{E1CC3EB4-FF17-4652-8940-5EEF5D09B2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4" id="{F64B7528-BD43-4BD6-AB23-F23111F34D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H181:J182</xm:sqref>
        </x14:conditionalFormatting>
        <x14:conditionalFormatting xmlns:xm="http://schemas.microsoft.com/office/excel/2006/main">
          <x14:cfRule type="iconSet" priority="112371" id="{F9EADDF5-F51C-4222-A80A-53F38D96A8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H181:J186 I148:J153 H51:H62 H173:H176 I173:J174 H13:H24 H154:J172 H127:H140 H74:H112 H144:H153</xm:sqref>
        </x14:conditionalFormatting>
        <x14:conditionalFormatting xmlns:xm="http://schemas.microsoft.com/office/excel/2006/main">
          <x14:cfRule type="iconSet" priority="118" id="{9264F25D-88C2-4282-A652-B85DAB5E4A2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H19:K19</xm:sqref>
        </x14:conditionalFormatting>
        <x14:conditionalFormatting xmlns:xm="http://schemas.microsoft.com/office/excel/2006/main">
          <x14:cfRule type="iconSet" priority="432" id="{E88D6D36-22FC-48AD-9182-11C5BF2B19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H20:K24</xm:sqref>
        </x14:conditionalFormatting>
        <x14:conditionalFormatting xmlns:xm="http://schemas.microsoft.com/office/excel/2006/main">
          <x14:cfRule type="iconSet" priority="111999" id="{D81DF047-9C49-4173-B27B-58B51F840B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H25:K28</xm:sqref>
        </x14:conditionalFormatting>
        <x14:conditionalFormatting xmlns:xm="http://schemas.microsoft.com/office/excel/2006/main">
          <x14:cfRule type="iconSet" priority="111904" id="{951714EA-DC57-41C2-B8AA-41C0E6E181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H29:K50</xm:sqref>
        </x14:conditionalFormatting>
        <x14:conditionalFormatting xmlns:xm="http://schemas.microsoft.com/office/excel/2006/main">
          <x14:cfRule type="iconSet" priority="112383" id="{A47F8388-43AA-4D92-9AD5-CDD80DE4D0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H187:L196 H147 F175:F180 I175:L176 K177:L183 F182:F196 H184:M186 H177:J182 I51:L62 F51:F62 F13:F24 I13:L24 F127:F140 F74:F112 I74:L112 F144:F149 I144:L149 I127:L140</xm:sqref>
        </x14:conditionalFormatting>
        <x14:conditionalFormatting xmlns:xm="http://schemas.microsoft.com/office/excel/2006/main">
          <x14:cfRule type="iconSet" priority="428" id="{BF97C268-E31E-46AD-92A3-91DD03D5C7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427" stopIfTrue="1" operator="containsText" id="{18B92D7E-3AC5-40FE-9976-38D3487D490E}">
            <xm:f>NOT(ISERROR(SEARCH(0,H184)))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429" id="{17EC5FC4-A851-4C24-AE9C-B512A4C63B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H184:M186</xm:sqref>
        </x14:conditionalFormatting>
        <x14:conditionalFormatting xmlns:xm="http://schemas.microsoft.com/office/excel/2006/main">
          <x14:cfRule type="iconSet" priority="420" id="{3C8561D8-138B-4D03-9AF0-268DA50ED7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9" id="{176A1B38-843E-44A8-94F6-6385025153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8" id="{71979677-2A88-455B-A4EF-7F9846D54C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1" id="{4D59E03A-767C-4583-932A-AB55818F56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5" id="{43C12A31-9D24-46B5-9F7C-F42531A599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7" id="{8C7CC268-3144-43A6-9DDF-3CD569AF78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2" id="{8D1F42D8-A00A-4734-BD98-4404A8C3C5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6" id="{4B1E2828-664A-46FA-B782-D556F05C7B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I13:I15</xm:sqref>
        </x14:conditionalFormatting>
        <x14:conditionalFormatting xmlns:xm="http://schemas.microsoft.com/office/excel/2006/main">
          <x14:cfRule type="iconSet" priority="413" id="{0FBE3B7E-4072-4392-9A01-7532F7EE40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4" id="{710DF687-3E3C-40DD-B625-8A7C0222E2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2" id="{76B3BCD1-C0B3-43EF-9404-B7D0031648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I17:I18</xm:sqref>
        </x14:conditionalFormatting>
        <x14:conditionalFormatting xmlns:xm="http://schemas.microsoft.com/office/excel/2006/main">
          <x14:cfRule type="iconSet" priority="112017" id="{B86407DB-314F-4742-92C8-9346440B24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18" id="{F58029B2-0722-4CC6-9DE8-323E91AC06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22" id="{845B381E-7D34-4B79-B41C-1D680C0D67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16" id="{1DE1F996-C3F4-4819-8890-13EA4DEC8A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19" id="{6C42E437-510A-4DEF-8287-4B69B606BC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20" id="{E8847815-6D77-4985-8F20-4AD3395306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21" id="{E5569D06-91BC-4988-AFBD-AC91A264AF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I25:I28</xm:sqref>
        </x14:conditionalFormatting>
        <x14:conditionalFormatting xmlns:xm="http://schemas.microsoft.com/office/excel/2006/main">
          <x14:cfRule type="iconSet" priority="402" id="{5EF59106-44BE-4B0D-8061-03D3C954E0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3" id="{2B561098-FFB3-4098-A995-7F0A57186C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4" id="{9521384B-AFEA-4DC0-9AD2-1405B1FB5B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9" id="{4B3ACF7B-C3B0-493A-B620-1ACB0F4F09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8" id="{DA7524B8-CACF-43BD-8DCB-BC21F009A9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1" id="{626EFB21-54B1-46B4-A2EA-1B78EB958E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0" id="{1E5D8B03-54E6-4C6F-B192-63C5BAA3C0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I52:I62</xm:sqref>
        </x14:conditionalFormatting>
        <x14:conditionalFormatting xmlns:xm="http://schemas.microsoft.com/office/excel/2006/main">
          <x14:cfRule type="iconSet" priority="84" id="{024F9FB7-F080-49CF-B123-E2B111EA47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3" id="{9C8B6990-7DD0-4E34-80C4-F708AA7FE6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1" id="{A7A2DF79-2629-41A8-9F26-33623AC365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0" id="{C4A9B5F4-853F-4692-8C68-10C0747C82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9" id="{B680CC48-3A3F-4546-965D-8CFD00FFCB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8" id="{2630A8D3-E417-483D-B363-AF0BF4C645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7" id="{3CCB39BA-5BAE-4054-8246-DB5948BE3B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6" id="{53B80B76-9886-42B7-B87A-10305749E5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5" id="{40B3801D-689B-43D0-BE5C-31D5B1C77E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4" id="{D60DA565-92D7-429E-9BF6-F77B117190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2" id="{F162DDFF-7778-4754-923C-3E61886280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2" id="{5AD89D5C-A920-45DF-B46B-D4D777C007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9" id="{44702779-4D05-49D8-A2AF-6643ECCD45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3" id="{0CBB47CD-2096-4112-8194-818A80CE05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94" stopIfTrue="1" operator="containsText" id="{96E35D78-3891-4DEB-853E-D500E35F6682}">
            <xm:f>NOT(ISERROR(SEARCH(0,I66)))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88" id="{FB36FB64-2E9A-4EE8-9E80-CA2153BCB0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7" id="{42207169-F787-4111-88DC-A6704C5B67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6" id="{0E69265E-4574-49A2-A0E2-39FF23C856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5" id="{7FC2FE75-9821-4102-8EA3-A928448534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I66:I70</xm:sqref>
        </x14:conditionalFormatting>
        <x14:conditionalFormatting xmlns:xm="http://schemas.microsoft.com/office/excel/2006/main">
          <x14:cfRule type="iconSet" priority="388" id="{BFFCDD55-6162-41AA-BF2A-32D35F0432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9" id="{5892FD1F-43A8-464C-B1D5-3D6C28726B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0" id="{E9F8B40D-41A9-42D4-B544-01949511CB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1" id="{5C0ECE7F-E28C-4E94-86FB-93485512F7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4" id="{A41DE977-CB07-4BBA-9C24-9678983D4A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2" id="{DFA10F7B-CE61-443E-AA5B-1CD0DB2462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3" id="{91EA1CB4-524B-44F5-BE7E-7A5326F0A2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4" id="{39EBB8CF-65B3-4BD5-A0BC-1BAAAC628D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5" id="{D94F4AD9-9DEA-40A0-AF1A-6C3A79AED8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397" stopIfTrue="1" operator="containsText" id="{3327E7DC-860D-48D7-BAD1-DAE297A770BC}">
            <xm:f>NOT(ISERROR(SEARCH(0,I71)))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85" id="{7E05F414-7350-4081-A230-497E37171D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6" id="{1FAD1334-BFC7-4FD4-B423-6F1D3C8059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9" id="{FA84E367-996F-4C6B-8F17-58DB5FCDE9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6" id="{2A46A110-70EA-4252-9A5E-E20618AC26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0" id="{60CF9DDD-970E-434A-85EA-D4D9E59A74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1" id="{343362C7-1396-4BAA-B360-D0849E806E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2" id="{A194E261-7DBE-46E4-A832-E134371D43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3" id="{00673B2D-B8E0-4BC9-B7C8-0BE19FE943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7" id="{D1D40D9E-9B64-4A2C-858B-41EB1CA827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I71:I72</xm:sqref>
        </x14:conditionalFormatting>
        <x14:conditionalFormatting xmlns:xm="http://schemas.microsoft.com/office/excel/2006/main">
          <x14:cfRule type="iconSet" priority="112497" id="{675AB5AB-C867-4CFC-BA80-A20B920DE5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498" id="{9DE7CE0B-3FD5-4F4B-B49F-B38F6D185F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499" id="{318F20EE-9810-4EAC-B494-4510DFB693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500" id="{87F3C4B9-9A95-49E1-AD65-D39CDD27F8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I93:I111</xm:sqref>
        </x14:conditionalFormatting>
        <x14:conditionalFormatting xmlns:xm="http://schemas.microsoft.com/office/excel/2006/main">
          <x14:cfRule type="iconSet" priority="112641" id="{543AF08B-EA27-4B8D-BF14-5C3E1E8465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42" id="{E7EB9C51-D060-4B43-8189-E7707289E8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43" id="{47860DF6-FAF7-4027-9312-AE38B926C4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44" id="{0DAF2CE1-1F49-452C-8FDD-D005189A9E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45" id="{CDF2C82A-A2D3-40CA-AD12-EED85C5B03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I113:I124</xm:sqref>
        </x14:conditionalFormatting>
        <x14:conditionalFormatting xmlns:xm="http://schemas.microsoft.com/office/excel/2006/main">
          <x14:cfRule type="iconSet" priority="369" id="{FAFD781C-C149-4328-8E38-0AB065CAE4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8" id="{4578C425-2450-40BE-A270-EB5164E980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7" id="{3F5777AB-12FE-4137-A341-EF78F697DE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6" id="{485A9D24-40D3-4079-8656-FD17454D11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I127</xm:sqref>
        </x14:conditionalFormatting>
        <x14:conditionalFormatting xmlns:xm="http://schemas.microsoft.com/office/excel/2006/main">
          <x14:cfRule type="iconSet" priority="363" id="{0DB29482-EBC2-49B0-B1D5-577901699A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" id="{0AAE46FD-9582-46EB-B2CF-84CB78E38E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5" id="{6BE72474-B23E-411F-946B-D4F94366E3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4" id="{40F58233-FE42-4A71-B84D-C89D70939D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2" id="{66AE4A15-45C1-4069-99D5-1495111BA6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I136:I140 I144:I145</xm:sqref>
        </x14:conditionalFormatting>
        <x14:conditionalFormatting xmlns:xm="http://schemas.microsoft.com/office/excel/2006/main">
          <x14:cfRule type="iconSet" priority="13" id="{6211DFFF-254E-483A-9EF3-491B98AF24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" id="{EB24E19B-70D8-4268-87DE-1CEECCBD2C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" id="{9E2D5772-ADB6-43A9-91D1-81227CCD2B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" id="{CB3AFEE3-E6EE-4177-85CA-563E03E0F9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" id="{3675DBA3-9C3A-4D62-A8AF-1F965021BB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I141:I143</xm:sqref>
        </x14:conditionalFormatting>
        <x14:conditionalFormatting xmlns:xm="http://schemas.microsoft.com/office/excel/2006/main">
          <x14:cfRule type="iconSet" priority="361" id="{58EFDB32-7060-430D-AE9A-ACEE2DFBDC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I13:J18</xm:sqref>
        </x14:conditionalFormatting>
        <x14:conditionalFormatting xmlns:xm="http://schemas.microsoft.com/office/excel/2006/main">
          <x14:cfRule type="iconSet" priority="116" id="{28C13FF1-7153-4A04-AE96-3D2D2DDE4E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7" id="{6A77D06C-BBAA-4669-9143-04D48000FE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I19:J19</xm:sqref>
        </x14:conditionalFormatting>
        <x14:conditionalFormatting xmlns:xm="http://schemas.microsoft.com/office/excel/2006/main">
          <x14:cfRule type="iconSet" priority="112031" id="{D1373CC0-AF37-46A9-B5DB-E83978D45E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30" id="{2C1965ED-01E6-4F47-B849-2BFBA0DA78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I25:J28</xm:sqref>
        </x14:conditionalFormatting>
        <x14:conditionalFormatting xmlns:xm="http://schemas.microsoft.com/office/excel/2006/main">
          <x14:cfRule type="iconSet" priority="112132" id="{933CFFC5-C517-4249-A894-B995C86DF1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131" id="{C1C6A22E-C115-4D7F-8525-FF58B40DA0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130" id="{CD1D64C8-9477-49E7-AA0F-D01F63061E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129" id="{131931F3-83C6-4B21-BAFE-A886D6F578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128" id="{21388ABD-64A8-4372-870A-C4A34DDD90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127" id="{40DD5324-A4AD-4D0A-8B04-E31426F83E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126" id="{BE201051-A887-46AA-B490-D12379DA4E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I25:J50</xm:sqref>
        </x14:conditionalFormatting>
        <x14:conditionalFormatting xmlns:xm="http://schemas.microsoft.com/office/excel/2006/main">
          <x14:cfRule type="iconSet" priority="111921" id="{CA7D5243-E4ED-430E-A5B3-CA1E60C3DF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920" id="{CD2BDA50-5553-4F7D-93F9-D8B64DE6F1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I29:J50</xm:sqref>
        </x14:conditionalFormatting>
        <x14:conditionalFormatting xmlns:xm="http://schemas.microsoft.com/office/excel/2006/main">
          <x14:cfRule type="iconSet" priority="357" id="{F1E2228B-B7CA-4B43-815B-914A3C4A9C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8" id="{6623CF2A-77C1-474D-9445-F283752C64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I51:J51</xm:sqref>
        </x14:conditionalFormatting>
        <x14:conditionalFormatting xmlns:xm="http://schemas.microsoft.com/office/excel/2006/main">
          <x14:cfRule type="iconSet" priority="354" id="{5E585A1F-6FFF-4E71-BB34-957910E697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5" id="{1C43C4E7-C6C1-45F0-A7F2-00B7D54AA3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6" id="{EE67D522-5BA3-4075-BAA8-FDCA1FB93E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3" id="{AE01D2AF-E5C1-4DF5-9C82-27F83592BD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2" id="{B276BA57-C6E5-48AB-A0CE-C555EBA494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1" id="{3A24C2D3-DE44-4DCD-9BD6-6BE70139F8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0" id="{39D5A882-E64D-4707-82CA-DD9A823C19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I51:J62 I24:K24 I13:J23</xm:sqref>
        </x14:conditionalFormatting>
        <x14:conditionalFormatting xmlns:xm="http://schemas.microsoft.com/office/excel/2006/main">
          <x14:cfRule type="iconSet" priority="349" id="{48B788A1-793B-4037-A460-C4A355869F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8" id="{5714B49F-6730-4A35-9E9F-D4CAA0BB14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I60:J62</xm:sqref>
        </x14:conditionalFormatting>
        <x14:conditionalFormatting xmlns:xm="http://schemas.microsoft.com/office/excel/2006/main">
          <x14:cfRule type="iconSet" priority="65" id="{A8F3110E-AF27-4F28-8C31-2C4E4A662C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3" id="{A577E8B3-46EB-4D6B-A54B-6EEE87CA24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4" id="{0D9B7483-34DA-4AFC-9BAD-CF0CBEAA5C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2" id="{E7EDD62A-2179-410F-888C-25735FAE60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1" id="{D02108C4-A7FA-45B6-A787-76779886EC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71" stopIfTrue="1" operator="containsText" id="{526F2009-0086-4239-805F-C6CF00886B60}">
            <xm:f>NOT(ISERROR(SEARCH(0,I65)))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60" id="{B5ADC747-5571-4423-9630-5203A9751C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6" id="{ABBBC4B7-4E0A-4695-8001-3B47B485FE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9" id="{D839D302-F96B-479B-A670-5760BB5167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8" id="{91AD537F-A131-428C-8FB1-5B256AD03D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" id="{4995068A-B721-4A88-B5A3-80D2942BAD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7" id="{61593A2A-BFBB-4D59-915A-84D89C3FA2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6" id="{347D7CC4-A83D-4894-8500-A4C3A6D69E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5" id="{C73BCB32-771A-4D3E-9225-4AEBDD4F10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4" id="{A2701EB5-FC19-41D5-B7E9-D38E7A3999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3" id="{13212217-1DDE-4269-ADEB-C854095759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" id="{38B84861-B7FC-410C-B610-4D8BA48D7F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" id="{A34EE11E-1930-43D5-B306-2D23911274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" id="{03BEC277-0485-45B9-ABAD-FB6B1232D9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" id="{16E4BE01-20AC-444B-99D5-EB9C027458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" id="{011585D8-12AF-404A-853C-1616000582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I65:J65</xm:sqref>
        </x14:conditionalFormatting>
        <x14:conditionalFormatting xmlns:xm="http://schemas.microsoft.com/office/excel/2006/main">
          <x14:cfRule type="iconSet" priority="112578" id="{A059BE27-8B98-427D-AF5B-4234FE08BD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I76:J91 J92:K112</xm:sqref>
        </x14:conditionalFormatting>
        <x14:conditionalFormatting xmlns:xm="http://schemas.microsoft.com/office/excel/2006/main">
          <x14:cfRule type="iconSet" priority="112457" id="{E2A3230F-DB09-4D8C-8B51-42BE662E29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I76:J91</xm:sqref>
        </x14:conditionalFormatting>
        <x14:conditionalFormatting xmlns:xm="http://schemas.microsoft.com/office/excel/2006/main">
          <x14:cfRule type="iconSet" priority="332" id="{593019DD-9768-420F-B719-C5A66D0BE7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1" id="{FBE9A7EF-5766-435D-8475-47134FB6CC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8" id="{3F47932F-EE3D-452F-8627-941B6A9A81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7" id="{4327EC16-374D-43EE-9B01-B82851054A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9" id="{BF04FCEF-DC30-4F5A-8E22-CEB3AA2EBB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0" id="{E15BB46D-49C2-42F9-8A3B-5555C8EF2D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I113:J116 K113:K114</xm:sqref>
        </x14:conditionalFormatting>
        <x14:conditionalFormatting xmlns:xm="http://schemas.microsoft.com/office/excel/2006/main">
          <x14:cfRule type="iconSet" priority="112658" id="{F1D9AE14-AD98-46E1-BD18-AEC2C7D9CC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59" id="{DAC212B4-FAB7-4B91-A719-279A81BA8E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57" id="{670FF0B1-EF53-4A1D-90FC-7D3BB763D9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56" id="{CEE03006-27AC-439A-AAFD-D82AAE70DD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55" id="{3E42CC83-9B3D-4F53-ABC8-C272C34E8D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I117:J124</xm:sqref>
        </x14:conditionalFormatting>
        <x14:conditionalFormatting xmlns:xm="http://schemas.microsoft.com/office/excel/2006/main">
          <x14:cfRule type="iconSet" priority="318" id="{FD5D69F7-6500-43BD-B7DA-1E2BD2E8DD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9" id="{12EFC408-A722-4A20-ABF9-D484D9D3E3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1" id="{EC3CCC66-4E61-4194-B230-F4A45E578C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7" id="{9DB4F620-3907-4F36-BEAC-AE0C3F05EF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0" id="{63234634-102C-40C2-B65C-1602EBCD27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I125:J126</xm:sqref>
        </x14:conditionalFormatting>
        <x14:conditionalFormatting xmlns:xm="http://schemas.microsoft.com/office/excel/2006/main">
          <x14:cfRule type="iconSet" priority="7" id="{43CC38E2-C194-4586-9220-45CA61AAF4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" id="{0C3156E9-7FDB-4B88-BC99-32E7E58043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" id="{DDF4689F-2F12-4035-A932-9F738524B6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" id="{12E7E6EE-98F4-4E66-84D4-7A72B774B4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" id="{521A4EAD-6514-49C2-9716-6100A0D35A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I141:J143</xm:sqref>
        </x14:conditionalFormatting>
        <x14:conditionalFormatting xmlns:xm="http://schemas.microsoft.com/office/excel/2006/main">
          <x14:cfRule type="iconSet" priority="316" id="{2B470251-3E1D-4C2E-93FE-C6DC640EA6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I173:J174 H147:H153 I148:J153 H173:H175 H154:J172</xm:sqref>
        </x14:conditionalFormatting>
        <x14:conditionalFormatting xmlns:xm="http://schemas.microsoft.com/office/excel/2006/main">
          <x14:cfRule type="iconSet" priority="315" id="{FB02D835-18C3-4E86-8841-D61793745D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I13:K18</xm:sqref>
        </x14:conditionalFormatting>
        <x14:conditionalFormatting xmlns:xm="http://schemas.microsoft.com/office/excel/2006/main">
          <x14:cfRule type="iconSet" priority="314" id="{F4C27D0C-054B-468E-8310-7BC94D632A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3" id="{FCDB767F-D74B-4ED2-9392-668DD8A2F8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2" id="{E2D98866-68BF-40E0-9EC9-9257198BEA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1" id="{F03834B2-7E5D-489E-86DF-A88836C2B7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0" id="{AC66C605-78E3-4EC6-B7D3-77C551E702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I24:K24 I17:I23</xm:sqref>
        </x14:conditionalFormatting>
        <x14:conditionalFormatting xmlns:xm="http://schemas.microsoft.com/office/excel/2006/main">
          <x14:cfRule type="iconSet" priority="308" id="{B5CCA769-A2BE-4E8C-9AEB-4492DC0FA2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9" id="{610C7676-9C61-4021-A613-3685B3757A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I24:K24 I19:I23</xm:sqref>
        </x14:conditionalFormatting>
        <x14:conditionalFormatting xmlns:xm="http://schemas.microsoft.com/office/excel/2006/main">
          <x14:cfRule type="iconSet" priority="306" id="{A0042ABE-2AAC-429E-B1FB-46EEE7BB9D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7" id="{951A0E1F-1272-4A31-B5CB-310650984B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I24:K24 I20:J23</xm:sqref>
        </x14:conditionalFormatting>
        <x14:conditionalFormatting xmlns:xm="http://schemas.microsoft.com/office/excel/2006/main">
          <x14:cfRule type="iconSet" priority="304" id="{7F259E00-7EAA-45DD-9385-86881C92A8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5" id="{DD7D5119-4EE6-4F72-B287-F9181444AD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I52:K59 I13:K18</xm:sqref>
        </x14:conditionalFormatting>
        <x14:conditionalFormatting xmlns:xm="http://schemas.microsoft.com/office/excel/2006/main">
          <x14:cfRule type="iconSet" priority="303" id="{0FF69C40-CC32-4098-9A0E-1BF9A4AF95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I52:K59</xm:sqref>
        </x14:conditionalFormatting>
        <x14:conditionalFormatting xmlns:xm="http://schemas.microsoft.com/office/excel/2006/main">
          <x14:cfRule type="iconSet" priority="301" id="{2B668AB7-2FF3-4D65-A2CD-521BB6EB41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0" id="{3E4C7DD5-7DF3-4FE5-A39A-B111B4E85A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9" id="{76E636FB-C3FC-40CE-B8C7-127C576EC6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8" id="{235D7888-3A73-4EA0-BB1E-E2865D975E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7" id="{D08932E3-6328-4878-852C-3D2C8D48A0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6" id="{D0B82D23-1431-4D65-B524-F05CA52CEA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5" id="{5F8ADF3C-14F1-4AC7-977E-FD6415A5D0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2" id="{9A2EFB0F-753B-4485-A8D6-4A48554D60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J13:J15</xm:sqref>
        </x14:conditionalFormatting>
        <x14:conditionalFormatting xmlns:xm="http://schemas.microsoft.com/office/excel/2006/main">
          <x14:cfRule type="iconSet" priority="293" id="{0DB974A7-8A4A-4BE0-A103-CEE0B7FE7D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2" id="{570F4D3A-1E2D-44BE-A7B9-FFFED23367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4" id="{A4269508-8156-49C7-AEF7-FD4380F2BD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J17:J18</xm:sqref>
        </x14:conditionalFormatting>
        <x14:conditionalFormatting xmlns:xm="http://schemas.microsoft.com/office/excel/2006/main">
          <x14:cfRule type="iconSet" priority="291" id="{09ED0F7E-55B2-44BD-835B-4E251476BA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0" id="{EF609256-B056-414B-84C2-84EA41A034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9" id="{8C9E4C38-2194-4591-9C8A-DF5800CF0C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8" id="{E8FFEC7F-1C48-4871-8A5C-E6AE29E9F8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7" id="{DBC645D6-1B70-457A-96A9-5EB455E873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J17:J24</xm:sqref>
        </x14:conditionalFormatting>
        <x14:conditionalFormatting xmlns:xm="http://schemas.microsoft.com/office/excel/2006/main">
          <x14:cfRule type="iconSet" priority="286" id="{4A854F0C-F0F7-4319-B890-62748E3A85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5" id="{99D6BA43-BCA4-47CE-808D-08173F21B5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J19:J24</xm:sqref>
        </x14:conditionalFormatting>
        <x14:conditionalFormatting xmlns:xm="http://schemas.microsoft.com/office/excel/2006/main">
          <x14:cfRule type="iconSet" priority="112069" id="{44BE1AA5-DCFC-4D89-90F9-8ABF0A5865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70" id="{C73413F6-8FA5-419F-AA22-F86BAA9F88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72" id="{AA6FE1D1-4674-45E7-9776-A30F3B10EB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73" id="{25AC845F-C9A5-4F58-B089-0052DAABF3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68" id="{7D230B12-3026-48F3-ACB5-61EB868C15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67" id="{5D7CDD81-791E-4C37-B722-91347A85CD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71" id="{2402FCCB-A757-42D3-B27E-CEF1D28150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J25:J28</xm:sqref>
        </x14:conditionalFormatting>
        <x14:conditionalFormatting xmlns:xm="http://schemas.microsoft.com/office/excel/2006/main">
          <x14:cfRule type="iconSet" priority="111924" id="{E5493DE7-A55E-41A1-B992-F5C140D396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925" id="{5C794A58-1BFB-47BA-96E3-3C30E82514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J29:J50</xm:sqref>
        </x14:conditionalFormatting>
        <x14:conditionalFormatting xmlns:xm="http://schemas.microsoft.com/office/excel/2006/main">
          <x14:cfRule type="iconSet" priority="276" id="{4CA28FCE-7F8F-4412-BBCE-F3296B75A0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1" id="{4236F39A-FBBA-416D-AD62-D6272BAFB8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2" id="{BA445ACE-DFF5-4FA4-82C2-5EE8E9443B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7" id="{9FA3EC40-F2E1-40C5-AF78-BDA9F21034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3" id="{971EBF52-3003-4410-AF5F-8F9C5D23A4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4" id="{70CAA03E-DAD1-4FF5-966A-165FB98B8D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5" id="{0D43BEE5-07C8-4630-B7FE-B5DE6C09A4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J60:J62</xm:sqref>
        </x14:conditionalFormatting>
        <x14:conditionalFormatting xmlns:xm="http://schemas.microsoft.com/office/excel/2006/main">
          <x14:cfRule type="iconSet" priority="40" id="{D1016731-62EC-4BC3-9977-081087D19D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" id="{7F69C567-BD65-4319-BEF1-52FF4E86D4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" id="{02092F4F-F8D2-49F5-831B-C0EE4EEA0F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" id="{5DF848C2-4C15-4FE7-A5BC-3C86C00EB1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" id="{8D0AB96A-CA33-404F-8F18-BFDD422FBD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" id="{D4181673-A7D8-4530-BAA9-5E08FC4257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" id="{60B43520-E67D-48AB-A8C5-E241B6C214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" id="{9C78F0B1-1C03-4ADA-82DA-9600A4BEED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" id="{6119B7D7-A5FA-445E-AC8C-23EDCC2AEF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" id="{67DE23E3-1180-4EE3-AD18-B0608F15AF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" id="{B57E37AA-9F7E-4C9A-A7FC-9707A1AD02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" id="{A426AF8D-BB9A-4C2F-85EC-F79C80B4C6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" id="{6581BD30-F469-4DEC-B524-676CAB74A3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" id="{BBA48D1D-60F0-4C3B-8900-D0085CC3D5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" id="{E7AB5EA2-2F6A-42F8-B3C3-C468F2D877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" id="{48C8FC2F-836C-496E-B0C9-E44906550E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" id="{BD5049DD-0E7B-4CAA-AC9E-4C0D606D21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" id="{D9864DBA-753A-4B13-B989-BC4E0EA08A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45" stopIfTrue="1" operator="containsText" id="{5DA30F47-6D0F-4FDC-8FE6-88B645F331DC}">
            <xm:f>NOT(ISERROR(SEARCH(0,J66)))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J66:J71</xm:sqref>
        </x14:conditionalFormatting>
        <x14:conditionalFormatting xmlns:xm="http://schemas.microsoft.com/office/excel/2006/main">
          <x14:cfRule type="iconSet" priority="263" id="{16873EB7-E3BA-4EC4-8AF2-203840918E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3" id="{0943B834-B5EE-46B4-AC6F-1966F95814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1" id="{A08B31B7-AA0C-4DA1-921F-F0F8E6B1C1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0" id="{A389C16A-8DBA-4843-8255-FF9D4585CB5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4" id="{82CC2972-29C2-46E7-862C-4E2FB2FA4C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2" id="{71587240-7E2F-4F9F-9E9C-09D0904ECF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6" id="{4F282813-4057-4D69-9F4D-45BAFF1CF8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7" id="{796C0D1A-DF62-44F9-982B-648C8E21F4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6" id="{C07FA7CF-FAE3-40E0-AC8C-1A51ADADF7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7" id="{45BC236F-453C-4120-A14C-1F00356B73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4" id="{E801C2DB-DCAC-46C2-AC57-F1D27ABB73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8" id="{398D7C81-9506-4F09-9872-C59EE08DFC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8" id="{EC1A9D1D-AFC8-473E-B7BB-074CF3C4D0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5" id="{2ABFC0F3-9A11-4F12-A602-3ED656C263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270" stopIfTrue="1" operator="containsText" id="{4859E00C-FCD4-4FEC-BB83-6B1B5C94D3E2}">
            <xm:f>NOT(ISERROR(SEARCH(0,J72)))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259" id="{7FA8D469-0812-4295-98B6-C86185B6EA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5" id="{CF72C758-A182-4C7F-860F-7F132CEDA6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2" id="{C803355A-F2C5-4249-B09B-6605962497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9" id="{CCDFDE9D-1D1E-4FD1-8A76-168F61D131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J72</xm:sqref>
        </x14:conditionalFormatting>
        <x14:conditionalFormatting xmlns:xm="http://schemas.microsoft.com/office/excel/2006/main">
          <x14:cfRule type="iconSet" priority="112590" id="{2A107D1D-44F9-4C7D-8E9C-56440E2E18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J76:J91 J92:K112</xm:sqref>
        </x14:conditionalFormatting>
        <x14:conditionalFormatting xmlns:xm="http://schemas.microsoft.com/office/excel/2006/main">
          <x14:cfRule type="iconSet" priority="112521" id="{5337DF06-02A1-4749-AC81-9E20F11A63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522" id="{68D60A7C-6D9C-4503-8A89-3A0FC15E62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515" id="{B44A4DEE-130D-4824-AD8D-000B7BBA4A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518" id="{D58D26A9-BF11-4361-9ACA-D31667AF0F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516" id="{CB41BD7C-EEDF-40E9-A7FA-C83D5ED80C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517" id="{9A9D2F8C-7026-4FD2-8E8D-F152135689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519" id="{40C8704D-677E-4FE7-AED2-428548C707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520" id="{0922155B-1388-4462-A382-D9027BCB6D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J93:J111</xm:sqref>
        </x14:conditionalFormatting>
        <x14:conditionalFormatting xmlns:xm="http://schemas.microsoft.com/office/excel/2006/main">
          <x14:cfRule type="iconSet" priority="235" id="{CFA7540B-18D6-4658-81F4-64055C6E8B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4" id="{255EF471-DD0E-411A-A936-FE9F09580B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6" id="{176AC1A5-B9D1-48D4-919A-5C79D16699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7" id="{2E232C42-DCBC-4029-A469-63839123B4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J127</xm:sqref>
        </x14:conditionalFormatting>
        <x14:conditionalFormatting xmlns:xm="http://schemas.microsoft.com/office/excel/2006/main">
          <x14:cfRule type="iconSet" priority="230" id="{29352288-E90C-477E-87A8-DC27528BDE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1" id="{765FCC33-088A-4887-8639-EB757C0BE1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2" id="{FFC6BD0E-18F6-41D7-AB01-D8A43FC9F0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3" id="{250916D5-58A8-49DF-B5A0-29F68E7E67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J136:J140 J144:J145</xm:sqref>
        </x14:conditionalFormatting>
        <x14:conditionalFormatting xmlns:xm="http://schemas.microsoft.com/office/excel/2006/main">
          <x14:cfRule type="iconSet" priority="6" id="{763EB126-C991-4A71-BEC7-4F81DC4AEB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" id="{F61A613A-3968-484C-9193-BB8A3C2DAC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" id="{2F50DF12-0F99-4153-99EF-6AC46053EC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" id="{1A3F2BC3-0332-42B5-8AE5-35347DD3C4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" id="{391F9758-91ED-4B67-9EAB-421121BF7D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J141:J143</xm:sqref>
        </x14:conditionalFormatting>
        <x14:conditionalFormatting xmlns:xm="http://schemas.microsoft.com/office/excel/2006/main">
          <x14:cfRule type="iconSet" priority="229" id="{B850D277-64A8-4630-9760-E049EB425D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J147</xm:sqref>
        </x14:conditionalFormatting>
        <x14:conditionalFormatting xmlns:xm="http://schemas.microsoft.com/office/excel/2006/main">
          <x14:cfRule type="iconSet" priority="228" id="{DC25D5E9-B4C4-4B56-8A7A-38A12C6DAC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7" id="{F05B958B-278A-4B9C-A0E6-78A9421A21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J184:J186</xm:sqref>
        </x14:conditionalFormatting>
        <x14:conditionalFormatting xmlns:xm="http://schemas.microsoft.com/office/excel/2006/main">
          <x14:cfRule type="iconSet" priority="225" id="{0C857D12-2FEB-4F0F-8CDB-0D3B9DF204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6" id="{EDEF6E60-D7C0-460C-81EB-0203D2B951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J13:K18</xm:sqref>
        </x14:conditionalFormatting>
        <x14:conditionalFormatting xmlns:xm="http://schemas.microsoft.com/office/excel/2006/main">
          <x14:cfRule type="iconSet" priority="223" id="{F63BAFCE-CD37-409E-B17A-2F47291B5D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4" id="{3BB4E8F1-717D-4CB8-A948-784D367A13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J52:K59 J51 J60:J62</xm:sqref>
        </x14:conditionalFormatting>
        <x14:conditionalFormatting xmlns:xm="http://schemas.microsoft.com/office/excel/2006/main">
          <x14:cfRule type="iconSet" priority="222" id="{F934D618-7C0C-474D-8795-82ABAE6465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J169:K169 K156:K168 I156:I166 J173:K174 I170:K172 J150:J168</xm:sqref>
        </x14:conditionalFormatting>
        <x14:conditionalFormatting xmlns:xm="http://schemas.microsoft.com/office/excel/2006/main">
          <x14:cfRule type="iconSet" priority="221" id="{0BDF7C1F-20D9-47CE-9CB3-794B902907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0" id="{02C25CC0-7C81-4E82-8F1B-3DCC3B8A56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K13:K18</xm:sqref>
        </x14:conditionalFormatting>
        <x14:conditionalFormatting xmlns:xm="http://schemas.microsoft.com/office/excel/2006/main">
          <x14:cfRule type="iconSet" priority="219" id="{EC8D9393-9F5A-426C-AAC0-FD6C138C68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8" id="{FE69D4B9-D66E-4EAF-BF85-61281FD7D9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K19:K24</xm:sqref>
        </x14:conditionalFormatting>
        <x14:conditionalFormatting xmlns:xm="http://schemas.microsoft.com/office/excel/2006/main">
          <x14:cfRule type="iconSet" priority="112096" id="{F0C058F9-0988-4DFD-9AEF-1B0A632B7E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097" id="{AD8D5B21-2FD3-4252-81D6-D6F41EDF61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K25:K28</xm:sqref>
        </x14:conditionalFormatting>
        <x14:conditionalFormatting xmlns:xm="http://schemas.microsoft.com/office/excel/2006/main">
          <x14:cfRule type="iconSet" priority="111928" id="{9C7B8606-2642-4DD7-A7FB-9DA4EAAB73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929" id="{CD6C8CC1-3280-4BE0-9EC0-DB67A9EC3E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K29:K50</xm:sqref>
        </x14:conditionalFormatting>
        <x14:conditionalFormatting xmlns:xm="http://schemas.microsoft.com/office/excel/2006/main">
          <x14:cfRule type="iconSet" priority="215" id="{B1AC38E1-C8CC-4B93-967B-3BBFF00ABD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4" id="{4908A411-4D94-45E9-BB86-ED7057B97B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K51:K62</xm:sqref>
        </x14:conditionalFormatting>
        <x14:conditionalFormatting xmlns:xm="http://schemas.microsoft.com/office/excel/2006/main">
          <x14:cfRule type="iconSet" priority="155" id="{8333DE2A-91A1-43C6-8EAD-7F1607936C5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2" id="{DA58A8DA-D7E8-4801-A9BD-2334C5CC73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3" id="{CE22339F-8356-485B-A47E-4123BD0775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4" id="{27ABF329-48CC-49DE-8A40-3EC4B0C384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9" id="{C81610D9-55A2-4110-AB5A-A3A68EE5A9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6" id="{50307CF7-D239-469C-90AF-6A0E120499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1" id="{77B61C6E-B368-4AA4-BB65-7404CC5823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9" id="{6B237638-3976-4056-8186-18FD01F439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6" id="{7A01E22E-940B-4037-ACCA-9D0B77981C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8" id="{69403704-5D45-4E44-8C04-5A4DE711F1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2" id="{F99A3108-1553-43B2-AADB-395801EEBA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0" id="{761A69D5-5E4B-46C4-A6AA-695AA48A07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1" id="{73253771-247A-4991-A3CC-DF2A81F7A1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63" stopIfTrue="1" operator="containsText" id="{3D7EB63C-882E-475C-AD71-17EEF70A84D6}">
            <xm:f>NOT(ISERROR(SEARCH(0,K66)))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57" id="{DF948A21-E57C-4C10-AF98-DDE130F8C0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0" id="{AA82E67F-FC7C-4DB3-842D-174E87E037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8" id="{77155C71-9F55-4F7E-8CD3-9279BB02F4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7" id="{E162144F-966B-4196-B100-1C52654518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5" id="{C455C78B-933D-4B00-B370-5FD3B4D3D6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K66:K72</xm:sqref>
        </x14:conditionalFormatting>
        <x14:conditionalFormatting xmlns:xm="http://schemas.microsoft.com/office/excel/2006/main">
          <x14:cfRule type="iconSet" priority="112462" id="{B46AE43D-BE17-439D-909F-63ECCB4550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461" id="{434C0AA2-0148-4374-8E76-FD2DF022A3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K76:K91</xm:sqref>
        </x14:conditionalFormatting>
        <x14:conditionalFormatting xmlns:xm="http://schemas.microsoft.com/office/excel/2006/main">
          <x14:cfRule type="iconSet" priority="112673" id="{52917996-DAEC-4B61-B952-0FA67A950E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69" id="{6DC5D65D-01F4-45A3-9313-3E8BDF6404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70" id="{7214761D-B72E-4A6F-809E-FB7381E5C3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71" id="{6F653173-A753-40B4-AF76-6D442A4A8F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672" id="{981612FC-55E2-4FAF-8091-8210757A2A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K113:K114 J113:J124</xm:sqref>
        </x14:conditionalFormatting>
        <x14:conditionalFormatting xmlns:xm="http://schemas.microsoft.com/office/excel/2006/main">
          <x14:cfRule type="iconSet" priority="211" id="{9BA44A2F-4F02-4F19-A251-5AB4947603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K147:K149</xm:sqref>
        </x14:conditionalFormatting>
        <x14:conditionalFormatting xmlns:xm="http://schemas.microsoft.com/office/excel/2006/main">
          <x14:cfRule type="iconSet" priority="210" id="{28A7232F-5830-4CB0-9F4B-B183EA4F8F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K167:K169 K173:K174</xm:sqref>
        </x14:conditionalFormatting>
        <x14:conditionalFormatting xmlns:xm="http://schemas.microsoft.com/office/excel/2006/main">
          <x14:cfRule type="iconSet" priority="209" id="{07D07DF8-B37C-418E-9EF7-DB10D1C7D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K173:K174 I156:J166 I170:K172 K150:K169</xm:sqref>
        </x14:conditionalFormatting>
        <x14:conditionalFormatting xmlns:xm="http://schemas.microsoft.com/office/excel/2006/main">
          <x14:cfRule type="iconSet" priority="208" id="{2A5CE69D-1405-4D44-8D30-367C7AAB28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K181 H177:J182</xm:sqref>
        </x14:conditionalFormatting>
        <x14:conditionalFormatting xmlns:xm="http://schemas.microsoft.com/office/excel/2006/main">
          <x14:cfRule type="iconSet" priority="207" id="{308A5A13-B38F-4535-83E0-021D8196C8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K181 H181:J182</xm:sqref>
        </x14:conditionalFormatting>
        <x14:conditionalFormatting xmlns:xm="http://schemas.microsoft.com/office/excel/2006/main">
          <x14:cfRule type="iconSet" priority="198" id="{B3F97063-A2EE-4FBE-A30F-24D0936D10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7" id="{3ED27671-AB26-42BD-93C6-069607D6FC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6" id="{AD1EAE7E-99B5-431B-B085-87EA76DC55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5" id="{5788A3A4-0F66-4778-A127-1192A0BE15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4" id="{5E60DA9A-0B2C-48ED-8AEF-3B0C8141CB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3" id="{8EC3A456-2D5F-4838-9D96-06C2EA7A81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6" id="{773839D1-87EC-4557-A861-AFDDDBAA32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2" id="{A168C845-4921-4DD7-9166-02C90EA675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1" id="{1ED91B93-BE36-4FA4-B2CB-FFA82F6E48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0" id="{5D1E440E-056E-47A5-8136-FB392B90D2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9" id="{E4D6F5DC-F6EC-4808-BFDD-9C0D279710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5" id="{1467E87D-CD3E-4F37-A492-BF9796C5CE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K181</xm:sqref>
        </x14:conditionalFormatting>
        <x14:conditionalFormatting xmlns:xm="http://schemas.microsoft.com/office/excel/2006/main">
          <x14:cfRule type="iconSet" priority="339" id="{0D82B2CB-FB1B-499F-8122-D6B9E45FDE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0" id="{7B425729-F6E9-4EE6-9B03-D01698C99F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1" id="{B8060F1B-363E-47EF-A8DD-8F8A4BB72D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2" id="{2E53C4DB-0314-494D-B5F5-2DDB3E9205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3" id="{DAEF5203-2FD8-4DE1-BC16-056DF5C3E6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4" id="{14346490-C16A-4AAD-80E5-366E989054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5" id="{3FEAA197-0717-4904-8BA4-615057905B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6" id="{7963714A-99EC-4AD3-ADF1-4BA18D3D45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347" stopIfTrue="1" operator="containsText" id="{C466B22F-7B8E-45E3-8D6E-BAF6FE9653F1}">
            <xm:f>NOT(ISERROR(SEARCH(0,K65)))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38" id="{E19A0766-188A-442F-A7EE-ABF37EE980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K65:L65</xm:sqref>
        </x14:conditionalFormatting>
        <x14:conditionalFormatting xmlns:xm="http://schemas.microsoft.com/office/excel/2006/main">
          <x14:cfRule type="iconSet" priority="194" id="{D8BEED86-023E-4FC9-9B3C-0839851E1B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K182:L182 K177:K180</xm:sqref>
        </x14:conditionalFormatting>
        <x14:conditionalFormatting xmlns:xm="http://schemas.microsoft.com/office/excel/2006/main">
          <x14:cfRule type="iconSet" priority="192" id="{E0CB93EC-F66E-462F-A979-10FE172F4F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3" id="{E9F84297-B972-4933-9C12-3EFF58C1A3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K184:M186</xm:sqref>
        </x14:conditionalFormatting>
        <x14:conditionalFormatting xmlns:xm="http://schemas.microsoft.com/office/excel/2006/main">
          <x14:cfRule type="iconSet" priority="191" id="{7059D18E-B88D-4D6A-B514-7EB7A87A7A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L13:L18</xm:sqref>
        </x14:conditionalFormatting>
        <x14:conditionalFormatting xmlns:xm="http://schemas.microsoft.com/office/excel/2006/main">
          <x14:cfRule type="iconSet" priority="190" id="{370B5FF0-FAD7-4CA3-A168-BA9C0EF370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L19:L24</xm:sqref>
        </x14:conditionalFormatting>
        <x14:conditionalFormatting xmlns:xm="http://schemas.microsoft.com/office/excel/2006/main">
          <x14:cfRule type="iconSet" priority="112107" id="{D777EF1F-AD78-4FE1-930A-09F2EEC7D8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L25:L28</xm:sqref>
        </x14:conditionalFormatting>
        <x14:conditionalFormatting xmlns:xm="http://schemas.microsoft.com/office/excel/2006/main">
          <x14:cfRule type="iconSet" priority="111932" id="{C6FB5B6E-E34E-484F-AC97-8A97563915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L29:L50</xm:sqref>
        </x14:conditionalFormatting>
        <x14:conditionalFormatting xmlns:xm="http://schemas.microsoft.com/office/excel/2006/main">
          <x14:cfRule type="iconSet" priority="188" id="{4DE4161C-E614-4E5B-A71A-9BFEBA25EE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L51:L62</xm:sqref>
        </x14:conditionalFormatting>
        <x14:conditionalFormatting xmlns:xm="http://schemas.microsoft.com/office/excel/2006/main">
          <x14:cfRule type="iconSet" priority="105" id="{D154EA01-E144-4032-B70A-DFE6A2C75D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" id="{B8A18303-7AF1-4FD6-A24B-B211E0B4D0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0" stopIfTrue="1" operator="containsText" id="{E71AE5B7-107E-43AB-A7E4-1270C6B9BA5D}">
            <xm:f>NOT(ISERROR(SEARCH(0,L66)))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L66:L72</xm:sqref>
        </x14:conditionalFormatting>
        <x14:conditionalFormatting xmlns:xm="http://schemas.microsoft.com/office/excel/2006/main">
          <x14:cfRule type="iconSet" priority="187" id="{9ACB3674-9F9A-44AB-9138-D81B0A317C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L148:L149</xm:sqref>
        </x14:conditionalFormatting>
        <x14:conditionalFormatting xmlns:xm="http://schemas.microsoft.com/office/excel/2006/main">
          <x14:cfRule type="iconSet" priority="186" id="{025B6626-41A5-41A7-8EE9-A9F29B0AB5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L177:L180</xm:sqref>
        </x14:conditionalFormatting>
        <x14:conditionalFormatting xmlns:xm="http://schemas.microsoft.com/office/excel/2006/main">
          <x14:cfRule type="iconSet" priority="175" id="{097E22BA-0934-4E90-B37E-3CB3AAE832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4" id="{92A22EF2-712E-454D-8CCE-8AEDF9A5E0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2" id="{696C263A-7426-4FFC-8EBC-7662ADF7C8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3" id="{0B39DA71-3BBC-4A0C-A08C-50ADD23777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1" id="{2785CFEE-4DED-451B-AD0C-EEFDC7C104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0" id="{4E0863AE-FE5D-47DF-A1AD-AEC0F211A9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9" id="{73979CDD-39DB-466B-90E9-056A620F76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8" id="{69F3E87F-3AE3-418F-B57C-59BF3B116A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7" id="{91149EA5-C665-45BA-9B48-9EBFB25BFA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4" id="{7B1F4DB9-96CB-4B5E-ADA1-D9E194D7EE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5" id="{717080F1-6291-4ACB-8712-3824292994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6" id="{0D4F8575-BACD-4C9F-87EF-1D0D1CA3C2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L181</xm:sqref>
        </x14:conditionalFormatting>
        <x14:conditionalFormatting xmlns:xm="http://schemas.microsoft.com/office/excel/2006/main">
          <x14:cfRule type="iconSet" priority="112702" id="{34786D47-4B18-417E-A140-9825F3F849FD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M113:M126</xm:sqref>
        </x14:conditionalFormatting>
        <x14:conditionalFormatting xmlns:xm="http://schemas.microsoft.com/office/excel/2006/main">
          <x14:cfRule type="iconSet" priority="112432" id="{CCB43B67-ACCE-4452-829B-87BC2B81B4C1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M127:M140 M74:M112 M144:M146</xm:sqref>
        </x14:conditionalFormatting>
        <x14:conditionalFormatting xmlns:xm="http://schemas.microsoft.com/office/excel/2006/main">
          <x14:cfRule type="iconSet" priority="1" id="{F6223D41-BDB1-4494-89D2-A7771112E651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M141:M143</xm:sqref>
        </x14:conditionalFormatting>
        <x14:conditionalFormatting xmlns:xm="http://schemas.microsoft.com/office/excel/2006/main">
          <x14:cfRule type="iconSet" priority="171" id="{EE2235AB-50D2-43D7-A31C-7D712445F975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M150:M174</xm:sqref>
        </x14:conditionalFormatting>
        <x14:conditionalFormatting xmlns:xm="http://schemas.microsoft.com/office/excel/2006/main">
          <x14:cfRule type="iconSet" priority="170" id="{B8E2F8A5-23EF-4F59-A652-0F0DD0BC6B18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M175 M147:M149</xm:sqref>
        </x14:conditionalFormatting>
        <x14:conditionalFormatting xmlns:xm="http://schemas.microsoft.com/office/excel/2006/main">
          <x14:cfRule type="iconSet" priority="169" id="{14A3B986-BA91-438B-B322-42E4E1FBBB22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M181</xm:sqref>
        </x14:conditionalFormatting>
        <x14:conditionalFormatting xmlns:xm="http://schemas.microsoft.com/office/excel/2006/main">
          <x14:cfRule type="iconSet" priority="168" id="{ECB67B91-98F9-49A9-B69A-C771749FFDDE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M182 M177:M180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CA1A0-BF44-442C-AF46-B89D36E7D335}">
  <sheetPr>
    <pageSetUpPr autoPageBreaks="0"/>
  </sheetPr>
  <dimension ref="A1:AM192"/>
  <sheetViews>
    <sheetView showGridLines="0" topLeftCell="A11" zoomScale="85" zoomScaleNormal="85" workbookViewId="0">
      <selection activeCell="D35" sqref="D35:K36"/>
    </sheetView>
  </sheetViews>
  <sheetFormatPr baseColWidth="10" defaultColWidth="8.5703125" defaultRowHeight="15" x14ac:dyDescent="0.25"/>
  <cols>
    <col min="1" max="1" width="16.42578125" style="6" customWidth="1"/>
    <col min="2" max="2" width="19.42578125" style="42" customWidth="1"/>
    <col min="3" max="3" width="29.7109375" style="6" customWidth="1"/>
    <col min="4" max="4" width="107.5703125" style="6" customWidth="1"/>
    <col min="5" max="5" width="10.8554687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104.5703125" style="14" customWidth="1"/>
    <col min="15" max="15" width="8.140625" style="16" customWidth="1"/>
    <col min="16" max="16" width="15.4257812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275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03 Marzo - 07 Marzo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68" t="s">
        <v>41</v>
      </c>
      <c r="D13" s="207" t="s">
        <v>42</v>
      </c>
      <c r="E13" s="201"/>
      <c r="F13" s="178">
        <v>3</v>
      </c>
      <c r="G13" s="238" t="s">
        <v>9</v>
      </c>
      <c r="H13" s="220">
        <v>3</v>
      </c>
      <c r="I13" s="279">
        <v>3</v>
      </c>
      <c r="J13" s="7">
        <v>3</v>
      </c>
      <c r="K13" s="7">
        <v>3</v>
      </c>
      <c r="L13" s="33">
        <v>3</v>
      </c>
      <c r="M13" s="122"/>
      <c r="N13" s="174"/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68" t="s">
        <v>41</v>
      </c>
      <c r="D14" s="207" t="s">
        <v>236</v>
      </c>
      <c r="E14" s="201">
        <v>45667</v>
      </c>
      <c r="F14" s="178">
        <v>1</v>
      </c>
      <c r="G14" s="238" t="s">
        <v>9</v>
      </c>
      <c r="H14" s="220">
        <v>1</v>
      </c>
      <c r="I14" s="279">
        <v>1</v>
      </c>
      <c r="J14" s="7">
        <v>1</v>
      </c>
      <c r="K14" s="7">
        <v>1</v>
      </c>
      <c r="L14" s="33">
        <v>1</v>
      </c>
      <c r="M14" s="122"/>
      <c r="N14" s="174" t="s">
        <v>237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9" customHeight="1" thickBot="1" x14ac:dyDescent="0.3">
      <c r="A15" s="720"/>
      <c r="B15" s="730"/>
      <c r="C15" s="72"/>
      <c r="D15" s="205"/>
      <c r="E15" s="248"/>
      <c r="F15" s="135"/>
      <c r="G15" s="277"/>
      <c r="H15" s="215"/>
      <c r="I15" s="243"/>
      <c r="J15" s="243"/>
      <c r="K15" s="10"/>
      <c r="L15" s="38"/>
      <c r="M15" s="122"/>
      <c r="N15" s="177"/>
      <c r="O15" s="12"/>
      <c r="P15" s="5"/>
      <c r="Q15" s="28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33" customHeight="1" thickBot="1" x14ac:dyDescent="0.3">
      <c r="A16" s="720"/>
      <c r="B16" s="731" t="s">
        <v>44</v>
      </c>
      <c r="C16" s="485" t="s">
        <v>45</v>
      </c>
      <c r="D16" s="540" t="s">
        <v>46</v>
      </c>
      <c r="E16" s="286"/>
      <c r="F16" s="155">
        <v>1</v>
      </c>
      <c r="G16" s="288" t="s">
        <v>9</v>
      </c>
      <c r="H16" s="218">
        <v>1</v>
      </c>
      <c r="I16" s="306">
        <v>1</v>
      </c>
      <c r="J16" s="8">
        <v>1</v>
      </c>
      <c r="K16" s="46">
        <v>1</v>
      </c>
      <c r="L16" s="32">
        <v>1</v>
      </c>
      <c r="M16" s="486"/>
      <c r="N16" s="172" t="s">
        <v>276</v>
      </c>
      <c r="O16" s="12"/>
      <c r="P16" s="5"/>
      <c r="Q16" s="28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19.149999999999999" customHeight="1" thickBot="1" x14ac:dyDescent="0.3">
      <c r="A17" s="720"/>
      <c r="B17" s="732"/>
      <c r="C17" s="327" t="s">
        <v>48</v>
      </c>
      <c r="D17" s="517" t="s">
        <v>49</v>
      </c>
      <c r="E17" s="208"/>
      <c r="F17" s="423">
        <v>1</v>
      </c>
      <c r="G17" s="419" t="s">
        <v>9</v>
      </c>
      <c r="H17" s="217">
        <v>4</v>
      </c>
      <c r="I17" s="250">
        <v>4</v>
      </c>
      <c r="J17" s="31">
        <v>1</v>
      </c>
      <c r="K17" s="162">
        <v>1</v>
      </c>
      <c r="L17" s="41">
        <v>4</v>
      </c>
      <c r="M17" s="122"/>
      <c r="N17" s="572" t="s">
        <v>50</v>
      </c>
      <c r="O17" s="12"/>
      <c r="P17" s="5"/>
      <c r="Q17" s="28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19.149999999999999" customHeight="1" thickBot="1" x14ac:dyDescent="0.3">
      <c r="A18" s="720"/>
      <c r="B18" s="732"/>
      <c r="C18" s="68" t="s">
        <v>82</v>
      </c>
      <c r="D18" s="445" t="s">
        <v>277</v>
      </c>
      <c r="E18" s="201"/>
      <c r="F18" s="158"/>
      <c r="G18" s="246" t="s">
        <v>9</v>
      </c>
      <c r="H18" s="215"/>
      <c r="I18" s="243"/>
      <c r="J18" s="10"/>
      <c r="K18" s="44">
        <v>1</v>
      </c>
      <c r="L18" s="38">
        <v>1</v>
      </c>
      <c r="M18" s="132"/>
      <c r="N18" s="568" t="s">
        <v>278</v>
      </c>
      <c r="O18" s="12"/>
      <c r="P18" s="5"/>
      <c r="Q18" s="28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18" customHeight="1" thickBot="1" x14ac:dyDescent="0.3">
      <c r="A19" s="720"/>
      <c r="B19" s="732"/>
      <c r="C19" s="68" t="s">
        <v>48</v>
      </c>
      <c r="D19" s="348" t="s">
        <v>51</v>
      </c>
      <c r="E19" s="607"/>
      <c r="F19" s="158">
        <v>1</v>
      </c>
      <c r="G19" s="246" t="s">
        <v>9</v>
      </c>
      <c r="H19" s="215">
        <v>1</v>
      </c>
      <c r="I19" s="243">
        <v>1</v>
      </c>
      <c r="J19" s="10">
        <v>1</v>
      </c>
      <c r="K19" s="44">
        <v>1</v>
      </c>
      <c r="L19" s="38">
        <v>1</v>
      </c>
      <c r="M19" s="132"/>
      <c r="N19" s="557"/>
      <c r="O19" s="12"/>
      <c r="P19" s="5"/>
      <c r="Q19" s="28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732"/>
      <c r="C20" s="68" t="s">
        <v>48</v>
      </c>
      <c r="D20" s="445" t="s">
        <v>52</v>
      </c>
      <c r="E20" s="201">
        <v>45671</v>
      </c>
      <c r="F20" s="158">
        <v>1</v>
      </c>
      <c r="G20" s="246" t="s">
        <v>9</v>
      </c>
      <c r="H20" s="215">
        <v>1</v>
      </c>
      <c r="I20" s="243">
        <v>1</v>
      </c>
      <c r="J20" s="10">
        <v>1</v>
      </c>
      <c r="K20" s="44">
        <v>1</v>
      </c>
      <c r="L20" s="38">
        <v>1</v>
      </c>
      <c r="M20" s="132"/>
      <c r="N20" s="611" t="str">
        <f ca="1">CONCATENATE(" En bandeja de Kemper P. - Tiene ", NETWORKDAYS(DATE(2025,3,6), TODAY()), " día en su bandeja")</f>
        <v xml:space="preserve"> En bandeja de Kemper P. - Tiene 22 día en su bandeja</v>
      </c>
      <c r="O20" s="12"/>
      <c r="P20" s="5"/>
      <c r="Q20" s="28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732"/>
      <c r="C21" s="68" t="s">
        <v>48</v>
      </c>
      <c r="D21" s="445" t="s">
        <v>53</v>
      </c>
      <c r="E21" s="201">
        <v>45678</v>
      </c>
      <c r="F21" s="158">
        <v>1</v>
      </c>
      <c r="G21" s="246" t="s">
        <v>9</v>
      </c>
      <c r="H21" s="215">
        <v>1</v>
      </c>
      <c r="I21" s="243">
        <v>1</v>
      </c>
      <c r="J21" s="10">
        <v>1</v>
      </c>
      <c r="K21" s="44">
        <v>1</v>
      </c>
      <c r="L21" s="38">
        <v>1</v>
      </c>
      <c r="M21" s="132"/>
      <c r="N21" s="557" t="str">
        <f ca="1">CONCATENATE(" El plano en ",RIGHT(D21,5)," tiene ", NETWORKDAYS(E21,TODAY()), " días de retraso (HATCH)")</f>
        <v xml:space="preserve"> El plano en Rev.1 tiene 54 días de retraso (HATCH)</v>
      </c>
      <c r="O21" s="12"/>
      <c r="P21" s="5"/>
      <c r="Q21" s="28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732"/>
      <c r="C22" s="68" t="s">
        <v>48</v>
      </c>
      <c r="D22" s="445" t="s">
        <v>279</v>
      </c>
      <c r="E22" s="511">
        <v>45685</v>
      </c>
      <c r="F22" s="158">
        <v>1</v>
      </c>
      <c r="G22" s="246" t="s">
        <v>9</v>
      </c>
      <c r="H22" s="215">
        <v>1</v>
      </c>
      <c r="I22" s="243">
        <v>1</v>
      </c>
      <c r="J22" s="243">
        <v>1</v>
      </c>
      <c r="K22" s="170">
        <v>1</v>
      </c>
      <c r="L22" s="38">
        <v>1</v>
      </c>
      <c r="M22" s="132"/>
      <c r="N22" s="611" t="str">
        <f ca="1">CONCATENATE(" En bandeja de Kemper P. - Tiene ", NETWORKDAYS(DATE(2025,3,6), TODAY()), " días en su bandeja")</f>
        <v xml:space="preserve"> En bandeja de Kemper P. - Tiene 22 días en su bandeja</v>
      </c>
      <c r="O22" s="12"/>
      <c r="P22" s="5"/>
      <c r="Q22" s="28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732"/>
      <c r="C23" s="68" t="s">
        <v>48</v>
      </c>
      <c r="D23" s="445" t="s">
        <v>56</v>
      </c>
      <c r="E23" s="511">
        <v>45691</v>
      </c>
      <c r="F23" s="158">
        <v>1</v>
      </c>
      <c r="G23" s="246" t="s">
        <v>9</v>
      </c>
      <c r="H23" s="215">
        <v>1</v>
      </c>
      <c r="I23" s="243">
        <v>1</v>
      </c>
      <c r="J23" s="243">
        <v>1</v>
      </c>
      <c r="K23" s="243">
        <v>1</v>
      </c>
      <c r="L23" s="38">
        <v>1</v>
      </c>
      <c r="M23" s="132"/>
      <c r="N23" s="557" t="str">
        <f ca="1">CONCATENATE(" El plano en ",RIGHT(D23,5)," tiene ", NETWORKDAYS(E23,TODAY()), " días de retraso (HATCH)")</f>
        <v xml:space="preserve"> El plano en Rev.1 tiene 45 días de retraso (HATCH)</v>
      </c>
      <c r="O23" s="12"/>
      <c r="P23" s="5"/>
      <c r="Q23" s="28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732"/>
      <c r="C24" s="314" t="s">
        <v>48</v>
      </c>
      <c r="D24" s="542" t="s">
        <v>57</v>
      </c>
      <c r="E24" s="512">
        <v>45705</v>
      </c>
      <c r="F24" s="158">
        <v>1</v>
      </c>
      <c r="G24" s="246" t="s">
        <v>9</v>
      </c>
      <c r="H24" s="215">
        <v>1</v>
      </c>
      <c r="I24" s="243">
        <v>1</v>
      </c>
      <c r="J24" s="170">
        <v>1</v>
      </c>
      <c r="K24" s="44">
        <v>1</v>
      </c>
      <c r="L24" s="38">
        <v>1</v>
      </c>
      <c r="M24" s="122"/>
      <c r="N24" s="557" t="str">
        <f ca="1">CONCATENATE(" El plano en ",RIGHT(D24,5)," tiene ", NETWORKDAYS(E24,TODAY()), " días de retraso (HATCH)")</f>
        <v xml:space="preserve"> El plano en Rev 0 tiene 35 días de retraso (HATCH)</v>
      </c>
      <c r="O24" s="12"/>
      <c r="P24" s="5"/>
      <c r="Q24" s="28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732"/>
      <c r="C25" s="314" t="s">
        <v>48</v>
      </c>
      <c r="D25" s="542" t="s">
        <v>280</v>
      </c>
      <c r="E25" s="512">
        <v>45705</v>
      </c>
      <c r="F25" s="158">
        <v>1</v>
      </c>
      <c r="G25" s="246" t="s">
        <v>9</v>
      </c>
      <c r="H25" s="215">
        <v>1</v>
      </c>
      <c r="I25" s="243">
        <v>1</v>
      </c>
      <c r="J25" s="170">
        <v>1</v>
      </c>
      <c r="K25" s="44">
        <v>0</v>
      </c>
      <c r="L25" s="38">
        <v>0</v>
      </c>
      <c r="M25" s="122"/>
      <c r="N25" s="557" t="s">
        <v>182</v>
      </c>
      <c r="O25" s="12"/>
      <c r="P25" s="5"/>
      <c r="Q25" s="28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732"/>
      <c r="C26" s="314" t="s">
        <v>48</v>
      </c>
      <c r="D26" s="542" t="s">
        <v>58</v>
      </c>
      <c r="E26" s="511">
        <v>45664</v>
      </c>
      <c r="F26" s="158">
        <v>1</v>
      </c>
      <c r="G26" s="246" t="s">
        <v>9</v>
      </c>
      <c r="H26" s="215">
        <v>1</v>
      </c>
      <c r="I26" s="243">
        <v>1</v>
      </c>
      <c r="J26" s="170">
        <v>1</v>
      </c>
      <c r="K26" s="44">
        <v>1</v>
      </c>
      <c r="L26" s="38">
        <v>1</v>
      </c>
      <c r="M26" s="122"/>
      <c r="N26" s="557" t="str">
        <f ca="1">CONCATENATE(" El plano en ",RIGHT(D26,5)," tiene ", NETWORKDAYS(E26,TODAY()), " días de retraso (HATCH)")</f>
        <v xml:space="preserve"> El plano en Rev.B tiene 64 días de retraso (HATCH)</v>
      </c>
      <c r="O26" s="12"/>
      <c r="P26" s="5"/>
      <c r="Q26" s="28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732"/>
      <c r="C27" s="314" t="s">
        <v>48</v>
      </c>
      <c r="D27" s="445" t="s">
        <v>59</v>
      </c>
      <c r="E27" s="512">
        <v>45698</v>
      </c>
      <c r="F27" s="158">
        <v>1</v>
      </c>
      <c r="G27" s="246" t="s">
        <v>9</v>
      </c>
      <c r="H27" s="215">
        <v>1</v>
      </c>
      <c r="I27" s="243">
        <v>1</v>
      </c>
      <c r="J27" s="10">
        <v>1</v>
      </c>
      <c r="K27" s="44">
        <v>1</v>
      </c>
      <c r="L27" s="38">
        <v>1</v>
      </c>
      <c r="M27" s="132"/>
      <c r="N27" s="557" t="str">
        <f ca="1">CONCATENATE(" El plano en ",RIGHT(D27,5)," tiene ", NETWORKDAYS(E27,TODAY()), " días de retraso (HATCH)")</f>
        <v xml:space="preserve"> El plano en Rev.B tiene 40 días de retraso (HATCH)</v>
      </c>
      <c r="O27" s="12"/>
      <c r="P27" s="5"/>
      <c r="Q27" s="28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732"/>
      <c r="C28" s="335" t="s">
        <v>48</v>
      </c>
      <c r="D28" s="445" t="s">
        <v>243</v>
      </c>
      <c r="E28" s="512">
        <v>45699</v>
      </c>
      <c r="F28" s="158">
        <v>1</v>
      </c>
      <c r="G28" s="125" t="s">
        <v>9</v>
      </c>
      <c r="H28" s="101">
        <v>1</v>
      </c>
      <c r="I28" s="7">
        <v>1</v>
      </c>
      <c r="J28" s="279">
        <v>1</v>
      </c>
      <c r="K28" s="47">
        <v>1</v>
      </c>
      <c r="L28" s="33">
        <v>1</v>
      </c>
      <c r="M28" s="123"/>
      <c r="N28" s="557" t="str">
        <f ca="1">CONCATENATE(" El plano en ",RIGHT(D28,5)," tiene ", NETWORKDAYS(E28,TODAY()), " días de retraso (HATCH)")</f>
        <v xml:space="preserve"> El plano en Rev.1 tiene 39 días de retraso (HATCH)</v>
      </c>
      <c r="O28" s="12"/>
      <c r="P28" s="5"/>
      <c r="Q28" s="28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732"/>
      <c r="C29" s="335" t="s">
        <v>48</v>
      </c>
      <c r="D29" s="445" t="s">
        <v>281</v>
      </c>
      <c r="E29" s="512">
        <v>45699</v>
      </c>
      <c r="F29" s="158">
        <v>4</v>
      </c>
      <c r="G29" s="246" t="s">
        <v>9</v>
      </c>
      <c r="H29" s="101">
        <v>0</v>
      </c>
      <c r="I29" s="7">
        <v>0</v>
      </c>
      <c r="J29" s="279">
        <v>0</v>
      </c>
      <c r="K29" s="47">
        <v>0</v>
      </c>
      <c r="L29" s="33">
        <v>0</v>
      </c>
      <c r="M29" s="123"/>
      <c r="N29" s="557" t="s">
        <v>182</v>
      </c>
      <c r="O29" s="12"/>
      <c r="P29" s="5"/>
      <c r="Q29" s="28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732"/>
      <c r="C30" s="335" t="s">
        <v>48</v>
      </c>
      <c r="D30" s="445" t="s">
        <v>282</v>
      </c>
      <c r="E30" s="512">
        <v>45699</v>
      </c>
      <c r="F30" s="158">
        <v>1</v>
      </c>
      <c r="G30" s="246" t="s">
        <v>9</v>
      </c>
      <c r="H30" s="101">
        <v>1</v>
      </c>
      <c r="I30" s="7">
        <v>1</v>
      </c>
      <c r="J30" s="279">
        <v>1</v>
      </c>
      <c r="K30" s="47">
        <v>0</v>
      </c>
      <c r="L30" s="33">
        <v>0</v>
      </c>
      <c r="M30" s="123"/>
      <c r="N30" s="557" t="s">
        <v>182</v>
      </c>
      <c r="O30" s="12"/>
      <c r="P30" s="5"/>
      <c r="Q30" s="28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8.600000000000001" customHeight="1" thickBot="1" x14ac:dyDescent="0.3">
      <c r="A31" s="720"/>
      <c r="B31" s="732"/>
      <c r="C31" s="335" t="s">
        <v>48</v>
      </c>
      <c r="D31" s="445" t="s">
        <v>283</v>
      </c>
      <c r="E31" s="512">
        <v>45691</v>
      </c>
      <c r="F31" s="158">
        <v>1</v>
      </c>
      <c r="G31" s="246" t="s">
        <v>9</v>
      </c>
      <c r="H31" s="101">
        <v>1</v>
      </c>
      <c r="I31" s="7">
        <v>3</v>
      </c>
      <c r="J31" s="279">
        <v>3</v>
      </c>
      <c r="K31" s="47">
        <v>0</v>
      </c>
      <c r="L31" s="33">
        <v>0</v>
      </c>
      <c r="M31" s="123"/>
      <c r="N31" s="557" t="s">
        <v>182</v>
      </c>
      <c r="O31" s="12"/>
      <c r="P31" s="5"/>
      <c r="Q31" s="28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8.600000000000001" customHeight="1" thickBot="1" x14ac:dyDescent="0.3">
      <c r="A32" s="720"/>
      <c r="B32" s="732"/>
      <c r="C32" s="335" t="s">
        <v>48</v>
      </c>
      <c r="D32" s="445" t="s">
        <v>244</v>
      </c>
      <c r="E32" s="512">
        <v>45691</v>
      </c>
      <c r="F32" s="158">
        <v>1</v>
      </c>
      <c r="G32" s="246" t="s">
        <v>9</v>
      </c>
      <c r="H32" s="101">
        <v>1</v>
      </c>
      <c r="I32" s="7">
        <v>1</v>
      </c>
      <c r="J32" s="279">
        <v>1</v>
      </c>
      <c r="K32" s="47">
        <v>1</v>
      </c>
      <c r="L32" s="33">
        <v>1</v>
      </c>
      <c r="M32" s="123"/>
      <c r="N32" s="557" t="str">
        <f ca="1">CONCATENATE(" El plano en ",RIGHT(D32,5)," tiene ", NETWORKDAYS(E32,TODAY()), " días de retraso (HATCH)")</f>
        <v xml:space="preserve"> El plano en Rev.0 tiene 45 días de retraso (HATCH)</v>
      </c>
      <c r="O32" s="12"/>
      <c r="P32" s="5"/>
      <c r="Q32" s="28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8.600000000000001" customHeight="1" thickBot="1" x14ac:dyDescent="0.3">
      <c r="A33" s="720"/>
      <c r="B33" s="732"/>
      <c r="C33" s="335" t="s">
        <v>48</v>
      </c>
      <c r="D33" s="445" t="s">
        <v>245</v>
      </c>
      <c r="E33" s="512">
        <v>45698</v>
      </c>
      <c r="F33" s="158">
        <v>1</v>
      </c>
      <c r="G33" s="246" t="s">
        <v>9</v>
      </c>
      <c r="H33" s="101">
        <v>1</v>
      </c>
      <c r="I33" s="7">
        <v>1</v>
      </c>
      <c r="J33" s="279">
        <v>1</v>
      </c>
      <c r="K33" s="47">
        <v>1</v>
      </c>
      <c r="L33" s="33">
        <v>1</v>
      </c>
      <c r="M33" s="123"/>
      <c r="N33" s="557" t="str">
        <f ca="1">CONCATENATE(" El plano en ",RIGHT(D33,5)," tiene ", NETWORKDAYS(E33,TODAY()), " días de retraso (HATCH)")</f>
        <v xml:space="preserve"> El plano en Rev.1 tiene 40 días de retraso (HATCH)</v>
      </c>
      <c r="O33" s="12"/>
      <c r="P33" s="5"/>
      <c r="Q33" s="28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9.149999999999999" customHeight="1" thickBot="1" x14ac:dyDescent="0.3">
      <c r="A34" s="720"/>
      <c r="B34" s="732"/>
      <c r="C34" s="335" t="s">
        <v>48</v>
      </c>
      <c r="D34" s="445" t="s">
        <v>60</v>
      </c>
      <c r="E34" s="512">
        <v>45709</v>
      </c>
      <c r="F34" s="158">
        <v>1</v>
      </c>
      <c r="G34" s="246" t="s">
        <v>9</v>
      </c>
      <c r="H34" s="101">
        <v>1</v>
      </c>
      <c r="I34" s="7">
        <v>1</v>
      </c>
      <c r="J34" s="279">
        <v>1</v>
      </c>
      <c r="K34" s="47">
        <v>1</v>
      </c>
      <c r="L34" s="33">
        <v>1</v>
      </c>
      <c r="M34" s="123"/>
      <c r="N34" s="557" t="str">
        <f ca="1">CONCATENATE(" El plano en ",RIGHT(D34,5)," tiene ", NETWORKDAYS(E34,TODAY()), " días de retraso (HATCH)")</f>
        <v xml:space="preserve"> El plano en Rev 0 tiene 31 días de retraso (HATCH)</v>
      </c>
      <c r="O34" s="12"/>
      <c r="P34" s="5"/>
      <c r="Q34" s="28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600000000000001" customHeight="1" thickBot="1" x14ac:dyDescent="0.3">
      <c r="A35" s="720"/>
      <c r="B35" s="732"/>
      <c r="C35" s="335" t="s">
        <v>48</v>
      </c>
      <c r="D35" s="445" t="s">
        <v>284</v>
      </c>
      <c r="E35" s="512">
        <v>45691</v>
      </c>
      <c r="F35" s="158">
        <v>1</v>
      </c>
      <c r="G35" s="246" t="s">
        <v>9</v>
      </c>
      <c r="H35" s="101">
        <v>1</v>
      </c>
      <c r="I35" s="7">
        <v>3</v>
      </c>
      <c r="J35" s="279">
        <v>3</v>
      </c>
      <c r="K35" s="47">
        <v>0</v>
      </c>
      <c r="L35" s="33">
        <v>0</v>
      </c>
      <c r="M35" s="123"/>
      <c r="N35" s="557" t="s">
        <v>182</v>
      </c>
      <c r="O35" s="12"/>
      <c r="P35" s="5"/>
      <c r="Q35" s="28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.600000000000001" customHeight="1" thickBot="1" x14ac:dyDescent="0.3">
      <c r="A36" s="720"/>
      <c r="B36" s="732"/>
      <c r="C36" s="335" t="s">
        <v>48</v>
      </c>
      <c r="D36" s="445" t="s">
        <v>285</v>
      </c>
      <c r="E36" s="512">
        <v>45723</v>
      </c>
      <c r="F36" s="158">
        <v>1</v>
      </c>
      <c r="G36" s="246" t="s">
        <v>9</v>
      </c>
      <c r="H36" s="101">
        <v>1</v>
      </c>
      <c r="I36" s="7">
        <v>3</v>
      </c>
      <c r="J36" s="279">
        <v>3</v>
      </c>
      <c r="K36" s="47">
        <v>0</v>
      </c>
      <c r="L36" s="33">
        <v>0</v>
      </c>
      <c r="M36" s="123"/>
      <c r="N36" s="557" t="s">
        <v>182</v>
      </c>
      <c r="O36" s="12"/>
      <c r="P36" s="5"/>
      <c r="Q36" s="28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732"/>
      <c r="C37" s="335" t="s">
        <v>48</v>
      </c>
      <c r="D37" s="445" t="s">
        <v>61</v>
      </c>
      <c r="E37" s="512">
        <v>45691</v>
      </c>
      <c r="F37" s="158">
        <v>1</v>
      </c>
      <c r="G37" s="246" t="s">
        <v>9</v>
      </c>
      <c r="H37" s="101">
        <v>1</v>
      </c>
      <c r="I37" s="7">
        <v>1</v>
      </c>
      <c r="J37" s="279">
        <v>1</v>
      </c>
      <c r="K37" s="47">
        <v>1</v>
      </c>
      <c r="L37" s="33">
        <v>1</v>
      </c>
      <c r="M37" s="123"/>
      <c r="N37" s="557" t="str">
        <f ca="1">CONCATENATE(" El plano en ",RIGHT(D37,5)," tiene ", NETWORKDAYS(E37,TODAY()), " días de retraso (HATCH)")</f>
        <v xml:space="preserve"> El plano en Rev.B tiene 45 días de retraso (HATCH)</v>
      </c>
      <c r="O37" s="12"/>
      <c r="P37" s="5"/>
      <c r="Q37" s="28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732"/>
      <c r="C38" s="335" t="s">
        <v>48</v>
      </c>
      <c r="D38" s="445" t="s">
        <v>286</v>
      </c>
      <c r="E38" s="512">
        <v>45698</v>
      </c>
      <c r="F38" s="158">
        <v>1</v>
      </c>
      <c r="G38" s="246" t="s">
        <v>9</v>
      </c>
      <c r="H38" s="101">
        <v>1</v>
      </c>
      <c r="I38" s="7">
        <v>1</v>
      </c>
      <c r="J38" s="279">
        <v>1</v>
      </c>
      <c r="K38" s="47">
        <v>1</v>
      </c>
      <c r="L38" s="33">
        <v>1</v>
      </c>
      <c r="M38" s="123"/>
      <c r="N38" s="557" t="str">
        <f ca="1">CONCATENATE(" El plano en Rev.0"," tiene ", NETWORKDAYS(E38,TODAY()), " días de retraso (HATCH)")</f>
        <v xml:space="preserve"> El plano en Rev.0 tiene 40 días de retraso (HATCH)</v>
      </c>
      <c r="O38" s="12"/>
      <c r="P38" s="5"/>
      <c r="Q38" s="28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732"/>
      <c r="C39" s="335" t="s">
        <v>48</v>
      </c>
      <c r="D39" s="445" t="s">
        <v>287</v>
      </c>
      <c r="E39" s="512">
        <v>45698</v>
      </c>
      <c r="F39" s="158">
        <v>1</v>
      </c>
      <c r="G39" s="246" t="s">
        <v>9</v>
      </c>
      <c r="H39" s="101">
        <v>1</v>
      </c>
      <c r="I39" s="7">
        <v>1</v>
      </c>
      <c r="J39" s="279">
        <v>1</v>
      </c>
      <c r="K39" s="47">
        <v>0</v>
      </c>
      <c r="L39" s="33">
        <v>0</v>
      </c>
      <c r="M39" s="123"/>
      <c r="N39" s="557" t="s">
        <v>182</v>
      </c>
      <c r="O39" s="12"/>
      <c r="P39" s="5"/>
      <c r="Q39" s="28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732"/>
      <c r="C40" s="335" t="s">
        <v>48</v>
      </c>
      <c r="D40" s="445" t="s">
        <v>288</v>
      </c>
      <c r="E40" s="512">
        <v>45691</v>
      </c>
      <c r="F40" s="158">
        <v>1</v>
      </c>
      <c r="G40" s="246" t="s">
        <v>9</v>
      </c>
      <c r="H40" s="101">
        <v>1</v>
      </c>
      <c r="I40" s="7">
        <v>1</v>
      </c>
      <c r="J40" s="279">
        <v>1</v>
      </c>
      <c r="K40" s="47">
        <v>0</v>
      </c>
      <c r="L40" s="33">
        <v>0</v>
      </c>
      <c r="M40" s="123"/>
      <c r="N40" s="557" t="s">
        <v>182</v>
      </c>
      <c r="O40" s="12"/>
      <c r="P40" s="5"/>
      <c r="Q40" s="28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8.75" customHeight="1" thickBot="1" x14ac:dyDescent="0.3">
      <c r="A41" s="720"/>
      <c r="B41" s="732"/>
      <c r="C41" s="335" t="s">
        <v>48</v>
      </c>
      <c r="D41" s="444" t="s">
        <v>247</v>
      </c>
      <c r="E41" s="511">
        <v>45698</v>
      </c>
      <c r="F41" s="158">
        <v>1</v>
      </c>
      <c r="G41" s="125" t="s">
        <v>9</v>
      </c>
      <c r="H41" s="170">
        <v>1</v>
      </c>
      <c r="I41" s="10">
        <v>1</v>
      </c>
      <c r="J41" s="243">
        <v>1</v>
      </c>
      <c r="K41" s="44">
        <v>1</v>
      </c>
      <c r="L41" s="38">
        <v>1</v>
      </c>
      <c r="M41" s="132"/>
      <c r="N41" s="557" t="str">
        <f ca="1">CONCATENATE(" El plano en ",RIGHT(D41,5)," tiene ", NETWORKDAYS(E41,TODAY()), " días de retraso (HATCH)")</f>
        <v xml:space="preserve"> El plano en Rev.0 tiene 40 días de retraso (HATCH)</v>
      </c>
      <c r="O41" s="12"/>
      <c r="P41" s="5"/>
      <c r="Q41" s="28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8.75" customHeight="1" thickBot="1" x14ac:dyDescent="0.3">
      <c r="A42" s="720"/>
      <c r="B42" s="732"/>
      <c r="C42" s="335" t="s">
        <v>48</v>
      </c>
      <c r="D42" s="348" t="s">
        <v>62</v>
      </c>
      <c r="E42" s="604">
        <v>45708</v>
      </c>
      <c r="F42" s="158">
        <v>1</v>
      </c>
      <c r="G42" s="246" t="s">
        <v>9</v>
      </c>
      <c r="H42" s="170">
        <v>1</v>
      </c>
      <c r="I42" s="10">
        <v>1</v>
      </c>
      <c r="J42" s="243">
        <v>1</v>
      </c>
      <c r="K42" s="44">
        <v>1</v>
      </c>
      <c r="L42" s="38">
        <v>1</v>
      </c>
      <c r="M42" s="132"/>
      <c r="N42" s="557" t="str">
        <f ca="1">CONCATENATE(" El plano en ",RIGHT(D42,5)," tiene ", NETWORKDAYS(E42,TODAY()), " días de retraso (HATCH)")</f>
        <v xml:space="preserve"> El plano en Rev 0 tiene 32 días de retraso (HATCH)</v>
      </c>
      <c r="O42" s="12"/>
      <c r="P42" s="5"/>
      <c r="Q42" s="28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8" customHeight="1" thickBot="1" x14ac:dyDescent="0.3">
      <c r="A43" s="720"/>
      <c r="B43" s="732"/>
      <c r="C43" s="335" t="s">
        <v>48</v>
      </c>
      <c r="D43" s="348" t="s">
        <v>63</v>
      </c>
      <c r="E43" s="511">
        <v>45691</v>
      </c>
      <c r="F43" s="158">
        <v>1</v>
      </c>
      <c r="G43" s="246" t="s">
        <v>9</v>
      </c>
      <c r="H43" s="170">
        <v>1</v>
      </c>
      <c r="I43" s="10">
        <v>1</v>
      </c>
      <c r="J43" s="243">
        <v>1</v>
      </c>
      <c r="K43" s="44">
        <v>1</v>
      </c>
      <c r="L43" s="38">
        <v>1</v>
      </c>
      <c r="M43" s="132"/>
      <c r="N43" s="557" t="str">
        <f ca="1">CONCATENATE(" El informe en ",RIGHT(D43,5)," tiene ", NETWORKDAYS(E43,TODAY()), " días de retraso (HATCH)")</f>
        <v xml:space="preserve"> El informe en Rev.B tiene 45 días de retraso (HATCH)</v>
      </c>
      <c r="O43" s="12"/>
      <c r="P43" s="5"/>
      <c r="Q43" s="28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8" customHeight="1" thickBot="1" x14ac:dyDescent="0.3">
      <c r="A44" s="720"/>
      <c r="B44" s="732"/>
      <c r="C44" s="335" t="s">
        <v>48</v>
      </c>
      <c r="D44" s="348" t="s">
        <v>289</v>
      </c>
      <c r="E44" s="511">
        <v>45684</v>
      </c>
      <c r="F44" s="158">
        <v>1</v>
      </c>
      <c r="G44" s="246" t="s">
        <v>9</v>
      </c>
      <c r="H44" s="170">
        <v>1</v>
      </c>
      <c r="I44" s="10">
        <v>1</v>
      </c>
      <c r="J44" s="243">
        <v>1</v>
      </c>
      <c r="K44" s="44">
        <v>1</v>
      </c>
      <c r="L44" s="38">
        <v>1</v>
      </c>
      <c r="M44" s="132"/>
      <c r="N44" s="611" t="str">
        <f ca="1">CONCATENATE(" En bandeja de Kemper P. - Tiene ", NETWORKDAYS(DATE(2025,3,6), TODAY()), " días en su bandeja")</f>
        <v xml:space="preserve"> En bandeja de Kemper P. - Tiene 22 días en su bandeja</v>
      </c>
      <c r="O44" s="12"/>
      <c r="P44" s="5"/>
      <c r="Q44" s="28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.600000000000001" customHeight="1" thickBot="1" x14ac:dyDescent="0.3">
      <c r="A45" s="720"/>
      <c r="B45" s="732"/>
      <c r="C45" s="335" t="s">
        <v>48</v>
      </c>
      <c r="D45" s="348" t="s">
        <v>249</v>
      </c>
      <c r="E45" s="511">
        <v>45691</v>
      </c>
      <c r="F45" s="158">
        <v>4</v>
      </c>
      <c r="G45" s="246" t="s">
        <v>9</v>
      </c>
      <c r="H45" s="170">
        <v>4</v>
      </c>
      <c r="I45" s="10">
        <v>4</v>
      </c>
      <c r="J45" s="243">
        <v>4</v>
      </c>
      <c r="K45" s="44">
        <v>4</v>
      </c>
      <c r="L45" s="38">
        <v>4</v>
      </c>
      <c r="M45" s="132"/>
      <c r="N45" s="557" t="str">
        <f ca="1">CONCATENATE(" El informe en ",RIGHT(D45,5)," tiene ", NETWORKDAYS(E45,TODAY()), " días de retraso (HATCH)")</f>
        <v xml:space="preserve"> El informe en Rev 0 tiene 45 días de retraso (HATCH)</v>
      </c>
      <c r="O45" s="12"/>
      <c r="P45" s="5"/>
      <c r="Q45" s="28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8.600000000000001" customHeight="1" thickBot="1" x14ac:dyDescent="0.3">
      <c r="A46" s="720"/>
      <c r="B46" s="732"/>
      <c r="C46" s="335" t="s">
        <v>48</v>
      </c>
      <c r="D46" s="348" t="s">
        <v>64</v>
      </c>
      <c r="E46" s="154">
        <v>45705</v>
      </c>
      <c r="F46" s="158">
        <v>1</v>
      </c>
      <c r="G46" s="246" t="s">
        <v>9</v>
      </c>
      <c r="H46" s="170">
        <v>1</v>
      </c>
      <c r="I46" s="10">
        <v>1</v>
      </c>
      <c r="J46" s="243">
        <v>1</v>
      </c>
      <c r="K46" s="44">
        <v>1</v>
      </c>
      <c r="L46" s="38">
        <v>1</v>
      </c>
      <c r="M46" s="132"/>
      <c r="N46" s="611" t="str">
        <f ca="1">CONCATENATE(" En bandeja de Miguel R. - Tiene ", NETWORKDAYS(DATE(2025,2,20), TODAY()), " días en su bandeja")</f>
        <v xml:space="preserve"> En bandeja de Miguel R. - Tiene 32 días en su bandeja</v>
      </c>
      <c r="O46" s="12"/>
      <c r="P46" s="5"/>
      <c r="Q46" s="28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8.600000000000001" customHeight="1" thickBot="1" x14ac:dyDescent="0.3">
      <c r="A47" s="720"/>
      <c r="B47" s="732"/>
      <c r="C47" s="335" t="s">
        <v>48</v>
      </c>
      <c r="D47" s="348" t="s">
        <v>65</v>
      </c>
      <c r="E47" s="154">
        <v>45707</v>
      </c>
      <c r="F47" s="158">
        <v>1</v>
      </c>
      <c r="G47" s="246" t="s">
        <v>9</v>
      </c>
      <c r="H47" s="170">
        <v>1</v>
      </c>
      <c r="I47" s="10">
        <v>1</v>
      </c>
      <c r="J47" s="243">
        <v>1</v>
      </c>
      <c r="K47" s="44">
        <v>1</v>
      </c>
      <c r="L47" s="38">
        <v>1</v>
      </c>
      <c r="M47" s="132"/>
      <c r="N47" s="557" t="str">
        <f ca="1">CONCATENATE(" El informe en ",RIGHT(D47,5)," tiene ", NETWORKDAYS(E47,TODAY()), " días de retraso (HATCH)")</f>
        <v xml:space="preserve"> El informe en Rev.C tiene 33 días de retraso (HATCH)</v>
      </c>
      <c r="O47" s="12"/>
      <c r="P47" s="5"/>
      <c r="Q47" s="28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.600000000000001" customHeight="1" thickBot="1" x14ac:dyDescent="0.3">
      <c r="A48" s="720"/>
      <c r="B48" s="732"/>
      <c r="C48" s="335" t="s">
        <v>48</v>
      </c>
      <c r="D48" s="348" t="s">
        <v>250</v>
      </c>
      <c r="E48" s="154"/>
      <c r="F48" s="158"/>
      <c r="G48" s="246" t="s">
        <v>9</v>
      </c>
      <c r="H48" s="170"/>
      <c r="I48" s="10">
        <v>1</v>
      </c>
      <c r="J48" s="243">
        <v>1</v>
      </c>
      <c r="K48" s="44">
        <v>1</v>
      </c>
      <c r="L48" s="38">
        <v>1</v>
      </c>
      <c r="M48" s="132"/>
      <c r="N48" s="611" t="str">
        <f ca="1">CONCATENATE(" En bandeja de Edwin P. - Tiene ", NETWORKDAYS(DATE(2025,3,6), TODAY()), " días en su bandeja")</f>
        <v xml:space="preserve"> En bandeja de Edwin P. - Tiene 22 días en su bandeja</v>
      </c>
      <c r="O48" s="12"/>
      <c r="P48" s="5"/>
      <c r="Q48" s="28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8.600000000000001" customHeight="1" thickBot="1" x14ac:dyDescent="0.3">
      <c r="A49" s="720"/>
      <c r="B49" s="732"/>
      <c r="C49" s="335" t="s">
        <v>48</v>
      </c>
      <c r="D49" s="596" t="s">
        <v>66</v>
      </c>
      <c r="E49" s="511">
        <v>45691</v>
      </c>
      <c r="F49" s="158">
        <v>1</v>
      </c>
      <c r="G49" s="125" t="s">
        <v>9</v>
      </c>
      <c r="H49" s="170">
        <v>1</v>
      </c>
      <c r="I49" s="10">
        <v>1</v>
      </c>
      <c r="J49" s="243">
        <v>1</v>
      </c>
      <c r="K49" s="44">
        <v>1</v>
      </c>
      <c r="L49" s="38">
        <v>1</v>
      </c>
      <c r="M49" s="132"/>
      <c r="N49" s="557" t="str">
        <f ca="1">CONCATENATE(" El informe en ",RIGHT(D49,5)," tiene ", NETWORKDAYS(E49,TODAY()), " días de retraso (HATCH)")</f>
        <v xml:space="preserve"> El informe en Rev.B tiene 45 días de retraso (HATCH)</v>
      </c>
      <c r="O49" s="12"/>
      <c r="P49" s="5"/>
      <c r="Q49" s="28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.600000000000001" customHeight="1" thickBot="1" x14ac:dyDescent="0.3">
      <c r="A50" s="720"/>
      <c r="B50" s="732"/>
      <c r="C50" s="335" t="s">
        <v>48</v>
      </c>
      <c r="D50" s="596" t="s">
        <v>67</v>
      </c>
      <c r="E50" s="511">
        <v>45691</v>
      </c>
      <c r="F50" s="158">
        <v>1</v>
      </c>
      <c r="G50" s="125" t="s">
        <v>9</v>
      </c>
      <c r="H50" s="170">
        <v>1</v>
      </c>
      <c r="I50" s="10">
        <v>1</v>
      </c>
      <c r="J50" s="243">
        <v>1</v>
      </c>
      <c r="K50" s="44">
        <v>1</v>
      </c>
      <c r="L50" s="38">
        <v>1</v>
      </c>
      <c r="M50" s="132"/>
      <c r="N50" s="557" t="str">
        <f ca="1">CONCATENATE(" El informe en ",RIGHT(D50,5)," tiene ", NETWORKDAYS(E50,TODAY()), " días de retraso (HATCH)")</f>
        <v xml:space="preserve"> El informe en Rev.B tiene 45 días de retraso (HATCH)</v>
      </c>
      <c r="O50" s="12"/>
      <c r="P50" s="5"/>
      <c r="Q50" s="28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8.600000000000001" customHeight="1" thickBot="1" x14ac:dyDescent="0.3">
      <c r="A51" s="720"/>
      <c r="B51" s="732"/>
      <c r="C51" s="335" t="s">
        <v>48</v>
      </c>
      <c r="D51" s="596" t="s">
        <v>68</v>
      </c>
      <c r="E51" s="511">
        <v>45691</v>
      </c>
      <c r="F51" s="158">
        <v>1</v>
      </c>
      <c r="G51" s="246" t="s">
        <v>9</v>
      </c>
      <c r="H51" s="170">
        <v>1</v>
      </c>
      <c r="I51" s="10">
        <v>1</v>
      </c>
      <c r="J51" s="243">
        <v>1</v>
      </c>
      <c r="K51" s="44">
        <v>1</v>
      </c>
      <c r="L51" s="38">
        <v>1</v>
      </c>
      <c r="M51" s="132"/>
      <c r="N51" s="557" t="str">
        <f ca="1">CONCATENATE(" El informe en ",RIGHT(D51,5)," tiene ", NETWORKDAYS(E51,TODAY()), " días de retraso (HATCH)")</f>
        <v xml:space="preserve"> El informe en Rev.B tiene 45 días de retraso (HATCH)</v>
      </c>
      <c r="O51" s="12"/>
      <c r="P51" s="5"/>
      <c r="Q51" s="28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.600000000000001" customHeight="1" thickBot="1" x14ac:dyDescent="0.3">
      <c r="A52" s="720"/>
      <c r="B52" s="732"/>
      <c r="C52" s="335" t="s">
        <v>48</v>
      </c>
      <c r="D52" s="596" t="s">
        <v>290</v>
      </c>
      <c r="E52" s="511">
        <v>45691</v>
      </c>
      <c r="F52" s="158">
        <v>1</v>
      </c>
      <c r="G52" s="246" t="s">
        <v>9</v>
      </c>
      <c r="H52" s="170">
        <v>1</v>
      </c>
      <c r="I52" s="10">
        <v>1</v>
      </c>
      <c r="J52" s="243">
        <v>1</v>
      </c>
      <c r="K52" s="44">
        <v>1</v>
      </c>
      <c r="L52" s="38">
        <v>1</v>
      </c>
      <c r="M52" s="132"/>
      <c r="N52" s="557" t="str">
        <f ca="1">CONCATENATE(" El informe en ",RIGHT(D52,5)," tiene ", NETWORKDAYS(E52,TODAY()), " días de retraso (HATCH)")</f>
        <v xml:space="preserve"> El informe en Rev.B tiene 45 días de retraso (HATCH)</v>
      </c>
      <c r="O52" s="12"/>
      <c r="P52" s="5"/>
      <c r="Q52" s="28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732"/>
      <c r="C53" s="335" t="s">
        <v>48</v>
      </c>
      <c r="D53" s="597" t="s">
        <v>71</v>
      </c>
      <c r="E53" s="511">
        <v>45685</v>
      </c>
      <c r="F53" s="158">
        <v>1</v>
      </c>
      <c r="G53" s="246" t="s">
        <v>9</v>
      </c>
      <c r="H53" s="170">
        <v>1</v>
      </c>
      <c r="I53" s="10">
        <v>1</v>
      </c>
      <c r="J53" s="243">
        <v>1</v>
      </c>
      <c r="K53" s="44">
        <v>1</v>
      </c>
      <c r="L53" s="38">
        <v>1</v>
      </c>
      <c r="M53" s="132"/>
      <c r="N53" s="611" t="str">
        <f ca="1">CONCATENATE(" En bandeja de Kemper P. - Tiene ", NETWORKDAYS(DATE(2025,3,6), TODAY()), " días en su bandeja")</f>
        <v xml:space="preserve"> En bandeja de Kemper P. - Tiene 22 días en su bandeja</v>
      </c>
      <c r="O53" s="12"/>
      <c r="P53" s="5"/>
      <c r="Q53" s="28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18.600000000000001" customHeight="1" thickBot="1" x14ac:dyDescent="0.3">
      <c r="A54" s="720"/>
      <c r="B54" s="732"/>
      <c r="C54" s="335" t="s">
        <v>48</v>
      </c>
      <c r="D54" s="596" t="s">
        <v>72</v>
      </c>
      <c r="E54" s="511">
        <v>45698</v>
      </c>
      <c r="F54" s="158">
        <v>1</v>
      </c>
      <c r="G54" s="246" t="s">
        <v>9</v>
      </c>
      <c r="H54" s="170">
        <v>1</v>
      </c>
      <c r="I54" s="10">
        <v>1</v>
      </c>
      <c r="J54" s="243">
        <v>1</v>
      </c>
      <c r="K54" s="44">
        <v>1</v>
      </c>
      <c r="L54" s="38">
        <v>1</v>
      </c>
      <c r="M54" s="132"/>
      <c r="N54" s="557" t="str">
        <f ca="1">CONCATENATE(" El informe en ",RIGHT(D54,5)," tiene ", NETWORKDAYS(E54,TODAY()), " días de retraso (HATCH)")</f>
        <v xml:space="preserve"> El informe en Rev.B tiene 40 días de retraso (HATCH)</v>
      </c>
      <c r="O54" s="12"/>
      <c r="P54" s="5"/>
      <c r="Q54" s="28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18.600000000000001" customHeight="1" thickBot="1" x14ac:dyDescent="0.3">
      <c r="A55" s="720"/>
      <c r="B55" s="732"/>
      <c r="C55" s="335" t="s">
        <v>48</v>
      </c>
      <c r="D55" s="596" t="s">
        <v>73</v>
      </c>
      <c r="E55" s="511">
        <v>45698</v>
      </c>
      <c r="F55" s="158">
        <v>1</v>
      </c>
      <c r="G55" s="246" t="s">
        <v>9</v>
      </c>
      <c r="H55" s="170">
        <v>1</v>
      </c>
      <c r="I55" s="10">
        <v>1</v>
      </c>
      <c r="J55" s="243">
        <v>1</v>
      </c>
      <c r="K55" s="44">
        <v>1</v>
      </c>
      <c r="L55" s="38">
        <v>1</v>
      </c>
      <c r="M55" s="132"/>
      <c r="N55" s="611" t="str">
        <f ca="1">CONCATENATE(" En bandeja de Kemper P. - Tiene ", NETWORKDAYS(DATE(2025,3,6), TODAY()), " días en su bandeja")</f>
        <v xml:space="preserve"> En bandeja de Kemper P. - Tiene 22 días en su bandeja</v>
      </c>
      <c r="O55" s="12"/>
      <c r="P55" s="5"/>
      <c r="Q55" s="28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18.600000000000001" customHeight="1" thickBot="1" x14ac:dyDescent="0.3">
      <c r="A56" s="720"/>
      <c r="B56" s="732"/>
      <c r="C56" s="488"/>
      <c r="D56" s="348"/>
      <c r="E56" s="154"/>
      <c r="F56" s="158"/>
      <c r="G56" s="246"/>
      <c r="H56" s="170"/>
      <c r="I56" s="10"/>
      <c r="J56" s="243"/>
      <c r="K56" s="44"/>
      <c r="L56" s="38"/>
      <c r="M56" s="132"/>
      <c r="N56" s="557"/>
      <c r="O56" s="12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8.25" customHeight="1" thickBot="1" x14ac:dyDescent="0.3">
      <c r="A57" s="720"/>
      <c r="B57" s="733"/>
      <c r="C57" s="481"/>
      <c r="D57" s="544"/>
      <c r="E57" s="154"/>
      <c r="F57" s="158"/>
      <c r="G57" s="246"/>
      <c r="H57" s="171"/>
      <c r="I57" s="9"/>
      <c r="J57" s="244"/>
      <c r="K57" s="45"/>
      <c r="L57" s="34"/>
      <c r="M57" s="487"/>
      <c r="N57" s="177"/>
      <c r="O57" s="12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8.600000000000001" customHeight="1" thickBot="1" x14ac:dyDescent="0.3">
      <c r="A58" s="720"/>
      <c r="B58" s="732" t="s">
        <v>74</v>
      </c>
      <c r="C58" s="356" t="s">
        <v>82</v>
      </c>
      <c r="D58" s="207" t="s">
        <v>291</v>
      </c>
      <c r="E58" s="286">
        <v>45720</v>
      </c>
      <c r="F58" s="285">
        <v>1</v>
      </c>
      <c r="G58" s="222" t="s">
        <v>9</v>
      </c>
      <c r="H58" s="101">
        <v>4</v>
      </c>
      <c r="I58" s="7">
        <v>4</v>
      </c>
      <c r="J58" s="101">
        <v>4</v>
      </c>
      <c r="K58" s="47">
        <v>0</v>
      </c>
      <c r="L58" s="33">
        <v>0</v>
      </c>
      <c r="M58" s="123"/>
      <c r="N58" s="149" t="s">
        <v>292</v>
      </c>
      <c r="O58" s="12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732"/>
      <c r="C59" s="75" t="s">
        <v>48</v>
      </c>
      <c r="D59" s="207" t="s">
        <v>75</v>
      </c>
      <c r="E59" s="345">
        <v>45705</v>
      </c>
      <c r="F59" s="297">
        <v>1</v>
      </c>
      <c r="G59" s="192" t="s">
        <v>9</v>
      </c>
      <c r="H59" s="101">
        <v>1</v>
      </c>
      <c r="I59" s="7">
        <v>1</v>
      </c>
      <c r="J59" s="101">
        <v>1</v>
      </c>
      <c r="K59" s="47">
        <v>1</v>
      </c>
      <c r="L59" s="33">
        <v>1</v>
      </c>
      <c r="M59" s="123"/>
      <c r="N59" s="149"/>
      <c r="O59" s="12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732"/>
      <c r="C60" s="75" t="s">
        <v>48</v>
      </c>
      <c r="D60" s="207" t="s">
        <v>76</v>
      </c>
      <c r="E60" s="201">
        <v>45701</v>
      </c>
      <c r="F60" s="297">
        <v>1</v>
      </c>
      <c r="G60" s="192" t="s">
        <v>9</v>
      </c>
      <c r="H60" s="101">
        <v>1</v>
      </c>
      <c r="I60" s="7">
        <v>1</v>
      </c>
      <c r="J60" s="101">
        <v>1</v>
      </c>
      <c r="K60" s="47">
        <v>1</v>
      </c>
      <c r="L60" s="33">
        <v>1</v>
      </c>
      <c r="M60" s="123"/>
      <c r="N60" s="149" t="s">
        <v>77</v>
      </c>
      <c r="O60" s="12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18.600000000000001" customHeight="1" thickBot="1" x14ac:dyDescent="0.3">
      <c r="A61" s="720"/>
      <c r="B61" s="732"/>
      <c r="C61" s="75" t="s">
        <v>48</v>
      </c>
      <c r="D61" s="207" t="s">
        <v>78</v>
      </c>
      <c r="E61" s="201">
        <v>45701</v>
      </c>
      <c r="F61" s="178">
        <v>1</v>
      </c>
      <c r="G61" s="184" t="s">
        <v>9</v>
      </c>
      <c r="H61" s="101">
        <v>1</v>
      </c>
      <c r="I61" s="7">
        <v>1</v>
      </c>
      <c r="J61" s="101">
        <v>1</v>
      </c>
      <c r="K61" s="47">
        <v>1</v>
      </c>
      <c r="L61" s="33">
        <v>1</v>
      </c>
      <c r="M61" s="123"/>
      <c r="N61" s="149" t="s">
        <v>77</v>
      </c>
      <c r="O61" s="12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18.600000000000001" customHeight="1" thickBot="1" x14ac:dyDescent="0.3">
      <c r="A62" s="720"/>
      <c r="B62" s="732"/>
      <c r="C62" s="75" t="s">
        <v>48</v>
      </c>
      <c r="D62" s="207" t="s">
        <v>79</v>
      </c>
      <c r="E62" s="201">
        <v>45695</v>
      </c>
      <c r="F62" s="178">
        <v>1</v>
      </c>
      <c r="G62" s="184" t="s">
        <v>9</v>
      </c>
      <c r="H62" s="101">
        <v>1</v>
      </c>
      <c r="I62" s="7">
        <v>1</v>
      </c>
      <c r="J62" s="101">
        <v>1</v>
      </c>
      <c r="K62" s="47">
        <v>1</v>
      </c>
      <c r="L62" s="33">
        <v>1</v>
      </c>
      <c r="M62" s="123"/>
      <c r="N62" s="149" t="s">
        <v>80</v>
      </c>
      <c r="O62" s="12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8.25" customHeight="1" thickBot="1" x14ac:dyDescent="0.3">
      <c r="A63" s="720"/>
      <c r="B63" s="733"/>
      <c r="C63" s="153"/>
      <c r="D63" s="205"/>
      <c r="E63" s="248"/>
      <c r="F63" s="60"/>
      <c r="G63" s="185"/>
      <c r="H63" s="171"/>
      <c r="I63" s="9"/>
      <c r="J63" s="171"/>
      <c r="K63" s="45"/>
      <c r="L63" s="34"/>
      <c r="M63" s="487"/>
      <c r="N63" s="177"/>
      <c r="O63" s="12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18.600000000000001" customHeight="1" thickBot="1" x14ac:dyDescent="0.3">
      <c r="A64" s="720"/>
      <c r="B64" s="731" t="s">
        <v>81</v>
      </c>
      <c r="C64" s="500" t="s">
        <v>82</v>
      </c>
      <c r="D64" s="291" t="s">
        <v>83</v>
      </c>
      <c r="E64" s="286"/>
      <c r="F64" s="285">
        <v>2</v>
      </c>
      <c r="G64" s="222" t="s">
        <v>9</v>
      </c>
      <c r="H64" s="209">
        <v>1</v>
      </c>
      <c r="I64" s="8">
        <v>1</v>
      </c>
      <c r="J64" s="209">
        <v>1</v>
      </c>
      <c r="K64" s="46">
        <v>1</v>
      </c>
      <c r="L64" s="32">
        <v>1</v>
      </c>
      <c r="M64" s="486"/>
      <c r="N64" s="330" t="s">
        <v>293</v>
      </c>
      <c r="O64" s="12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18.600000000000001" customHeight="1" thickBot="1" x14ac:dyDescent="0.3">
      <c r="A65" s="720"/>
      <c r="B65" s="732"/>
      <c r="C65" s="499" t="s">
        <v>82</v>
      </c>
      <c r="D65" s="204" t="s">
        <v>85</v>
      </c>
      <c r="E65" s="208"/>
      <c r="F65" s="161">
        <v>2</v>
      </c>
      <c r="G65" s="189" t="s">
        <v>9</v>
      </c>
      <c r="H65" s="1">
        <v>2</v>
      </c>
      <c r="I65" s="31">
        <v>2</v>
      </c>
      <c r="J65" s="1">
        <v>2</v>
      </c>
      <c r="K65" s="162">
        <v>2</v>
      </c>
      <c r="L65" s="41">
        <v>2</v>
      </c>
      <c r="M65" s="122"/>
      <c r="N65" s="190" t="s">
        <v>86</v>
      </c>
      <c r="O65" s="12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18.600000000000001" customHeight="1" thickBot="1" x14ac:dyDescent="0.3">
      <c r="A66" s="720"/>
      <c r="B66" s="732"/>
      <c r="C66" s="68" t="s">
        <v>41</v>
      </c>
      <c r="D66" s="207" t="s">
        <v>87</v>
      </c>
      <c r="E66" s="180">
        <v>45700</v>
      </c>
      <c r="F66" s="156">
        <v>1</v>
      </c>
      <c r="G66" s="184" t="s">
        <v>9</v>
      </c>
      <c r="H66" s="101">
        <v>1</v>
      </c>
      <c r="I66" s="7">
        <v>1</v>
      </c>
      <c r="J66" s="7">
        <v>1</v>
      </c>
      <c r="K66" s="7">
        <v>1</v>
      </c>
      <c r="L66" s="33">
        <v>1</v>
      </c>
      <c r="M66" s="132"/>
      <c r="N66" s="174" t="s">
        <v>88</v>
      </c>
      <c r="O66" s="12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18.600000000000001" customHeight="1" thickBot="1" x14ac:dyDescent="0.3">
      <c r="A67" s="720"/>
      <c r="B67" s="732"/>
      <c r="C67" s="70" t="s">
        <v>41</v>
      </c>
      <c r="D67" s="207" t="s">
        <v>89</v>
      </c>
      <c r="E67" s="180"/>
      <c r="F67" s="156">
        <v>1</v>
      </c>
      <c r="G67" s="184" t="s">
        <v>9</v>
      </c>
      <c r="H67" s="101">
        <v>1</v>
      </c>
      <c r="I67" s="7">
        <v>1</v>
      </c>
      <c r="J67" s="7">
        <v>1</v>
      </c>
      <c r="K67" s="7">
        <v>1</v>
      </c>
      <c r="L67" s="33">
        <v>1</v>
      </c>
      <c r="M67" s="132"/>
      <c r="N67" s="174" t="s">
        <v>90</v>
      </c>
      <c r="O67" s="12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18.600000000000001" customHeight="1" thickBot="1" x14ac:dyDescent="0.3">
      <c r="A68" s="720"/>
      <c r="B68" s="734"/>
      <c r="C68" s="68"/>
      <c r="D68" s="207"/>
      <c r="E68" s="180"/>
      <c r="F68" s="156"/>
      <c r="G68" s="184"/>
      <c r="H68" s="101"/>
      <c r="I68" s="7"/>
      <c r="J68" s="7"/>
      <c r="K68" s="7"/>
      <c r="L68" s="33"/>
      <c r="M68" s="132"/>
      <c r="N68" s="174"/>
      <c r="O68" s="12"/>
      <c r="P68" s="5"/>
      <c r="Q68" s="28"/>
      <c r="R68" s="15"/>
      <c r="S68" s="15"/>
      <c r="T68" s="15"/>
      <c r="U68" s="26"/>
      <c r="V68" s="26"/>
      <c r="W68" s="26"/>
      <c r="X68" s="26"/>
      <c r="Y68" s="26"/>
      <c r="Z68" s="26"/>
      <c r="AA68" s="15"/>
      <c r="AB68" s="15"/>
      <c r="AK68" s="15"/>
      <c r="AL68" s="15"/>
      <c r="AM68" s="15"/>
    </row>
    <row r="69" spans="1:39" ht="8.25" customHeight="1" thickBot="1" x14ac:dyDescent="0.3">
      <c r="A69" s="729"/>
      <c r="B69" s="733"/>
      <c r="C69" s="384"/>
      <c r="D69" s="389"/>
      <c r="E69" s="384"/>
      <c r="F69" s="384"/>
      <c r="G69" s="384"/>
      <c r="H69" s="389"/>
      <c r="I69" s="386"/>
      <c r="J69" s="388"/>
      <c r="K69" s="386"/>
      <c r="L69" s="387"/>
      <c r="N69" s="384"/>
      <c r="O69" s="12"/>
      <c r="P69" s="5"/>
      <c r="Q69" s="28"/>
      <c r="R69" s="15"/>
      <c r="S69" s="15"/>
      <c r="T69" s="15"/>
      <c r="U69" s="26"/>
      <c r="V69" s="26"/>
      <c r="W69" s="26"/>
      <c r="X69" s="26"/>
      <c r="Y69" s="26"/>
      <c r="Z69" s="26"/>
      <c r="AA69" s="15"/>
      <c r="AB69" s="15"/>
      <c r="AK69" s="15"/>
      <c r="AL69" s="15"/>
      <c r="AM69" s="15"/>
    </row>
    <row r="70" spans="1:39" ht="8.25" customHeight="1" thickBot="1" x14ac:dyDescent="0.3">
      <c r="A70" s="130"/>
      <c r="B70" s="496"/>
      <c r="E70" s="6"/>
      <c r="F70" s="6"/>
      <c r="G70" s="6"/>
      <c r="I70" s="581"/>
      <c r="N70" s="6"/>
      <c r="O70" s="12"/>
      <c r="P70" s="5"/>
      <c r="Q70" s="28"/>
      <c r="R70" s="15"/>
      <c r="S70" s="15"/>
      <c r="T70" s="15"/>
      <c r="U70" s="26"/>
      <c r="V70" s="26"/>
      <c r="W70" s="26"/>
      <c r="X70" s="26"/>
      <c r="Y70" s="26"/>
      <c r="Z70" s="26"/>
      <c r="AA70" s="15"/>
      <c r="AB70" s="15"/>
      <c r="AK70" s="15"/>
      <c r="AL70" s="15"/>
      <c r="AM70" s="15"/>
    </row>
    <row r="71" spans="1:39" ht="18.600000000000001" customHeight="1" x14ac:dyDescent="0.25">
      <c r="A71" s="717" t="s">
        <v>294</v>
      </c>
      <c r="B71" s="786"/>
      <c r="C71" s="353" t="s">
        <v>82</v>
      </c>
      <c r="D71" s="594" t="s">
        <v>295</v>
      </c>
      <c r="E71" s="286">
        <v>45723</v>
      </c>
      <c r="F71" s="582"/>
      <c r="G71" s="222" t="s">
        <v>9</v>
      </c>
      <c r="H71" s="209">
        <v>1</v>
      </c>
      <c r="I71" s="8">
        <v>1</v>
      </c>
      <c r="J71" s="8">
        <v>1</v>
      </c>
      <c r="K71" s="8">
        <v>1</v>
      </c>
      <c r="L71" s="8">
        <v>0</v>
      </c>
      <c r="M71" s="583"/>
      <c r="N71" s="584"/>
      <c r="O71" s="12"/>
      <c r="P71" s="5"/>
      <c r="Q71" s="28"/>
      <c r="R71" s="15"/>
      <c r="S71" s="15"/>
      <c r="T71" s="15"/>
      <c r="U71" s="26"/>
      <c r="V71" s="26"/>
      <c r="W71" s="26"/>
      <c r="X71" s="26"/>
      <c r="Y71" s="26"/>
      <c r="Z71" s="26"/>
      <c r="AA71" s="15"/>
      <c r="AB71" s="15"/>
      <c r="AK71" s="15"/>
      <c r="AL71" s="15"/>
      <c r="AM71" s="15"/>
    </row>
    <row r="72" spans="1:39" ht="18.600000000000001" customHeight="1" x14ac:dyDescent="0.25">
      <c r="A72" s="718"/>
      <c r="B72" s="787"/>
      <c r="C72" s="507" t="s">
        <v>41</v>
      </c>
      <c r="D72" s="598" t="s">
        <v>296</v>
      </c>
      <c r="E72" s="180">
        <v>45721</v>
      </c>
      <c r="F72" s="585"/>
      <c r="G72" s="184" t="s">
        <v>9</v>
      </c>
      <c r="H72" s="101"/>
      <c r="I72" s="7">
        <v>1</v>
      </c>
      <c r="J72" s="7">
        <v>1</v>
      </c>
      <c r="K72" s="7">
        <v>1</v>
      </c>
      <c r="L72" s="33">
        <v>0</v>
      </c>
      <c r="M72" s="599"/>
      <c r="N72" s="174" t="s">
        <v>297</v>
      </c>
      <c r="O72" s="12"/>
      <c r="P72" s="5"/>
      <c r="Q72" s="28"/>
      <c r="R72" s="15"/>
      <c r="S72" s="15"/>
      <c r="T72" s="15"/>
      <c r="U72" s="26"/>
      <c r="V72" s="26"/>
      <c r="W72" s="26"/>
      <c r="X72" s="26"/>
      <c r="Y72" s="26"/>
      <c r="Z72" s="26"/>
      <c r="AA72" s="15"/>
      <c r="AB72" s="15"/>
      <c r="AK72" s="15"/>
      <c r="AL72" s="15"/>
      <c r="AM72" s="15"/>
    </row>
    <row r="73" spans="1:39" ht="18.600000000000001" customHeight="1" x14ac:dyDescent="0.25">
      <c r="A73" s="718"/>
      <c r="B73" s="787"/>
      <c r="C73" s="507" t="s">
        <v>82</v>
      </c>
      <c r="D73" s="598" t="s">
        <v>93</v>
      </c>
      <c r="E73" s="180">
        <v>45723</v>
      </c>
      <c r="F73" s="585"/>
      <c r="G73" s="184" t="s">
        <v>9</v>
      </c>
      <c r="H73" s="101"/>
      <c r="I73" s="7"/>
      <c r="J73" s="7"/>
      <c r="K73" s="7"/>
      <c r="L73" s="33">
        <v>1</v>
      </c>
      <c r="M73" s="599"/>
      <c r="N73" s="88"/>
      <c r="O73" s="12"/>
      <c r="P73" s="5"/>
      <c r="Q73" s="28"/>
      <c r="R73" s="15"/>
      <c r="S73" s="15"/>
      <c r="T73" s="15"/>
      <c r="U73" s="26"/>
      <c r="V73" s="26"/>
      <c r="W73" s="26"/>
      <c r="X73" s="26"/>
      <c r="Y73" s="26"/>
      <c r="Z73" s="26"/>
      <c r="AA73" s="15"/>
      <c r="AB73" s="15"/>
      <c r="AK73" s="15"/>
      <c r="AL73" s="15"/>
      <c r="AM73" s="15"/>
    </row>
    <row r="74" spans="1:39" ht="18.600000000000001" customHeight="1" x14ac:dyDescent="0.25">
      <c r="A74" s="718"/>
      <c r="B74" s="787"/>
      <c r="C74" s="354" t="s">
        <v>41</v>
      </c>
      <c r="D74" s="595" t="s">
        <v>251</v>
      </c>
      <c r="E74" s="180">
        <v>45723</v>
      </c>
      <c r="F74" s="585"/>
      <c r="G74" s="184" t="s">
        <v>9</v>
      </c>
      <c r="H74" s="101">
        <v>1</v>
      </c>
      <c r="I74" s="7">
        <v>1</v>
      </c>
      <c r="J74" s="7">
        <v>1</v>
      </c>
      <c r="K74" s="7">
        <v>1</v>
      </c>
      <c r="L74" s="33">
        <v>1</v>
      </c>
      <c r="M74" s="586"/>
      <c r="N74" s="587"/>
      <c r="O74" s="12"/>
      <c r="P74" s="5"/>
      <c r="Q74" s="28"/>
      <c r="R74" s="15"/>
      <c r="S74" s="15"/>
      <c r="T74" s="15"/>
      <c r="U74" s="26"/>
      <c r="V74" s="26"/>
      <c r="W74" s="26"/>
      <c r="X74" s="26"/>
      <c r="Y74" s="26"/>
      <c r="Z74" s="26"/>
      <c r="AA74" s="15"/>
      <c r="AB74" s="15"/>
      <c r="AK74" s="15"/>
      <c r="AL74" s="15"/>
      <c r="AM74" s="15"/>
    </row>
    <row r="75" spans="1:39" ht="18.600000000000001" customHeight="1" x14ac:dyDescent="0.25">
      <c r="A75" s="718"/>
      <c r="B75" s="787"/>
      <c r="C75" s="354" t="s">
        <v>41</v>
      </c>
      <c r="D75" s="595" t="s">
        <v>94</v>
      </c>
      <c r="E75" s="180">
        <v>45721</v>
      </c>
      <c r="F75" s="585"/>
      <c r="G75" s="184" t="s">
        <v>9</v>
      </c>
      <c r="H75" s="101"/>
      <c r="I75" s="7">
        <v>1</v>
      </c>
      <c r="J75" s="7">
        <v>1</v>
      </c>
      <c r="K75" s="7">
        <v>1</v>
      </c>
      <c r="L75" s="33">
        <v>1</v>
      </c>
      <c r="M75" s="586"/>
      <c r="N75" s="587"/>
      <c r="O75" s="12"/>
      <c r="P75" s="5"/>
      <c r="Q75" s="28"/>
      <c r="R75" s="15"/>
      <c r="S75" s="15"/>
      <c r="T75" s="15"/>
      <c r="U75" s="26"/>
      <c r="V75" s="26"/>
      <c r="W75" s="26"/>
      <c r="X75" s="26"/>
      <c r="Y75" s="26"/>
      <c r="Z75" s="26"/>
      <c r="AA75" s="15"/>
      <c r="AB75" s="15"/>
      <c r="AK75" s="15"/>
      <c r="AL75" s="15"/>
      <c r="AM75" s="15"/>
    </row>
    <row r="76" spans="1:39" ht="18.600000000000001" customHeight="1" x14ac:dyDescent="0.25">
      <c r="A76" s="718"/>
      <c r="B76" s="787"/>
      <c r="C76" s="360" t="s">
        <v>82</v>
      </c>
      <c r="D76" s="600" t="s">
        <v>95</v>
      </c>
      <c r="E76" s="154">
        <v>45722</v>
      </c>
      <c r="F76" s="601"/>
      <c r="G76" s="184" t="s">
        <v>9</v>
      </c>
      <c r="H76" s="101"/>
      <c r="I76" s="7">
        <v>1</v>
      </c>
      <c r="J76" s="7">
        <v>1</v>
      </c>
      <c r="K76" s="7">
        <v>1</v>
      </c>
      <c r="L76" s="33">
        <v>1</v>
      </c>
      <c r="M76" s="602"/>
      <c r="N76" s="603"/>
      <c r="O76" s="12"/>
      <c r="P76" s="5"/>
      <c r="Q76" s="28"/>
      <c r="R76" s="15"/>
      <c r="S76" s="15"/>
      <c r="T76" s="15"/>
      <c r="U76" s="26"/>
      <c r="V76" s="26"/>
      <c r="W76" s="26"/>
      <c r="X76" s="26"/>
      <c r="Y76" s="26"/>
      <c r="Z76" s="26"/>
      <c r="AA76" s="15"/>
      <c r="AB76" s="15"/>
      <c r="AK76" s="15"/>
      <c r="AL76" s="15"/>
      <c r="AM76" s="15"/>
    </row>
    <row r="77" spans="1:39" ht="18.600000000000001" customHeight="1" x14ac:dyDescent="0.25">
      <c r="A77" s="718"/>
      <c r="B77" s="787"/>
      <c r="C77" s="354" t="s">
        <v>41</v>
      </c>
      <c r="D77" s="600" t="s">
        <v>96</v>
      </c>
      <c r="E77" s="180"/>
      <c r="F77" s="601"/>
      <c r="G77" s="184" t="s">
        <v>9</v>
      </c>
      <c r="H77" s="101"/>
      <c r="I77" s="7">
        <v>1</v>
      </c>
      <c r="J77" s="7">
        <v>1</v>
      </c>
      <c r="K77" s="7">
        <v>1</v>
      </c>
      <c r="L77" s="33">
        <v>1</v>
      </c>
      <c r="M77" s="602"/>
      <c r="N77" s="603"/>
      <c r="O77" s="12"/>
      <c r="P77" s="5"/>
      <c r="Q77" s="28"/>
      <c r="R77" s="15"/>
      <c r="S77" s="15"/>
      <c r="T77" s="15"/>
      <c r="U77" s="26"/>
      <c r="V77" s="26"/>
      <c r="W77" s="26"/>
      <c r="X77" s="26"/>
      <c r="Y77" s="26"/>
      <c r="Z77" s="26"/>
      <c r="AA77" s="15"/>
      <c r="AB77" s="15"/>
      <c r="AK77" s="15"/>
      <c r="AL77" s="15"/>
      <c r="AM77" s="15"/>
    </row>
    <row r="78" spans="1:39" ht="18.600000000000001" customHeight="1" x14ac:dyDescent="0.25">
      <c r="A78" s="718"/>
      <c r="B78" s="787"/>
      <c r="C78" s="360" t="s">
        <v>82</v>
      </c>
      <c r="D78" s="600" t="s">
        <v>97</v>
      </c>
      <c r="E78" s="154"/>
      <c r="F78" s="601"/>
      <c r="G78" s="184" t="s">
        <v>9</v>
      </c>
      <c r="H78" s="101"/>
      <c r="I78" s="7">
        <v>1</v>
      </c>
      <c r="J78" s="7">
        <v>1</v>
      </c>
      <c r="K78" s="7">
        <v>1</v>
      </c>
      <c r="L78" s="33">
        <v>1</v>
      </c>
      <c r="M78" s="602"/>
      <c r="N78" s="603"/>
      <c r="O78" s="12"/>
      <c r="P78" s="5"/>
      <c r="Q78" s="28"/>
      <c r="R78" s="15"/>
      <c r="S78" s="15"/>
      <c r="T78" s="15"/>
      <c r="U78" s="26"/>
      <c r="V78" s="26"/>
      <c r="W78" s="26"/>
      <c r="X78" s="26"/>
      <c r="Y78" s="26"/>
      <c r="Z78" s="26"/>
      <c r="AA78" s="15"/>
      <c r="AB78" s="15"/>
      <c r="AK78" s="15"/>
      <c r="AL78" s="15"/>
      <c r="AM78" s="15"/>
    </row>
    <row r="79" spans="1:39" ht="8.25" customHeight="1" thickBot="1" x14ac:dyDescent="0.3">
      <c r="A79" s="719"/>
      <c r="B79" s="788"/>
      <c r="C79" s="593"/>
      <c r="D79" s="589"/>
      <c r="E79" s="590"/>
      <c r="F79" s="588"/>
      <c r="G79" s="590"/>
      <c r="H79" s="590"/>
      <c r="I79" s="591"/>
      <c r="J79" s="589"/>
      <c r="K79" s="591"/>
      <c r="L79" s="592"/>
      <c r="M79" s="589"/>
      <c r="N79" s="592"/>
      <c r="O79" s="12"/>
      <c r="P79" s="5"/>
      <c r="Q79" s="28"/>
      <c r="R79" s="15"/>
      <c r="S79" s="15"/>
      <c r="T79" s="15"/>
      <c r="U79" s="26"/>
      <c r="V79" s="26"/>
      <c r="W79" s="26"/>
      <c r="X79" s="26"/>
      <c r="Y79" s="26"/>
      <c r="Z79" s="26"/>
      <c r="AA79" s="15"/>
      <c r="AB79" s="15"/>
      <c r="AK79" s="15"/>
      <c r="AL79" s="15"/>
      <c r="AM79" s="15"/>
    </row>
    <row r="80" spans="1:39" ht="7.5" customHeight="1" thickBot="1" x14ac:dyDescent="0.3">
      <c r="A80" s="130"/>
      <c r="B80" s="130"/>
      <c r="C80" s="128"/>
      <c r="D80" s="94"/>
      <c r="E80" s="49"/>
      <c r="F80" s="1"/>
      <c r="G80" s="54"/>
      <c r="H80" s="1"/>
      <c r="I80" s="31"/>
      <c r="J80" s="1"/>
      <c r="K80" s="1"/>
      <c r="L80" s="1"/>
      <c r="M80" s="1"/>
      <c r="N80" s="80"/>
      <c r="O80" s="27"/>
      <c r="P80" s="5"/>
      <c r="Q80" s="28"/>
      <c r="R80" s="15"/>
      <c r="S80" s="15"/>
      <c r="T80" s="15"/>
    </row>
    <row r="81" spans="1:21" ht="30" customHeight="1" x14ac:dyDescent="0.25">
      <c r="A81" s="695" t="s">
        <v>99</v>
      </c>
      <c r="B81" s="723" t="s">
        <v>100</v>
      </c>
      <c r="C81" s="437" t="s">
        <v>45</v>
      </c>
      <c r="D81" s="443" t="s">
        <v>46</v>
      </c>
      <c r="E81" s="439"/>
      <c r="F81" s="160"/>
      <c r="G81" s="245"/>
      <c r="H81" s="188"/>
      <c r="I81" s="39"/>
      <c r="J81" s="253"/>
      <c r="K81" s="39"/>
      <c r="L81" s="40"/>
      <c r="M81" s="169"/>
      <c r="N81" s="311" t="s">
        <v>298</v>
      </c>
      <c r="O81" s="27"/>
      <c r="P81" s="5"/>
      <c r="Q81" s="28"/>
      <c r="R81" s="61"/>
      <c r="S81" s="61"/>
      <c r="T81" s="61"/>
      <c r="U81" s="15"/>
    </row>
    <row r="82" spans="1:21" ht="18.600000000000001" customHeight="1" x14ac:dyDescent="0.25">
      <c r="A82" s="696"/>
      <c r="B82" s="724"/>
      <c r="C82" s="139" t="s">
        <v>102</v>
      </c>
      <c r="D82" s="444" t="s">
        <v>103</v>
      </c>
      <c r="E82" s="440"/>
      <c r="F82" s="156">
        <v>1</v>
      </c>
      <c r="G82" s="52" t="s">
        <v>9</v>
      </c>
      <c r="H82" s="220">
        <v>1</v>
      </c>
      <c r="I82" s="279">
        <v>1</v>
      </c>
      <c r="J82" s="7">
        <v>1</v>
      </c>
      <c r="K82" s="47">
        <v>1</v>
      </c>
      <c r="L82" s="33">
        <v>1</v>
      </c>
      <c r="M82" s="1"/>
      <c r="N82" s="149"/>
      <c r="O82" s="27"/>
      <c r="P82" s="5"/>
      <c r="Q82" s="28"/>
      <c r="R82" s="61"/>
      <c r="S82" s="61"/>
      <c r="T82" s="61"/>
      <c r="U82" s="15"/>
    </row>
    <row r="83" spans="1:21" ht="18.600000000000001" customHeight="1" x14ac:dyDescent="0.25">
      <c r="A83" s="696"/>
      <c r="B83" s="724"/>
      <c r="C83" s="139" t="s">
        <v>115</v>
      </c>
      <c r="D83" s="444" t="s">
        <v>253</v>
      </c>
      <c r="E83" s="440"/>
      <c r="F83" s="420">
        <v>4</v>
      </c>
      <c r="G83" s="492" t="s">
        <v>9</v>
      </c>
      <c r="H83" s="303">
        <v>4</v>
      </c>
      <c r="I83" s="279">
        <v>1</v>
      </c>
      <c r="J83" s="7">
        <v>3</v>
      </c>
      <c r="K83" s="47">
        <v>3</v>
      </c>
      <c r="L83" s="35">
        <v>3</v>
      </c>
      <c r="M83" s="1"/>
      <c r="N83" s="149" t="s">
        <v>299</v>
      </c>
      <c r="O83" s="27"/>
      <c r="P83" s="5"/>
      <c r="Q83" s="28"/>
      <c r="R83" s="61"/>
      <c r="S83" s="61"/>
      <c r="T83" s="61"/>
      <c r="U83" s="15"/>
    </row>
    <row r="84" spans="1:21" ht="18.600000000000001" customHeight="1" x14ac:dyDescent="0.25">
      <c r="A84" s="696"/>
      <c r="B84" s="724"/>
      <c r="C84" s="139" t="s">
        <v>104</v>
      </c>
      <c r="D84" s="465" t="s">
        <v>254</v>
      </c>
      <c r="E84" s="440">
        <v>45678</v>
      </c>
      <c r="F84" s="420">
        <v>1</v>
      </c>
      <c r="G84" s="492" t="s">
        <v>9</v>
      </c>
      <c r="H84" s="303">
        <v>1</v>
      </c>
      <c r="I84" s="279">
        <v>1</v>
      </c>
      <c r="J84" s="7">
        <v>1</v>
      </c>
      <c r="K84" s="47">
        <v>1</v>
      </c>
      <c r="L84" s="35">
        <v>1</v>
      </c>
      <c r="M84" s="1"/>
      <c r="N84" s="557" t="s">
        <v>300</v>
      </c>
      <c r="O84" s="27"/>
      <c r="P84" s="5"/>
      <c r="Q84" s="28"/>
      <c r="R84" s="15"/>
      <c r="S84" s="15"/>
      <c r="T84" s="15"/>
    </row>
    <row r="85" spans="1:21" ht="18.600000000000001" customHeight="1" x14ac:dyDescent="0.25">
      <c r="A85" s="696"/>
      <c r="B85" s="724"/>
      <c r="C85" s="280" t="s">
        <v>104</v>
      </c>
      <c r="D85" s="465" t="s">
        <v>105</v>
      </c>
      <c r="E85" s="440">
        <v>45695</v>
      </c>
      <c r="F85" s="424">
        <v>3</v>
      </c>
      <c r="G85" s="574" t="s">
        <v>9</v>
      </c>
      <c r="H85" s="575">
        <v>2</v>
      </c>
      <c r="I85" s="467">
        <v>2</v>
      </c>
      <c r="J85" s="200">
        <v>1</v>
      </c>
      <c r="K85" s="196">
        <v>1</v>
      </c>
      <c r="L85" s="197">
        <v>1</v>
      </c>
      <c r="M85" s="179"/>
      <c r="N85" s="557" t="str">
        <f ca="1">CONCATENATE(" Emisión pendiente con un retraso de ",NETWORKDAYS(E85,TODAY()), " días (Wood)")</f>
        <v xml:space="preserve"> Emisión pendiente con un retraso de 41 días (Wood)</v>
      </c>
      <c r="O85" s="27"/>
      <c r="P85" s="5"/>
      <c r="Q85" s="28"/>
      <c r="R85" s="15"/>
      <c r="S85" s="15"/>
      <c r="T85" s="15"/>
    </row>
    <row r="86" spans="1:21" ht="18.600000000000001" customHeight="1" x14ac:dyDescent="0.25">
      <c r="A86" s="696"/>
      <c r="B86" s="724"/>
      <c r="C86" s="280" t="s">
        <v>104</v>
      </c>
      <c r="D86" s="465" t="s">
        <v>107</v>
      </c>
      <c r="E86" s="442">
        <v>45688</v>
      </c>
      <c r="F86" s="424">
        <v>1</v>
      </c>
      <c r="G86" s="574" t="s">
        <v>9</v>
      </c>
      <c r="H86" s="575">
        <v>1</v>
      </c>
      <c r="I86" s="467">
        <v>1</v>
      </c>
      <c r="J86" s="200">
        <v>1</v>
      </c>
      <c r="K86" s="196">
        <v>1</v>
      </c>
      <c r="L86" s="197">
        <v>1</v>
      </c>
      <c r="M86" s="12"/>
      <c r="N86" s="557" t="s">
        <v>301</v>
      </c>
      <c r="O86" s="27"/>
      <c r="P86" s="5"/>
      <c r="Q86" s="28"/>
      <c r="R86" s="15"/>
      <c r="S86" s="15"/>
      <c r="T86" s="15"/>
    </row>
    <row r="87" spans="1:21" ht="18.600000000000001" customHeight="1" x14ac:dyDescent="0.25">
      <c r="A87" s="696"/>
      <c r="B87" s="724"/>
      <c r="C87" s="280" t="s">
        <v>104</v>
      </c>
      <c r="D87" s="465" t="s">
        <v>109</v>
      </c>
      <c r="E87" s="440">
        <v>45699</v>
      </c>
      <c r="F87" s="424">
        <v>4</v>
      </c>
      <c r="G87" s="574" t="s">
        <v>9</v>
      </c>
      <c r="H87" s="575">
        <v>2</v>
      </c>
      <c r="I87" s="467">
        <v>2</v>
      </c>
      <c r="J87" s="200">
        <v>2</v>
      </c>
      <c r="K87" s="196">
        <v>1</v>
      </c>
      <c r="L87" s="197">
        <v>1</v>
      </c>
      <c r="M87" s="12"/>
      <c r="N87" s="557" t="s">
        <v>302</v>
      </c>
      <c r="O87" s="27"/>
      <c r="P87" s="5"/>
      <c r="Q87" s="28"/>
      <c r="R87" s="15"/>
      <c r="S87" s="15"/>
      <c r="T87" s="15"/>
    </row>
    <row r="88" spans="1:21" ht="18.600000000000001" customHeight="1" x14ac:dyDescent="0.25">
      <c r="A88" s="696"/>
      <c r="B88" s="724"/>
      <c r="C88" s="280" t="s">
        <v>104</v>
      </c>
      <c r="D88" s="465" t="s">
        <v>106</v>
      </c>
      <c r="E88" s="440">
        <v>45695</v>
      </c>
      <c r="F88" s="424">
        <v>3</v>
      </c>
      <c r="G88" s="574" t="s">
        <v>9</v>
      </c>
      <c r="H88" s="575">
        <v>2</v>
      </c>
      <c r="I88" s="467">
        <v>2</v>
      </c>
      <c r="J88" s="200">
        <v>2</v>
      </c>
      <c r="K88" s="196">
        <v>1</v>
      </c>
      <c r="L88" s="197">
        <v>1</v>
      </c>
      <c r="M88" s="12"/>
      <c r="N88" s="557" t="str">
        <f ca="1">CONCATENATE(" Se debió emitir el ", TEXT(E88, "DD/MMM")," en ", RIGHT(D88,5)," - ", NETWORKDAYS(E88,TODAY()), " días de retraso (Wood)")</f>
        <v xml:space="preserve"> Se debió emitir el 07/Feb en Rev.0 - 41 días de retraso (Wood)</v>
      </c>
      <c r="O88" s="27"/>
      <c r="P88" s="5"/>
      <c r="Q88" s="28"/>
      <c r="R88" s="15"/>
      <c r="S88" s="15"/>
      <c r="T88" s="15"/>
    </row>
    <row r="89" spans="1:21" ht="18.600000000000001" customHeight="1" x14ac:dyDescent="0.25">
      <c r="A89" s="696"/>
      <c r="B89" s="724"/>
      <c r="C89" s="280" t="s">
        <v>104</v>
      </c>
      <c r="D89" s="465" t="s">
        <v>108</v>
      </c>
      <c r="E89" s="442">
        <v>45688</v>
      </c>
      <c r="F89" s="424">
        <v>4</v>
      </c>
      <c r="G89" s="574" t="s">
        <v>9</v>
      </c>
      <c r="H89" s="575">
        <v>1</v>
      </c>
      <c r="I89" s="467">
        <v>1</v>
      </c>
      <c r="J89" s="200">
        <v>1</v>
      </c>
      <c r="K89" s="196">
        <v>1</v>
      </c>
      <c r="L89" s="197">
        <v>1</v>
      </c>
      <c r="M89" s="12"/>
      <c r="N89" s="557" t="s">
        <v>301</v>
      </c>
      <c r="O89" s="27"/>
      <c r="P89" s="5"/>
      <c r="Q89" s="28"/>
      <c r="R89" s="15"/>
      <c r="S89" s="15"/>
      <c r="T89" s="15"/>
    </row>
    <row r="90" spans="1:21" ht="18.600000000000001" customHeight="1" x14ac:dyDescent="0.25">
      <c r="A90" s="696"/>
      <c r="B90" s="724"/>
      <c r="C90" s="280" t="s">
        <v>104</v>
      </c>
      <c r="D90" s="465" t="s">
        <v>110</v>
      </c>
      <c r="E90" s="440">
        <v>45695</v>
      </c>
      <c r="F90" s="424">
        <v>1</v>
      </c>
      <c r="G90" s="574" t="s">
        <v>9</v>
      </c>
      <c r="H90" s="575">
        <v>1</v>
      </c>
      <c r="I90" s="467">
        <v>1</v>
      </c>
      <c r="J90" s="467">
        <v>1</v>
      </c>
      <c r="K90" s="196">
        <v>1</v>
      </c>
      <c r="L90" s="197">
        <v>1</v>
      </c>
      <c r="M90" s="12"/>
      <c r="N90" s="557" t="str">
        <f ca="1">CONCATENATE(" Emisión pendiente con un retraso de ",NETWORKDAYS(E90,TODAY()), " días (Wood)")</f>
        <v xml:space="preserve"> Emisión pendiente con un retraso de 41 días (Wood)</v>
      </c>
      <c r="O90" s="27"/>
      <c r="P90" s="5"/>
      <c r="Q90" s="28"/>
      <c r="R90" s="15"/>
      <c r="S90" s="15"/>
      <c r="T90" s="15"/>
    </row>
    <row r="91" spans="1:21" ht="18.600000000000001" customHeight="1" x14ac:dyDescent="0.25">
      <c r="A91" s="696"/>
      <c r="B91" s="724"/>
      <c r="C91" s="280" t="s">
        <v>303</v>
      </c>
      <c r="D91" s="465" t="s">
        <v>304</v>
      </c>
      <c r="E91" s="440"/>
      <c r="F91" s="424"/>
      <c r="G91" s="574" t="s">
        <v>9</v>
      </c>
      <c r="H91" s="575"/>
      <c r="I91" s="467"/>
      <c r="J91" s="467">
        <v>1</v>
      </c>
      <c r="K91" s="196">
        <v>1</v>
      </c>
      <c r="L91" s="197">
        <v>4</v>
      </c>
      <c r="M91" s="12"/>
      <c r="N91" s="557"/>
      <c r="O91" s="27"/>
      <c r="P91" s="5"/>
      <c r="Q91" s="28"/>
      <c r="R91" s="15"/>
      <c r="S91" s="15"/>
      <c r="T91" s="15"/>
    </row>
    <row r="92" spans="1:21" ht="18.600000000000001" customHeight="1" x14ac:dyDescent="0.25">
      <c r="A92" s="696"/>
      <c r="B92" s="724"/>
      <c r="C92" s="139" t="s">
        <v>305</v>
      </c>
      <c r="D92" s="86" t="s">
        <v>306</v>
      </c>
      <c r="E92" s="440">
        <v>45715</v>
      </c>
      <c r="F92" s="156">
        <v>1</v>
      </c>
      <c r="G92" s="52" t="s">
        <v>9</v>
      </c>
      <c r="H92" s="220">
        <v>1</v>
      </c>
      <c r="I92" s="279">
        <v>1</v>
      </c>
      <c r="J92" s="279">
        <v>4</v>
      </c>
      <c r="K92" s="47">
        <v>0</v>
      </c>
      <c r="L92" s="33">
        <v>0</v>
      </c>
      <c r="M92" s="101"/>
      <c r="N92" s="560" t="s">
        <v>307</v>
      </c>
      <c r="O92" s="27"/>
      <c r="P92" s="5"/>
      <c r="Q92" s="28"/>
      <c r="R92" s="15"/>
      <c r="S92" s="15"/>
      <c r="T92" s="15"/>
    </row>
    <row r="93" spans="1:21" ht="18.600000000000001" customHeight="1" x14ac:dyDescent="0.25">
      <c r="A93" s="696"/>
      <c r="B93" s="724"/>
      <c r="C93" s="139" t="s">
        <v>82</v>
      </c>
      <c r="D93" s="86" t="s">
        <v>308</v>
      </c>
      <c r="E93" s="440">
        <v>45720</v>
      </c>
      <c r="F93" s="156">
        <v>1</v>
      </c>
      <c r="G93" s="52" t="s">
        <v>9</v>
      </c>
      <c r="H93" s="220">
        <v>1</v>
      </c>
      <c r="I93" s="279">
        <v>1</v>
      </c>
      <c r="J93" s="279">
        <v>0</v>
      </c>
      <c r="K93" s="47">
        <v>0</v>
      </c>
      <c r="L93" s="33">
        <v>0</v>
      </c>
      <c r="M93" s="101"/>
      <c r="N93" s="88" t="s">
        <v>309</v>
      </c>
      <c r="O93" s="27"/>
      <c r="P93" s="5"/>
      <c r="Q93" s="28"/>
      <c r="R93" s="15"/>
      <c r="S93" s="15"/>
      <c r="T93" s="15"/>
    </row>
    <row r="94" spans="1:21" ht="18.600000000000001" customHeight="1" x14ac:dyDescent="0.25">
      <c r="A94" s="696"/>
      <c r="B94" s="724"/>
      <c r="C94" s="139" t="s">
        <v>82</v>
      </c>
      <c r="D94" s="86" t="s">
        <v>310</v>
      </c>
      <c r="E94" s="440">
        <v>45721</v>
      </c>
      <c r="F94" s="156">
        <v>1</v>
      </c>
      <c r="G94" s="52" t="s">
        <v>9</v>
      </c>
      <c r="H94" s="220">
        <v>1</v>
      </c>
      <c r="I94" s="279">
        <v>1</v>
      </c>
      <c r="J94" s="279">
        <v>4</v>
      </c>
      <c r="K94" s="47">
        <v>0</v>
      </c>
      <c r="L94" s="33">
        <v>0</v>
      </c>
      <c r="M94" s="101"/>
      <c r="N94" s="88" t="s">
        <v>311</v>
      </c>
      <c r="O94" s="27"/>
      <c r="P94" s="5"/>
      <c r="Q94" s="28"/>
      <c r="R94" s="15"/>
      <c r="S94" s="15"/>
      <c r="T94" s="15"/>
    </row>
    <row r="95" spans="1:21" ht="18.600000000000001" customHeight="1" x14ac:dyDescent="0.25">
      <c r="A95" s="696"/>
      <c r="B95" s="724"/>
      <c r="C95" s="139" t="s">
        <v>104</v>
      </c>
      <c r="D95" s="86" t="s">
        <v>255</v>
      </c>
      <c r="E95" s="440">
        <v>45723</v>
      </c>
      <c r="F95" s="156"/>
      <c r="G95" s="52" t="s">
        <v>9</v>
      </c>
      <c r="H95" s="220"/>
      <c r="I95" s="279"/>
      <c r="J95" s="279">
        <v>1</v>
      </c>
      <c r="K95" s="47">
        <v>1</v>
      </c>
      <c r="L95" s="33">
        <v>1</v>
      </c>
      <c r="M95" s="101"/>
      <c r="N95" s="88"/>
      <c r="O95" s="27"/>
      <c r="P95" s="5"/>
      <c r="Q95" s="28"/>
      <c r="R95" s="15"/>
      <c r="S95" s="15"/>
      <c r="T95" s="15"/>
    </row>
    <row r="96" spans="1:21" ht="18.600000000000001" customHeight="1" x14ac:dyDescent="0.25">
      <c r="A96" s="696"/>
      <c r="B96" s="724"/>
      <c r="C96" s="139" t="s">
        <v>104</v>
      </c>
      <c r="D96" s="86" t="s">
        <v>111</v>
      </c>
      <c r="E96" s="440">
        <v>45726</v>
      </c>
      <c r="F96" s="156"/>
      <c r="G96" s="52" t="s">
        <v>9</v>
      </c>
      <c r="H96" s="220"/>
      <c r="I96" s="279"/>
      <c r="J96" s="279">
        <v>1</v>
      </c>
      <c r="K96" s="47">
        <v>1</v>
      </c>
      <c r="L96" s="33">
        <v>1</v>
      </c>
      <c r="M96" s="101"/>
      <c r="N96" s="88"/>
      <c r="O96" s="27"/>
      <c r="P96" s="5"/>
      <c r="Q96" s="28"/>
      <c r="R96" s="15"/>
      <c r="S96" s="15"/>
      <c r="T96" s="15"/>
    </row>
    <row r="97" spans="1:20" ht="18.600000000000001" customHeight="1" x14ac:dyDescent="0.25">
      <c r="A97" s="696"/>
      <c r="B97" s="724"/>
      <c r="C97" s="139"/>
      <c r="D97" s="86"/>
      <c r="E97" s="440"/>
      <c r="F97" s="156"/>
      <c r="G97" s="52"/>
      <c r="H97" s="220"/>
      <c r="I97" s="279"/>
      <c r="J97" s="279"/>
      <c r="K97" s="47"/>
      <c r="L97" s="33"/>
      <c r="M97" s="101"/>
      <c r="N97" s="88"/>
      <c r="O97" s="27"/>
      <c r="P97" s="5"/>
      <c r="Q97" s="28"/>
      <c r="R97" s="15"/>
      <c r="S97" s="15"/>
      <c r="T97" s="15"/>
    </row>
    <row r="98" spans="1:20" ht="8.25" customHeight="1" thickBot="1" x14ac:dyDescent="0.3">
      <c r="A98" s="696"/>
      <c r="B98" s="724"/>
      <c r="C98" s="438"/>
      <c r="D98" s="517"/>
      <c r="E98" s="49"/>
      <c r="F98" s="423"/>
      <c r="G98" s="419"/>
      <c r="H98" s="161"/>
      <c r="I98" s="31"/>
      <c r="J98" s="250"/>
      <c r="K98" s="162"/>
      <c r="L98" s="41"/>
      <c r="M98" s="1"/>
      <c r="N98" s="164"/>
      <c r="O98" s="27"/>
      <c r="P98" s="5"/>
      <c r="Q98" s="28"/>
      <c r="R98" s="15"/>
      <c r="S98" s="15"/>
      <c r="T98" s="15"/>
    </row>
    <row r="99" spans="1:20" ht="18.600000000000001" customHeight="1" x14ac:dyDescent="0.25">
      <c r="A99" s="715"/>
      <c r="B99" s="725" t="s">
        <v>120</v>
      </c>
      <c r="C99" s="400" t="s">
        <v>104</v>
      </c>
      <c r="D99" s="518" t="s">
        <v>121</v>
      </c>
      <c r="E99" s="308">
        <v>45688</v>
      </c>
      <c r="F99" s="98">
        <v>1</v>
      </c>
      <c r="G99" s="288" t="s">
        <v>9</v>
      </c>
      <c r="H99" s="285">
        <v>1</v>
      </c>
      <c r="I99" s="8">
        <v>1</v>
      </c>
      <c r="J99" s="8">
        <v>1</v>
      </c>
      <c r="K99" s="46">
        <v>1</v>
      </c>
      <c r="L99" s="32">
        <v>1</v>
      </c>
      <c r="M99" s="209"/>
      <c r="N99" s="608" t="str">
        <f ca="1">CONCATENATE(" Emisión pendiente con un retraso de ",NETWORKDAYS(E99,TODAY()), " días (Wood)", ", se emite el viernes 07/Mar")</f>
        <v xml:space="preserve"> Emisión pendiente con un retraso de 46 días (Wood), se emite el viernes 07/Mar</v>
      </c>
      <c r="O99" s="27"/>
      <c r="P99" s="5"/>
      <c r="Q99" s="28"/>
      <c r="R99" s="15"/>
      <c r="S99" s="15"/>
      <c r="T99" s="15"/>
    </row>
    <row r="100" spans="1:20" ht="18.600000000000001" customHeight="1" x14ac:dyDescent="0.25">
      <c r="A100" s="715"/>
      <c r="B100" s="726"/>
      <c r="C100" s="470" t="s">
        <v>104</v>
      </c>
      <c r="D100" s="515" t="s">
        <v>122</v>
      </c>
      <c r="E100" s="191">
        <v>45695</v>
      </c>
      <c r="F100" s="108">
        <v>1</v>
      </c>
      <c r="G100" s="421" t="s">
        <v>9</v>
      </c>
      <c r="H100" s="297">
        <v>1</v>
      </c>
      <c r="I100" s="11">
        <v>1</v>
      </c>
      <c r="J100" s="11">
        <v>1</v>
      </c>
      <c r="K100" s="64">
        <v>1</v>
      </c>
      <c r="L100" s="35">
        <v>1</v>
      </c>
      <c r="M100" s="167"/>
      <c r="N100" s="568" t="str">
        <f ca="1">CONCATENATE(" Emisión pendiente con un retraso de ",NETWORKDAYS(E100,TODAY()), " días (Wood)", ", se emite el viernes 07/Mar")</f>
        <v xml:space="preserve"> Emisión pendiente con un retraso de 41 días (Wood), se emite el viernes 07/Mar</v>
      </c>
      <c r="O100" s="27"/>
      <c r="P100" s="5"/>
      <c r="Q100" s="28"/>
      <c r="R100" s="15"/>
      <c r="S100" s="15"/>
      <c r="T100" s="15"/>
    </row>
    <row r="101" spans="1:20" ht="18.600000000000001" customHeight="1" x14ac:dyDescent="0.25">
      <c r="A101" s="715"/>
      <c r="B101" s="726"/>
      <c r="C101" s="470" t="s">
        <v>104</v>
      </c>
      <c r="D101" s="515" t="s">
        <v>312</v>
      </c>
      <c r="E101" s="513">
        <v>45702</v>
      </c>
      <c r="F101" s="108">
        <v>1</v>
      </c>
      <c r="G101" s="421" t="s">
        <v>9</v>
      </c>
      <c r="H101" s="297">
        <v>1</v>
      </c>
      <c r="I101" s="11">
        <v>1</v>
      </c>
      <c r="J101" s="11">
        <v>1</v>
      </c>
      <c r="K101" s="64">
        <v>1</v>
      </c>
      <c r="L101" s="35">
        <v>1</v>
      </c>
      <c r="M101" s="167"/>
      <c r="N101" s="610" t="s">
        <v>313</v>
      </c>
      <c r="O101" s="27"/>
      <c r="P101" s="5"/>
      <c r="Q101" s="28"/>
      <c r="R101" s="15"/>
      <c r="S101" s="15"/>
      <c r="T101" s="15"/>
    </row>
    <row r="102" spans="1:20" ht="18.600000000000001" customHeight="1" x14ac:dyDescent="0.25">
      <c r="A102" s="715"/>
      <c r="B102" s="726"/>
      <c r="C102" s="470" t="s">
        <v>104</v>
      </c>
      <c r="D102" s="515" t="s">
        <v>314</v>
      </c>
      <c r="E102" s="513">
        <v>45702</v>
      </c>
      <c r="F102" s="108">
        <v>4</v>
      </c>
      <c r="G102" s="421" t="s">
        <v>9</v>
      </c>
      <c r="H102" s="297">
        <v>4</v>
      </c>
      <c r="I102" s="11">
        <v>4</v>
      </c>
      <c r="J102" s="11">
        <v>1</v>
      </c>
      <c r="K102" s="64">
        <v>1</v>
      </c>
      <c r="L102" s="35">
        <v>1</v>
      </c>
      <c r="M102" s="167"/>
      <c r="N102" s="545" t="s">
        <v>315</v>
      </c>
      <c r="O102" s="27"/>
      <c r="P102" s="5"/>
      <c r="Q102" s="28"/>
      <c r="R102" s="15"/>
      <c r="S102" s="15"/>
      <c r="T102" s="15"/>
    </row>
    <row r="103" spans="1:20" ht="18.600000000000001" customHeight="1" x14ac:dyDescent="0.25">
      <c r="A103" s="715"/>
      <c r="B103" s="726"/>
      <c r="C103" s="470" t="s">
        <v>104</v>
      </c>
      <c r="D103" s="456" t="s">
        <v>123</v>
      </c>
      <c r="E103" s="191">
        <v>45709</v>
      </c>
      <c r="F103" s="108">
        <v>1</v>
      </c>
      <c r="G103" s="421" t="s">
        <v>9</v>
      </c>
      <c r="H103" s="297">
        <v>1</v>
      </c>
      <c r="I103" s="11">
        <v>1</v>
      </c>
      <c r="J103" s="11">
        <v>1</v>
      </c>
      <c r="K103" s="64">
        <v>1</v>
      </c>
      <c r="L103" s="35">
        <v>1</v>
      </c>
      <c r="M103" s="167"/>
      <c r="N103" s="567" t="str">
        <f ca="1">CONCATENATE(" Emisión pendiente con un retraso de ",NETWORKDAYS(E103,TODAY()), " días (Wood)", ", se emite el martes 11/Mar")</f>
        <v xml:space="preserve"> Emisión pendiente con un retraso de 31 días (Wood), se emite el martes 11/Mar</v>
      </c>
      <c r="O103" s="27"/>
      <c r="P103" s="5"/>
      <c r="Q103" s="28"/>
      <c r="R103" s="15"/>
      <c r="S103" s="15"/>
      <c r="T103" s="15"/>
    </row>
    <row r="104" spans="1:20" ht="18.600000000000001" customHeight="1" x14ac:dyDescent="0.25">
      <c r="A104" s="715"/>
      <c r="B104" s="726"/>
      <c r="C104" s="470" t="s">
        <v>104</v>
      </c>
      <c r="D104" s="456" t="s">
        <v>124</v>
      </c>
      <c r="E104" s="191">
        <v>45716</v>
      </c>
      <c r="F104" s="108">
        <v>4</v>
      </c>
      <c r="G104" s="421" t="s">
        <v>9</v>
      </c>
      <c r="H104" s="297">
        <v>4</v>
      </c>
      <c r="I104" s="11">
        <v>4</v>
      </c>
      <c r="J104" s="11">
        <v>1</v>
      </c>
      <c r="K104" s="64">
        <v>1</v>
      </c>
      <c r="L104" s="35">
        <v>1</v>
      </c>
      <c r="M104" s="167"/>
      <c r="N104" s="568" t="str">
        <f ca="1">CONCATENATE(" Emisión pendiente con un retraso de ",NETWORKDAYS(E104,TODAY()), " días (Wood)", ", se emite el miércoles 12/Mar")</f>
        <v xml:space="preserve"> Emisión pendiente con un retraso de 26 días (Wood), se emite el miércoles 12/Mar</v>
      </c>
      <c r="O104" s="27"/>
      <c r="P104" s="5"/>
      <c r="Q104" s="28"/>
      <c r="R104" s="15"/>
      <c r="S104" s="15"/>
      <c r="T104" s="15"/>
    </row>
    <row r="105" spans="1:20" ht="18.600000000000001" customHeight="1" x14ac:dyDescent="0.25">
      <c r="A105" s="715"/>
      <c r="B105" s="726"/>
      <c r="C105" s="347" t="s">
        <v>125</v>
      </c>
      <c r="D105" s="269" t="s">
        <v>129</v>
      </c>
      <c r="E105" s="180">
        <v>45688</v>
      </c>
      <c r="F105" s="97">
        <v>1</v>
      </c>
      <c r="G105" s="125" t="s">
        <v>9</v>
      </c>
      <c r="H105" s="178">
        <v>1</v>
      </c>
      <c r="I105" s="7">
        <v>1</v>
      </c>
      <c r="J105" s="7">
        <v>1</v>
      </c>
      <c r="K105" s="47">
        <v>1</v>
      </c>
      <c r="L105" s="33">
        <v>1</v>
      </c>
      <c r="M105" s="101"/>
      <c r="N105" s="568"/>
      <c r="O105" s="27"/>
      <c r="P105" s="5"/>
      <c r="Q105" s="28"/>
      <c r="R105" s="15"/>
      <c r="S105" s="15"/>
      <c r="T105" s="15"/>
    </row>
    <row r="106" spans="1:20" ht="18.600000000000001" customHeight="1" x14ac:dyDescent="0.25">
      <c r="A106" s="715"/>
      <c r="B106" s="726"/>
      <c r="C106" s="347" t="s">
        <v>125</v>
      </c>
      <c r="D106" s="269" t="s">
        <v>130</v>
      </c>
      <c r="E106" s="180">
        <v>45695</v>
      </c>
      <c r="F106" s="97">
        <v>3</v>
      </c>
      <c r="G106" s="125" t="s">
        <v>9</v>
      </c>
      <c r="H106" s="178">
        <v>3</v>
      </c>
      <c r="I106" s="7">
        <v>3</v>
      </c>
      <c r="J106" s="7">
        <v>2</v>
      </c>
      <c r="K106" s="47">
        <v>2</v>
      </c>
      <c r="L106" s="33">
        <v>2</v>
      </c>
      <c r="M106" s="101"/>
      <c r="N106" s="568" t="s">
        <v>132</v>
      </c>
      <c r="O106" s="27"/>
      <c r="P106" s="5"/>
      <c r="Q106" s="28"/>
      <c r="R106" s="15"/>
      <c r="S106" s="15"/>
      <c r="T106" s="15"/>
    </row>
    <row r="107" spans="1:20" ht="18.600000000000001" customHeight="1" x14ac:dyDescent="0.25">
      <c r="A107" s="715"/>
      <c r="B107" s="726"/>
      <c r="C107" s="347" t="s">
        <v>125</v>
      </c>
      <c r="D107" s="269" t="s">
        <v>131</v>
      </c>
      <c r="E107" s="418">
        <v>45681</v>
      </c>
      <c r="F107" s="97">
        <v>2</v>
      </c>
      <c r="G107" s="125" t="s">
        <v>9</v>
      </c>
      <c r="H107" s="178">
        <v>2</v>
      </c>
      <c r="I107" s="7">
        <v>2</v>
      </c>
      <c r="J107" s="7">
        <v>2</v>
      </c>
      <c r="K107" s="47">
        <v>2</v>
      </c>
      <c r="L107" s="33">
        <v>2</v>
      </c>
      <c r="M107" s="101"/>
      <c r="N107" s="568" t="s">
        <v>132</v>
      </c>
      <c r="O107" s="27"/>
      <c r="P107" s="5"/>
      <c r="Q107" s="28"/>
      <c r="R107" s="15"/>
      <c r="S107" s="15"/>
      <c r="T107" s="15"/>
    </row>
    <row r="108" spans="1:20" ht="18.600000000000001" customHeight="1" x14ac:dyDescent="0.25">
      <c r="A108" s="715"/>
      <c r="B108" s="726"/>
      <c r="C108" s="347" t="s">
        <v>125</v>
      </c>
      <c r="D108" s="92" t="s">
        <v>133</v>
      </c>
      <c r="E108" s="180">
        <v>45681</v>
      </c>
      <c r="F108" s="97">
        <v>2</v>
      </c>
      <c r="G108" s="125" t="s">
        <v>9</v>
      </c>
      <c r="H108" s="178">
        <v>2</v>
      </c>
      <c r="I108" s="7">
        <v>2</v>
      </c>
      <c r="J108" s="7">
        <v>2</v>
      </c>
      <c r="K108" s="47">
        <v>2</v>
      </c>
      <c r="L108" s="33">
        <v>2</v>
      </c>
      <c r="M108" s="101"/>
      <c r="N108" s="568" t="s">
        <v>132</v>
      </c>
      <c r="O108" s="27"/>
      <c r="P108" s="5"/>
      <c r="Q108" s="28"/>
      <c r="R108" s="15"/>
      <c r="S108" s="15"/>
      <c r="T108" s="15"/>
    </row>
    <row r="109" spans="1:20" ht="18.600000000000001" customHeight="1" x14ac:dyDescent="0.25">
      <c r="A109" s="715"/>
      <c r="B109" s="726"/>
      <c r="C109" s="347" t="s">
        <v>125</v>
      </c>
      <c r="D109" s="269" t="s">
        <v>134</v>
      </c>
      <c r="E109" s="180">
        <v>45681</v>
      </c>
      <c r="F109" s="97">
        <v>2</v>
      </c>
      <c r="G109" s="125" t="s">
        <v>9</v>
      </c>
      <c r="H109" s="178">
        <v>2</v>
      </c>
      <c r="I109" s="7">
        <v>2</v>
      </c>
      <c r="J109" s="7">
        <v>2</v>
      </c>
      <c r="K109" s="47">
        <v>2</v>
      </c>
      <c r="L109" s="33">
        <v>2</v>
      </c>
      <c r="M109" s="101"/>
      <c r="N109" s="568" t="s">
        <v>132</v>
      </c>
      <c r="O109" s="27"/>
      <c r="P109" s="5"/>
      <c r="Q109" s="28"/>
      <c r="R109" s="15"/>
      <c r="S109" s="15"/>
      <c r="T109" s="15"/>
    </row>
    <row r="110" spans="1:20" ht="18.600000000000001" customHeight="1" x14ac:dyDescent="0.25">
      <c r="A110" s="715"/>
      <c r="B110" s="726"/>
      <c r="C110" s="347" t="s">
        <v>125</v>
      </c>
      <c r="D110" s="269" t="s">
        <v>135</v>
      </c>
      <c r="E110" s="191">
        <v>45695</v>
      </c>
      <c r="F110" s="97">
        <v>2</v>
      </c>
      <c r="G110" s="125" t="s">
        <v>9</v>
      </c>
      <c r="H110" s="178">
        <v>2</v>
      </c>
      <c r="I110" s="7">
        <v>2</v>
      </c>
      <c r="J110" s="7">
        <v>2</v>
      </c>
      <c r="K110" s="47">
        <v>2</v>
      </c>
      <c r="L110" s="33">
        <v>2</v>
      </c>
      <c r="M110" s="101"/>
      <c r="N110" s="568" t="s">
        <v>132</v>
      </c>
      <c r="O110" s="27"/>
      <c r="P110" s="5"/>
      <c r="Q110" s="28"/>
      <c r="R110" s="15"/>
      <c r="S110" s="15"/>
      <c r="T110" s="15"/>
    </row>
    <row r="111" spans="1:20" ht="18.600000000000001" customHeight="1" x14ac:dyDescent="0.25">
      <c r="A111" s="715"/>
      <c r="B111" s="726"/>
      <c r="C111" s="520" t="s">
        <v>136</v>
      </c>
      <c r="D111" s="473" t="s">
        <v>256</v>
      </c>
      <c r="E111" s="191"/>
      <c r="F111" s="97">
        <v>3</v>
      </c>
      <c r="G111" s="125" t="s">
        <v>9</v>
      </c>
      <c r="H111" s="178">
        <v>3</v>
      </c>
      <c r="I111" s="7">
        <v>3</v>
      </c>
      <c r="J111" s="7">
        <v>3</v>
      </c>
      <c r="K111" s="47">
        <v>3</v>
      </c>
      <c r="L111" s="33">
        <v>3</v>
      </c>
      <c r="M111" s="101"/>
      <c r="N111" s="568" t="s">
        <v>316</v>
      </c>
      <c r="O111" s="27"/>
      <c r="P111" s="5"/>
      <c r="Q111" s="28"/>
      <c r="R111" s="15"/>
      <c r="S111" s="15"/>
      <c r="T111" s="15"/>
    </row>
    <row r="112" spans="1:20" ht="18.600000000000001" customHeight="1" x14ac:dyDescent="0.25">
      <c r="A112" s="715"/>
      <c r="B112" s="726"/>
      <c r="C112" s="347" t="s">
        <v>125</v>
      </c>
      <c r="D112" s="269" t="s">
        <v>317</v>
      </c>
      <c r="E112" s="180">
        <v>45688</v>
      </c>
      <c r="F112" s="97">
        <v>1</v>
      </c>
      <c r="G112" s="125" t="s">
        <v>9</v>
      </c>
      <c r="H112" s="178">
        <v>3</v>
      </c>
      <c r="I112" s="7">
        <v>3</v>
      </c>
      <c r="J112" s="7">
        <v>3</v>
      </c>
      <c r="K112" s="47">
        <v>3</v>
      </c>
      <c r="L112" s="33">
        <v>3</v>
      </c>
      <c r="M112" s="101"/>
      <c r="N112" s="568" t="s">
        <v>139</v>
      </c>
      <c r="O112" s="27"/>
      <c r="P112" s="5"/>
      <c r="Q112" s="28"/>
      <c r="R112" s="15"/>
      <c r="S112" s="15"/>
      <c r="T112" s="15"/>
    </row>
    <row r="113" spans="1:39" ht="18.600000000000001" customHeight="1" x14ac:dyDescent="0.25">
      <c r="A113" s="715"/>
      <c r="B113" s="726"/>
      <c r="C113" s="347" t="s">
        <v>140</v>
      </c>
      <c r="D113" s="526" t="s">
        <v>318</v>
      </c>
      <c r="E113" s="180">
        <v>45681</v>
      </c>
      <c r="F113" s="97">
        <v>2</v>
      </c>
      <c r="G113" s="125" t="s">
        <v>9</v>
      </c>
      <c r="H113" s="178">
        <v>2</v>
      </c>
      <c r="I113" s="7">
        <v>2</v>
      </c>
      <c r="J113" s="7">
        <v>2</v>
      </c>
      <c r="K113" s="47">
        <v>2</v>
      </c>
      <c r="L113" s="33">
        <v>2</v>
      </c>
      <c r="M113" s="101"/>
      <c r="N113" s="568" t="s">
        <v>132</v>
      </c>
      <c r="O113" s="27"/>
      <c r="P113" s="5"/>
      <c r="Q113" s="28"/>
      <c r="R113" s="15"/>
      <c r="S113" s="15"/>
      <c r="T113" s="15"/>
    </row>
    <row r="114" spans="1:39" ht="18.600000000000001" customHeight="1" x14ac:dyDescent="0.25">
      <c r="A114" s="715"/>
      <c r="B114" s="726"/>
      <c r="C114" s="520" t="s">
        <v>142</v>
      </c>
      <c r="D114" s="521" t="s">
        <v>143</v>
      </c>
      <c r="E114" s="181"/>
      <c r="F114" s="109">
        <v>1</v>
      </c>
      <c r="G114" s="246" t="s">
        <v>9</v>
      </c>
      <c r="H114" s="135">
        <v>1</v>
      </c>
      <c r="I114" s="10">
        <v>1</v>
      </c>
      <c r="J114" s="10">
        <v>1</v>
      </c>
      <c r="K114" s="47">
        <v>1</v>
      </c>
      <c r="L114" s="33">
        <v>1</v>
      </c>
      <c r="M114" s="101"/>
      <c r="N114" s="568"/>
      <c r="O114" s="27"/>
      <c r="P114" s="5"/>
      <c r="Q114" s="28"/>
      <c r="R114" s="15"/>
      <c r="S114" s="15"/>
      <c r="T114" s="15"/>
    </row>
    <row r="115" spans="1:39" ht="18.600000000000001" customHeight="1" x14ac:dyDescent="0.25">
      <c r="A115" s="715"/>
      <c r="B115" s="726"/>
      <c r="C115" s="377" t="s">
        <v>125</v>
      </c>
      <c r="D115" s="523" t="s">
        <v>319</v>
      </c>
      <c r="E115" s="359">
        <v>45664</v>
      </c>
      <c r="F115" s="109">
        <v>1</v>
      </c>
      <c r="G115" s="246" t="s">
        <v>9</v>
      </c>
      <c r="H115" s="135">
        <v>1</v>
      </c>
      <c r="I115" s="10">
        <v>1</v>
      </c>
      <c r="J115" s="10">
        <v>1</v>
      </c>
      <c r="K115" s="47">
        <v>1</v>
      </c>
      <c r="L115" s="38">
        <v>2</v>
      </c>
      <c r="M115" s="101"/>
      <c r="N115" s="611" t="s">
        <v>132</v>
      </c>
      <c r="O115" s="27"/>
      <c r="P115" s="5"/>
      <c r="Q115" s="28"/>
      <c r="R115" s="15"/>
      <c r="S115" s="15"/>
      <c r="T115" s="15"/>
    </row>
    <row r="116" spans="1:39" ht="18.600000000000001" customHeight="1" x14ac:dyDescent="0.25">
      <c r="A116" s="715"/>
      <c r="B116" s="726"/>
      <c r="C116" s="377"/>
      <c r="D116" s="523"/>
      <c r="E116" s="359"/>
      <c r="F116" s="109"/>
      <c r="G116" s="246"/>
      <c r="H116" s="135"/>
      <c r="I116" s="10"/>
      <c r="J116" s="243"/>
      <c r="K116" s="44"/>
      <c r="L116" s="33"/>
      <c r="M116" s="170"/>
      <c r="N116" s="176"/>
      <c r="O116" s="27"/>
      <c r="P116" s="5"/>
      <c r="Q116" s="28"/>
      <c r="R116" s="15"/>
      <c r="S116" s="15"/>
      <c r="T116" s="15"/>
    </row>
    <row r="117" spans="1:39" ht="8.25" customHeight="1" thickBot="1" x14ac:dyDescent="0.3">
      <c r="A117" s="715"/>
      <c r="B117" s="579"/>
      <c r="C117" s="580"/>
      <c r="D117" s="376"/>
      <c r="E117" s="206"/>
      <c r="F117" s="99"/>
      <c r="G117" s="247"/>
      <c r="H117" s="60"/>
      <c r="I117" s="9"/>
      <c r="J117" s="244"/>
      <c r="K117" s="45"/>
      <c r="L117" s="37"/>
      <c r="M117" s="171"/>
      <c r="N117" s="177"/>
      <c r="O117" s="27"/>
      <c r="P117" s="5"/>
      <c r="Q117" s="28"/>
      <c r="R117" s="15"/>
      <c r="S117" s="15"/>
      <c r="T117" s="15"/>
    </row>
    <row r="118" spans="1:39" ht="18.600000000000001" customHeight="1" thickBot="1" x14ac:dyDescent="0.3">
      <c r="A118" s="715"/>
      <c r="B118" s="715" t="s">
        <v>146</v>
      </c>
      <c r="C118" s="479" t="s">
        <v>82</v>
      </c>
      <c r="D118" s="355" t="s">
        <v>320</v>
      </c>
      <c r="E118" s="345">
        <v>45707</v>
      </c>
      <c r="F118" s="297">
        <v>4</v>
      </c>
      <c r="G118" s="302" t="s">
        <v>9</v>
      </c>
      <c r="H118" s="297">
        <v>1</v>
      </c>
      <c r="I118" s="11">
        <v>1</v>
      </c>
      <c r="J118" s="11">
        <v>4</v>
      </c>
      <c r="K118" s="11">
        <v>0</v>
      </c>
      <c r="L118" s="35">
        <v>0</v>
      </c>
      <c r="M118" s="167"/>
      <c r="N118" s="561" t="s">
        <v>182</v>
      </c>
      <c r="O118" s="12"/>
      <c r="P118" s="5"/>
      <c r="Q118" s="28"/>
      <c r="R118" s="15"/>
      <c r="S118" s="15"/>
      <c r="T118" s="15"/>
      <c r="U118" s="26"/>
      <c r="V118" s="26"/>
      <c r="W118" s="26"/>
      <c r="X118" s="26"/>
      <c r="Y118" s="26"/>
      <c r="Z118" s="26"/>
      <c r="AA118" s="15"/>
      <c r="AB118" s="15"/>
      <c r="AK118" s="15"/>
      <c r="AL118" s="15"/>
      <c r="AM118" s="15"/>
    </row>
    <row r="119" spans="1:39" ht="18.600000000000001" customHeight="1" thickBot="1" x14ac:dyDescent="0.3">
      <c r="A119" s="715"/>
      <c r="B119" s="714"/>
      <c r="C119" s="479" t="s">
        <v>41</v>
      </c>
      <c r="D119" s="355" t="s">
        <v>321</v>
      </c>
      <c r="E119" s="345"/>
      <c r="F119" s="297">
        <v>1</v>
      </c>
      <c r="G119" s="302" t="s">
        <v>9</v>
      </c>
      <c r="H119" s="297">
        <v>1</v>
      </c>
      <c r="I119" s="11">
        <v>1</v>
      </c>
      <c r="J119" s="11">
        <v>4</v>
      </c>
      <c r="K119" s="11">
        <v>0</v>
      </c>
      <c r="L119" s="35">
        <v>0</v>
      </c>
      <c r="M119" s="167"/>
      <c r="N119" s="560" t="s">
        <v>182</v>
      </c>
      <c r="O119" s="12"/>
      <c r="P119" s="5"/>
      <c r="Q119" s="28"/>
      <c r="R119" s="15"/>
      <c r="S119" s="15"/>
      <c r="T119" s="15"/>
      <c r="U119" s="26"/>
      <c r="V119" s="26"/>
      <c r="W119" s="26"/>
      <c r="X119" s="26"/>
      <c r="Y119" s="26"/>
      <c r="Z119" s="26"/>
      <c r="AA119" s="15"/>
      <c r="AB119" s="15"/>
      <c r="AK119" s="15"/>
      <c r="AL119" s="15"/>
      <c r="AM119" s="15"/>
    </row>
    <row r="120" spans="1:39" ht="18.600000000000001" customHeight="1" thickBot="1" x14ac:dyDescent="0.3">
      <c r="A120" s="715"/>
      <c r="B120" s="714"/>
      <c r="C120" s="479" t="s">
        <v>82</v>
      </c>
      <c r="D120" s="355" t="s">
        <v>257</v>
      </c>
      <c r="E120" s="345">
        <v>45688</v>
      </c>
      <c r="F120" s="297">
        <v>2</v>
      </c>
      <c r="G120" s="302" t="s">
        <v>9</v>
      </c>
      <c r="H120" s="297">
        <v>2</v>
      </c>
      <c r="I120" s="11">
        <v>2</v>
      </c>
      <c r="J120" s="11">
        <v>2</v>
      </c>
      <c r="K120" s="11">
        <v>2</v>
      </c>
      <c r="L120" s="35">
        <v>2</v>
      </c>
      <c r="M120" s="167"/>
      <c r="N120" s="563" t="s">
        <v>258</v>
      </c>
      <c r="O120" s="12"/>
      <c r="P120" s="5"/>
      <c r="Q120" s="28"/>
      <c r="R120" s="15"/>
      <c r="S120" s="15"/>
      <c r="T120" s="15"/>
      <c r="U120" s="26"/>
      <c r="V120" s="26"/>
      <c r="W120" s="26"/>
      <c r="X120" s="26"/>
      <c r="Y120" s="26"/>
      <c r="Z120" s="26"/>
      <c r="AA120" s="15"/>
      <c r="AB120" s="15"/>
      <c r="AK120" s="15"/>
      <c r="AL120" s="15"/>
      <c r="AM120" s="15"/>
    </row>
    <row r="121" spans="1:39" ht="18.600000000000001" customHeight="1" thickBot="1" x14ac:dyDescent="0.3">
      <c r="A121" s="715"/>
      <c r="B121" s="714"/>
      <c r="C121" s="479" t="s">
        <v>82</v>
      </c>
      <c r="D121" s="355" t="s">
        <v>259</v>
      </c>
      <c r="E121" s="345">
        <v>45688</v>
      </c>
      <c r="F121" s="297">
        <v>2</v>
      </c>
      <c r="G121" s="238" t="s">
        <v>9</v>
      </c>
      <c r="H121" s="297">
        <v>2</v>
      </c>
      <c r="I121" s="11">
        <v>2</v>
      </c>
      <c r="J121" s="11">
        <v>2</v>
      </c>
      <c r="K121" s="11">
        <v>2</v>
      </c>
      <c r="L121" s="35">
        <v>2</v>
      </c>
      <c r="M121" s="167"/>
      <c r="N121" s="563" t="s">
        <v>258</v>
      </c>
      <c r="O121" s="12"/>
      <c r="P121" s="5"/>
      <c r="Q121" s="28"/>
      <c r="R121" s="15"/>
      <c r="S121" s="15"/>
      <c r="T121" s="15"/>
      <c r="U121" s="26"/>
      <c r="V121" s="26"/>
      <c r="W121" s="26"/>
      <c r="X121" s="26"/>
      <c r="Y121" s="26"/>
      <c r="Z121" s="26"/>
      <c r="AA121" s="15"/>
      <c r="AB121" s="15"/>
      <c r="AK121" s="15"/>
      <c r="AL121" s="15"/>
      <c r="AM121" s="15"/>
    </row>
    <row r="122" spans="1:39" ht="18.600000000000001" customHeight="1" thickBot="1" x14ac:dyDescent="0.3">
      <c r="A122" s="715"/>
      <c r="B122" s="714"/>
      <c r="C122" s="347" t="s">
        <v>82</v>
      </c>
      <c r="D122" s="351" t="s">
        <v>260</v>
      </c>
      <c r="E122" s="345">
        <v>45702</v>
      </c>
      <c r="F122" s="178">
        <v>1</v>
      </c>
      <c r="G122" s="238" t="s">
        <v>9</v>
      </c>
      <c r="H122" s="178">
        <v>1</v>
      </c>
      <c r="I122" s="7">
        <v>1</v>
      </c>
      <c r="J122" s="279">
        <v>1</v>
      </c>
      <c r="K122" s="7">
        <v>1</v>
      </c>
      <c r="L122" s="33">
        <v>1</v>
      </c>
      <c r="M122" s="101"/>
      <c r="N122" s="564" t="s">
        <v>261</v>
      </c>
      <c r="O122" s="12"/>
      <c r="P122" s="5"/>
      <c r="Q122" s="28"/>
      <c r="R122" s="15"/>
      <c r="S122" s="15"/>
      <c r="T122" s="15"/>
      <c r="U122" s="26"/>
      <c r="V122" s="26"/>
      <c r="W122" s="26"/>
      <c r="X122" s="26"/>
      <c r="Y122" s="26"/>
      <c r="Z122" s="26"/>
      <c r="AA122" s="15"/>
      <c r="AB122" s="15"/>
      <c r="AK122" s="15"/>
      <c r="AL122" s="15"/>
      <c r="AM122" s="15"/>
    </row>
    <row r="123" spans="1:39" ht="18.600000000000001" customHeight="1" thickBot="1" x14ac:dyDescent="0.3">
      <c r="A123" s="715"/>
      <c r="B123" s="714"/>
      <c r="C123" s="347" t="s">
        <v>82</v>
      </c>
      <c r="D123" s="351" t="s">
        <v>147</v>
      </c>
      <c r="E123" s="345">
        <v>45702</v>
      </c>
      <c r="F123" s="178">
        <v>1</v>
      </c>
      <c r="G123" s="238" t="s">
        <v>9</v>
      </c>
      <c r="H123" s="178">
        <v>1</v>
      </c>
      <c r="I123" s="7">
        <v>1</v>
      </c>
      <c r="J123" s="279">
        <v>1</v>
      </c>
      <c r="K123" s="7">
        <v>1</v>
      </c>
      <c r="L123" s="33">
        <v>1</v>
      </c>
      <c r="M123" s="101"/>
      <c r="N123" s="564" t="s">
        <v>148</v>
      </c>
      <c r="O123" s="12"/>
      <c r="P123" s="5"/>
      <c r="Q123" s="28"/>
      <c r="R123" s="15"/>
      <c r="S123" s="15"/>
      <c r="T123" s="15"/>
      <c r="U123" s="26"/>
      <c r="V123" s="26"/>
      <c r="W123" s="26"/>
      <c r="X123" s="26"/>
      <c r="Y123" s="26"/>
      <c r="Z123" s="26"/>
      <c r="AA123" s="15"/>
      <c r="AB123" s="15"/>
      <c r="AK123" s="15"/>
      <c r="AL123" s="15"/>
      <c r="AM123" s="15"/>
    </row>
    <row r="124" spans="1:39" ht="18.600000000000001" customHeight="1" thickBot="1" x14ac:dyDescent="0.3">
      <c r="A124" s="715"/>
      <c r="B124" s="714"/>
      <c r="C124" s="347" t="s">
        <v>82</v>
      </c>
      <c r="D124" s="351" t="s">
        <v>149</v>
      </c>
      <c r="E124" s="345"/>
      <c r="F124" s="178">
        <v>1</v>
      </c>
      <c r="G124" s="238" t="s">
        <v>9</v>
      </c>
      <c r="H124" s="178">
        <v>1</v>
      </c>
      <c r="I124" s="7">
        <v>1</v>
      </c>
      <c r="J124" s="279">
        <v>1</v>
      </c>
      <c r="K124" s="7">
        <v>1</v>
      </c>
      <c r="L124" s="33">
        <v>1</v>
      </c>
      <c r="M124" s="101"/>
      <c r="N124" s="564" t="s">
        <v>150</v>
      </c>
      <c r="O124" s="12"/>
      <c r="P124" s="5"/>
      <c r="Q124" s="28"/>
      <c r="R124" s="15"/>
      <c r="S124" s="15"/>
      <c r="T124" s="15"/>
      <c r="U124" s="26"/>
      <c r="V124" s="26"/>
      <c r="W124" s="26"/>
      <c r="X124" s="26"/>
      <c r="Y124" s="26"/>
      <c r="Z124" s="26"/>
      <c r="AA124" s="15"/>
      <c r="AB124" s="15"/>
      <c r="AK124" s="15"/>
      <c r="AL124" s="15"/>
      <c r="AM124" s="15"/>
    </row>
    <row r="125" spans="1:39" ht="18.600000000000001" customHeight="1" thickBot="1" x14ac:dyDescent="0.3">
      <c r="A125" s="715"/>
      <c r="B125" s="714"/>
      <c r="C125" s="347" t="s">
        <v>82</v>
      </c>
      <c r="D125" s="351" t="s">
        <v>151</v>
      </c>
      <c r="E125" s="345">
        <v>45702</v>
      </c>
      <c r="F125" s="178">
        <v>1</v>
      </c>
      <c r="G125" s="238" t="s">
        <v>9</v>
      </c>
      <c r="H125" s="178">
        <v>1</v>
      </c>
      <c r="I125" s="7">
        <v>1</v>
      </c>
      <c r="J125" s="279">
        <v>1</v>
      </c>
      <c r="K125" s="7">
        <v>1</v>
      </c>
      <c r="L125" s="33">
        <v>1</v>
      </c>
      <c r="M125" s="101"/>
      <c r="N125" s="260" t="s">
        <v>322</v>
      </c>
      <c r="O125" s="12"/>
      <c r="P125" s="5"/>
      <c r="Q125" s="28"/>
      <c r="R125" s="15"/>
      <c r="S125" s="15"/>
      <c r="T125" s="15"/>
      <c r="U125" s="26"/>
      <c r="V125" s="26"/>
      <c r="W125" s="26"/>
      <c r="X125" s="26"/>
      <c r="Y125" s="26"/>
      <c r="Z125" s="26"/>
      <c r="AA125" s="15"/>
      <c r="AB125" s="15"/>
      <c r="AK125" s="15"/>
      <c r="AL125" s="15"/>
      <c r="AM125" s="15"/>
    </row>
    <row r="126" spans="1:39" ht="18.600000000000001" customHeight="1" thickBot="1" x14ac:dyDescent="0.3">
      <c r="A126" s="715"/>
      <c r="B126" s="714"/>
      <c r="C126" s="347" t="s">
        <v>82</v>
      </c>
      <c r="D126" s="351" t="s">
        <v>153</v>
      </c>
      <c r="E126" s="345">
        <v>45702</v>
      </c>
      <c r="F126" s="178">
        <v>1</v>
      </c>
      <c r="G126" s="238" t="s">
        <v>9</v>
      </c>
      <c r="H126" s="178">
        <v>1</v>
      </c>
      <c r="I126" s="7">
        <v>1</v>
      </c>
      <c r="J126" s="279">
        <v>1</v>
      </c>
      <c r="K126" s="7">
        <v>1</v>
      </c>
      <c r="L126" s="33">
        <v>1</v>
      </c>
      <c r="M126" s="101"/>
      <c r="N126" s="260" t="s">
        <v>322</v>
      </c>
      <c r="O126" s="12"/>
      <c r="P126" s="5"/>
      <c r="Q126" s="28"/>
      <c r="R126" s="15"/>
      <c r="S126" s="15"/>
      <c r="T126" s="15"/>
      <c r="U126" s="26"/>
      <c r="V126" s="26"/>
      <c r="W126" s="26"/>
      <c r="X126" s="26"/>
      <c r="Y126" s="26"/>
      <c r="Z126" s="26"/>
      <c r="AA126" s="15"/>
      <c r="AB126" s="15"/>
      <c r="AK126" s="15"/>
      <c r="AL126" s="15"/>
      <c r="AM126" s="15"/>
    </row>
    <row r="127" spans="1:39" ht="18.600000000000001" customHeight="1" thickBot="1" x14ac:dyDescent="0.3">
      <c r="A127" s="715"/>
      <c r="B127" s="714"/>
      <c r="C127" s="347" t="s">
        <v>262</v>
      </c>
      <c r="D127" s="351" t="s">
        <v>263</v>
      </c>
      <c r="E127" s="345"/>
      <c r="F127" s="178"/>
      <c r="G127" s="238" t="s">
        <v>9</v>
      </c>
      <c r="H127" s="178"/>
      <c r="I127" s="7"/>
      <c r="J127" s="279">
        <v>1</v>
      </c>
      <c r="K127" s="7">
        <v>1</v>
      </c>
      <c r="L127" s="33">
        <v>1</v>
      </c>
      <c r="M127" s="101"/>
      <c r="N127" s="260"/>
      <c r="O127" s="12"/>
      <c r="P127" s="5"/>
      <c r="Q127" s="28"/>
      <c r="R127" s="15"/>
      <c r="S127" s="15"/>
      <c r="T127" s="15"/>
      <c r="U127" s="26"/>
      <c r="V127" s="26"/>
      <c r="W127" s="26"/>
      <c r="X127" s="26"/>
      <c r="Y127" s="26"/>
      <c r="Z127" s="26"/>
      <c r="AA127" s="15"/>
      <c r="AB127" s="15"/>
      <c r="AK127" s="15"/>
      <c r="AL127" s="15"/>
      <c r="AM127" s="15"/>
    </row>
    <row r="128" spans="1:39" ht="18.600000000000001" customHeight="1" thickBot="1" x14ac:dyDescent="0.3">
      <c r="A128" s="715"/>
      <c r="B128" s="714"/>
      <c r="C128" s="347" t="s">
        <v>41</v>
      </c>
      <c r="D128" s="351" t="s">
        <v>264</v>
      </c>
      <c r="E128" s="345"/>
      <c r="F128" s="178">
        <v>4</v>
      </c>
      <c r="G128" s="238" t="s">
        <v>9</v>
      </c>
      <c r="H128" s="178">
        <v>1</v>
      </c>
      <c r="I128" s="7">
        <v>1</v>
      </c>
      <c r="J128" s="279">
        <v>4</v>
      </c>
      <c r="K128" s="7">
        <v>4</v>
      </c>
      <c r="L128" s="33">
        <v>4</v>
      </c>
      <c r="M128" s="101"/>
      <c r="N128" s="260"/>
      <c r="O128" s="12"/>
      <c r="P128" s="5"/>
      <c r="Q128" s="28"/>
      <c r="R128" s="15"/>
      <c r="S128" s="15"/>
      <c r="T128" s="15"/>
      <c r="U128" s="26"/>
      <c r="V128" s="26"/>
      <c r="W128" s="26"/>
      <c r="X128" s="26"/>
      <c r="Y128" s="26"/>
      <c r="Z128" s="26"/>
      <c r="AA128" s="15"/>
      <c r="AB128" s="15"/>
      <c r="AK128" s="15"/>
      <c r="AL128" s="15"/>
      <c r="AM128" s="15"/>
    </row>
    <row r="129" spans="1:39" ht="18.600000000000001" customHeight="1" thickBot="1" x14ac:dyDescent="0.3">
      <c r="A129" s="715"/>
      <c r="B129" s="714"/>
      <c r="C129" s="347" t="s">
        <v>41</v>
      </c>
      <c r="D129" s="351" t="s">
        <v>154</v>
      </c>
      <c r="E129" s="345"/>
      <c r="F129" s="178">
        <v>1</v>
      </c>
      <c r="G129" s="238" t="s">
        <v>9</v>
      </c>
      <c r="H129" s="178">
        <v>1</v>
      </c>
      <c r="I129" s="7">
        <v>1</v>
      </c>
      <c r="J129" s="279">
        <v>1</v>
      </c>
      <c r="K129" s="7">
        <v>1</v>
      </c>
      <c r="L129" s="33">
        <v>1</v>
      </c>
      <c r="M129" s="101"/>
      <c r="N129" s="260"/>
      <c r="O129" s="12"/>
      <c r="P129" s="5"/>
      <c r="Q129" s="28"/>
      <c r="R129" s="15"/>
      <c r="S129" s="15"/>
      <c r="T129" s="15"/>
      <c r="U129" s="26"/>
      <c r="V129" s="26"/>
      <c r="W129" s="26"/>
      <c r="X129" s="26"/>
      <c r="Y129" s="26"/>
      <c r="Z129" s="26"/>
      <c r="AA129" s="15"/>
      <c r="AB129" s="15"/>
      <c r="AK129" s="15"/>
      <c r="AL129" s="15"/>
      <c r="AM129" s="15"/>
    </row>
    <row r="130" spans="1:39" ht="9.75" customHeight="1" thickBot="1" x14ac:dyDescent="0.3">
      <c r="A130" s="716"/>
      <c r="B130" s="727"/>
      <c r="C130" s="390"/>
      <c r="D130" s="376"/>
      <c r="E130" s="263"/>
      <c r="F130" s="265"/>
      <c r="G130" s="505"/>
      <c r="H130" s="265"/>
      <c r="I130" s="36"/>
      <c r="J130" s="266"/>
      <c r="K130" s="36"/>
      <c r="L130" s="37"/>
      <c r="M130" s="226"/>
      <c r="N130" s="506"/>
      <c r="O130" s="12"/>
      <c r="P130" s="5"/>
      <c r="Q130" s="28"/>
      <c r="R130" s="15"/>
      <c r="S130" s="15"/>
      <c r="T130" s="15"/>
      <c r="U130" s="26"/>
      <c r="V130" s="26"/>
      <c r="W130" s="26"/>
      <c r="X130" s="26"/>
      <c r="Y130" s="26"/>
      <c r="Z130" s="26"/>
      <c r="AA130" s="15"/>
      <c r="AB130" s="15"/>
      <c r="AK130" s="15"/>
      <c r="AL130" s="15"/>
      <c r="AM130" s="15"/>
    </row>
    <row r="131" spans="1:39" ht="9.75" customHeight="1" thickBot="1" x14ac:dyDescent="0.3">
      <c r="A131" s="508"/>
      <c r="B131" s="127"/>
      <c r="C131" s="516"/>
      <c r="D131" s="204"/>
      <c r="E131" s="49"/>
      <c r="F131" s="1"/>
      <c r="G131" s="54"/>
      <c r="H131" s="1"/>
      <c r="I131" s="31"/>
      <c r="J131" s="250"/>
      <c r="K131" s="31"/>
      <c r="L131" s="41"/>
      <c r="M131" s="1"/>
      <c r="N131" s="525"/>
      <c r="O131" s="12"/>
      <c r="P131" s="5"/>
      <c r="Q131" s="28"/>
      <c r="R131" s="15"/>
      <c r="S131" s="15"/>
      <c r="T131" s="15"/>
      <c r="U131" s="26"/>
      <c r="V131" s="26"/>
      <c r="W131" s="26"/>
      <c r="X131" s="26"/>
      <c r="Y131" s="26"/>
      <c r="Z131" s="26"/>
      <c r="AA131" s="15"/>
      <c r="AB131" s="15"/>
      <c r="AK131" s="15"/>
      <c r="AL131" s="15"/>
      <c r="AM131" s="15"/>
    </row>
    <row r="132" spans="1:39" ht="18.600000000000001" customHeight="1" x14ac:dyDescent="0.25">
      <c r="A132" s="706" t="s">
        <v>156</v>
      </c>
      <c r="B132" s="782" t="s">
        <v>157</v>
      </c>
      <c r="C132" s="343" t="s">
        <v>323</v>
      </c>
      <c r="D132" s="203" t="s">
        <v>324</v>
      </c>
      <c r="E132" s="286">
        <v>45702</v>
      </c>
      <c r="F132" s="155">
        <v>1</v>
      </c>
      <c r="G132" s="51" t="s">
        <v>9</v>
      </c>
      <c r="H132" s="218">
        <v>1</v>
      </c>
      <c r="I132" s="8">
        <v>2</v>
      </c>
      <c r="J132" s="8">
        <v>4</v>
      </c>
      <c r="K132" s="8">
        <v>4</v>
      </c>
      <c r="L132" s="32">
        <v>0</v>
      </c>
      <c r="M132" s="101"/>
      <c r="N132" s="330" t="s">
        <v>325</v>
      </c>
      <c r="O132" s="27"/>
      <c r="P132" s="5"/>
      <c r="Q132" s="28"/>
      <c r="R132" s="15"/>
      <c r="S132" s="15"/>
      <c r="T132" s="15"/>
    </row>
    <row r="133" spans="1:39" ht="18.600000000000001" customHeight="1" x14ac:dyDescent="0.25">
      <c r="A133" s="707"/>
      <c r="B133" s="783"/>
      <c r="C133" s="70" t="s">
        <v>326</v>
      </c>
      <c r="D133" s="150" t="s">
        <v>327</v>
      </c>
      <c r="E133" s="154">
        <v>45716</v>
      </c>
      <c r="F133" s="158">
        <v>1</v>
      </c>
      <c r="G133" s="55" t="s">
        <v>9</v>
      </c>
      <c r="H133" s="215">
        <v>1</v>
      </c>
      <c r="I133" s="10">
        <v>1</v>
      </c>
      <c r="J133" s="10">
        <v>1</v>
      </c>
      <c r="K133" s="10">
        <v>1</v>
      </c>
      <c r="L133" s="38">
        <v>1</v>
      </c>
      <c r="M133" s="101"/>
      <c r="N133" s="260" t="s">
        <v>267</v>
      </c>
      <c r="O133" s="27"/>
      <c r="P133" s="5"/>
      <c r="Q133" s="28"/>
      <c r="R133" s="15"/>
      <c r="S133" s="15"/>
      <c r="T133" s="15"/>
    </row>
    <row r="134" spans="1:39" ht="18.600000000000001" customHeight="1" x14ac:dyDescent="0.25">
      <c r="A134" s="780"/>
      <c r="B134" s="784"/>
      <c r="C134" s="70" t="s">
        <v>326</v>
      </c>
      <c r="D134" s="207" t="s">
        <v>328</v>
      </c>
      <c r="E134" s="201">
        <v>45719</v>
      </c>
      <c r="F134" s="156">
        <v>1</v>
      </c>
      <c r="G134" s="52" t="s">
        <v>9</v>
      </c>
      <c r="H134" s="220">
        <v>1</v>
      </c>
      <c r="I134" s="10">
        <v>1</v>
      </c>
      <c r="J134" s="7">
        <v>1</v>
      </c>
      <c r="K134" s="7">
        <v>1</v>
      </c>
      <c r="L134" s="33">
        <v>1</v>
      </c>
      <c r="M134" s="101"/>
      <c r="N134" s="260" t="s">
        <v>267</v>
      </c>
      <c r="O134" s="27"/>
      <c r="P134" s="5"/>
      <c r="Q134" s="28"/>
      <c r="R134" s="15"/>
      <c r="S134" s="15"/>
      <c r="T134" s="15"/>
    </row>
    <row r="135" spans="1:39" ht="18.600000000000001" customHeight="1" x14ac:dyDescent="0.25">
      <c r="A135" s="780"/>
      <c r="B135" s="784"/>
      <c r="C135" s="70" t="s">
        <v>326</v>
      </c>
      <c r="D135" s="150" t="s">
        <v>329</v>
      </c>
      <c r="E135" s="154">
        <v>45722</v>
      </c>
      <c r="F135" s="158">
        <v>1</v>
      </c>
      <c r="G135" s="55" t="s">
        <v>9</v>
      </c>
      <c r="H135" s="215">
        <v>1</v>
      </c>
      <c r="I135" s="10">
        <v>1</v>
      </c>
      <c r="J135" s="10">
        <v>1</v>
      </c>
      <c r="K135" s="10">
        <v>1</v>
      </c>
      <c r="L135" s="38">
        <v>1</v>
      </c>
      <c r="M135" s="101"/>
      <c r="N135" s="260" t="s">
        <v>267</v>
      </c>
      <c r="O135" s="27"/>
      <c r="P135" s="5"/>
      <c r="Q135" s="28"/>
      <c r="R135" s="15"/>
      <c r="S135" s="15"/>
      <c r="T135" s="15"/>
    </row>
    <row r="136" spans="1:39" ht="18.600000000000001" customHeight="1" x14ac:dyDescent="0.25">
      <c r="A136" s="780"/>
      <c r="B136" s="784"/>
      <c r="C136" s="70" t="s">
        <v>326</v>
      </c>
      <c r="D136" s="150" t="s">
        <v>330</v>
      </c>
      <c r="E136" s="154">
        <v>45733</v>
      </c>
      <c r="F136" s="158">
        <v>1</v>
      </c>
      <c r="G136" s="55" t="s">
        <v>9</v>
      </c>
      <c r="H136" s="215">
        <v>1</v>
      </c>
      <c r="I136" s="10">
        <v>1</v>
      </c>
      <c r="J136" s="10">
        <v>1</v>
      </c>
      <c r="K136" s="10">
        <v>1</v>
      </c>
      <c r="L136" s="38">
        <v>1</v>
      </c>
      <c r="M136" s="101"/>
      <c r="N136" s="260" t="s">
        <v>267</v>
      </c>
      <c r="O136" s="27"/>
      <c r="P136" s="5"/>
      <c r="Q136" s="28"/>
      <c r="R136" s="15"/>
      <c r="S136" s="15"/>
      <c r="T136" s="15"/>
    </row>
    <row r="137" spans="1:39" ht="18.600000000000001" customHeight="1" x14ac:dyDescent="0.25">
      <c r="A137" s="780"/>
      <c r="B137" s="784"/>
      <c r="C137" s="70" t="s">
        <v>158</v>
      </c>
      <c r="D137" s="150" t="s">
        <v>271</v>
      </c>
      <c r="E137" s="154"/>
      <c r="F137" s="158"/>
      <c r="G137" s="55" t="s">
        <v>9</v>
      </c>
      <c r="H137" s="215"/>
      <c r="I137" s="10">
        <v>1</v>
      </c>
      <c r="J137" s="10">
        <v>1</v>
      </c>
      <c r="K137" s="10">
        <v>1</v>
      </c>
      <c r="L137" s="38">
        <v>1</v>
      </c>
      <c r="M137" s="101"/>
      <c r="N137" s="430"/>
      <c r="O137" s="27"/>
      <c r="P137" s="5"/>
      <c r="Q137" s="28"/>
      <c r="R137" s="15"/>
      <c r="S137" s="15"/>
      <c r="T137" s="15"/>
    </row>
    <row r="138" spans="1:39" ht="18.600000000000001" customHeight="1" x14ac:dyDescent="0.25">
      <c r="A138" s="780"/>
      <c r="B138" s="784"/>
      <c r="C138" s="70" t="s">
        <v>160</v>
      </c>
      <c r="D138" s="150" t="s">
        <v>331</v>
      </c>
      <c r="E138" s="154"/>
      <c r="F138" s="158"/>
      <c r="G138" s="55" t="s">
        <v>9</v>
      </c>
      <c r="H138" s="215"/>
      <c r="I138" s="10">
        <v>1</v>
      </c>
      <c r="J138" s="10">
        <v>1</v>
      </c>
      <c r="K138" s="10">
        <v>1</v>
      </c>
      <c r="L138" s="38">
        <v>1</v>
      </c>
      <c r="M138" s="101"/>
      <c r="N138" s="430"/>
      <c r="O138" s="27"/>
      <c r="P138" s="5"/>
      <c r="Q138" s="28"/>
      <c r="R138" s="15"/>
      <c r="S138" s="15"/>
      <c r="T138" s="15"/>
    </row>
    <row r="139" spans="1:39" ht="9.75" customHeight="1" thickBot="1" x14ac:dyDescent="0.3">
      <c r="A139" s="708"/>
      <c r="B139" s="785"/>
      <c r="C139" s="72"/>
      <c r="D139" s="205"/>
      <c r="E139" s="248"/>
      <c r="F139" s="157"/>
      <c r="G139" s="53"/>
      <c r="H139" s="216"/>
      <c r="I139" s="9"/>
      <c r="J139" s="9"/>
      <c r="K139" s="9"/>
      <c r="L139" s="34"/>
      <c r="M139" s="101"/>
      <c r="N139" s="358"/>
      <c r="O139" s="27"/>
      <c r="P139" s="5"/>
      <c r="Q139" s="28"/>
      <c r="R139" s="15"/>
      <c r="S139" s="15"/>
      <c r="T139" s="15"/>
    </row>
    <row r="140" spans="1:39" ht="8.25" customHeight="1" thickBot="1" x14ac:dyDescent="0.3">
      <c r="A140" s="127"/>
      <c r="B140" s="127"/>
      <c r="C140" s="338"/>
      <c r="D140" s="204"/>
      <c r="E140" s="49"/>
      <c r="F140" s="1"/>
      <c r="G140" s="54"/>
      <c r="H140" s="1"/>
      <c r="I140" s="31"/>
      <c r="J140" s="1"/>
      <c r="K140" s="1"/>
      <c r="L140" s="1"/>
      <c r="M140" s="1"/>
      <c r="N140" s="337"/>
      <c r="O140" s="27"/>
      <c r="P140" s="5"/>
      <c r="Q140" s="28"/>
      <c r="R140" s="15"/>
      <c r="S140" s="15"/>
      <c r="T140" s="15"/>
    </row>
    <row r="141" spans="1:39" ht="18" customHeight="1" x14ac:dyDescent="0.25">
      <c r="A141" s="559" t="s">
        <v>162</v>
      </c>
      <c r="B141" s="570" t="s">
        <v>163</v>
      </c>
      <c r="C141" s="343" t="s">
        <v>41</v>
      </c>
      <c r="D141" s="203" t="s">
        <v>273</v>
      </c>
      <c r="E141" s="286"/>
      <c r="F141" s="155">
        <v>1</v>
      </c>
      <c r="G141" s="51" t="s">
        <v>9</v>
      </c>
      <c r="H141" s="218">
        <v>1</v>
      </c>
      <c r="I141" s="8">
        <v>1</v>
      </c>
      <c r="J141" s="8">
        <v>1</v>
      </c>
      <c r="K141" s="8">
        <v>1</v>
      </c>
      <c r="L141" s="32">
        <v>1</v>
      </c>
      <c r="M141" s="209"/>
      <c r="N141" s="330"/>
    </row>
    <row r="142" spans="1:39" ht="9" customHeight="1" thickBot="1" x14ac:dyDescent="0.3">
      <c r="A142" s="127"/>
      <c r="B142" s="127"/>
      <c r="C142" s="128"/>
      <c r="D142" s="129"/>
      <c r="E142" s="50"/>
      <c r="F142" s="1"/>
      <c r="G142" s="54"/>
      <c r="H142" s="1"/>
      <c r="I142" s="31"/>
      <c r="J142" s="1"/>
      <c r="K142" s="1"/>
      <c r="L142" s="1"/>
      <c r="M142" s="1"/>
      <c r="N142" s="80"/>
      <c r="O142" s="3"/>
      <c r="P142" s="2"/>
      <c r="Q142" s="4"/>
      <c r="R142" s="48"/>
      <c r="S142" s="48"/>
      <c r="T142" s="48"/>
    </row>
    <row r="143" spans="1:39" ht="33" customHeight="1" thickBot="1" x14ac:dyDescent="0.3">
      <c r="A143" s="695" t="s">
        <v>173</v>
      </c>
      <c r="B143" s="714" t="s">
        <v>174</v>
      </c>
      <c r="C143" s="576" t="s">
        <v>45</v>
      </c>
      <c r="D143" s="141" t="s">
        <v>46</v>
      </c>
      <c r="E143" s="369"/>
      <c r="F143" s="155"/>
      <c r="G143" s="51"/>
      <c r="H143" s="285"/>
      <c r="I143" s="39"/>
      <c r="J143" s="306"/>
      <c r="K143" s="8"/>
      <c r="L143" s="32"/>
      <c r="M143" s="209"/>
      <c r="N143" s="172" t="s">
        <v>332</v>
      </c>
    </row>
    <row r="144" spans="1:39" ht="18.600000000000001" customHeight="1" x14ac:dyDescent="0.25">
      <c r="A144" s="696"/>
      <c r="B144" s="715"/>
      <c r="C144" s="152" t="s">
        <v>102</v>
      </c>
      <c r="D144" s="446" t="s">
        <v>176</v>
      </c>
      <c r="E144" s="428"/>
      <c r="F144" s="156">
        <v>1</v>
      </c>
      <c r="G144" s="52" t="s">
        <v>9</v>
      </c>
      <c r="H144" s="178">
        <v>1</v>
      </c>
      <c r="I144" s="7">
        <v>1</v>
      </c>
      <c r="J144" s="7">
        <v>1</v>
      </c>
      <c r="K144" s="279">
        <v>1</v>
      </c>
      <c r="L144" s="33">
        <v>1</v>
      </c>
      <c r="M144" s="209"/>
      <c r="N144" s="565"/>
    </row>
    <row r="145" spans="1:39" ht="18.600000000000001" customHeight="1" x14ac:dyDescent="0.25">
      <c r="A145" s="696"/>
      <c r="B145" s="715"/>
      <c r="C145" s="152" t="s">
        <v>177</v>
      </c>
      <c r="D145" s="446" t="s">
        <v>333</v>
      </c>
      <c r="E145" s="491">
        <v>45685</v>
      </c>
      <c r="F145" s="420">
        <v>4</v>
      </c>
      <c r="G145" s="492" t="s">
        <v>9</v>
      </c>
      <c r="H145" s="297">
        <v>3</v>
      </c>
      <c r="I145" s="11">
        <v>3</v>
      </c>
      <c r="J145" s="11">
        <v>3</v>
      </c>
      <c r="K145" s="298">
        <v>3</v>
      </c>
      <c r="L145" s="35">
        <v>3</v>
      </c>
      <c r="M145" s="167"/>
      <c r="N145" s="568" t="str">
        <f ca="1">CONCATENATE(" En bandeja de Miguel R. - Tiene ", NETWORKDAYS(DATE(2025,3,4), TODAY()), " días en su bandeja")</f>
        <v xml:space="preserve"> En bandeja de Miguel R. - Tiene 24 días en su bandeja</v>
      </c>
    </row>
    <row r="146" spans="1:39" s="16" customFormat="1" ht="18.600000000000001" customHeight="1" x14ac:dyDescent="0.25">
      <c r="A146" s="696"/>
      <c r="B146" s="715"/>
      <c r="C146" s="152" t="s">
        <v>177</v>
      </c>
      <c r="D146" s="444" t="s">
        <v>180</v>
      </c>
      <c r="E146" s="310">
        <v>45720</v>
      </c>
      <c r="F146" s="158">
        <v>1</v>
      </c>
      <c r="G146" s="55" t="s">
        <v>9</v>
      </c>
      <c r="H146" s="135">
        <v>1</v>
      </c>
      <c r="I146" s="10">
        <v>1</v>
      </c>
      <c r="J146" s="10">
        <v>1</v>
      </c>
      <c r="K146" s="10">
        <v>1</v>
      </c>
      <c r="L146" s="38">
        <v>1</v>
      </c>
      <c r="M146" s="1"/>
      <c r="N146" s="56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16" customFormat="1" ht="18.600000000000001" customHeight="1" x14ac:dyDescent="0.25">
      <c r="A147" s="696"/>
      <c r="B147" s="715"/>
      <c r="C147" s="152" t="s">
        <v>177</v>
      </c>
      <c r="D147" s="444" t="s">
        <v>181</v>
      </c>
      <c r="E147" s="310"/>
      <c r="F147" s="158">
        <v>3</v>
      </c>
      <c r="G147" s="55" t="s">
        <v>9</v>
      </c>
      <c r="H147" s="135">
        <v>3</v>
      </c>
      <c r="I147" s="10">
        <v>2</v>
      </c>
      <c r="J147" s="10">
        <v>4</v>
      </c>
      <c r="K147" s="10">
        <v>0</v>
      </c>
      <c r="L147" s="38">
        <v>0</v>
      </c>
      <c r="M147" s="1"/>
      <c r="N147" s="609" t="s">
        <v>182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16" customFormat="1" ht="18.600000000000001" customHeight="1" x14ac:dyDescent="0.25">
      <c r="A148" s="696"/>
      <c r="B148" s="715"/>
      <c r="C148" s="152" t="s">
        <v>334</v>
      </c>
      <c r="D148" s="444" t="s">
        <v>335</v>
      </c>
      <c r="E148" s="310"/>
      <c r="F148" s="158">
        <v>1</v>
      </c>
      <c r="G148" s="55" t="s">
        <v>9</v>
      </c>
      <c r="H148" s="135">
        <v>1</v>
      </c>
      <c r="I148" s="10">
        <v>3</v>
      </c>
      <c r="J148" s="10">
        <v>3</v>
      </c>
      <c r="K148" s="10">
        <v>3</v>
      </c>
      <c r="L148" s="38">
        <v>3</v>
      </c>
      <c r="M148" s="1"/>
      <c r="N148" s="568" t="str">
        <f ca="1">CONCATENATE(" En bandeja de Jimmy Becerra - Tiene ", NETWORKDAYS(DATE(2025,2,12), TODAY()), " días en su bandeja")</f>
        <v xml:space="preserve"> En bandeja de Jimmy Becerra - Tiene 38 días en su bandeja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16" customFormat="1" ht="18.600000000000001" customHeight="1" x14ac:dyDescent="0.25">
      <c r="A149" s="696"/>
      <c r="B149" s="715"/>
      <c r="C149" s="605" t="s">
        <v>177</v>
      </c>
      <c r="D149" s="536" t="s">
        <v>336</v>
      </c>
      <c r="E149" s="310">
        <v>45684</v>
      </c>
      <c r="F149" s="158">
        <v>2</v>
      </c>
      <c r="G149" s="55" t="s">
        <v>9</v>
      </c>
      <c r="H149" s="135">
        <v>2</v>
      </c>
      <c r="I149" s="10">
        <v>2</v>
      </c>
      <c r="J149" s="10">
        <v>2</v>
      </c>
      <c r="K149" s="10">
        <v>2</v>
      </c>
      <c r="L149" s="38">
        <v>2</v>
      </c>
      <c r="M149" s="1"/>
      <c r="N149" s="563" t="s">
        <v>132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16" customFormat="1" ht="18.600000000000001" customHeight="1" x14ac:dyDescent="0.25">
      <c r="A150" s="696"/>
      <c r="B150" s="715"/>
      <c r="C150" s="605" t="s">
        <v>140</v>
      </c>
      <c r="D150" s="536" t="s">
        <v>189</v>
      </c>
      <c r="E150" s="310">
        <v>45702</v>
      </c>
      <c r="F150" s="158">
        <v>2</v>
      </c>
      <c r="G150" s="55" t="s">
        <v>9</v>
      </c>
      <c r="H150" s="135">
        <v>2</v>
      </c>
      <c r="I150" s="10">
        <v>2</v>
      </c>
      <c r="J150" s="10">
        <v>2</v>
      </c>
      <c r="K150" s="10">
        <v>2</v>
      </c>
      <c r="L150" s="38">
        <v>2</v>
      </c>
      <c r="M150" s="1"/>
      <c r="N150" s="567" t="s">
        <v>190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16" customFormat="1" ht="18.600000000000001" customHeight="1" x14ac:dyDescent="0.25">
      <c r="A151" s="696"/>
      <c r="B151" s="715"/>
      <c r="C151" s="152" t="s">
        <v>177</v>
      </c>
      <c r="D151" s="444" t="s">
        <v>191</v>
      </c>
      <c r="E151" s="310">
        <v>45716</v>
      </c>
      <c r="F151" s="156">
        <v>1</v>
      </c>
      <c r="G151" s="55" t="s">
        <v>9</v>
      </c>
      <c r="H151" s="135">
        <v>1</v>
      </c>
      <c r="I151" s="10">
        <v>1</v>
      </c>
      <c r="J151" s="10">
        <v>3</v>
      </c>
      <c r="K151" s="7">
        <v>3</v>
      </c>
      <c r="L151" s="33">
        <v>3</v>
      </c>
      <c r="M151" s="1"/>
      <c r="N151" s="568" t="str">
        <f ca="1">CONCATENATE(" En bandeja de Jimmy Becerra - Tiene ", NETWORKDAYS(DATE(2025,3,5), TODAY()), " días en su bandeja")</f>
        <v xml:space="preserve"> En bandeja de Jimmy Becerra - Tiene 23 días en su bandeja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16" customFormat="1" ht="18.600000000000001" customHeight="1" x14ac:dyDescent="0.25">
      <c r="A152" s="696"/>
      <c r="B152" s="715"/>
      <c r="C152" s="152" t="s">
        <v>177</v>
      </c>
      <c r="D152" s="444" t="s">
        <v>194</v>
      </c>
      <c r="E152" s="326">
        <v>45707</v>
      </c>
      <c r="F152" s="156">
        <v>1</v>
      </c>
      <c r="G152" s="55" t="s">
        <v>9</v>
      </c>
      <c r="H152" s="135">
        <v>1</v>
      </c>
      <c r="I152" s="10">
        <v>1</v>
      </c>
      <c r="J152" s="10">
        <v>1</v>
      </c>
      <c r="K152" s="7">
        <v>1</v>
      </c>
      <c r="L152" s="195">
        <v>1</v>
      </c>
      <c r="M152" s="1"/>
      <c r="N152" s="560" t="s">
        <v>195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16" customFormat="1" ht="18.600000000000001" customHeight="1" x14ac:dyDescent="0.25">
      <c r="A153" s="696"/>
      <c r="B153" s="715"/>
      <c r="C153" s="152" t="s">
        <v>177</v>
      </c>
      <c r="D153" s="444" t="s">
        <v>196</v>
      </c>
      <c r="E153" s="326">
        <v>45702</v>
      </c>
      <c r="F153" s="156">
        <v>4</v>
      </c>
      <c r="G153" s="55" t="s">
        <v>9</v>
      </c>
      <c r="H153" s="135">
        <v>3</v>
      </c>
      <c r="I153" s="10">
        <v>3</v>
      </c>
      <c r="J153" s="10">
        <v>3</v>
      </c>
      <c r="K153" s="7">
        <v>3</v>
      </c>
      <c r="L153" s="195">
        <v>3</v>
      </c>
      <c r="M153" s="1"/>
      <c r="N153" s="568" t="str">
        <f ca="1">CONCATENATE(" En bandeja de Miguel R. - Tiene ", NETWORKDAYS(DATE(2025,3,4), TODAY()), " días en su bandeja")</f>
        <v xml:space="preserve"> En bandeja de Miguel R. - Tiene 24 días en su bandeja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16" customFormat="1" ht="18.600000000000001" customHeight="1" x14ac:dyDescent="0.25">
      <c r="A154" s="696"/>
      <c r="B154" s="715"/>
      <c r="C154" s="152" t="s">
        <v>177</v>
      </c>
      <c r="D154" s="444" t="s">
        <v>197</v>
      </c>
      <c r="E154" s="326">
        <v>45699</v>
      </c>
      <c r="F154" s="156">
        <v>2</v>
      </c>
      <c r="G154" s="55" t="s">
        <v>9</v>
      </c>
      <c r="H154" s="135">
        <v>2</v>
      </c>
      <c r="I154" s="10">
        <v>2</v>
      </c>
      <c r="J154" s="10">
        <v>2</v>
      </c>
      <c r="K154" s="7">
        <v>2</v>
      </c>
      <c r="L154" s="195">
        <v>2</v>
      </c>
      <c r="M154" s="1"/>
      <c r="N154" s="560" t="s">
        <v>132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16" customFormat="1" ht="18.600000000000001" customHeight="1" x14ac:dyDescent="0.25">
      <c r="A155" s="696"/>
      <c r="B155" s="715"/>
      <c r="C155" s="152" t="s">
        <v>177</v>
      </c>
      <c r="D155" s="444" t="s">
        <v>199</v>
      </c>
      <c r="E155" s="326">
        <v>45693</v>
      </c>
      <c r="F155" s="156">
        <v>2</v>
      </c>
      <c r="G155" s="55" t="s">
        <v>9</v>
      </c>
      <c r="H155" s="135">
        <v>2</v>
      </c>
      <c r="I155" s="10">
        <v>2</v>
      </c>
      <c r="J155" s="10">
        <v>2</v>
      </c>
      <c r="K155" s="7">
        <v>2</v>
      </c>
      <c r="L155" s="195">
        <v>2</v>
      </c>
      <c r="M155" s="1"/>
      <c r="N155" s="560" t="s">
        <v>132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16" customFormat="1" ht="18.600000000000001" customHeight="1" x14ac:dyDescent="0.25">
      <c r="A156" s="696"/>
      <c r="B156" s="715"/>
      <c r="C156" s="605" t="s">
        <v>140</v>
      </c>
      <c r="D156" s="536" t="s">
        <v>200</v>
      </c>
      <c r="E156" s="326">
        <v>45698</v>
      </c>
      <c r="F156" s="156">
        <v>1</v>
      </c>
      <c r="G156" s="55" t="s">
        <v>9</v>
      </c>
      <c r="H156" s="135">
        <v>2</v>
      </c>
      <c r="I156" s="10">
        <v>2</v>
      </c>
      <c r="J156" s="10">
        <v>2</v>
      </c>
      <c r="K156" s="7">
        <v>2</v>
      </c>
      <c r="L156" s="195">
        <v>2</v>
      </c>
      <c r="M156" s="1"/>
      <c r="N156" s="560" t="s">
        <v>132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16" customFormat="1" ht="18.600000000000001" customHeight="1" x14ac:dyDescent="0.25">
      <c r="A157" s="696"/>
      <c r="B157" s="715"/>
      <c r="C157" s="152" t="s">
        <v>177</v>
      </c>
      <c r="D157" s="444" t="s">
        <v>201</v>
      </c>
      <c r="E157" s="326">
        <v>45702</v>
      </c>
      <c r="F157" s="156">
        <v>4</v>
      </c>
      <c r="G157" s="55" t="s">
        <v>9</v>
      </c>
      <c r="H157" s="135">
        <v>3</v>
      </c>
      <c r="I157" s="10">
        <v>2</v>
      </c>
      <c r="J157" s="10">
        <v>2</v>
      </c>
      <c r="K157" s="7">
        <v>2</v>
      </c>
      <c r="L157" s="195">
        <v>2</v>
      </c>
      <c r="M157" s="1"/>
      <c r="N157" s="560" t="s">
        <v>132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16" customFormat="1" ht="18.600000000000001" customHeight="1" x14ac:dyDescent="0.25">
      <c r="A158" s="696"/>
      <c r="B158" s="715"/>
      <c r="C158" s="606" t="s">
        <v>202</v>
      </c>
      <c r="D158" s="348" t="s">
        <v>203</v>
      </c>
      <c r="E158" s="326">
        <v>45701</v>
      </c>
      <c r="F158" s="156">
        <v>3</v>
      </c>
      <c r="G158" s="55" t="s">
        <v>9</v>
      </c>
      <c r="H158" s="135">
        <v>3</v>
      </c>
      <c r="I158" s="10">
        <v>3</v>
      </c>
      <c r="J158" s="10">
        <v>3</v>
      </c>
      <c r="K158" s="7">
        <v>3</v>
      </c>
      <c r="L158" s="195">
        <v>3</v>
      </c>
      <c r="M158" s="1"/>
      <c r="N158" s="560" t="s">
        <v>337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16" customFormat="1" ht="18.600000000000001" customHeight="1" x14ac:dyDescent="0.25">
      <c r="A159" s="696"/>
      <c r="B159" s="715"/>
      <c r="C159" s="606" t="s">
        <v>140</v>
      </c>
      <c r="D159" s="348" t="s">
        <v>338</v>
      </c>
      <c r="E159" s="326">
        <v>45700</v>
      </c>
      <c r="F159" s="156">
        <v>2</v>
      </c>
      <c r="G159" s="55" t="s">
        <v>9</v>
      </c>
      <c r="H159" s="135">
        <v>2</v>
      </c>
      <c r="I159" s="10">
        <v>2</v>
      </c>
      <c r="J159" s="10">
        <v>2</v>
      </c>
      <c r="K159" s="7">
        <v>2</v>
      </c>
      <c r="L159" s="195">
        <v>2</v>
      </c>
      <c r="M159" s="1"/>
      <c r="N159" s="560" t="s">
        <v>132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16" customFormat="1" ht="18.600000000000001" customHeight="1" x14ac:dyDescent="0.25">
      <c r="A160" s="696"/>
      <c r="B160" s="715"/>
      <c r="C160" s="605" t="s">
        <v>177</v>
      </c>
      <c r="D160" s="536" t="s">
        <v>339</v>
      </c>
      <c r="E160" s="326">
        <v>45700</v>
      </c>
      <c r="F160" s="156">
        <v>2</v>
      </c>
      <c r="G160" s="55" t="s">
        <v>9</v>
      </c>
      <c r="H160" s="135">
        <v>2</v>
      </c>
      <c r="I160" s="10">
        <v>2</v>
      </c>
      <c r="J160" s="10">
        <v>2</v>
      </c>
      <c r="K160" s="7">
        <v>2</v>
      </c>
      <c r="L160" s="195">
        <v>2</v>
      </c>
      <c r="M160" s="1"/>
      <c r="N160" s="560" t="s">
        <v>132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16" customFormat="1" ht="18.600000000000001" customHeight="1" x14ac:dyDescent="0.25">
      <c r="A161" s="696"/>
      <c r="B161" s="715"/>
      <c r="C161" s="605" t="s">
        <v>140</v>
      </c>
      <c r="D161" s="536" t="s">
        <v>206</v>
      </c>
      <c r="E161" s="326">
        <v>45705</v>
      </c>
      <c r="F161" s="156">
        <v>4</v>
      </c>
      <c r="G161" s="55" t="s">
        <v>9</v>
      </c>
      <c r="H161" s="135">
        <v>2</v>
      </c>
      <c r="I161" s="10">
        <v>2</v>
      </c>
      <c r="J161" s="10">
        <v>2</v>
      </c>
      <c r="K161" s="7">
        <v>2</v>
      </c>
      <c r="L161" s="195">
        <v>2</v>
      </c>
      <c r="M161" s="1"/>
      <c r="N161" s="560" t="s">
        <v>132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16" customFormat="1" ht="18.600000000000001" customHeight="1" x14ac:dyDescent="0.25">
      <c r="A162" s="696"/>
      <c r="B162" s="715"/>
      <c r="C162" s="152" t="s">
        <v>177</v>
      </c>
      <c r="D162" s="348" t="s">
        <v>138</v>
      </c>
      <c r="E162" s="326">
        <v>45688</v>
      </c>
      <c r="F162" s="156">
        <v>1</v>
      </c>
      <c r="G162" s="55" t="s">
        <v>9</v>
      </c>
      <c r="H162" s="135">
        <v>3</v>
      </c>
      <c r="I162" s="10">
        <v>3</v>
      </c>
      <c r="J162" s="10">
        <v>3</v>
      </c>
      <c r="K162" s="7">
        <v>3</v>
      </c>
      <c r="L162" s="195">
        <v>3</v>
      </c>
      <c r="M162" s="1"/>
      <c r="N162" s="568" t="str">
        <f ca="1">CONCATENATE(" En bandeja de Augusto Navarro - Tiene ", NETWORKDAYS(DATE(2024,11,13), TODAY()), " días en su bandeja")</f>
        <v xml:space="preserve"> En bandeja de Augusto Navarro - Tiene 103 días en su bandeja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s="16" customFormat="1" ht="18.600000000000001" customHeight="1" x14ac:dyDescent="0.25">
      <c r="A163" s="696"/>
      <c r="B163" s="715"/>
      <c r="C163" s="152" t="s">
        <v>177</v>
      </c>
      <c r="D163" s="444" t="s">
        <v>208</v>
      </c>
      <c r="E163" s="326">
        <v>45720</v>
      </c>
      <c r="F163" s="156">
        <v>1</v>
      </c>
      <c r="G163" s="55" t="s">
        <v>9</v>
      </c>
      <c r="H163" s="135">
        <v>1</v>
      </c>
      <c r="I163" s="10">
        <v>1</v>
      </c>
      <c r="J163" s="10">
        <v>1</v>
      </c>
      <c r="K163" s="7">
        <v>1</v>
      </c>
      <c r="L163" s="195">
        <v>1</v>
      </c>
      <c r="M163" s="1"/>
      <c r="N163" s="568" t="s">
        <v>340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s="16" customFormat="1" ht="18.600000000000001" customHeight="1" x14ac:dyDescent="0.25">
      <c r="A164" s="696"/>
      <c r="B164" s="715"/>
      <c r="C164" s="612" t="s">
        <v>210</v>
      </c>
      <c r="D164" s="613" t="s">
        <v>211</v>
      </c>
      <c r="E164" s="614"/>
      <c r="F164" s="615">
        <v>1</v>
      </c>
      <c r="G164" s="616" t="s">
        <v>9</v>
      </c>
      <c r="H164" s="617">
        <v>1</v>
      </c>
      <c r="I164" s="618">
        <v>1</v>
      </c>
      <c r="J164" s="618">
        <v>1</v>
      </c>
      <c r="K164" s="618">
        <v>1</v>
      </c>
      <c r="L164" s="619">
        <v>1</v>
      </c>
      <c r="M164" s="620"/>
      <c r="N164" s="621" t="s">
        <v>212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s="16" customFormat="1" ht="18.600000000000001" customHeight="1" x14ac:dyDescent="0.25">
      <c r="A165" s="696"/>
      <c r="B165" s="715"/>
      <c r="C165" s="152" t="s">
        <v>177</v>
      </c>
      <c r="D165" s="444" t="s">
        <v>213</v>
      </c>
      <c r="E165" s="310">
        <v>45684</v>
      </c>
      <c r="F165" s="156">
        <v>1</v>
      </c>
      <c r="G165" s="55" t="s">
        <v>9</v>
      </c>
      <c r="H165" s="135">
        <v>1</v>
      </c>
      <c r="I165" s="10">
        <v>1</v>
      </c>
      <c r="J165" s="10">
        <v>1</v>
      </c>
      <c r="K165" s="7">
        <v>1</v>
      </c>
      <c r="L165" s="33">
        <v>1</v>
      </c>
      <c r="M165" s="1"/>
      <c r="N165" s="568" t="s">
        <v>214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s="16" customFormat="1" ht="18.600000000000001" customHeight="1" x14ac:dyDescent="0.25">
      <c r="A166" s="696"/>
      <c r="B166" s="715"/>
      <c r="C166" s="152" t="s">
        <v>215</v>
      </c>
      <c r="D166" s="444" t="s">
        <v>216</v>
      </c>
      <c r="E166" s="326">
        <v>45695</v>
      </c>
      <c r="F166" s="156">
        <v>1</v>
      </c>
      <c r="G166" s="55" t="s">
        <v>9</v>
      </c>
      <c r="H166" s="135">
        <v>1</v>
      </c>
      <c r="I166" s="10">
        <v>1</v>
      </c>
      <c r="J166" s="10">
        <v>1</v>
      </c>
      <c r="K166" s="7">
        <v>1</v>
      </c>
      <c r="L166" s="195">
        <v>1</v>
      </c>
      <c r="M166" s="1"/>
      <c r="N166" s="560" t="s">
        <v>217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s="16" customFormat="1" ht="18.600000000000001" customHeight="1" x14ac:dyDescent="0.25">
      <c r="A167" s="696"/>
      <c r="B167" s="715"/>
      <c r="C167" s="152" t="s">
        <v>140</v>
      </c>
      <c r="D167" s="444" t="s">
        <v>341</v>
      </c>
      <c r="E167" s="326"/>
      <c r="F167" s="158"/>
      <c r="G167" s="55" t="s">
        <v>9</v>
      </c>
      <c r="H167" s="135"/>
      <c r="I167" s="10"/>
      <c r="J167" s="243">
        <v>1</v>
      </c>
      <c r="K167" s="10">
        <v>1</v>
      </c>
      <c r="L167" s="197">
        <v>1</v>
      </c>
      <c r="M167" s="1"/>
      <c r="N167" s="557" t="s">
        <v>219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s="16" customFormat="1" ht="18.600000000000001" customHeight="1" x14ac:dyDescent="0.25">
      <c r="A168" s="696"/>
      <c r="B168" s="715"/>
      <c r="C168" s="152" t="s">
        <v>140</v>
      </c>
      <c r="D168" s="444" t="s">
        <v>342</v>
      </c>
      <c r="E168" s="326">
        <v>45722</v>
      </c>
      <c r="F168" s="158">
        <v>1</v>
      </c>
      <c r="G168" s="55" t="s">
        <v>9</v>
      </c>
      <c r="H168" s="135">
        <v>1</v>
      </c>
      <c r="I168" s="10">
        <v>1</v>
      </c>
      <c r="J168" s="243">
        <v>1</v>
      </c>
      <c r="K168" s="10">
        <v>1</v>
      </c>
      <c r="L168" s="197">
        <v>1</v>
      </c>
      <c r="M168" s="1"/>
      <c r="N168" s="567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s="16" customFormat="1" ht="17.45" customHeight="1" x14ac:dyDescent="0.25">
      <c r="A169" s="696"/>
      <c r="B169" s="715"/>
      <c r="C169" s="577"/>
      <c r="D169" s="275"/>
      <c r="E169" s="370"/>
      <c r="F169" s="156"/>
      <c r="G169" s="52"/>
      <c r="H169" s="178"/>
      <c r="I169" s="7"/>
      <c r="J169" s="279"/>
      <c r="K169" s="7"/>
      <c r="L169" s="195"/>
      <c r="M169" s="101"/>
      <c r="N169" s="568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s="16" customFormat="1" ht="6" customHeight="1" thickBot="1" x14ac:dyDescent="0.3">
      <c r="A170" s="697"/>
      <c r="B170" s="716"/>
      <c r="C170" s="301"/>
      <c r="D170" s="225"/>
      <c r="E170" s="371"/>
      <c r="F170" s="159"/>
      <c r="G170" s="126"/>
      <c r="H170" s="265"/>
      <c r="I170" s="36"/>
      <c r="J170" s="266"/>
      <c r="K170" s="36"/>
      <c r="L170" s="37"/>
      <c r="M170" s="226"/>
      <c r="N170" s="328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39" s="16" customFormat="1" ht="7.5" customHeight="1" thickBot="1" x14ac:dyDescent="0.3">
      <c r="A171" s="6"/>
      <c r="B171" s="113"/>
      <c r="C171" s="6"/>
      <c r="D171" s="6"/>
      <c r="E171" s="12"/>
      <c r="F171" s="1"/>
      <c r="G171" s="13"/>
      <c r="H171" s="1"/>
      <c r="I171" s="31"/>
      <c r="J171" s="1"/>
      <c r="K171" s="1"/>
      <c r="L171" s="1"/>
      <c r="M171" s="6"/>
      <c r="N171" s="14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ht="16.7" customHeight="1" thickBot="1" x14ac:dyDescent="0.3">
      <c r="A172" s="695" t="s">
        <v>222</v>
      </c>
      <c r="B172" s="698" t="s">
        <v>223</v>
      </c>
      <c r="C172" s="353" t="s">
        <v>82</v>
      </c>
      <c r="D172" s="90" t="s">
        <v>224</v>
      </c>
      <c r="E172" s="308"/>
      <c r="F172" s="98">
        <v>1</v>
      </c>
      <c r="G172" s="51" t="s">
        <v>9</v>
      </c>
      <c r="H172" s="285">
        <v>1</v>
      </c>
      <c r="I172" s="8">
        <v>1</v>
      </c>
      <c r="J172" s="8">
        <v>1</v>
      </c>
      <c r="K172" s="8">
        <v>1</v>
      </c>
      <c r="L172" s="32">
        <v>1</v>
      </c>
      <c r="M172" s="209"/>
      <c r="N172" s="330" t="s">
        <v>225</v>
      </c>
    </row>
    <row r="173" spans="1:39" ht="16.7" customHeight="1" thickBot="1" x14ac:dyDescent="0.3">
      <c r="A173" s="696"/>
      <c r="B173" s="698"/>
      <c r="C173" s="360" t="s">
        <v>41</v>
      </c>
      <c r="D173" s="91" t="s">
        <v>226</v>
      </c>
      <c r="E173" s="191"/>
      <c r="F173" s="158">
        <v>1</v>
      </c>
      <c r="G173" s="55" t="s">
        <v>9</v>
      </c>
      <c r="H173" s="135">
        <v>1</v>
      </c>
      <c r="I173" s="10">
        <v>1</v>
      </c>
      <c r="J173" s="10">
        <v>1</v>
      </c>
      <c r="K173" s="10">
        <v>1</v>
      </c>
      <c r="L173" s="38">
        <v>1</v>
      </c>
      <c r="M173" s="170"/>
      <c r="N173" s="176" t="s">
        <v>225</v>
      </c>
    </row>
    <row r="174" spans="1:39" ht="16.7" customHeight="1" thickBot="1" x14ac:dyDescent="0.3">
      <c r="A174" s="696"/>
      <c r="B174" s="698"/>
      <c r="C174" s="354" t="s">
        <v>82</v>
      </c>
      <c r="D174" s="95" t="s">
        <v>227</v>
      </c>
      <c r="E174" s="180"/>
      <c r="F174" s="156">
        <v>1</v>
      </c>
      <c r="G174" s="52" t="s">
        <v>9</v>
      </c>
      <c r="H174" s="178">
        <v>1</v>
      </c>
      <c r="I174" s="7">
        <v>1</v>
      </c>
      <c r="J174" s="7">
        <v>1</v>
      </c>
      <c r="K174" s="7">
        <v>1</v>
      </c>
      <c r="L174" s="33">
        <v>1</v>
      </c>
      <c r="M174" s="279"/>
      <c r="N174" s="385" t="s">
        <v>225</v>
      </c>
    </row>
    <row r="175" spans="1:39" ht="9" customHeight="1" thickBot="1" x14ac:dyDescent="0.3">
      <c r="A175" s="696"/>
      <c r="B175" s="699"/>
      <c r="C175" s="323"/>
      <c r="D175" s="324"/>
      <c r="E175" s="292"/>
      <c r="F175" s="159"/>
      <c r="G175" s="126"/>
      <c r="H175" s="265"/>
      <c r="I175" s="36"/>
      <c r="J175" s="36"/>
      <c r="K175" s="36"/>
      <c r="L175" s="37"/>
      <c r="M175" s="226"/>
      <c r="N175" s="328"/>
    </row>
    <row r="176" spans="1:39" ht="16.7" customHeight="1" x14ac:dyDescent="0.25">
      <c r="A176" s="696"/>
      <c r="B176" s="712" t="s">
        <v>228</v>
      </c>
      <c r="C176" s="457" t="s">
        <v>82</v>
      </c>
      <c r="D176" s="355" t="s">
        <v>229</v>
      </c>
      <c r="E176" s="308">
        <v>45646</v>
      </c>
      <c r="F176" s="156">
        <v>3</v>
      </c>
      <c r="G176" s="222" t="s">
        <v>9</v>
      </c>
      <c r="H176" s="285">
        <v>3</v>
      </c>
      <c r="I176" s="8">
        <v>3</v>
      </c>
      <c r="J176" s="8">
        <v>3</v>
      </c>
      <c r="K176" s="8">
        <v>3</v>
      </c>
      <c r="L176" s="32">
        <v>3</v>
      </c>
      <c r="M176" s="170"/>
      <c r="N176" s="176" t="s">
        <v>230</v>
      </c>
      <c r="O176" s="6"/>
    </row>
    <row r="177" spans="1:39" ht="7.5" customHeight="1" thickBot="1" x14ac:dyDescent="0.3">
      <c r="A177" s="697"/>
      <c r="B177" s="713"/>
      <c r="C177" s="459"/>
      <c r="D177" s="329"/>
      <c r="E177" s="263"/>
      <c r="F177" s="159"/>
      <c r="G177" s="126"/>
      <c r="H177" s="265"/>
      <c r="I177" s="36"/>
      <c r="J177" s="36"/>
      <c r="K177" s="36"/>
      <c r="L177" s="37"/>
      <c r="M177" s="171"/>
      <c r="N177" s="177"/>
    </row>
    <row r="178" spans="1:39" s="16" customFormat="1" ht="7.5" customHeight="1" thickBot="1" x14ac:dyDescent="0.3">
      <c r="A178" s="6"/>
      <c r="B178" s="113"/>
      <c r="C178" s="6"/>
      <c r="D178" s="6"/>
      <c r="E178" s="12"/>
      <c r="F178" s="1"/>
      <c r="G178" s="13"/>
      <c r="H178" s="1"/>
      <c r="I178" s="31"/>
      <c r="J178" s="31"/>
      <c r="K178" s="1"/>
      <c r="L178" s="1"/>
      <c r="M178" s="6"/>
      <c r="N178" s="14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</row>
    <row r="179" spans="1:39" ht="18.600000000000001" customHeight="1" x14ac:dyDescent="0.25">
      <c r="A179" s="700" t="s">
        <v>231</v>
      </c>
      <c r="B179" s="701"/>
      <c r="C179" s="365" t="s">
        <v>41</v>
      </c>
      <c r="D179" s="118" t="s">
        <v>232</v>
      </c>
      <c r="E179" s="121">
        <v>45679</v>
      </c>
      <c r="F179" s="160">
        <v>1</v>
      </c>
      <c r="G179" s="56" t="s">
        <v>9</v>
      </c>
      <c r="H179" s="188">
        <v>1</v>
      </c>
      <c r="I179" s="39">
        <v>1</v>
      </c>
      <c r="J179" s="39">
        <v>1</v>
      </c>
      <c r="K179" s="39">
        <v>1</v>
      </c>
      <c r="L179" s="40">
        <v>1</v>
      </c>
      <c r="M179" s="169">
        <v>1</v>
      </c>
      <c r="N179" s="461" t="s">
        <v>233</v>
      </c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0" spans="1:39" ht="18.600000000000001" customHeight="1" x14ac:dyDescent="0.25">
      <c r="A180" s="702"/>
      <c r="B180" s="703"/>
      <c r="C180" s="75" t="s">
        <v>41</v>
      </c>
      <c r="D180" s="92" t="s">
        <v>234</v>
      </c>
      <c r="E180" s="201"/>
      <c r="F180" s="156">
        <v>1</v>
      </c>
      <c r="G180" s="52" t="s">
        <v>9</v>
      </c>
      <c r="H180" s="178">
        <v>1</v>
      </c>
      <c r="I180" s="7">
        <v>1</v>
      </c>
      <c r="J180" s="7">
        <v>1</v>
      </c>
      <c r="K180" s="7">
        <v>1</v>
      </c>
      <c r="L180" s="33">
        <v>1</v>
      </c>
      <c r="M180" s="101"/>
      <c r="N180" s="174" t="s">
        <v>235</v>
      </c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</row>
    <row r="181" spans="1:39" ht="18.600000000000001" customHeight="1" thickBot="1" x14ac:dyDescent="0.3">
      <c r="A181" s="704"/>
      <c r="B181" s="705"/>
      <c r="C181" s="301"/>
      <c r="D181" s="329"/>
      <c r="E181" s="263"/>
      <c r="F181" s="159"/>
      <c r="G181" s="126"/>
      <c r="H181" s="265"/>
      <c r="I181" s="36"/>
      <c r="J181" s="36"/>
      <c r="K181" s="36"/>
      <c r="L181" s="37"/>
      <c r="M181" s="226"/>
      <c r="N181" s="429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</row>
    <row r="186" spans="1:39" x14ac:dyDescent="0.25">
      <c r="B186" s="332"/>
      <c r="E186" s="6"/>
      <c r="F186" s="6"/>
      <c r="G186" s="6"/>
      <c r="N186" s="6"/>
      <c r="O186" s="6"/>
    </row>
    <row r="187" spans="1:39" x14ac:dyDescent="0.25">
      <c r="B187" s="332"/>
      <c r="E187" s="6"/>
      <c r="F187" s="6"/>
      <c r="G187" s="6"/>
      <c r="N187" s="6"/>
      <c r="O187" s="6"/>
    </row>
    <row r="188" spans="1:39" x14ac:dyDescent="0.25">
      <c r="B188" s="332"/>
      <c r="C188" s="333"/>
      <c r="E188" s="6"/>
      <c r="F188" s="6"/>
      <c r="G188" s="6"/>
      <c r="N188" s="6"/>
      <c r="O188" s="6"/>
    </row>
    <row r="189" spans="1:39" x14ac:dyDescent="0.25">
      <c r="B189" s="332"/>
      <c r="C189" s="333"/>
      <c r="E189" s="6"/>
      <c r="F189" s="6"/>
      <c r="G189" s="6"/>
      <c r="N189" s="6"/>
      <c r="O189" s="6"/>
    </row>
    <row r="190" spans="1:39" x14ac:dyDescent="0.25">
      <c r="B190" s="332"/>
      <c r="C190" s="333"/>
      <c r="E190" s="6"/>
      <c r="F190" s="6"/>
      <c r="G190" s="6"/>
      <c r="N190" s="6"/>
      <c r="O190" s="6"/>
    </row>
    <row r="191" spans="1:39" x14ac:dyDescent="0.25">
      <c r="B191" s="332"/>
      <c r="C191" s="333"/>
      <c r="E191" s="6"/>
      <c r="F191" s="6"/>
      <c r="G191" s="6"/>
      <c r="N191" s="6"/>
      <c r="O191" s="6"/>
    </row>
    <row r="192" spans="1:39" x14ac:dyDescent="0.25">
      <c r="B192" s="332"/>
      <c r="C192" s="334"/>
      <c r="E192" s="6"/>
      <c r="F192" s="6"/>
      <c r="G192" s="6"/>
      <c r="N192" s="6"/>
      <c r="O192" s="6"/>
    </row>
  </sheetData>
  <mergeCells count="44">
    <mergeCell ref="A2:A4"/>
    <mergeCell ref="B2:M2"/>
    <mergeCell ref="N2:N4"/>
    <mergeCell ref="R2:S2"/>
    <mergeCell ref="B3:M3"/>
    <mergeCell ref="B4:M4"/>
    <mergeCell ref="H6:L6"/>
    <mergeCell ref="G7:G8"/>
    <mergeCell ref="H7:H8"/>
    <mergeCell ref="I7:I8"/>
    <mergeCell ref="J7:J8"/>
    <mergeCell ref="K7:K8"/>
    <mergeCell ref="L7:L8"/>
    <mergeCell ref="B9:B10"/>
    <mergeCell ref="C9:C10"/>
    <mergeCell ref="A11:A12"/>
    <mergeCell ref="B11:B12"/>
    <mergeCell ref="C11:C12"/>
    <mergeCell ref="O11:O12"/>
    <mergeCell ref="A13:A69"/>
    <mergeCell ref="B13:B15"/>
    <mergeCell ref="B16:B57"/>
    <mergeCell ref="B58:B63"/>
    <mergeCell ref="B64:B69"/>
    <mergeCell ref="E11:E12"/>
    <mergeCell ref="F11:F12"/>
    <mergeCell ref="G11:G12"/>
    <mergeCell ref="H11:L11"/>
    <mergeCell ref="M11:M12"/>
    <mergeCell ref="N11:N12"/>
    <mergeCell ref="D11:D12"/>
    <mergeCell ref="A179:B181"/>
    <mergeCell ref="A71:B79"/>
    <mergeCell ref="A143:A170"/>
    <mergeCell ref="B143:B170"/>
    <mergeCell ref="A172:A177"/>
    <mergeCell ref="B172:B175"/>
    <mergeCell ref="B176:B177"/>
    <mergeCell ref="A81:A130"/>
    <mergeCell ref="B81:B98"/>
    <mergeCell ref="B99:B116"/>
    <mergeCell ref="B118:B130"/>
    <mergeCell ref="A132:A139"/>
    <mergeCell ref="B132:B139"/>
  </mergeCells>
  <conditionalFormatting sqref="F13:F68 H13:L68 H80:L178 F80:F181">
    <cfRule type="cellIs" dxfId="199" priority="404" operator="equal">
      <formula>4</formula>
    </cfRule>
    <cfRule type="cellIs" dxfId="198" priority="405" operator="equal">
      <formula>3</formula>
    </cfRule>
    <cfRule type="cellIs" dxfId="197" priority="406" operator="equal">
      <formula>2</formula>
    </cfRule>
    <cfRule type="cellIs" dxfId="196" priority="407" operator="equal">
      <formula>1</formula>
    </cfRule>
  </conditionalFormatting>
  <conditionalFormatting sqref="H71:L78">
    <cfRule type="cellIs" dxfId="193" priority="6" operator="equal">
      <formula>1</formula>
    </cfRule>
    <cfRule type="cellIs" dxfId="192" priority="5" operator="equal">
      <formula>2</formula>
    </cfRule>
    <cfRule type="cellIs" dxfId="191" priority="4" operator="equal">
      <formula>3</formula>
    </cfRule>
    <cfRule type="cellIs" dxfId="190" priority="3" operator="equal">
      <formula>4</formula>
    </cfRule>
  </conditionalFormatting>
  <conditionalFormatting sqref="H179:M181">
    <cfRule type="cellIs" dxfId="188" priority="400" operator="equal">
      <formula>1</formula>
    </cfRule>
    <cfRule type="cellIs" dxfId="187" priority="399" operator="equal">
      <formula>2</formula>
    </cfRule>
    <cfRule type="cellIs" dxfId="186" priority="398" operator="equal">
      <formula>3</formula>
    </cfRule>
    <cfRule type="cellIs" dxfId="185" priority="397" operator="equal">
      <formula>4</formula>
    </cfRule>
  </conditionalFormatting>
  <conditionalFormatting sqref="M80:M170 M172:M177">
    <cfRule type="containsText" dxfId="179" priority="247" operator="containsText" text="1">
      <formula>NOT(ISERROR(SEARCH("1",M80)))</formula>
    </cfRule>
  </conditionalFormatting>
  <dataValidations count="2">
    <dataValidation type="list" allowBlank="1" showInputMessage="1" showErrorMessage="1" sqref="G171:G178 G80:G132 G71:G78 G13:G68 G141:G169" xr:uid="{B0FCC08F-C425-4A4F-89FE-BA7AE6EEE5AF}">
      <formula1>$P$5:$P$8</formula1>
    </dataValidation>
    <dataValidation type="list" allowBlank="1" showInputMessage="1" showErrorMessage="1" sqref="K142:M142 H141 I168:I177 J170:J177 H172:H177 H179:M181 F177:F178 K170:L178 H143:M145 K139:L141 K80:M104 K105:L117 L118:L121 M105:M121 J146:M169 I80:J121 H71:H78 I134:I136 H168:H170 H146:I167 H82:H121 H122:M132 H13:L68 F13:F68 F80:F133 I133:L133 F139:F175 I139:J142 L72:L78 K118:K119" xr:uid="{A9892829-83E8-44CC-A266-7C325633337B}">
      <formula1>$S$4:$S$9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62" id="{CCB931AD-4581-4E4B-9503-B4783E9B3B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4" id="{F5B3D988-21C4-49F5-AF53-00A01ACE31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3" id="{642F74B5-C392-40C5-A0A8-33B14E6B22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F13:F17</xm:sqref>
        </x14:conditionalFormatting>
        <x14:conditionalFormatting xmlns:xm="http://schemas.microsoft.com/office/excel/2006/main">
          <x14:cfRule type="containsText" priority="408" stopIfTrue="1" operator="containsText" id="{F4FA241C-FDA0-4C5A-95A1-9AD6DD46D796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F13:F68 H13:L68 H80:L178 F80:F181</xm:sqref>
        </x14:conditionalFormatting>
        <x14:conditionalFormatting xmlns:xm="http://schemas.microsoft.com/office/excel/2006/main">
          <x14:cfRule type="iconSet" priority="110863" id="{A58634AF-29F8-46CE-9DE9-B20F5AD280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862" id="{7D056F53-2CED-4BF0-B7CC-6B9CC559D6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861" id="{3644C8F3-4A70-4172-BF4E-CAA65819C4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F18:F23</xm:sqref>
        </x14:conditionalFormatting>
        <x14:conditionalFormatting xmlns:xm="http://schemas.microsoft.com/office/excel/2006/main">
          <x14:cfRule type="iconSet" priority="457" id="{DC0CE8D2-199C-4728-A33B-1D58B235B3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6" id="{50D4ADE9-5A3C-4528-84AC-C8AD3C0A53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8" id="{EA20831E-3078-4888-99A9-9A476477F8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F24:F27</xm:sqref>
        </x14:conditionalFormatting>
        <x14:conditionalFormatting xmlns:xm="http://schemas.microsoft.com/office/excel/2006/main">
          <x14:cfRule type="iconSet" priority="111022" id="{2EC69751-BDEB-47F9-A4F7-1775B04A0B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F24:F56 I24:L56</xm:sqref>
        </x14:conditionalFormatting>
        <x14:conditionalFormatting xmlns:xm="http://schemas.microsoft.com/office/excel/2006/main">
          <x14:cfRule type="iconSet" priority="111026" id="{17CFEF82-2332-4E9A-97B9-56F5AC2CD1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28" id="{C69D66EE-451C-41CB-BFAB-07460AE158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27" id="{276E8E96-1360-4D9E-8A06-D468A738B8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F28:F56</xm:sqref>
        </x14:conditionalFormatting>
        <x14:conditionalFormatting xmlns:xm="http://schemas.microsoft.com/office/excel/2006/main">
          <x14:cfRule type="iconSet" priority="152" id="{4A52C337-D06B-444F-BFB8-A9F8FE3E5D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3" id="{269CDC89-CF2A-446D-838E-7BC1D0375B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4" id="{A4C3731A-4644-4699-B1E0-6856A81177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F57</xm:sqref>
        </x14:conditionalFormatting>
        <x14:conditionalFormatting xmlns:xm="http://schemas.microsoft.com/office/excel/2006/main">
          <x14:cfRule type="iconSet" priority="196" id="{AD186B1B-FF25-44C0-A305-449BA1699D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7" id="{CBC1AD10-5A29-4B6C-875F-DBA47AA9F1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5" id="{C61E7457-1967-4DF6-A80B-52C20C2BD2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F58:F68</xm:sqref>
        </x14:conditionalFormatting>
        <x14:conditionalFormatting xmlns:xm="http://schemas.microsoft.com/office/excel/2006/main">
          <x14:cfRule type="iconSet" priority="109974" id="{BE9061E2-62A8-4EED-8D9C-24C1C5118D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975" id="{582B281F-59F4-4EEC-BE53-A1AD0F2F1D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F82:F97</xm:sqref>
        </x14:conditionalFormatting>
        <x14:conditionalFormatting xmlns:xm="http://schemas.microsoft.com/office/excel/2006/main">
          <x14:cfRule type="iconSet" priority="110422" id="{B7DDE431-431E-4A2C-8586-20C23A7F3D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F118:F131 I118:L131</xm:sqref>
        </x14:conditionalFormatting>
        <x14:conditionalFormatting xmlns:xm="http://schemas.microsoft.com/office/excel/2006/main">
          <x14:cfRule type="iconSet" priority="231" id="{C080344A-C8C7-45BA-B000-5F1739D60B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F143:F145</xm:sqref>
        </x14:conditionalFormatting>
        <x14:conditionalFormatting xmlns:xm="http://schemas.microsoft.com/office/excel/2006/main">
          <x14:cfRule type="iconSet" priority="238" id="{1E8C22B9-F227-498C-8E14-D79C05D6F2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9" id="{7D0CADAA-F9A4-4F9A-922C-9A318DC3F3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F146:F150</xm:sqref>
        </x14:conditionalFormatting>
        <x14:conditionalFormatting xmlns:xm="http://schemas.microsoft.com/office/excel/2006/main">
          <x14:cfRule type="iconSet" priority="110832" id="{686F0BD0-E49B-4FF3-AE47-DEA5817413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F146:F169 H146:L169</xm:sqref>
        </x14:conditionalFormatting>
        <x14:conditionalFormatting xmlns:xm="http://schemas.microsoft.com/office/excel/2006/main">
          <x14:cfRule type="iconSet" priority="110836" id="{60D98B93-3FC5-4159-A99D-AEA44E8C03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F146:F169</xm:sqref>
        </x14:conditionalFormatting>
        <x14:conditionalFormatting xmlns:xm="http://schemas.microsoft.com/office/excel/2006/main">
          <x14:cfRule type="iconSet" priority="451" id="{E09DF583-EAD7-4470-8E39-C9FB2D4D1C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F176 K176:L176 H176:J177</xm:sqref>
        </x14:conditionalFormatting>
        <x14:conditionalFormatting xmlns:xm="http://schemas.microsoft.com/office/excel/2006/main">
          <x14:cfRule type="iconSet" priority="450" id="{3BA7192F-C7BB-4010-B108-827F03048D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449" id="{3A4EB081-67B5-4173-872B-8D473A6E72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F177 F172:F175</xm:sqref>
        </x14:conditionalFormatting>
        <x14:conditionalFormatting xmlns:xm="http://schemas.microsoft.com/office/excel/2006/main">
          <x14:cfRule type="iconSet" priority="448" id="{E4FC9FBF-F647-49A4-87DB-1768798B9E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F179:F181</xm:sqref>
        </x14:conditionalFormatting>
        <x14:conditionalFormatting xmlns:xm="http://schemas.microsoft.com/office/excel/2006/main">
          <x14:cfRule type="iconSet" priority="445" id="{3131B381-25E6-4AA7-ADB8-BE1FAA683C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3" id="{747EAB81-6BF3-48F2-B71E-36DAFAC5B2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4" id="{F8803157-C2C5-47BD-AD7A-B073C1512E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2" id="{193D9821-788F-411B-B386-F42795D679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6" id="{A05E93BA-1232-4CB7-A800-0465EF1C62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1" id="{949AD2BA-03EC-4BF4-B63A-01F6E2D914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H13:H17</xm:sqref>
        </x14:conditionalFormatting>
        <x14:conditionalFormatting xmlns:xm="http://schemas.microsoft.com/office/excel/2006/main">
          <x14:cfRule type="iconSet" priority="110868" id="{FE0487F2-D3B1-4280-B143-409D5E5C21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H13:H23</xm:sqref>
        </x14:conditionalFormatting>
        <x14:conditionalFormatting xmlns:xm="http://schemas.microsoft.com/office/excel/2006/main">
          <x14:cfRule type="iconSet" priority="110870" id="{24177416-72D9-4374-ACF2-F234160A57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874" id="{E6D8E93F-3488-4791-AAD2-F9D3561A11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873" id="{C3798679-4CE5-4E2F-BC8C-A351857B3B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872" id="{A81CE27E-48AF-4F69-9449-0F23C9D589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871" id="{4E8395A7-AD16-40CA-AEDF-564F929D5E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H18:H23</xm:sqref>
        </x14:conditionalFormatting>
        <x14:conditionalFormatting xmlns:xm="http://schemas.microsoft.com/office/excel/2006/main">
          <x14:cfRule type="iconSet" priority="432" id="{FF5BD32E-AC39-43A9-B395-F28F6BE756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4" id="{C9E61A79-9B95-448B-B979-0CD4806B77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0" id="{32C2C64F-10F4-4CB3-9274-E018D82AB3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1" id="{EF5EB063-27D6-4211-91FF-EB62AC4FFA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9" id="{19582125-9DC5-4451-BF95-850D284956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3" id="{31634F86-4426-48E7-8C8C-F4617FC1FA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H24:H27</xm:sqref>
        </x14:conditionalFormatting>
        <x14:conditionalFormatting xmlns:xm="http://schemas.microsoft.com/office/excel/2006/main">
          <x14:cfRule type="iconSet" priority="111037" id="{52BDEBD9-BB9D-42B8-8626-F29CC4F599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38" id="{BA59D949-9CC6-4758-8F5C-C21240C4D3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39" id="{192360E2-7629-430A-AA64-32C95ED54B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40" id="{FF60B09C-DB45-4F69-AD22-96721D3AB1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41" id="{970A90A4-59FF-465D-9F89-620A037D8E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H24:H56</xm:sqref>
        </x14:conditionalFormatting>
        <x14:conditionalFormatting xmlns:xm="http://schemas.microsoft.com/office/excel/2006/main">
          <x14:cfRule type="iconSet" priority="111048" id="{F7BDD5B0-F116-47DB-8983-4C44077415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47" id="{FA64102F-2123-4290-8C77-4041E67DD6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H28:H56</xm:sqref>
        </x14:conditionalFormatting>
        <x14:conditionalFormatting xmlns:xm="http://schemas.microsoft.com/office/excel/2006/main">
          <x14:cfRule type="iconSet" priority="149" id="{F51B3390-98D3-458F-A9FC-2122811F1DE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7" id="{FCC66203-6E3B-4C35-8E60-81DDEAEC3A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8" id="{3609AFF0-197E-4B39-89D5-75D41FA676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6" id="{DA33B604-B906-400C-A1F6-D8288DF8B7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H57:H68 H13:H23</xm:sqref>
        </x14:conditionalFormatting>
        <x14:conditionalFormatting xmlns:xm="http://schemas.microsoft.com/office/excel/2006/main">
          <x14:cfRule type="iconSet" priority="145" id="{C7F885A5-2F28-47AA-8BAF-6A7F199B50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4" id="{35B2EB5A-7AAD-493D-94B1-F114271399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H57:H68</xm:sqref>
        </x14:conditionalFormatting>
        <x14:conditionalFormatting xmlns:xm="http://schemas.microsoft.com/office/excel/2006/main">
          <x14:cfRule type="iconSet" priority="125" id="{06248EE8-742C-4320-B937-EA7A425225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H71</xm:sqref>
        </x14:conditionalFormatting>
        <x14:conditionalFormatting xmlns:xm="http://schemas.microsoft.com/office/excel/2006/main">
          <x14:cfRule type="iconSet" priority="121" id="{70B5D8E7-D6F7-4006-AABA-132B078664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3" id="{55CE73D2-259C-49CB-94F6-79C9929FE7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2" id="{2A1A76D7-455C-42E3-9AF7-74349A100D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" id="{0645441A-C38B-4BAE-994B-0F4CB5B221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" id="{FFF6BE62-5750-464C-9A0F-846418728E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7" id="{7B07B1C4-B8E5-44DB-BBBE-99003444D7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4" id="{790AC06A-8D80-4015-B785-AF6731EC56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9" id="{D3E9DEF2-FAAB-4241-977C-414F0A2107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30" stopIfTrue="1" operator="containsText" id="{CE451B35-5517-4FF9-8751-66A332DDB4C9}">
            <xm:f>NOT(ISERROR(SEARCH(0,H71)))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H71:H78</xm:sqref>
        </x14:conditionalFormatting>
        <x14:conditionalFormatting xmlns:xm="http://schemas.microsoft.com/office/excel/2006/main">
          <x14:cfRule type="iconSet" priority="109985" id="{AC322988-C888-4FD0-AA37-EE135A703B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986" id="{EE01E389-740B-40E2-9FE5-98B357536F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984" id="{B235E7F6-5095-4838-892F-5260D7F73B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H82:H96</xm:sqref>
        </x14:conditionalFormatting>
        <x14:conditionalFormatting xmlns:xm="http://schemas.microsoft.com/office/excel/2006/main">
          <x14:cfRule type="iconSet" priority="110429" id="{49754112-6231-4C2D-BB9A-237676C875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27" id="{8902CAF8-0171-4ED1-A278-7495D3586D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28" id="{7423FC5C-A3EE-4911-B9FE-06CE6D85F3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26" id="{6DCCF6D4-AF11-4C9F-9C5E-3AA60BB3CA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30" id="{995D31FD-7C05-4B8D-80C4-2DF5F3AF93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H118:H131</xm:sqref>
        </x14:conditionalFormatting>
        <x14:conditionalFormatting xmlns:xm="http://schemas.microsoft.com/office/excel/2006/main">
          <x14:cfRule type="iconSet" priority="110571" id="{2E816E49-9A22-4F39-B96A-ECB9EB8D01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572" id="{E03DEDD6-6F41-4412-9441-C6C9F92858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573" id="{AEC9CC3B-700D-4781-BF16-4FD32F11DB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H132</xm:sqref>
        </x14:conditionalFormatting>
        <x14:conditionalFormatting xmlns:xm="http://schemas.microsoft.com/office/excel/2006/main">
          <x14:cfRule type="iconSet" priority="179" id="{FFB08BF2-CA2E-43A5-BC9E-897E03B888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8" id="{BD09B27F-500C-4CA5-88A3-5763E72680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7" id="{64A703A3-15A6-480A-BA94-FADD572A20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H141</xm:sqref>
        </x14:conditionalFormatting>
        <x14:conditionalFormatting xmlns:xm="http://schemas.microsoft.com/office/excel/2006/main">
          <x14:cfRule type="iconSet" priority="209" id="{C9BDB603-94FF-4EA8-9787-96C30FE614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H58:I65 H57:K57 H66:K68</xm:sqref>
        </x14:conditionalFormatting>
        <x14:conditionalFormatting xmlns:xm="http://schemas.microsoft.com/office/excel/2006/main">
          <x14:cfRule type="iconSet" priority="243" id="{A008D760-5442-4E56-86AC-9342B52B38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H58:I65</xm:sqref>
        </x14:conditionalFormatting>
        <x14:conditionalFormatting xmlns:xm="http://schemas.microsoft.com/office/excel/2006/main">
          <x14:cfRule type="iconSet" priority="421" id="{833146A8-1A3B-490F-B0BC-C2FFC4AD2D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0" id="{531BA77A-7F56-4F1B-ACD2-033166C430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H179:I181</xm:sqref>
        </x14:conditionalFormatting>
        <x14:conditionalFormatting xmlns:xm="http://schemas.microsoft.com/office/excel/2006/main">
          <x14:cfRule type="iconSet" priority="110838" id="{4CB23429-1FF8-4FC7-9D3D-67BC9B5F9A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H146:J169</xm:sqref>
        </x14:conditionalFormatting>
        <x14:conditionalFormatting xmlns:xm="http://schemas.microsoft.com/office/excel/2006/main">
          <x14:cfRule type="iconSet" priority="410" id="{44A3F726-D2EA-463D-93AB-06E2B8DC90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H162:J164 H151:K161 H143:I143 H146:J150 H168:J169 H165:K167</xm:sqref>
        </x14:conditionalFormatting>
        <x14:conditionalFormatting xmlns:xm="http://schemas.microsoft.com/office/excel/2006/main">
          <x14:cfRule type="iconSet" priority="409" id="{F6E0FA83-13AB-4AEF-B7D6-C85F5B3652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H162:J164 H151:K161 H146:J150 H168:J169 H165:K167</xm:sqref>
        </x14:conditionalFormatting>
        <x14:conditionalFormatting xmlns:xm="http://schemas.microsoft.com/office/excel/2006/main">
          <x14:cfRule type="iconSet" priority="416" id="{803AD62B-03F9-42A9-BE3F-899EC37238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4" id="{A19D9237-BDED-4BF7-8207-C2339EDBED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5" id="{A5D9345F-3802-40D9-A3C9-C9E5C68EDD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H176:J177</xm:sqref>
        </x14:conditionalFormatting>
        <x14:conditionalFormatting xmlns:xm="http://schemas.microsoft.com/office/excel/2006/main">
          <x14:cfRule type="iconSet" priority="212" id="{7E01AE39-9B54-4FA6-8111-7CABB9ECAD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H176:J181 I144:J164 H57:H68 H132:H164 H168:H171 I168:J169 H165:J167 H80:H117 H13:H23</xm:sqref>
        </x14:conditionalFormatting>
        <x14:conditionalFormatting xmlns:xm="http://schemas.microsoft.com/office/excel/2006/main">
          <x14:cfRule type="iconSet" priority="33" id="{66264C91-2249-40D7-81F4-BC045D8E89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H18:K18</xm:sqref>
        </x14:conditionalFormatting>
        <x14:conditionalFormatting xmlns:xm="http://schemas.microsoft.com/office/excel/2006/main">
          <x14:cfRule type="iconSet" priority="110907" id="{D9506EB4-C781-4E43-8515-65126B6BD8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H19:K23</xm:sqref>
        </x14:conditionalFormatting>
        <x14:conditionalFormatting xmlns:xm="http://schemas.microsoft.com/office/excel/2006/main">
          <x14:cfRule type="iconSet" priority="412" id="{72BC5C8D-9B65-4B69-BC76-27C02FB383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H24:K27</xm:sqref>
        </x14:conditionalFormatting>
        <x14:conditionalFormatting xmlns:xm="http://schemas.microsoft.com/office/excel/2006/main">
          <x14:cfRule type="iconSet" priority="111074" id="{22F93F4A-B30C-4EF1-9D4E-AFC8F7FB2C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H28:K56</xm:sqref>
        </x14:conditionalFormatting>
        <x14:conditionalFormatting xmlns:xm="http://schemas.microsoft.com/office/excel/2006/main">
          <x14:cfRule type="iconSet" priority="211" id="{250EE9CB-85E6-47C9-BCE3-E09482F40D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H182:L191 H143 F170:F175 I170:L171 K172:L178 F177:F191 H179:M181 H172:J177 F80:F117 I57:L68 F57:F68 F132:F145 I132:L145 I80:L117 F13:F23 I13:L23</xm:sqref>
        </x14:conditionalFormatting>
        <x14:conditionalFormatting xmlns:xm="http://schemas.microsoft.com/office/excel/2006/main">
          <x14:cfRule type="iconSet" priority="403" id="{13011359-A285-4E7F-AB4B-28321C8BB5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2" id="{E67C33CC-C87A-47A5-BE61-FBD86ECB1F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401" stopIfTrue="1" operator="containsText" id="{E4D58556-9911-4F3B-998C-6432559C3ADD}">
            <xm:f>NOT(ISERROR(SEARCH(0,H179)))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H179:M181</xm:sqref>
        </x14:conditionalFormatting>
        <x14:conditionalFormatting xmlns:xm="http://schemas.microsoft.com/office/excel/2006/main">
          <x14:cfRule type="iconSet" priority="394" id="{2281DDA6-8477-4181-A47D-5093336ADB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3" id="{9B160605-E8C0-4F07-84A2-FFBE7AD9A4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2" id="{2E89A2B1-2215-4799-999C-A7F70CFE0D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1" id="{9C4B1782-E104-4077-A224-7D6A907D98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0" id="{5666442E-3E15-43D8-8577-4A840D2729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9" id="{CB26FF25-2E8F-4884-A40E-ED586C4F32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6" id="{20726AD1-F4A8-4615-B634-F0B7DA8B07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5" id="{122DFD3C-14F1-41BC-A9F7-26F86C38DE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I13:I14</xm:sqref>
        </x14:conditionalFormatting>
        <x14:conditionalFormatting xmlns:xm="http://schemas.microsoft.com/office/excel/2006/main">
          <x14:cfRule type="iconSet" priority="386" id="{00CDD947-BD02-4BAB-A49F-E8F21FFA82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8" id="{C30BB4AA-CF1B-4FF6-9816-62491C2F29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7" id="{37DDA274-EAA8-42E4-A651-C7FB36BAC2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I16:I17</xm:sqref>
        </x14:conditionalFormatting>
        <x14:conditionalFormatting xmlns:xm="http://schemas.microsoft.com/office/excel/2006/main">
          <x14:cfRule type="iconSet" priority="385" id="{560657A5-DB3F-4EF2-B8BB-C72CDA457A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4" id="{E66AF69A-8AD4-486A-BE54-CFB8ADFF87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2" id="{58B2B88C-6A1B-4DC3-860E-BF82EA5406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1" id="{CB86D6AB-63B7-4F39-A8C6-B5508A2781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0" id="{D94478E1-E23B-43CB-A0F1-49A0384DD0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9" id="{F342A327-A1D4-454B-896D-0180333FE8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3" id="{E5B8DDD4-78DB-4795-9AE8-9BA492AC74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I24:I27</xm:sqref>
        </x14:conditionalFormatting>
        <x14:conditionalFormatting xmlns:xm="http://schemas.microsoft.com/office/excel/2006/main">
          <x14:cfRule type="iconSet" priority="194" id="{FC823A1F-1BEC-4615-A109-E2093ABFAF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2" id="{3C421B84-1BE2-4A5E-8F00-16C6D5DD4B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1" id="{935B2821-E670-409C-80B9-803A25BE3F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3" id="{3142DF8A-015A-4848-ACA7-7E21E18953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9" id="{3CC7055B-8F32-45C7-A453-8708AECD4F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8" id="{F9A9B04C-9DFD-471F-A9CC-2AE0A04703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0" id="{022DC856-9C93-4A98-B263-B869633DD6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I58:I68</xm:sqref>
        </x14:conditionalFormatting>
        <x14:conditionalFormatting xmlns:xm="http://schemas.microsoft.com/office/excel/2006/main">
          <x14:cfRule type="iconSet" priority="92" id="{AA5522A2-B4A1-414F-A5DD-C6219470B2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" id="{193053A8-DC39-4E7C-8FA2-A281AC4369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4" id="{4A8E4B8C-66BF-4FB3-AAAA-7B9CFE04FA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" id="{7EDBD361-AF49-44A2-8AA6-B3BA41683B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" id="{6E6A339F-AD3A-466F-9A4B-703142F582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7" id="{584A3D85-3519-495F-8039-6E9F31F7E67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02" stopIfTrue="1" operator="containsText" id="{7E43CE0A-664E-4168-92F3-E50A2620FE8B}">
            <xm:f>NOT(ISERROR(SEARCH(0,I72)))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88" id="{C611DC14-1BA5-4C06-9EB7-02BA161A0D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0" id="{1DF8D5F9-B7D4-41A1-84BC-48B0E7D259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1" id="{CCBE63F7-7F8F-4174-ACEB-7667B3C246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2" id="{D6BB3D73-455E-4CB6-A7F8-FA22253375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3" id="{1227CBBB-FAE7-4E21-ABDF-620F40EC1E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4" id="{1E7F742D-CD3A-4B9F-8795-19895679ED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5" id="{7771047E-3718-44E8-B8D5-D8450D871E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6" id="{C9609BF2-B5CD-499F-8232-E804A4D900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7" id="{81E5FF42-B988-4E2F-9D88-1D913588C5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9" id="{CEDE7FA6-8FE5-4012-943E-0D5609978B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0" id="{A34189DD-F54B-45D8-ACCC-2581E69A9F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1" id="{21FE520F-02A5-43D0-AA4C-8F0CA1AE49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I72:I78</xm:sqref>
        </x14:conditionalFormatting>
        <x14:conditionalFormatting xmlns:xm="http://schemas.microsoft.com/office/excel/2006/main">
          <x14:cfRule type="iconSet" priority="375" id="{631A99FE-0C35-4778-9C2C-D73680713A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6" id="{FBEECAE9-ACDB-45C3-BEB3-0AAC51FCA4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7" id="{C0B03A70-87F0-4C2B-BABB-61FE2C407E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8" id="{CEB66DA7-77FC-4064-A008-8282C32619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I99:I116</xm:sqref>
        </x14:conditionalFormatting>
        <x14:conditionalFormatting xmlns:xm="http://schemas.microsoft.com/office/excel/2006/main">
          <x14:cfRule type="iconSet" priority="110440" id="{2875174C-0BD8-4E63-9671-BB7521233A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36" id="{781A4C1F-86D2-427D-BAC9-8C6F107239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37" id="{9B57B015-59C6-410F-B21F-708CAD5D8B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38" id="{18464638-00C7-4B22-8DBD-36682A55FD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39" id="{80DF40E8-16C9-4AC6-9BFB-3821F82224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I118:I129</xm:sqref>
        </x14:conditionalFormatting>
        <x14:conditionalFormatting xmlns:xm="http://schemas.microsoft.com/office/excel/2006/main">
          <x14:cfRule type="iconSet" priority="110563" id="{D33D841C-D347-42EB-B741-4D0B1D39CE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564" id="{0AD1BAC9-279D-4BD3-A7F7-D3F055D99C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566" id="{309DC501-90D7-4807-83AD-985F6F1836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565" id="{9A72E98B-2D3A-4251-A9A4-28AC49B77E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I132</xm:sqref>
        </x14:conditionalFormatting>
        <x14:conditionalFormatting xmlns:xm="http://schemas.microsoft.com/office/excel/2006/main">
          <x14:cfRule type="iconSet" priority="187" id="{F24A957E-549B-4EE3-BF61-33D46940D8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6" id="{A68EC82D-749D-4817-8544-A30F76FB61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5" id="{12E473E1-AC6E-411B-A513-A031E655F9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4" id="{D97BA841-94B6-4834-ADEB-1470E385D0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I141</xm:sqref>
        </x14:conditionalFormatting>
        <x14:conditionalFormatting xmlns:xm="http://schemas.microsoft.com/office/excel/2006/main">
          <x14:cfRule type="iconSet" priority="370" id="{7DD6BF3C-6879-4067-BEC5-63C39864E4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I13:J17</xm:sqref>
        </x14:conditionalFormatting>
        <x14:conditionalFormatting xmlns:xm="http://schemas.microsoft.com/office/excel/2006/main">
          <x14:cfRule type="iconSet" priority="31" id="{76A63E99-2B6B-402A-9728-2F83A3C43B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" id="{5778CE7B-8B14-4B5E-A150-E80E33AE78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I18:J18</xm:sqref>
        </x14:conditionalFormatting>
        <x14:conditionalFormatting xmlns:xm="http://schemas.microsoft.com/office/excel/2006/main">
          <x14:cfRule type="iconSet" priority="368" id="{7F550AEE-3CD3-43C8-9187-2B6A8847B4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9" id="{06338E47-389C-423D-B0E7-ACF73E5DF0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I24:J27</xm:sqref>
        </x14:conditionalFormatting>
        <x14:conditionalFormatting xmlns:xm="http://schemas.microsoft.com/office/excel/2006/main">
          <x14:cfRule type="iconSet" priority="111097" id="{A74BB6DA-5F20-4B47-A97B-9FDCFF1F93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96" id="{0B7B54E0-7947-4526-B06A-A8DF4F6E10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95" id="{2DA8B49C-D152-4E94-931A-4D63164C44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94" id="{D5168870-8390-4093-881E-0C1D473838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93" id="{A84C308A-DC97-4D18-8C0F-15073080C0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91" id="{CEF46440-144F-4E37-8A7F-860E8E2C46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092" id="{736C5E4A-08E4-41BC-BB07-13D4EDFD9B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I24:J56</xm:sqref>
        </x14:conditionalFormatting>
        <x14:conditionalFormatting xmlns:xm="http://schemas.microsoft.com/office/excel/2006/main">
          <x14:cfRule type="iconSet" priority="111106" id="{5F069248-3775-43C7-951D-D90F1B160F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105" id="{2F1BDA07-F350-4ACF-B2A6-E07E3E4EF1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I28:J56</xm:sqref>
        </x14:conditionalFormatting>
        <x14:conditionalFormatting xmlns:xm="http://schemas.microsoft.com/office/excel/2006/main">
          <x14:cfRule type="iconSet" priority="151" id="{BBB381EA-E688-4C73-A6CE-3E40E0BCC1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0" id="{846AF0E3-B7E6-46EE-BCF5-3BB78B374C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I57:J57</xm:sqref>
        </x14:conditionalFormatting>
        <x14:conditionalFormatting xmlns:xm="http://schemas.microsoft.com/office/excel/2006/main">
          <x14:cfRule type="iconSet" priority="142" id="{90BFCB1D-416C-4A28-85BC-A6C26BFED0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1" id="{2F824F12-3F47-439E-A8C6-E58C064F41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3" id="{ECDE6F42-0F06-45B8-B22D-29F7DFDCBC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7" id="{D3CA75E1-97D1-44A3-B0E9-10B653DF69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8" id="{12B8C223-6F62-4A63-A39C-9961CCECA4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9" id="{C69D2F31-BAB9-4795-96E0-5F7DE7D3D2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0" id="{A539AEE0-80A0-47CC-BE10-031468C26D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I57:J68 I23:K23 I13:J22</xm:sqref>
        </x14:conditionalFormatting>
        <x14:conditionalFormatting xmlns:xm="http://schemas.microsoft.com/office/excel/2006/main">
          <x14:cfRule type="iconSet" priority="208" id="{340905CC-DD8E-4442-938D-98C86691AE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7" id="{50D0D44C-FAC5-4E4B-9BCA-A3D61E7414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I66:J68</xm:sqref>
        </x14:conditionalFormatting>
        <x14:conditionalFormatting xmlns:xm="http://schemas.microsoft.com/office/excel/2006/main">
          <x14:cfRule type="iconSet" priority="110130" id="{5CC5B52C-A0FF-4863-A97D-2F04CED5DF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I82:J97 J98:K117</xm:sqref>
        </x14:conditionalFormatting>
        <x14:conditionalFormatting xmlns:xm="http://schemas.microsoft.com/office/excel/2006/main">
          <x14:cfRule type="iconSet" priority="109978" id="{B19C2064-2E8B-4A5A-AE06-7CEF337451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I82:J97</xm:sqref>
        </x14:conditionalFormatting>
        <x14:conditionalFormatting xmlns:xm="http://schemas.microsoft.com/office/excel/2006/main">
          <x14:cfRule type="iconSet" priority="110138" id="{D9D23434-A4F3-420A-B44D-F421958272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137" id="{9BEC68FC-9E49-493B-AE64-1831F9659F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136" id="{D88CEA01-6081-4611-A424-3B4C8ACFE7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I97:J97 H82:J96 H97:H117</xm:sqref>
        </x14:conditionalFormatting>
        <x14:conditionalFormatting xmlns:xm="http://schemas.microsoft.com/office/excel/2006/main">
          <x14:cfRule type="iconSet" priority="110172" id="{0743E277-C125-4C75-8A16-8673C1B55E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171" id="{31DFB0BF-A777-4623-8758-4D22D6ECD3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170" id="{9A7B4A46-2738-4FAE-A8AE-B1B683B3E9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169" id="{8AFEC518-9E93-4574-9146-BDD68C790E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168" id="{9152CC06-B75A-493D-84B0-88D7175FC8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167" id="{2562C838-5351-4620-A549-C0237B8653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I118:J121 K118:K119</xm:sqref>
        </x14:conditionalFormatting>
        <x14:conditionalFormatting xmlns:xm="http://schemas.microsoft.com/office/excel/2006/main">
          <x14:cfRule type="iconSet" priority="110419" id="{A15E3383-C555-48CA-872D-4E35CEE120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18" id="{5CA1A684-4AE6-4631-9F6E-8A8BE6CA0A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17" id="{327A8F91-E11E-496E-B125-800CB414B9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21" id="{8CAB082C-1A26-42D4-806C-209707F6CB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20" id="{61A6B44A-CFE5-4B68-8B92-30A1BC624B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I122:J129</xm:sqref>
        </x14:conditionalFormatting>
        <x14:conditionalFormatting xmlns:xm="http://schemas.microsoft.com/office/excel/2006/main">
          <x14:cfRule type="iconSet" priority="352" id="{52C25025-7AE7-41BA-A73F-A87E3EA2BC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1" id="{15DC7331-E4E1-4087-9692-D7F5E44141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0" id="{680B839D-5C5A-44C3-869F-51E557C305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9" id="{9308A3FA-42ED-4D0C-83DE-0D15AC89AD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8" id="{A7A8958E-B362-4D06-9DC9-7E80F3E981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I130:J131</xm:sqref>
        </x14:conditionalFormatting>
        <x14:conditionalFormatting xmlns:xm="http://schemas.microsoft.com/office/excel/2006/main">
          <x14:cfRule type="iconSet" priority="110651" id="{111EB008-8072-4A3D-822C-D8FB79C50E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I168:J169 H143:H164 I144:J164 H168:H170 H165:J167</xm:sqref>
        </x14:conditionalFormatting>
        <x14:conditionalFormatting xmlns:xm="http://schemas.microsoft.com/office/excel/2006/main">
          <x14:cfRule type="iconSet" priority="347" id="{4CAE9EAE-D379-45A6-8A3B-F326137492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I13:K17</xm:sqref>
        </x14:conditionalFormatting>
        <x14:conditionalFormatting xmlns:xm="http://schemas.microsoft.com/office/excel/2006/main">
          <x14:cfRule type="iconSet" priority="345" id="{01995171-4F69-4176-BC5A-D1E6E07A20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2" id="{007F93A4-D9BE-465A-8801-B2703B4237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3" id="{2254B629-62CD-4848-96F8-2D2CCB9D79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4" id="{CA764662-07D7-4071-ADAD-2CE98462E0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6" id="{B08A2356-9259-4060-9687-D2713BA885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I23:K23 I16:I22</xm:sqref>
        </x14:conditionalFormatting>
        <x14:conditionalFormatting xmlns:xm="http://schemas.microsoft.com/office/excel/2006/main">
          <x14:cfRule type="iconSet" priority="340" id="{02F34283-8FED-45A7-8D73-C21E9E3A4D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1" id="{089C515D-7A3E-461C-911F-C758D3D8C3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I23:K23 I18:I22</xm:sqref>
        </x14:conditionalFormatting>
        <x14:conditionalFormatting xmlns:xm="http://schemas.microsoft.com/office/excel/2006/main">
          <x14:cfRule type="iconSet" priority="339" id="{776945B8-F264-44B3-AB2D-60B4F565A5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8" id="{03D2B73D-9344-417C-BC78-F1C3223548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I23:K23 I19:J22</xm:sqref>
        </x14:conditionalFormatting>
        <x14:conditionalFormatting xmlns:xm="http://schemas.microsoft.com/office/excel/2006/main">
          <x14:cfRule type="iconSet" priority="242" id="{D1F05D37-75B2-45A4-A697-9E48D4EAB7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1" id="{A47097D0-912D-4079-82A8-D7C3BC1BB2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I58:K65 I13:K17</xm:sqref>
        </x14:conditionalFormatting>
        <x14:conditionalFormatting xmlns:xm="http://schemas.microsoft.com/office/excel/2006/main">
          <x14:cfRule type="iconSet" priority="240" id="{6DDAB09A-E3DF-4CD5-A03D-43508D0AF1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I58:K65</xm:sqref>
        </x14:conditionalFormatting>
        <x14:conditionalFormatting xmlns:xm="http://schemas.microsoft.com/office/excel/2006/main">
          <x14:cfRule type="iconSet" priority="104" id="{83C5A590-E957-48A0-AF6D-BC20C561C5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" id="{327562EB-5DBD-44B0-9390-64D2B09AE6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" id="{60AE0EA3-87F6-4ABE-9C3B-5A4075F6D4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" id="{7BF9DFAE-9B66-4F90-878E-6287CBC0AC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" id="{E696BA60-8755-4B43-B457-1813E01AE9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" id="{BDDD1B6D-536A-4D8D-A3B8-0DC69C1A29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116" stopIfTrue="1" operator="containsText" id="{1595153E-CCA1-4783-A408-8BAF0A0D7991}">
            <xm:f>NOT(ISERROR(SEARCH(0,I71)))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06" id="{A97B3864-B15A-4A44-886D-919DF21CE8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5" id="{33CA5AD5-1CA6-48F8-AB3B-8C0852B97C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" id="{E8695A03-5C57-4CD1-88BA-5CE6FEB894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I71:L71</xm:sqref>
        </x14:conditionalFormatting>
        <x14:conditionalFormatting xmlns:xm="http://schemas.microsoft.com/office/excel/2006/main">
          <x14:cfRule type="iconSet" priority="337" id="{55CD38CA-59CA-4C6C-8519-D63F338C2F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6" id="{B02BA91F-6A1E-454B-ABEE-555DCE6046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5" id="{5F74D433-E335-469E-90FB-467560DBC3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4" id="{EB3C72CA-D3DA-4813-970D-25A13B000C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3" id="{501A1FAD-398F-4839-9B29-DD5810A038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2" id="{6075F694-C027-4E56-8B16-D5AC2ED079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1" id="{2F4B8AF4-053D-4207-82AD-36F252E225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0" id="{30B156D8-3AE3-434D-919A-9CF5C56A19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J13:J14</xm:sqref>
        </x14:conditionalFormatting>
        <x14:conditionalFormatting xmlns:xm="http://schemas.microsoft.com/office/excel/2006/main">
          <x14:cfRule type="iconSet" priority="327" id="{F5B4E13B-E570-4A67-9192-FDCA70B5D3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9" id="{ED1198E1-3706-484E-BD05-2F009D2E9B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8" id="{2A879C1D-9533-4056-A85F-39CB9666CE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J16:J17</xm:sqref>
        </x14:conditionalFormatting>
        <x14:conditionalFormatting xmlns:xm="http://schemas.microsoft.com/office/excel/2006/main">
          <x14:cfRule type="iconSet" priority="110976" id="{5D6CAD6F-0870-4FF8-B606-C708705A6B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975" id="{977D6FC6-6ED1-457C-97CD-591FC391C2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974" id="{C620436A-1801-4401-A305-76D23BA974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972" id="{13D18EDD-64BF-4954-90B2-02D7A25487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973" id="{C0EB5E01-E57A-4E89-9AD7-5929D4C2CC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J16:J23</xm:sqref>
        </x14:conditionalFormatting>
        <x14:conditionalFormatting xmlns:xm="http://schemas.microsoft.com/office/excel/2006/main">
          <x14:cfRule type="iconSet" priority="110983" id="{CE415AFC-1B78-4262-8B6D-21ACD05F22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982" id="{827E11C6-D813-474F-8E38-43D503340D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J18:J23</xm:sqref>
        </x14:conditionalFormatting>
        <x14:conditionalFormatting xmlns:xm="http://schemas.microsoft.com/office/excel/2006/main">
          <x14:cfRule type="iconSet" priority="317" id="{FB69019A-4AB9-4A3C-95A9-0F733B911F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8" id="{F8DEB1BA-6541-49B3-8474-B974642D74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4" id="{EAE58CC2-F6FC-4957-941D-7741EB91DF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6" id="{4E1E6796-1A05-4D66-82DE-992FD6F388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5" id="{15270DBD-8A77-4A51-94E9-41A28D6FA5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3" id="{910C6E5B-ED06-4300-8A2A-319A8BD097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9" id="{BBBA077D-3E74-4A53-94A0-E6C17E4291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J24:J27</xm:sqref>
        </x14:conditionalFormatting>
        <x14:conditionalFormatting xmlns:xm="http://schemas.microsoft.com/office/excel/2006/main">
          <x14:cfRule type="iconSet" priority="111136" id="{01B8ACB0-7654-4BDA-A29D-52A58494CA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137" id="{7E76CE5E-7592-4354-84C1-7172351B88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J28:J56</xm:sqref>
        </x14:conditionalFormatting>
        <x14:conditionalFormatting xmlns:xm="http://schemas.microsoft.com/office/excel/2006/main">
          <x14:cfRule type="iconSet" priority="205" id="{F40A4FC8-9B75-451C-9EBB-0281191EEA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0" id="{80CC46F5-3B89-4E1F-BA8A-BEDB80768D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1" id="{308A8797-DFD3-48E9-BF4D-8BFDDAD602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2" id="{5C0AFA15-0FA6-49A2-B749-D047C0745D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3" id="{5F66712A-81A5-4C12-A70B-9D225AB35D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6" id="{0E5A83F6-A7B7-4C2D-9341-D67C5F5FAD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4" id="{E9CE373E-EC79-4282-94B2-7EFF516AE9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J66:J68</xm:sqref>
        </x14:conditionalFormatting>
        <x14:conditionalFormatting xmlns:xm="http://schemas.microsoft.com/office/excel/2006/main">
          <x14:cfRule type="iconSet" priority="64" id="{55354BFE-2884-4234-85A4-7E10C33518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5" id="{33E51581-D531-4D50-99CA-EBA0F3497A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0" id="{6EA57223-7574-4473-8125-0BBCC69B5C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7" id="{CD225A2D-D20D-420D-A2C2-9396CAF89B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8" id="{A461C14A-B378-4D3F-8003-45B4E3A11F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9" id="{E869E442-DD09-4AAC-828C-18677CB219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0" id="{BC1B6FD5-1CAC-4ACB-B886-CF79EE4AB0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1" id="{F6FBBDBB-255F-41D9-9940-175930330A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1" id="{11591CC4-F477-4620-8BDD-65B0D3AB83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9" id="{3E0023BF-3C96-43BD-89DD-2F76B5C429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3" id="{417F7AD8-2FBD-439E-BAEA-98122B842F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8" id="{E8D7BD22-893C-4681-B3A8-7C72ACAA6A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7" id="{CCF57BBA-53CF-4C67-A838-83FB0E1FDA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79" stopIfTrue="1" operator="containsText" id="{E9E37BF2-AD9D-4450-816B-C7DBF1931325}">
            <xm:f>NOT(ISERROR(SEARCH(0,J72)))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74" id="{C4DB8BAE-0297-47CF-AC67-8E0BFDE97E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2" id="{FB493AAB-F771-45E9-ACCE-4BD31239F8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2" id="{BC75462C-123F-44E9-B3D8-FF0376F1C2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6" id="{8C895746-37C8-4D84-B3DF-3A6B36AFFD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3" id="{5E307324-B98E-4CCE-9074-5126C3A2D8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J72:J78</xm:sqref>
        </x14:conditionalFormatting>
        <x14:conditionalFormatting xmlns:xm="http://schemas.microsoft.com/office/excel/2006/main">
          <x14:cfRule type="iconSet" priority="110133" id="{42FBB036-8A95-444D-82CD-025558F1D6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J82:J97 J98:K117</xm:sqref>
        </x14:conditionalFormatting>
        <x14:conditionalFormatting xmlns:xm="http://schemas.microsoft.com/office/excel/2006/main">
          <x14:cfRule type="iconSet" priority="304" id="{36667E90-C871-4391-9023-BAEB27D3E9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6" id="{B62B1A68-A344-4138-9090-97CDA8D0EA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7" id="{18DA4DD6-5846-42FE-A032-4A14D21D5C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0" id="{090D4DE4-520D-4EA0-8A36-DDEB62DB36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5" id="{BEDFF8B1-1495-4391-AF71-29CD919185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8" id="{9CE3DEB7-394A-45A5-A2F1-AE29042C53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3" id="{4A788FBE-C1B9-4D7A-AF13-D1D4A91E35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9" id="{042B1990-8659-447C-A6F4-3A186D9E53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J99:J116</xm:sqref>
        </x14:conditionalFormatting>
        <x14:conditionalFormatting xmlns:xm="http://schemas.microsoft.com/office/excel/2006/main">
          <x14:cfRule type="iconSet" priority="110447" id="{EA3970A2-E13F-4445-960A-A8F307A497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48" id="{C5029FEE-7917-420B-843C-C51062F9F7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50" id="{C3EF927F-AA2B-44C8-A09D-FC3BC929D9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49" id="{0B8A868C-8389-46D6-BE3E-E41485C96E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446" id="{E4B5FC06-3B84-433D-83DC-154F4B2B05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J118:J129 K118:K119</xm:sqref>
        </x14:conditionalFormatting>
        <x14:conditionalFormatting xmlns:xm="http://schemas.microsoft.com/office/excel/2006/main">
          <x14:cfRule type="iconSet" priority="110569" id="{7B2868AD-A724-47C4-A628-3D6AD909D3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570" id="{B3B0B108-6005-47BA-B17E-16093C0373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567" id="{8500EEB4-0D98-4C77-85C5-363E0426A3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568" id="{13411027-BE38-40EA-91C7-F99D3C93EA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J132</xm:sqref>
        </x14:conditionalFormatting>
        <x14:conditionalFormatting xmlns:xm="http://schemas.microsoft.com/office/excel/2006/main">
          <x14:cfRule type="iconSet" priority="180" id="{6FD28E53-D9DE-4DBA-83EA-ACB2FB1691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3" id="{2BFECEE7-6EC3-46FC-AE77-58B660DAFE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2" id="{64467DC1-DD90-4819-B0FA-9D3C72A7E7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1" id="{7CD47398-0538-47B6-99B1-733B3D4D98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J141</xm:sqref>
        </x14:conditionalFormatting>
        <x14:conditionalFormatting xmlns:xm="http://schemas.microsoft.com/office/excel/2006/main">
          <x14:cfRule type="iconSet" priority="298" id="{5E023252-5712-4FEE-B640-70EBDB86F3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J143</xm:sqref>
        </x14:conditionalFormatting>
        <x14:conditionalFormatting xmlns:xm="http://schemas.microsoft.com/office/excel/2006/main">
          <x14:cfRule type="iconSet" priority="296" id="{67F5FE9C-773D-481C-9DED-6AD11E9366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7" id="{7EB43705-300F-4D16-9170-4D79E1564F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J179:J181</xm:sqref>
        </x14:conditionalFormatting>
        <x14:conditionalFormatting xmlns:xm="http://schemas.microsoft.com/office/excel/2006/main">
          <x14:cfRule type="iconSet" priority="295" id="{D70073AF-5F51-44A1-90D3-15692BE3BC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4" id="{0CCF0F4C-15E0-4B8D-A72A-5587100BF4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J13:K17</xm:sqref>
        </x14:conditionalFormatting>
        <x14:conditionalFormatting xmlns:xm="http://schemas.microsoft.com/office/excel/2006/main">
          <x14:cfRule type="iconSet" priority="198" id="{46D13967-9E0B-4D4B-8412-81E0C808FA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9" id="{B476FE89-A2EF-4B03-82DC-A97D7EF3B3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J58:K65 J57 J66:J68</xm:sqref>
        </x14:conditionalFormatting>
        <x14:conditionalFormatting xmlns:xm="http://schemas.microsoft.com/office/excel/2006/main">
          <x14:cfRule type="iconSet" priority="291" id="{4800CBC2-308A-4425-9127-05FD54FBD6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J164:K164 K151:K163 I151:I161 J146:J163 J168:K169 I165:K167</xm:sqref>
        </x14:conditionalFormatting>
        <x14:conditionalFormatting xmlns:xm="http://schemas.microsoft.com/office/excel/2006/main">
          <x14:cfRule type="iconSet" priority="290" id="{CE62E5F8-C4E8-424A-9D1A-E65BB499EE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9" id="{966D6B6D-BA26-486C-A150-29D0C1E2E4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K13:K17</xm:sqref>
        </x14:conditionalFormatting>
        <x14:conditionalFormatting xmlns:xm="http://schemas.microsoft.com/office/excel/2006/main">
          <x14:cfRule type="iconSet" priority="110996" id="{802BC457-B030-41AA-8E03-64CEB969B6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995" id="{7CD073D1-1E1F-4915-A08A-37B621E5FF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K18:K23</xm:sqref>
        </x14:conditionalFormatting>
        <x14:conditionalFormatting xmlns:xm="http://schemas.microsoft.com/office/excel/2006/main">
          <x14:cfRule type="iconSet" priority="286" id="{CD1A9E6B-9842-4384-86F1-5A90A5D9765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5" id="{4B930BE8-8727-4481-A15A-7EBC4C0D9F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K24:K27</xm:sqref>
        </x14:conditionalFormatting>
        <x14:conditionalFormatting xmlns:xm="http://schemas.microsoft.com/office/excel/2006/main">
          <x14:cfRule type="iconSet" priority="111150" id="{1B571DEA-6076-47AF-8680-27D455041F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1151" id="{ADD724E4-DA33-4307-9158-DE265396ED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K28:K56</xm:sqref>
        </x14:conditionalFormatting>
        <x14:conditionalFormatting xmlns:xm="http://schemas.microsoft.com/office/excel/2006/main">
          <x14:cfRule type="iconSet" priority="136" id="{F0FE6993-9754-4196-A3D3-C7C8C0F75F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5" id="{E9B3D09B-0ED8-414B-A181-479A01D380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K57:K68</xm:sqref>
        </x14:conditionalFormatting>
        <x14:conditionalFormatting xmlns:xm="http://schemas.microsoft.com/office/excel/2006/main">
          <x14:cfRule type="iconSet" priority="44" id="{B7A4AF00-6724-490E-A2FA-59729481D9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" id="{89565170-F90A-4E55-A98D-D967587740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" id="{0A6B4F7D-A1D1-48AD-8E3F-7D6073D926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" id="{2C7B9D96-B786-4F61-BC10-952D04403D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" id="{93E6C407-C10C-4EC9-915B-89411223CA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" id="{43ABED85-E326-4653-B9AD-B4DD0258E3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" id="{1C382143-EF8D-4516-B53E-D2D6641222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56" stopIfTrue="1" operator="containsText" id="{1FFA05C3-22BD-4B62-BDF6-21BF7355CB0B}">
            <xm:f>NOT(ISERROR(SEARCH(0,K72)))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51" id="{7CEF60F8-2492-4BB9-B84A-F7D87E1D5E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" id="{F8436174-0F83-47B9-8569-DDEB586B45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" id="{72AC55C2-CBC8-449D-BF14-659D474E74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" id="{8A0828BF-74BC-440F-9E7B-2F0A7A1894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" id="{0D7FD2E9-80AE-49D7-A396-DE57F4276E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" id="{C32D025B-D20B-4E4F-968F-97D509893B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" id="{62A98B94-4FB2-4A83-9115-1FE9435358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" id="{D550819D-4BAB-407B-B61B-23F1AA7C23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" id="{19FC9DAF-86EB-48E4-BF5B-7424E34F8B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" id="{EBCF6166-E099-45E2-B2BB-2799AAB024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" id="{D57CDD36-FE26-424B-A271-E6FA6E8935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K72:K78</xm:sqref>
        </x14:conditionalFormatting>
        <x14:conditionalFormatting xmlns:xm="http://schemas.microsoft.com/office/excel/2006/main">
          <x14:cfRule type="iconSet" priority="109980" id="{01B5E8C5-8101-4C04-B040-3D3E299D69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981" id="{B6CA27C4-904B-415D-ADFC-D0CD41C149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K82:K97</xm:sqref>
        </x14:conditionalFormatting>
        <x14:conditionalFormatting xmlns:xm="http://schemas.microsoft.com/office/excel/2006/main">
          <x14:cfRule type="iconSet" priority="230" id="{14AAC636-BDF6-4816-891B-16239AAD93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K143:K145</xm:sqref>
        </x14:conditionalFormatting>
        <x14:conditionalFormatting xmlns:xm="http://schemas.microsoft.com/office/excel/2006/main">
          <x14:cfRule type="iconSet" priority="282" id="{2982B627-E670-4951-91B0-BA4082A78F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K162:K164 K168:K169</xm:sqref>
        </x14:conditionalFormatting>
        <x14:conditionalFormatting xmlns:xm="http://schemas.microsoft.com/office/excel/2006/main">
          <x14:cfRule type="iconSet" priority="110641" id="{991212F1-E9FF-46F9-82FF-1742D46C43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K168:K169 I151:J161 K146:K164 I165:K167</xm:sqref>
        </x14:conditionalFormatting>
        <x14:conditionalFormatting xmlns:xm="http://schemas.microsoft.com/office/excel/2006/main">
          <x14:cfRule type="iconSet" priority="281" id="{CFB171FE-6A2A-48EE-884C-A45C0DFA5B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K176 H172:J177</xm:sqref>
        </x14:conditionalFormatting>
        <x14:conditionalFormatting xmlns:xm="http://schemas.microsoft.com/office/excel/2006/main">
          <x14:cfRule type="iconSet" priority="280" id="{2229ED3D-7C31-4976-9775-50E7C57CA5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K176 H176:J177</xm:sqref>
        </x14:conditionalFormatting>
        <x14:conditionalFormatting xmlns:xm="http://schemas.microsoft.com/office/excel/2006/main">
          <x14:cfRule type="iconSet" priority="269" id="{6076A00D-206A-4D2C-B8A0-BEB6F49E36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8" id="{590D12B3-ADD2-4685-8809-7285E0E1A3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3" id="{FAB424ED-550A-4E0D-A65E-BDB0B4671D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9" id="{B4A66C61-979B-4A77-8E03-98F7DCD602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4" id="{19C81BB9-F6BA-48BB-93D3-ACC5083966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6" id="{04AB0124-1D50-4386-BA42-683EAF16A6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7" id="{F2A4881E-0A05-4229-B2FF-ED0B5D8536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8" id="{45F0C6A7-AE01-4A1F-84D9-68BA03F131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5" id="{B9EBE620-997C-4C31-BF13-5C44B6FF45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1" id="{EC3E1A49-5B5C-43E2-8D24-FCE4A6C224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2" id="{EBDF83CC-6705-43A7-AC3C-7075A556B8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0" id="{16239E2D-86BD-4D34-AA46-0BBBB3CF5E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K176</xm:sqref>
        </x14:conditionalFormatting>
        <x14:conditionalFormatting xmlns:xm="http://schemas.microsoft.com/office/excel/2006/main">
          <x14:cfRule type="iconSet" priority="267" id="{6215EB1D-D05B-4B09-A33D-651AA36095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K177:L177 K172:K175</xm:sqref>
        </x14:conditionalFormatting>
        <x14:conditionalFormatting xmlns:xm="http://schemas.microsoft.com/office/excel/2006/main">
          <x14:cfRule type="iconSet" priority="266" id="{3D12C422-176D-4606-B9B9-25FDEC635F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5" id="{E8BAA4CE-0EA3-4DFD-8831-42CE66858A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K179:M181</xm:sqref>
        </x14:conditionalFormatting>
        <x14:conditionalFormatting xmlns:xm="http://schemas.microsoft.com/office/excel/2006/main">
          <x14:cfRule type="iconSet" priority="264" id="{6A67D69D-F05E-4D13-8473-1BA89AF267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L13:L17</xm:sqref>
        </x14:conditionalFormatting>
        <x14:conditionalFormatting xmlns:xm="http://schemas.microsoft.com/office/excel/2006/main">
          <x14:cfRule type="iconSet" priority="111001" id="{783069A3-100F-445E-8CA1-64AC2922A6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L18:L23</xm:sqref>
        </x14:conditionalFormatting>
        <x14:conditionalFormatting xmlns:xm="http://schemas.microsoft.com/office/excel/2006/main">
          <x14:cfRule type="iconSet" priority="262" id="{75D101BF-3075-404A-BFBA-0A8B456BC0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L24:L27</xm:sqref>
        </x14:conditionalFormatting>
        <x14:conditionalFormatting xmlns:xm="http://schemas.microsoft.com/office/excel/2006/main">
          <x14:cfRule type="iconSet" priority="111161" id="{0EC03B44-064E-401F-B71A-F04A00DBE1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L28:L56</xm:sqref>
        </x14:conditionalFormatting>
        <x14:conditionalFormatting xmlns:xm="http://schemas.microsoft.com/office/excel/2006/main">
          <x14:cfRule type="iconSet" priority="134" id="{041C8EB1-A021-49B7-8B7F-7D0AF34000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L57:L68</xm:sqref>
        </x14:conditionalFormatting>
        <x14:conditionalFormatting xmlns:xm="http://schemas.microsoft.com/office/excel/2006/main">
          <x14:cfRule type="iconSet" priority="2" id="{690B7C55-C4A9-4B84-8676-5C22C986B0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7" stopIfTrue="1" operator="containsText" id="{401252E6-2775-4B78-813A-3EECE8BF1A6A}">
            <xm:f>NOT(ISERROR(SEARCH(0,L72)))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1" id="{B46F0344-DA1A-4182-8A30-8EA77B3E97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L72:L78</xm:sqref>
        </x14:conditionalFormatting>
        <x14:conditionalFormatting xmlns:xm="http://schemas.microsoft.com/office/excel/2006/main">
          <x14:cfRule type="iconSet" priority="229" id="{3F8F2C0C-9028-48D2-81BB-C9D06060BD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L144:L145</xm:sqref>
        </x14:conditionalFormatting>
        <x14:conditionalFormatting xmlns:xm="http://schemas.microsoft.com/office/excel/2006/main">
          <x14:cfRule type="iconSet" priority="260" id="{B0EAE399-9232-4D7B-9A3E-AD14E063AE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L172:L175</xm:sqref>
        </x14:conditionalFormatting>
        <x14:conditionalFormatting xmlns:xm="http://schemas.microsoft.com/office/excel/2006/main">
          <x14:cfRule type="iconSet" priority="255" id="{1A33E4CC-4F66-4901-97F4-48C31F5408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4" id="{695CE148-66BB-4D90-B7D5-8BC2D91BE6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3" id="{C34DC5B1-2763-471E-BE0A-6B20A41935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2" id="{8D7BD7D7-61FB-48FD-8024-E289B0C0C7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1" id="{93B57F3C-DA09-43DE-9865-5D2D4D76CD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9" id="{826C8601-87CD-4C51-898C-0E4CB190C4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8" id="{3D4864B7-AC05-4ED1-B6BA-3831B32820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8" id="{05D9325F-6811-45B3-A273-F11846759B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9" id="{1A40949E-2B9E-445A-9438-C642C8AA8C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0" id="{B6797A28-A0C8-42DC-B0D2-124B9867CD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7" id="{0A333690-060F-47FF-AFF3-D67CC65FFB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6" id="{A1A8833B-7902-402E-8A16-413B7321ED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L176</xm:sqref>
        </x14:conditionalFormatting>
        <x14:conditionalFormatting xmlns:xm="http://schemas.microsoft.com/office/excel/2006/main">
          <x14:cfRule type="iconSet" priority="110456" id="{B92110E7-ED03-41ED-B844-883326A94FB4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M118:M131</xm:sqref>
        </x14:conditionalFormatting>
        <x14:conditionalFormatting xmlns:xm="http://schemas.microsoft.com/office/excel/2006/main">
          <x14:cfRule type="iconSet" priority="111319" id="{1F75DA38-3C23-4116-9C19-FA9A47EAE093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M132:M142 M80:M117</xm:sqref>
        </x14:conditionalFormatting>
        <x14:conditionalFormatting xmlns:xm="http://schemas.microsoft.com/office/excel/2006/main">
          <x14:cfRule type="iconSet" priority="110840" id="{9559163D-6066-465C-BA85-24219D1D6D0F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M146:M169</xm:sqref>
        </x14:conditionalFormatting>
        <x14:conditionalFormatting xmlns:xm="http://schemas.microsoft.com/office/excel/2006/main">
          <x14:cfRule type="iconSet" priority="246" id="{FE3E705C-BE60-41A9-897A-1643EFCB5010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M170 M143:M145</xm:sqref>
        </x14:conditionalFormatting>
        <x14:conditionalFormatting xmlns:xm="http://schemas.microsoft.com/office/excel/2006/main">
          <x14:cfRule type="iconSet" priority="245" id="{5EF947DE-EBBB-4784-A339-F848E9EF9466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M176</xm:sqref>
        </x14:conditionalFormatting>
        <x14:conditionalFormatting xmlns:xm="http://schemas.microsoft.com/office/excel/2006/main">
          <x14:cfRule type="iconSet" priority="244" id="{33170445-B91E-402B-B835-35E9A4EBCE18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M177 M172:M175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A008E-3A95-4940-BA77-C337265B9F94}">
  <sheetPr>
    <pageSetUpPr autoPageBreaks="0"/>
  </sheetPr>
  <dimension ref="A1:AM190"/>
  <sheetViews>
    <sheetView showGridLines="0" topLeftCell="A23" zoomScale="90" zoomScaleNormal="90" workbookViewId="0">
      <selection activeCell="C179" sqref="C179"/>
    </sheetView>
  </sheetViews>
  <sheetFormatPr baseColWidth="10" defaultColWidth="8.5703125" defaultRowHeight="15" x14ac:dyDescent="0.25"/>
  <cols>
    <col min="1" max="1" width="16.42578125" style="6" customWidth="1"/>
    <col min="2" max="2" width="19.42578125" style="42" customWidth="1"/>
    <col min="3" max="3" width="29.7109375" style="6" customWidth="1"/>
    <col min="4" max="4" width="77.5703125" style="6" customWidth="1"/>
    <col min="5" max="5" width="10.8554687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58.85546875" style="14" customWidth="1"/>
    <col min="15" max="15" width="8.140625" style="16" customWidth="1"/>
    <col min="16" max="16" width="15.4257812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343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17 Febrero - 21 Febrero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68" t="s">
        <v>41</v>
      </c>
      <c r="D13" s="207" t="s">
        <v>42</v>
      </c>
      <c r="E13" s="201"/>
      <c r="F13" s="178">
        <v>3</v>
      </c>
      <c r="G13" s="238" t="s">
        <v>9</v>
      </c>
      <c r="H13" s="220">
        <v>3</v>
      </c>
      <c r="I13" s="279">
        <v>3</v>
      </c>
      <c r="J13" s="7">
        <v>3</v>
      </c>
      <c r="K13" s="7">
        <v>3</v>
      </c>
      <c r="L13" s="33">
        <v>3</v>
      </c>
      <c r="M13" s="122"/>
      <c r="N13" s="174"/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68" t="s">
        <v>41</v>
      </c>
      <c r="D14" s="207" t="s">
        <v>236</v>
      </c>
      <c r="E14" s="201">
        <v>45667</v>
      </c>
      <c r="F14" s="178">
        <v>1</v>
      </c>
      <c r="G14" s="238" t="s">
        <v>9</v>
      </c>
      <c r="H14" s="220">
        <v>1</v>
      </c>
      <c r="I14" s="279">
        <v>1</v>
      </c>
      <c r="J14" s="7">
        <v>1</v>
      </c>
      <c r="K14" s="7">
        <v>1</v>
      </c>
      <c r="L14" s="33">
        <v>1</v>
      </c>
      <c r="M14" s="122"/>
      <c r="N14" s="174" t="s">
        <v>237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9" customHeight="1" thickBot="1" x14ac:dyDescent="0.3">
      <c r="A15" s="720"/>
      <c r="B15" s="730"/>
      <c r="C15" s="72"/>
      <c r="D15" s="205"/>
      <c r="E15" s="248"/>
      <c r="F15" s="135"/>
      <c r="G15" s="277"/>
      <c r="H15" s="215"/>
      <c r="I15" s="243"/>
      <c r="J15" s="243"/>
      <c r="K15" s="10"/>
      <c r="L15" s="38"/>
      <c r="M15" s="122"/>
      <c r="N15" s="177"/>
      <c r="O15" s="12"/>
      <c r="P15" s="5"/>
      <c r="Q15" s="28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33" customHeight="1" thickBot="1" x14ac:dyDescent="0.3">
      <c r="A16" s="720"/>
      <c r="B16" s="731" t="s">
        <v>44</v>
      </c>
      <c r="C16" s="485" t="s">
        <v>45</v>
      </c>
      <c r="D16" s="540" t="s">
        <v>46</v>
      </c>
      <c r="E16" s="286"/>
      <c r="F16" s="155">
        <v>1</v>
      </c>
      <c r="G16" s="288" t="s">
        <v>9</v>
      </c>
      <c r="H16" s="218">
        <v>1</v>
      </c>
      <c r="I16" s="306">
        <v>1</v>
      </c>
      <c r="J16" s="8">
        <v>1</v>
      </c>
      <c r="K16" s="46">
        <v>1</v>
      </c>
      <c r="L16" s="32">
        <v>1</v>
      </c>
      <c r="M16" s="486"/>
      <c r="N16" s="172" t="s">
        <v>344</v>
      </c>
      <c r="O16" s="12"/>
      <c r="P16" s="5"/>
      <c r="Q16" s="28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19.149999999999999" customHeight="1" thickBot="1" x14ac:dyDescent="0.3">
      <c r="A17" s="720"/>
      <c r="B17" s="732"/>
      <c r="C17" s="327" t="s">
        <v>41</v>
      </c>
      <c r="D17" s="517" t="s">
        <v>345</v>
      </c>
      <c r="E17" s="208"/>
      <c r="F17" s="423"/>
      <c r="G17" s="419" t="s">
        <v>9</v>
      </c>
      <c r="H17" s="217">
        <v>1</v>
      </c>
      <c r="I17" s="250">
        <v>1</v>
      </c>
      <c r="J17" s="31">
        <v>1</v>
      </c>
      <c r="K17" s="162">
        <v>1</v>
      </c>
      <c r="L17" s="41">
        <v>1</v>
      </c>
      <c r="M17" s="122"/>
      <c r="N17" s="572" t="s">
        <v>346</v>
      </c>
      <c r="O17" s="12"/>
      <c r="P17" s="5"/>
      <c r="Q17" s="28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18.600000000000001" customHeight="1" thickBot="1" x14ac:dyDescent="0.3">
      <c r="A18" s="720"/>
      <c r="B18" s="732"/>
      <c r="C18" s="356" t="s">
        <v>82</v>
      </c>
      <c r="D18" s="348" t="s">
        <v>347</v>
      </c>
      <c r="E18" s="154">
        <v>45698</v>
      </c>
      <c r="F18" s="158">
        <v>1</v>
      </c>
      <c r="G18" s="246" t="s">
        <v>9</v>
      </c>
      <c r="H18" s="215">
        <v>1</v>
      </c>
      <c r="I18" s="243">
        <v>1</v>
      </c>
      <c r="J18" s="10">
        <v>1</v>
      </c>
      <c r="K18" s="44">
        <v>1</v>
      </c>
      <c r="L18" s="38">
        <v>1</v>
      </c>
      <c r="M18" s="132"/>
      <c r="N18" s="557" t="s">
        <v>348</v>
      </c>
      <c r="O18" s="12"/>
      <c r="P18" s="5"/>
      <c r="Q18" s="28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18" customHeight="1" thickBot="1" x14ac:dyDescent="0.3">
      <c r="A19" s="720"/>
      <c r="B19" s="732"/>
      <c r="C19" s="68" t="s">
        <v>48</v>
      </c>
      <c r="D19" s="348" t="s">
        <v>51</v>
      </c>
      <c r="E19" s="154"/>
      <c r="F19" s="158">
        <v>1</v>
      </c>
      <c r="G19" s="246" t="s">
        <v>9</v>
      </c>
      <c r="H19" s="215">
        <v>1</v>
      </c>
      <c r="I19" s="243">
        <v>1</v>
      </c>
      <c r="J19" s="10">
        <v>1</v>
      </c>
      <c r="K19" s="44">
        <v>1</v>
      </c>
      <c r="L19" s="38">
        <v>1</v>
      </c>
      <c r="M19" s="132"/>
      <c r="N19" s="557" t="s">
        <v>349</v>
      </c>
      <c r="O19" s="12"/>
      <c r="P19" s="5"/>
      <c r="Q19" s="28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732"/>
      <c r="C20" s="68" t="s">
        <v>48</v>
      </c>
      <c r="D20" s="541" t="s">
        <v>52</v>
      </c>
      <c r="E20" s="201">
        <v>45671</v>
      </c>
      <c r="F20" s="158">
        <v>1</v>
      </c>
      <c r="G20" s="246" t="s">
        <v>9</v>
      </c>
      <c r="H20" s="215">
        <v>1</v>
      </c>
      <c r="I20" s="243">
        <v>1</v>
      </c>
      <c r="J20" s="10">
        <v>1</v>
      </c>
      <c r="K20" s="44">
        <v>1</v>
      </c>
      <c r="L20" s="38">
        <v>1</v>
      </c>
      <c r="M20" s="132"/>
      <c r="N20" s="557" t="s">
        <v>350</v>
      </c>
      <c r="O20" s="12"/>
      <c r="P20" s="5"/>
      <c r="Q20" s="28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732"/>
      <c r="C21" s="68" t="s">
        <v>48</v>
      </c>
      <c r="D21" s="541" t="s">
        <v>53</v>
      </c>
      <c r="E21" s="201">
        <v>45678</v>
      </c>
      <c r="F21" s="158">
        <v>1</v>
      </c>
      <c r="G21" s="246" t="s">
        <v>9</v>
      </c>
      <c r="H21" s="215">
        <v>1</v>
      </c>
      <c r="I21" s="243">
        <v>1</v>
      </c>
      <c r="J21" s="10">
        <v>1</v>
      </c>
      <c r="K21" s="44">
        <v>1</v>
      </c>
      <c r="L21" s="38">
        <v>1</v>
      </c>
      <c r="M21" s="132"/>
      <c r="N21" s="557" t="s">
        <v>351</v>
      </c>
      <c r="O21" s="12"/>
      <c r="P21" s="5"/>
      <c r="Q21" s="28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732"/>
      <c r="C22" s="68" t="s">
        <v>48</v>
      </c>
      <c r="D22" s="541" t="s">
        <v>279</v>
      </c>
      <c r="E22" s="511">
        <v>45685</v>
      </c>
      <c r="F22" s="158">
        <v>1</v>
      </c>
      <c r="G22" s="246" t="s">
        <v>9</v>
      </c>
      <c r="H22" s="215">
        <v>1</v>
      </c>
      <c r="I22" s="243">
        <v>1</v>
      </c>
      <c r="J22" s="243">
        <v>1</v>
      </c>
      <c r="K22" s="170">
        <v>1</v>
      </c>
      <c r="L22" s="38">
        <v>1</v>
      </c>
      <c r="M22" s="132"/>
      <c r="N22" s="557" t="s">
        <v>352</v>
      </c>
      <c r="O22" s="12"/>
      <c r="P22" s="5"/>
      <c r="Q22" s="28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732"/>
      <c r="C23" s="68" t="s">
        <v>48</v>
      </c>
      <c r="D23" s="541" t="s">
        <v>56</v>
      </c>
      <c r="E23" s="511">
        <v>45691</v>
      </c>
      <c r="F23" s="158">
        <v>1</v>
      </c>
      <c r="G23" s="246" t="s">
        <v>9</v>
      </c>
      <c r="H23" s="215">
        <v>1</v>
      </c>
      <c r="I23" s="243">
        <v>1</v>
      </c>
      <c r="J23" s="243">
        <v>1</v>
      </c>
      <c r="K23" s="243">
        <v>1</v>
      </c>
      <c r="L23" s="38">
        <v>1</v>
      </c>
      <c r="M23" s="132"/>
      <c r="N23" s="557" t="s">
        <v>351</v>
      </c>
      <c r="O23" s="12"/>
      <c r="P23" s="5"/>
      <c r="Q23" s="28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732"/>
      <c r="C24" s="314" t="s">
        <v>48</v>
      </c>
      <c r="D24" s="542" t="s">
        <v>353</v>
      </c>
      <c r="E24" s="512">
        <v>45705</v>
      </c>
      <c r="F24" s="158">
        <v>1</v>
      </c>
      <c r="G24" s="246" t="s">
        <v>9</v>
      </c>
      <c r="H24" s="215">
        <v>1</v>
      </c>
      <c r="I24" s="243">
        <v>1</v>
      </c>
      <c r="J24" s="170">
        <v>1</v>
      </c>
      <c r="K24" s="44">
        <v>1</v>
      </c>
      <c r="L24" s="38">
        <v>1</v>
      </c>
      <c r="M24" s="122"/>
      <c r="N24" s="557" t="s">
        <v>354</v>
      </c>
      <c r="O24" s="12"/>
      <c r="P24" s="5"/>
      <c r="Q24" s="28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732"/>
      <c r="C25" s="314" t="s">
        <v>48</v>
      </c>
      <c r="D25" s="542" t="s">
        <v>355</v>
      </c>
      <c r="E25" s="512">
        <v>45705</v>
      </c>
      <c r="F25" s="158">
        <v>1</v>
      </c>
      <c r="G25" s="246" t="s">
        <v>9</v>
      </c>
      <c r="H25" s="215">
        <v>1</v>
      </c>
      <c r="I25" s="243">
        <v>1</v>
      </c>
      <c r="J25" s="170">
        <v>4</v>
      </c>
      <c r="K25" s="44">
        <v>4</v>
      </c>
      <c r="L25" s="38">
        <v>4</v>
      </c>
      <c r="M25" s="122"/>
      <c r="N25" s="539" t="s">
        <v>132</v>
      </c>
      <c r="O25" s="12"/>
      <c r="P25" s="5"/>
      <c r="Q25" s="28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732"/>
      <c r="C26" s="314" t="s">
        <v>48</v>
      </c>
      <c r="D26" s="542" t="s">
        <v>58</v>
      </c>
      <c r="E26" s="511">
        <v>45664</v>
      </c>
      <c r="F26" s="158">
        <v>1</v>
      </c>
      <c r="G26" s="246" t="s">
        <v>9</v>
      </c>
      <c r="H26" s="215">
        <v>1</v>
      </c>
      <c r="I26" s="243">
        <v>1</v>
      </c>
      <c r="J26" s="170">
        <v>1</v>
      </c>
      <c r="K26" s="44">
        <v>1</v>
      </c>
      <c r="L26" s="38">
        <v>1</v>
      </c>
      <c r="M26" s="122"/>
      <c r="N26" s="557" t="str">
        <f ca="1">CONCATENATE(" Se debió emitir el ", TEXT(E26, "DD/MMM")," en ", RIGHT(D26,5)," - ", NETWORKDAYS(E26,TODAY()), " días de retraso (HATCH)")</f>
        <v xml:space="preserve"> Se debió emitir el 07/Ene en Rev.B - 64 días de retraso (HATCH)</v>
      </c>
      <c r="O26" s="12"/>
      <c r="P26" s="5"/>
      <c r="Q26" s="28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732"/>
      <c r="C27" s="314" t="s">
        <v>48</v>
      </c>
      <c r="D27" s="445" t="s">
        <v>59</v>
      </c>
      <c r="E27" s="512">
        <v>45698</v>
      </c>
      <c r="F27" s="158">
        <v>1</v>
      </c>
      <c r="G27" s="246" t="s">
        <v>9</v>
      </c>
      <c r="H27" s="215">
        <v>1</v>
      </c>
      <c r="I27" s="243">
        <v>1</v>
      </c>
      <c r="J27" s="10">
        <v>1</v>
      </c>
      <c r="K27" s="44">
        <v>1</v>
      </c>
      <c r="L27" s="38">
        <v>1</v>
      </c>
      <c r="M27" s="132"/>
      <c r="N27" s="557" t="str">
        <f ca="1">CONCATENATE(" Se debió emitir el ", TEXT(E27, "DD/MMM")," en ", RIGHT(D27,5)," - ", NETWORKDAYS(E27,TODAY()), " días de retraso (HATCH)")</f>
        <v xml:space="preserve"> Se debió emitir el 10/Feb en Rev.B - 40 días de retraso (HATCH)</v>
      </c>
      <c r="O27" s="12"/>
      <c r="P27" s="5"/>
      <c r="Q27" s="28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732"/>
      <c r="C28" s="335" t="s">
        <v>48</v>
      </c>
      <c r="D28" s="541" t="s">
        <v>243</v>
      </c>
      <c r="E28" s="512">
        <v>45699</v>
      </c>
      <c r="F28" s="158">
        <v>1</v>
      </c>
      <c r="G28" s="125" t="s">
        <v>9</v>
      </c>
      <c r="H28" s="101">
        <v>1</v>
      </c>
      <c r="I28" s="7">
        <v>1</v>
      </c>
      <c r="J28" s="279">
        <v>1</v>
      </c>
      <c r="K28" s="47">
        <v>1</v>
      </c>
      <c r="L28" s="33">
        <v>1</v>
      </c>
      <c r="M28" s="123"/>
      <c r="N28" s="557" t="s">
        <v>356</v>
      </c>
      <c r="O28" s="12"/>
      <c r="P28" s="5"/>
      <c r="Q28" s="28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732"/>
      <c r="C29" s="335" t="s">
        <v>48</v>
      </c>
      <c r="D29" s="541" t="s">
        <v>281</v>
      </c>
      <c r="E29" s="512">
        <v>45699</v>
      </c>
      <c r="F29" s="158">
        <v>1</v>
      </c>
      <c r="G29" s="246" t="s">
        <v>9</v>
      </c>
      <c r="H29" s="101">
        <v>1</v>
      </c>
      <c r="I29" s="7">
        <v>1</v>
      </c>
      <c r="J29" s="279">
        <v>4</v>
      </c>
      <c r="K29" s="47">
        <v>4</v>
      </c>
      <c r="L29" s="33">
        <v>4</v>
      </c>
      <c r="M29" s="123"/>
      <c r="N29" s="539" t="s">
        <v>132</v>
      </c>
      <c r="O29" s="12"/>
      <c r="P29" s="5"/>
      <c r="Q29" s="28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732"/>
      <c r="C30" s="335" t="s">
        <v>48</v>
      </c>
      <c r="D30" s="445" t="s">
        <v>282</v>
      </c>
      <c r="E30" s="512">
        <v>45699</v>
      </c>
      <c r="F30" s="158">
        <v>1</v>
      </c>
      <c r="G30" s="246" t="s">
        <v>9</v>
      </c>
      <c r="H30" s="101">
        <v>1</v>
      </c>
      <c r="I30" s="7">
        <v>1</v>
      </c>
      <c r="J30" s="279">
        <v>1</v>
      </c>
      <c r="K30" s="47">
        <v>1</v>
      </c>
      <c r="L30" s="33">
        <v>1</v>
      </c>
      <c r="M30" s="123"/>
      <c r="N30" s="557" t="s">
        <v>357</v>
      </c>
      <c r="O30" s="12"/>
      <c r="P30" s="5"/>
      <c r="Q30" s="28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8.600000000000001" customHeight="1" thickBot="1" x14ac:dyDescent="0.3">
      <c r="A31" s="720"/>
      <c r="B31" s="732"/>
      <c r="C31" s="335" t="s">
        <v>48</v>
      </c>
      <c r="D31" s="445" t="s">
        <v>283</v>
      </c>
      <c r="E31" s="512">
        <v>45691</v>
      </c>
      <c r="F31" s="158">
        <v>1</v>
      </c>
      <c r="G31" s="246" t="s">
        <v>9</v>
      </c>
      <c r="H31" s="101">
        <v>1</v>
      </c>
      <c r="I31" s="7">
        <v>1</v>
      </c>
      <c r="J31" s="279">
        <v>1</v>
      </c>
      <c r="K31" s="47">
        <v>1</v>
      </c>
      <c r="L31" s="33">
        <v>1</v>
      </c>
      <c r="M31" s="123"/>
      <c r="N31" s="557" t="s">
        <v>352</v>
      </c>
      <c r="O31" s="12"/>
      <c r="P31" s="5"/>
      <c r="Q31" s="28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8.600000000000001" customHeight="1" thickBot="1" x14ac:dyDescent="0.3">
      <c r="A32" s="720"/>
      <c r="B32" s="732"/>
      <c r="C32" s="335" t="s">
        <v>48</v>
      </c>
      <c r="D32" s="445" t="s">
        <v>244</v>
      </c>
      <c r="E32" s="512">
        <v>45691</v>
      </c>
      <c r="F32" s="158">
        <v>1</v>
      </c>
      <c r="G32" s="246" t="s">
        <v>9</v>
      </c>
      <c r="H32" s="101">
        <v>1</v>
      </c>
      <c r="I32" s="7">
        <v>1</v>
      </c>
      <c r="J32" s="279">
        <v>1</v>
      </c>
      <c r="K32" s="47">
        <v>1</v>
      </c>
      <c r="L32" s="33">
        <v>1</v>
      </c>
      <c r="M32" s="123"/>
      <c r="N32" s="557" t="s">
        <v>357</v>
      </c>
      <c r="O32" s="12"/>
      <c r="P32" s="5"/>
      <c r="Q32" s="28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8.600000000000001" customHeight="1" thickBot="1" x14ac:dyDescent="0.3">
      <c r="A33" s="720"/>
      <c r="B33" s="732"/>
      <c r="C33" s="335" t="s">
        <v>48</v>
      </c>
      <c r="D33" s="445" t="s">
        <v>245</v>
      </c>
      <c r="E33" s="512">
        <v>45698</v>
      </c>
      <c r="F33" s="158">
        <v>1</v>
      </c>
      <c r="G33" s="246" t="s">
        <v>9</v>
      </c>
      <c r="H33" s="101">
        <v>1</v>
      </c>
      <c r="I33" s="7">
        <v>1</v>
      </c>
      <c r="J33" s="279">
        <v>1</v>
      </c>
      <c r="K33" s="47">
        <v>1</v>
      </c>
      <c r="L33" s="33">
        <v>1</v>
      </c>
      <c r="M33" s="123"/>
      <c r="N33" s="557" t="s">
        <v>352</v>
      </c>
      <c r="O33" s="12"/>
      <c r="P33" s="5"/>
      <c r="Q33" s="28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9.149999999999999" customHeight="1" thickBot="1" x14ac:dyDescent="0.3">
      <c r="A34" s="720"/>
      <c r="B34" s="732"/>
      <c r="C34" s="335" t="s">
        <v>48</v>
      </c>
      <c r="D34" s="543" t="s">
        <v>60</v>
      </c>
      <c r="E34" s="512">
        <v>45709</v>
      </c>
      <c r="F34" s="158">
        <v>1</v>
      </c>
      <c r="G34" s="246" t="s">
        <v>9</v>
      </c>
      <c r="H34" s="101">
        <v>1</v>
      </c>
      <c r="I34" s="7">
        <v>1</v>
      </c>
      <c r="J34" s="279">
        <v>1</v>
      </c>
      <c r="K34" s="47">
        <v>1</v>
      </c>
      <c r="L34" s="33">
        <v>1</v>
      </c>
      <c r="M34" s="123"/>
      <c r="N34" s="557" t="s">
        <v>358</v>
      </c>
      <c r="O34" s="12"/>
      <c r="P34" s="5"/>
      <c r="Q34" s="28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600000000000001" customHeight="1" thickBot="1" x14ac:dyDescent="0.3">
      <c r="A35" s="720"/>
      <c r="B35" s="732"/>
      <c r="C35" s="335" t="s">
        <v>48</v>
      </c>
      <c r="D35" s="543" t="s">
        <v>284</v>
      </c>
      <c r="E35" s="512">
        <v>45691</v>
      </c>
      <c r="F35" s="158">
        <v>1</v>
      </c>
      <c r="G35" s="246" t="s">
        <v>9</v>
      </c>
      <c r="H35" s="101">
        <v>1</v>
      </c>
      <c r="I35" s="7">
        <v>1</v>
      </c>
      <c r="J35" s="279">
        <v>1</v>
      </c>
      <c r="K35" s="47">
        <v>1</v>
      </c>
      <c r="L35" s="33">
        <v>1</v>
      </c>
      <c r="M35" s="123"/>
      <c r="N35" s="557" t="s">
        <v>352</v>
      </c>
      <c r="O35" s="12"/>
      <c r="P35" s="5"/>
      <c r="Q35" s="28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.600000000000001" customHeight="1" thickBot="1" x14ac:dyDescent="0.3">
      <c r="A36" s="720"/>
      <c r="B36" s="732"/>
      <c r="C36" s="335" t="s">
        <v>48</v>
      </c>
      <c r="D36" s="543" t="s">
        <v>285</v>
      </c>
      <c r="E36" s="512">
        <v>45723</v>
      </c>
      <c r="F36" s="158">
        <v>1</v>
      </c>
      <c r="G36" s="246" t="s">
        <v>9</v>
      </c>
      <c r="H36" s="101">
        <v>1</v>
      </c>
      <c r="I36" s="7">
        <v>1</v>
      </c>
      <c r="J36" s="279">
        <v>1</v>
      </c>
      <c r="K36" s="47">
        <v>1</v>
      </c>
      <c r="L36" s="33">
        <v>1</v>
      </c>
      <c r="M36" s="123"/>
      <c r="N36" s="557" t="s">
        <v>352</v>
      </c>
      <c r="O36" s="12"/>
      <c r="P36" s="5"/>
      <c r="Q36" s="28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732"/>
      <c r="C37" s="335" t="s">
        <v>48</v>
      </c>
      <c r="D37" s="445" t="s">
        <v>61</v>
      </c>
      <c r="E37" s="512">
        <v>45691</v>
      </c>
      <c r="F37" s="158">
        <v>1</v>
      </c>
      <c r="G37" s="246" t="s">
        <v>9</v>
      </c>
      <c r="H37" s="101">
        <v>1</v>
      </c>
      <c r="I37" s="7">
        <v>1</v>
      </c>
      <c r="J37" s="279">
        <v>1</v>
      </c>
      <c r="K37" s="47">
        <v>1</v>
      </c>
      <c r="L37" s="33">
        <v>1</v>
      </c>
      <c r="M37" s="123"/>
      <c r="N37" s="557" t="str">
        <f ca="1">CONCATENATE(" Se debió emitir el ", TEXT(E37, "DD/MMM")," en ", RIGHT(D37,5)," - ", NETWORKDAYS(E37,TODAY()), " días de retraso (HATCH)")</f>
        <v xml:space="preserve"> Se debió emitir el 03/Feb en Rev.B - 45 días de retraso (HATCH)</v>
      </c>
      <c r="O37" s="12"/>
      <c r="P37" s="5"/>
      <c r="Q37" s="28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732"/>
      <c r="C38" s="335" t="s">
        <v>48</v>
      </c>
      <c r="D38" s="541" t="s">
        <v>286</v>
      </c>
      <c r="E38" s="512">
        <v>45698</v>
      </c>
      <c r="F38" s="158">
        <v>1</v>
      </c>
      <c r="G38" s="246" t="s">
        <v>9</v>
      </c>
      <c r="H38" s="101">
        <v>1</v>
      </c>
      <c r="I38" s="7">
        <v>1</v>
      </c>
      <c r="J38" s="279">
        <v>1</v>
      </c>
      <c r="K38" s="47">
        <v>1</v>
      </c>
      <c r="L38" s="33">
        <v>1</v>
      </c>
      <c r="M38" s="123"/>
      <c r="N38" s="557" t="s">
        <v>354</v>
      </c>
      <c r="O38" s="12"/>
      <c r="P38" s="5"/>
      <c r="Q38" s="28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732"/>
      <c r="C39" s="335" t="s">
        <v>48</v>
      </c>
      <c r="D39" s="541" t="s">
        <v>287</v>
      </c>
      <c r="E39" s="512">
        <v>45698</v>
      </c>
      <c r="F39" s="158">
        <v>1</v>
      </c>
      <c r="G39" s="246" t="s">
        <v>9</v>
      </c>
      <c r="H39" s="101">
        <v>1</v>
      </c>
      <c r="I39" s="7">
        <v>1</v>
      </c>
      <c r="J39" s="279">
        <v>1</v>
      </c>
      <c r="K39" s="47">
        <v>1</v>
      </c>
      <c r="L39" s="33">
        <v>1</v>
      </c>
      <c r="M39" s="123"/>
      <c r="N39" s="557" t="s">
        <v>354</v>
      </c>
      <c r="O39" s="12"/>
      <c r="P39" s="5"/>
      <c r="Q39" s="28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732"/>
      <c r="C40" s="335" t="s">
        <v>48</v>
      </c>
      <c r="D40" s="445" t="s">
        <v>359</v>
      </c>
      <c r="E40" s="512">
        <v>45691</v>
      </c>
      <c r="F40" s="158">
        <v>1</v>
      </c>
      <c r="G40" s="246" t="s">
        <v>9</v>
      </c>
      <c r="H40" s="101">
        <v>1</v>
      </c>
      <c r="I40" s="7">
        <v>1</v>
      </c>
      <c r="J40" s="279">
        <v>1</v>
      </c>
      <c r="K40" s="47">
        <v>1</v>
      </c>
      <c r="L40" s="33">
        <v>1</v>
      </c>
      <c r="M40" s="123"/>
      <c r="N40" s="557" t="s">
        <v>352</v>
      </c>
      <c r="O40" s="12"/>
      <c r="P40" s="5"/>
      <c r="Q40" s="28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8.75" customHeight="1" thickBot="1" x14ac:dyDescent="0.3">
      <c r="A41" s="720"/>
      <c r="B41" s="732"/>
      <c r="C41" s="335" t="s">
        <v>48</v>
      </c>
      <c r="D41" s="348" t="s">
        <v>66</v>
      </c>
      <c r="E41" s="511">
        <v>45691</v>
      </c>
      <c r="F41" s="158">
        <v>1</v>
      </c>
      <c r="G41" s="125" t="s">
        <v>9</v>
      </c>
      <c r="H41" s="170">
        <v>1</v>
      </c>
      <c r="I41" s="10">
        <v>1</v>
      </c>
      <c r="J41" s="243">
        <v>1</v>
      </c>
      <c r="K41" s="44">
        <v>1</v>
      </c>
      <c r="L41" s="38">
        <v>1</v>
      </c>
      <c r="M41" s="132"/>
      <c r="N41" s="557" t="str">
        <f ca="1">CONCATENATE(" Se debió emitir el ", TEXT(E41, "DD/MMM")," en ", RIGHT(D41,5)," - ", NETWORKDAYS(E41,TODAY()), " días de retraso (HATCH)")</f>
        <v xml:space="preserve"> Se debió emitir el 03/Feb en Rev.B - 45 días de retraso (HATCH)</v>
      </c>
      <c r="O41" s="12"/>
      <c r="P41" s="5"/>
      <c r="Q41" s="28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8.75" customHeight="1" thickBot="1" x14ac:dyDescent="0.3">
      <c r="A42" s="720"/>
      <c r="B42" s="732"/>
      <c r="C42" s="335" t="s">
        <v>48</v>
      </c>
      <c r="D42" s="532" t="s">
        <v>360</v>
      </c>
      <c r="E42" s="511">
        <v>45698</v>
      </c>
      <c r="F42" s="158">
        <v>1</v>
      </c>
      <c r="G42" s="125" t="s">
        <v>9</v>
      </c>
      <c r="H42" s="170">
        <v>1</v>
      </c>
      <c r="I42" s="10">
        <v>1</v>
      </c>
      <c r="J42" s="243">
        <v>1</v>
      </c>
      <c r="K42" s="44">
        <v>1</v>
      </c>
      <c r="L42" s="38">
        <v>1</v>
      </c>
      <c r="M42" s="132"/>
      <c r="N42" s="557" t="str">
        <f ca="1">CONCATENATE(" Se debió emitir el ", TEXT(E42, "DD/MMM")," en ", RIGHT(D42,5)," - ", NETWORKDAYS(E42,TODAY()), " días de retraso (HATCH)")</f>
        <v xml:space="preserve"> Se debió emitir el 10/Feb en inea) - 40 días de retraso (HATCH)</v>
      </c>
      <c r="O42" s="12"/>
      <c r="P42" s="5"/>
      <c r="Q42" s="28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8.75" customHeight="1" thickBot="1" x14ac:dyDescent="0.3">
      <c r="A43" s="720"/>
      <c r="B43" s="732"/>
      <c r="C43" s="335" t="s">
        <v>48</v>
      </c>
      <c r="D43" s="348" t="s">
        <v>361</v>
      </c>
      <c r="E43" s="154"/>
      <c r="F43" s="158">
        <v>1</v>
      </c>
      <c r="G43" s="246" t="s">
        <v>9</v>
      </c>
      <c r="H43" s="170">
        <v>1</v>
      </c>
      <c r="I43" s="10">
        <v>1</v>
      </c>
      <c r="J43" s="243">
        <v>1</v>
      </c>
      <c r="K43" s="44">
        <v>1</v>
      </c>
      <c r="L43" s="38">
        <v>1</v>
      </c>
      <c r="M43" s="132"/>
      <c r="N43" s="557" t="s">
        <v>362</v>
      </c>
      <c r="O43" s="12"/>
      <c r="P43" s="5"/>
      <c r="Q43" s="28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8.600000000000001" customHeight="1" thickBot="1" x14ac:dyDescent="0.3">
      <c r="A44" s="720"/>
      <c r="B44" s="732"/>
      <c r="C44" s="335" t="s">
        <v>48</v>
      </c>
      <c r="D44" s="348" t="s">
        <v>67</v>
      </c>
      <c r="E44" s="511">
        <v>45691</v>
      </c>
      <c r="F44" s="158">
        <v>1</v>
      </c>
      <c r="G44" s="125" t="s">
        <v>9</v>
      </c>
      <c r="H44" s="170">
        <v>1</v>
      </c>
      <c r="I44" s="10">
        <v>1</v>
      </c>
      <c r="J44" s="243">
        <v>1</v>
      </c>
      <c r="K44" s="44">
        <v>1</v>
      </c>
      <c r="L44" s="38">
        <v>1</v>
      </c>
      <c r="M44" s="132"/>
      <c r="N44" s="557" t="str">
        <f ca="1">CONCATENATE(" Se debió emitir el ", TEXT(E44, "DD/MMM")," en ", RIGHT(D44,5)," - ", NETWORKDAYS(E44,TODAY()), " días de retraso (HATCH)")</f>
        <v xml:space="preserve"> Se debió emitir el 03/Feb en Rev.B - 45 días de retraso (HATCH)</v>
      </c>
      <c r="O44" s="12"/>
      <c r="P44" s="5"/>
      <c r="Q44" s="28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.600000000000001" customHeight="1" thickBot="1" x14ac:dyDescent="0.3">
      <c r="A45" s="720"/>
      <c r="B45" s="732"/>
      <c r="C45" s="335" t="s">
        <v>48</v>
      </c>
      <c r="D45" s="348" t="s">
        <v>68</v>
      </c>
      <c r="E45" s="511">
        <v>45691</v>
      </c>
      <c r="F45" s="158">
        <v>1</v>
      </c>
      <c r="G45" s="246" t="s">
        <v>9</v>
      </c>
      <c r="H45" s="170">
        <v>1</v>
      </c>
      <c r="I45" s="10">
        <v>1</v>
      </c>
      <c r="J45" s="243">
        <v>1</v>
      </c>
      <c r="K45" s="44">
        <v>1</v>
      </c>
      <c r="L45" s="38">
        <v>1</v>
      </c>
      <c r="M45" s="132"/>
      <c r="N45" s="557" t="str">
        <f ca="1">CONCATENATE(" Se debió emitir el ", TEXT(E45, "DD/MMM")," en ", RIGHT(D45,5)," - ", NETWORKDAYS(E45,TODAY()), " días de retraso (HATCH)")</f>
        <v xml:space="preserve"> Se debió emitir el 03/Feb en Rev.B - 45 días de retraso (HATCH)</v>
      </c>
      <c r="O45" s="12"/>
      <c r="P45" s="5"/>
      <c r="Q45" s="28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8" customHeight="1" thickBot="1" x14ac:dyDescent="0.3">
      <c r="A46" s="720"/>
      <c r="B46" s="732"/>
      <c r="C46" s="335" t="s">
        <v>48</v>
      </c>
      <c r="D46" s="348" t="s">
        <v>63</v>
      </c>
      <c r="E46" s="511">
        <v>45691</v>
      </c>
      <c r="F46" s="158">
        <v>1</v>
      </c>
      <c r="G46" s="246" t="s">
        <v>9</v>
      </c>
      <c r="H46" s="170">
        <v>1</v>
      </c>
      <c r="I46" s="10">
        <v>1</v>
      </c>
      <c r="J46" s="243">
        <v>1</v>
      </c>
      <c r="K46" s="44">
        <v>1</v>
      </c>
      <c r="L46" s="38">
        <v>1</v>
      </c>
      <c r="M46" s="132"/>
      <c r="N46" s="557" t="str">
        <f ca="1">CONCATENATE(" Se debió emitir el ", TEXT(E46, "DD/MMM")," en ", RIGHT(D46,5)," - ", NETWORKDAYS(E46,TODAY()), " días de retraso (HATCH)")</f>
        <v xml:space="preserve"> Se debió emitir el 03/Feb en Rev.B - 45 días de retraso (HATCH)</v>
      </c>
      <c r="O46" s="12"/>
      <c r="P46" s="5"/>
      <c r="Q46" s="28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8" customHeight="1" thickBot="1" x14ac:dyDescent="0.3">
      <c r="A47" s="720"/>
      <c r="B47" s="732"/>
      <c r="C47" s="335" t="s">
        <v>48</v>
      </c>
      <c r="D47" s="348" t="s">
        <v>290</v>
      </c>
      <c r="E47" s="511">
        <v>45691</v>
      </c>
      <c r="F47" s="158">
        <v>1</v>
      </c>
      <c r="G47" s="246" t="s">
        <v>9</v>
      </c>
      <c r="H47" s="170">
        <v>1</v>
      </c>
      <c r="I47" s="10">
        <v>1</v>
      </c>
      <c r="J47" s="243">
        <v>1</v>
      </c>
      <c r="K47" s="44">
        <v>1</v>
      </c>
      <c r="L47" s="38">
        <v>1</v>
      </c>
      <c r="M47" s="132"/>
      <c r="N47" s="557" t="str">
        <f ca="1">CONCATENATE(" Se debió emitir el ", TEXT(E47, "DD/MMM")," en ", RIGHT(D47,5)," - ", NETWORKDAYS(E47,TODAY()), " días de retraso (HATCH)")</f>
        <v xml:space="preserve"> Se debió emitir el 03/Feb en Rev.B - 45 días de retraso (HATCH)</v>
      </c>
      <c r="O47" s="12"/>
      <c r="P47" s="5"/>
      <c r="Q47" s="28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" customHeight="1" thickBot="1" x14ac:dyDescent="0.3">
      <c r="A48" s="720"/>
      <c r="B48" s="732"/>
      <c r="C48" s="335" t="s">
        <v>48</v>
      </c>
      <c r="D48" s="541" t="s">
        <v>71</v>
      </c>
      <c r="E48" s="511">
        <v>45685</v>
      </c>
      <c r="F48" s="158">
        <v>1</v>
      </c>
      <c r="G48" s="246" t="s">
        <v>9</v>
      </c>
      <c r="H48" s="170">
        <v>1</v>
      </c>
      <c r="I48" s="10">
        <v>1</v>
      </c>
      <c r="J48" s="243">
        <v>1</v>
      </c>
      <c r="K48" s="44">
        <v>1</v>
      </c>
      <c r="L48" s="38">
        <v>1</v>
      </c>
      <c r="M48" s="132"/>
      <c r="N48" s="557" t="s">
        <v>362</v>
      </c>
      <c r="O48" s="12"/>
      <c r="P48" s="5"/>
      <c r="Q48" s="28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8" customHeight="1" thickBot="1" x14ac:dyDescent="0.3">
      <c r="A49" s="720"/>
      <c r="B49" s="732"/>
      <c r="C49" s="335" t="s">
        <v>48</v>
      </c>
      <c r="D49" s="348" t="s">
        <v>72</v>
      </c>
      <c r="E49" s="511">
        <v>45698</v>
      </c>
      <c r="F49" s="158">
        <v>1</v>
      </c>
      <c r="G49" s="246" t="s">
        <v>9</v>
      </c>
      <c r="H49" s="170">
        <v>1</v>
      </c>
      <c r="I49" s="10">
        <v>1</v>
      </c>
      <c r="J49" s="243">
        <v>1</v>
      </c>
      <c r="K49" s="44">
        <v>1</v>
      </c>
      <c r="L49" s="38">
        <v>1</v>
      </c>
      <c r="M49" s="132"/>
      <c r="N49" s="557" t="str">
        <f ca="1">CONCATENATE(" Se debió emitir el ", TEXT(E49, "DD/MMM")," en ", RIGHT(D49,5)," - ", NETWORKDAYS(E49,TODAY()), " días de retraso (HATCH)")</f>
        <v xml:space="preserve"> Se debió emitir el 10/Feb en Rev.B - 40 días de retraso (HATCH)</v>
      </c>
      <c r="O49" s="12"/>
      <c r="P49" s="5"/>
      <c r="Q49" s="28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" customHeight="1" thickBot="1" x14ac:dyDescent="0.3">
      <c r="A50" s="720"/>
      <c r="B50" s="732"/>
      <c r="C50" s="335" t="s">
        <v>48</v>
      </c>
      <c r="D50" s="348" t="s">
        <v>73</v>
      </c>
      <c r="E50" s="511">
        <v>45698</v>
      </c>
      <c r="F50" s="158">
        <v>1</v>
      </c>
      <c r="G50" s="246" t="s">
        <v>9</v>
      </c>
      <c r="H50" s="170">
        <v>1</v>
      </c>
      <c r="I50" s="10">
        <v>1</v>
      </c>
      <c r="J50" s="243">
        <v>1</v>
      </c>
      <c r="K50" s="44">
        <v>1</v>
      </c>
      <c r="L50" s="38">
        <v>1</v>
      </c>
      <c r="M50" s="132"/>
      <c r="N50" s="557" t="str">
        <f ca="1">CONCATENATE(" Se debió emitir el ", TEXT(E50, "DD/MMM")," en ", RIGHT(D50,5)," - ", NETWORKDAYS(E50,TODAY()), " días de retraso (HATCH)")</f>
        <v xml:space="preserve"> Se debió emitir el 10/Feb en Rev.B - 40 días de retraso (HATCH)</v>
      </c>
      <c r="O50" s="12"/>
      <c r="P50" s="5"/>
      <c r="Q50" s="28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8" customHeight="1" thickBot="1" x14ac:dyDescent="0.3">
      <c r="A51" s="720"/>
      <c r="B51" s="732"/>
      <c r="C51" s="335" t="s">
        <v>48</v>
      </c>
      <c r="D51" s="348" t="s">
        <v>363</v>
      </c>
      <c r="E51" s="511">
        <v>45684</v>
      </c>
      <c r="F51" s="158">
        <v>1</v>
      </c>
      <c r="G51" s="246" t="s">
        <v>9</v>
      </c>
      <c r="H51" s="170">
        <v>1</v>
      </c>
      <c r="I51" s="10">
        <v>1</v>
      </c>
      <c r="J51" s="243">
        <v>1</v>
      </c>
      <c r="K51" s="44">
        <v>1</v>
      </c>
      <c r="L51" s="38">
        <v>1</v>
      </c>
      <c r="M51" s="132"/>
      <c r="N51" s="557" t="s">
        <v>362</v>
      </c>
      <c r="O51" s="12"/>
      <c r="P51" s="5"/>
      <c r="Q51" s="28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.600000000000001" customHeight="1" thickBot="1" x14ac:dyDescent="0.3">
      <c r="A52" s="720"/>
      <c r="B52" s="732"/>
      <c r="C52" s="335" t="s">
        <v>48</v>
      </c>
      <c r="D52" s="348" t="s">
        <v>364</v>
      </c>
      <c r="E52" s="511">
        <v>45684</v>
      </c>
      <c r="F52" s="158">
        <v>1</v>
      </c>
      <c r="G52" s="246" t="s">
        <v>9</v>
      </c>
      <c r="H52" s="170">
        <v>1</v>
      </c>
      <c r="I52" s="10">
        <v>1</v>
      </c>
      <c r="J52" s="243">
        <v>4</v>
      </c>
      <c r="K52" s="44">
        <v>4</v>
      </c>
      <c r="L52" s="38">
        <v>4</v>
      </c>
      <c r="M52" s="132"/>
      <c r="N52" s="539" t="s">
        <v>132</v>
      </c>
      <c r="O52" s="12"/>
      <c r="P52" s="5"/>
      <c r="Q52" s="28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732"/>
      <c r="C53" s="335" t="s">
        <v>48</v>
      </c>
      <c r="D53" s="348" t="s">
        <v>64</v>
      </c>
      <c r="E53" s="154">
        <v>45705</v>
      </c>
      <c r="F53" s="158">
        <v>1</v>
      </c>
      <c r="G53" s="246" t="s">
        <v>9</v>
      </c>
      <c r="H53" s="170">
        <v>1</v>
      </c>
      <c r="I53" s="10">
        <v>1</v>
      </c>
      <c r="J53" s="243">
        <v>1</v>
      </c>
      <c r="K53" s="44">
        <v>1</v>
      </c>
      <c r="L53" s="38">
        <v>1</v>
      </c>
      <c r="M53" s="132"/>
      <c r="N53" s="539" t="s">
        <v>365</v>
      </c>
      <c r="O53" s="12"/>
      <c r="P53" s="5"/>
      <c r="Q53" s="28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18.600000000000001" customHeight="1" thickBot="1" x14ac:dyDescent="0.3">
      <c r="A54" s="720"/>
      <c r="B54" s="732"/>
      <c r="C54" s="335" t="s">
        <v>48</v>
      </c>
      <c r="D54" s="348" t="s">
        <v>65</v>
      </c>
      <c r="E54" s="154">
        <v>45707</v>
      </c>
      <c r="F54" s="158">
        <v>1</v>
      </c>
      <c r="G54" s="246" t="s">
        <v>9</v>
      </c>
      <c r="H54" s="170">
        <v>1</v>
      </c>
      <c r="I54" s="10">
        <v>1</v>
      </c>
      <c r="J54" s="243">
        <v>1</v>
      </c>
      <c r="K54" s="44">
        <v>1</v>
      </c>
      <c r="L54" s="38">
        <v>1</v>
      </c>
      <c r="M54" s="132"/>
      <c r="N54" s="557" t="s">
        <v>366</v>
      </c>
      <c r="O54" s="12"/>
      <c r="P54" s="5"/>
      <c r="Q54" s="28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8.25" customHeight="1" thickBot="1" x14ac:dyDescent="0.3">
      <c r="A55" s="720"/>
      <c r="B55" s="733"/>
      <c r="C55" s="481"/>
      <c r="D55" s="544"/>
      <c r="E55" s="154"/>
      <c r="F55" s="158"/>
      <c r="G55" s="246"/>
      <c r="H55" s="171"/>
      <c r="I55" s="9"/>
      <c r="J55" s="244"/>
      <c r="K55" s="45"/>
      <c r="L55" s="34"/>
      <c r="M55" s="487"/>
      <c r="N55" s="177"/>
      <c r="O55" s="12"/>
      <c r="P55" s="5"/>
      <c r="Q55" s="28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18.600000000000001" customHeight="1" thickBot="1" x14ac:dyDescent="0.3">
      <c r="A56" s="720"/>
      <c r="B56" s="732" t="s">
        <v>74</v>
      </c>
      <c r="C56" s="356" t="s">
        <v>82</v>
      </c>
      <c r="D56" s="207" t="s">
        <v>291</v>
      </c>
      <c r="E56" s="286">
        <v>45694</v>
      </c>
      <c r="F56" s="285">
        <v>1</v>
      </c>
      <c r="G56" s="222" t="s">
        <v>9</v>
      </c>
      <c r="H56" s="101">
        <v>1</v>
      </c>
      <c r="I56" s="7">
        <v>1</v>
      </c>
      <c r="J56" s="101">
        <v>1</v>
      </c>
      <c r="K56" s="47">
        <v>1</v>
      </c>
      <c r="L56" s="33">
        <v>1</v>
      </c>
      <c r="M56" s="123"/>
      <c r="N56" s="149" t="s">
        <v>292</v>
      </c>
      <c r="O56" s="12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18.600000000000001" customHeight="1" thickBot="1" x14ac:dyDescent="0.3">
      <c r="A57" s="720"/>
      <c r="B57" s="732"/>
      <c r="C57" s="75" t="s">
        <v>48</v>
      </c>
      <c r="D57" s="207" t="s">
        <v>75</v>
      </c>
      <c r="E57" s="345">
        <v>45705</v>
      </c>
      <c r="F57" s="297">
        <v>1</v>
      </c>
      <c r="G57" s="192" t="s">
        <v>9</v>
      </c>
      <c r="H57" s="101">
        <v>1</v>
      </c>
      <c r="I57" s="7">
        <v>1</v>
      </c>
      <c r="J57" s="101">
        <v>1</v>
      </c>
      <c r="K57" s="47">
        <v>1</v>
      </c>
      <c r="L57" s="33">
        <v>1</v>
      </c>
      <c r="M57" s="123"/>
      <c r="N57" s="149"/>
      <c r="O57" s="12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8.600000000000001" customHeight="1" thickBot="1" x14ac:dyDescent="0.3">
      <c r="A58" s="720"/>
      <c r="B58" s="732"/>
      <c r="C58" s="75" t="s">
        <v>48</v>
      </c>
      <c r="D58" s="207" t="s">
        <v>76</v>
      </c>
      <c r="E58" s="201">
        <v>45701</v>
      </c>
      <c r="F58" s="297">
        <v>1</v>
      </c>
      <c r="G58" s="192" t="s">
        <v>9</v>
      </c>
      <c r="H58" s="101">
        <v>1</v>
      </c>
      <c r="I58" s="7">
        <v>1</v>
      </c>
      <c r="J58" s="101">
        <v>1</v>
      </c>
      <c r="K58" s="47">
        <v>1</v>
      </c>
      <c r="L58" s="33">
        <v>1</v>
      </c>
      <c r="M58" s="123"/>
      <c r="N58" s="149" t="s">
        <v>77</v>
      </c>
      <c r="O58" s="12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732"/>
      <c r="C59" s="75" t="s">
        <v>48</v>
      </c>
      <c r="D59" s="207" t="s">
        <v>78</v>
      </c>
      <c r="E59" s="201">
        <v>45701</v>
      </c>
      <c r="F59" s="178">
        <v>1</v>
      </c>
      <c r="G59" s="184" t="s">
        <v>9</v>
      </c>
      <c r="H59" s="101">
        <v>1</v>
      </c>
      <c r="I59" s="7">
        <v>1</v>
      </c>
      <c r="J59" s="101">
        <v>1</v>
      </c>
      <c r="K59" s="47">
        <v>1</v>
      </c>
      <c r="L59" s="33">
        <v>1</v>
      </c>
      <c r="M59" s="123"/>
      <c r="N59" s="149" t="s">
        <v>77</v>
      </c>
      <c r="O59" s="12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732"/>
      <c r="C60" s="75" t="s">
        <v>48</v>
      </c>
      <c r="D60" s="207" t="s">
        <v>79</v>
      </c>
      <c r="E60" s="201">
        <v>45695</v>
      </c>
      <c r="F60" s="178">
        <v>1</v>
      </c>
      <c r="G60" s="184" t="s">
        <v>9</v>
      </c>
      <c r="H60" s="101">
        <v>1</v>
      </c>
      <c r="I60" s="7">
        <v>1</v>
      </c>
      <c r="J60" s="101">
        <v>1</v>
      </c>
      <c r="K60" s="47">
        <v>1</v>
      </c>
      <c r="L60" s="33">
        <v>1</v>
      </c>
      <c r="M60" s="123"/>
      <c r="N60" s="149" t="s">
        <v>80</v>
      </c>
      <c r="O60" s="12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8.25" customHeight="1" thickBot="1" x14ac:dyDescent="0.3">
      <c r="A61" s="720"/>
      <c r="B61" s="733"/>
      <c r="C61" s="153"/>
      <c r="D61" s="205"/>
      <c r="E61" s="248"/>
      <c r="F61" s="60"/>
      <c r="G61" s="185"/>
      <c r="H61" s="171"/>
      <c r="I61" s="9"/>
      <c r="J61" s="171"/>
      <c r="K61" s="45"/>
      <c r="L61" s="34"/>
      <c r="M61" s="487"/>
      <c r="N61" s="177"/>
      <c r="O61" s="12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18.600000000000001" customHeight="1" thickBot="1" x14ac:dyDescent="0.3">
      <c r="A62" s="720"/>
      <c r="B62" s="731" t="s">
        <v>81</v>
      </c>
      <c r="C62" s="500" t="s">
        <v>82</v>
      </c>
      <c r="D62" s="291" t="s">
        <v>83</v>
      </c>
      <c r="E62" s="286"/>
      <c r="F62" s="285">
        <v>2</v>
      </c>
      <c r="G62" s="222" t="s">
        <v>9</v>
      </c>
      <c r="H62" s="209">
        <v>2</v>
      </c>
      <c r="I62" s="8">
        <v>2</v>
      </c>
      <c r="J62" s="209">
        <v>2</v>
      </c>
      <c r="K62" s="46">
        <v>2</v>
      </c>
      <c r="L62" s="32">
        <v>2</v>
      </c>
      <c r="M62" s="486"/>
      <c r="N62" s="330" t="s">
        <v>367</v>
      </c>
      <c r="O62" s="12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18.600000000000001" customHeight="1" thickBot="1" x14ac:dyDescent="0.3">
      <c r="A63" s="720"/>
      <c r="B63" s="732"/>
      <c r="C63" s="499" t="s">
        <v>82</v>
      </c>
      <c r="D63" s="204" t="s">
        <v>85</v>
      </c>
      <c r="E63" s="208"/>
      <c r="F63" s="161">
        <v>2</v>
      </c>
      <c r="G63" s="189" t="s">
        <v>9</v>
      </c>
      <c r="H63" s="1">
        <v>2</v>
      </c>
      <c r="I63" s="31">
        <v>2</v>
      </c>
      <c r="J63" s="1">
        <v>2</v>
      </c>
      <c r="K63" s="162">
        <v>2</v>
      </c>
      <c r="L63" s="41">
        <v>2</v>
      </c>
      <c r="M63" s="122"/>
      <c r="N63" s="190" t="s">
        <v>86</v>
      </c>
      <c r="O63" s="12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18.600000000000001" customHeight="1" thickBot="1" x14ac:dyDescent="0.3">
      <c r="A64" s="720"/>
      <c r="B64" s="732"/>
      <c r="C64" s="68" t="s">
        <v>41</v>
      </c>
      <c r="D64" s="207" t="s">
        <v>87</v>
      </c>
      <c r="E64" s="180">
        <v>45700</v>
      </c>
      <c r="F64" s="156">
        <v>1</v>
      </c>
      <c r="G64" s="184" t="s">
        <v>9</v>
      </c>
      <c r="H64" s="101">
        <v>1</v>
      </c>
      <c r="I64" s="7">
        <v>1</v>
      </c>
      <c r="J64" s="7">
        <v>1</v>
      </c>
      <c r="K64" s="7">
        <v>1</v>
      </c>
      <c r="L64" s="33">
        <v>1</v>
      </c>
      <c r="M64" s="132"/>
      <c r="N64" s="174" t="s">
        <v>88</v>
      </c>
      <c r="O64" s="12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18.600000000000001" customHeight="1" thickBot="1" x14ac:dyDescent="0.3">
      <c r="A65" s="720"/>
      <c r="B65" s="732"/>
      <c r="C65" s="70" t="s">
        <v>41</v>
      </c>
      <c r="D65" s="207" t="s">
        <v>89</v>
      </c>
      <c r="E65" s="180"/>
      <c r="F65" s="156">
        <v>1</v>
      </c>
      <c r="G65" s="184" t="s">
        <v>9</v>
      </c>
      <c r="H65" s="101">
        <v>1</v>
      </c>
      <c r="I65" s="7">
        <v>1</v>
      </c>
      <c r="J65" s="7">
        <v>1</v>
      </c>
      <c r="K65" s="7">
        <v>1</v>
      </c>
      <c r="L65" s="33">
        <v>1</v>
      </c>
      <c r="M65" s="132"/>
      <c r="N65" s="174" t="s">
        <v>368</v>
      </c>
      <c r="O65" s="12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18.600000000000001" customHeight="1" thickBot="1" x14ac:dyDescent="0.3">
      <c r="A66" s="720"/>
      <c r="B66" s="734"/>
      <c r="C66" s="68"/>
      <c r="D66" s="207"/>
      <c r="E66" s="180"/>
      <c r="F66" s="156"/>
      <c r="G66" s="184"/>
      <c r="H66" s="101"/>
      <c r="I66" s="7"/>
      <c r="J66" s="7"/>
      <c r="K66" s="7"/>
      <c r="L66" s="33"/>
      <c r="M66" s="132"/>
      <c r="N66" s="174"/>
      <c r="O66" s="12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8.25" customHeight="1" thickBot="1" x14ac:dyDescent="0.3">
      <c r="A67" s="729"/>
      <c r="B67" s="733"/>
      <c r="C67" s="384"/>
      <c r="D67" s="389"/>
      <c r="E67" s="384"/>
      <c r="F67" s="384"/>
      <c r="G67" s="384"/>
      <c r="H67" s="389"/>
      <c r="I67" s="386"/>
      <c r="J67" s="388"/>
      <c r="K67" s="386"/>
      <c r="L67" s="387"/>
      <c r="N67" s="384"/>
      <c r="O67" s="12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7.5" customHeight="1" thickBot="1" x14ac:dyDescent="0.3">
      <c r="A68" s="130"/>
      <c r="B68" s="130"/>
      <c r="C68" s="128"/>
      <c r="D68" s="94"/>
      <c r="E68" s="49"/>
      <c r="F68" s="1"/>
      <c r="G68" s="54"/>
      <c r="H68" s="1"/>
      <c r="I68" s="31"/>
      <c r="J68" s="1"/>
      <c r="K68" s="1"/>
      <c r="L68" s="1"/>
      <c r="M68" s="1"/>
      <c r="N68" s="80"/>
      <c r="O68" s="27"/>
      <c r="P68" s="5"/>
      <c r="Q68" s="28"/>
      <c r="R68" s="15"/>
      <c r="S68" s="15"/>
      <c r="T68" s="15"/>
    </row>
    <row r="69" spans="1:39" ht="30" customHeight="1" x14ac:dyDescent="0.25">
      <c r="A69" s="695" t="s">
        <v>99</v>
      </c>
      <c r="B69" s="723" t="s">
        <v>100</v>
      </c>
      <c r="C69" s="437" t="s">
        <v>45</v>
      </c>
      <c r="D69" s="443" t="s">
        <v>46</v>
      </c>
      <c r="E69" s="439"/>
      <c r="F69" s="160"/>
      <c r="G69" s="245"/>
      <c r="H69" s="188"/>
      <c r="I69" s="39"/>
      <c r="J69" s="253"/>
      <c r="K69" s="39"/>
      <c r="L69" s="40"/>
      <c r="M69" s="169"/>
      <c r="N69" s="311" t="s">
        <v>369</v>
      </c>
      <c r="O69" s="27"/>
      <c r="P69" s="5"/>
      <c r="Q69" s="28"/>
      <c r="R69" s="61"/>
      <c r="S69" s="61"/>
      <c r="T69" s="61"/>
      <c r="U69" s="15"/>
    </row>
    <row r="70" spans="1:39" ht="18.600000000000001" customHeight="1" x14ac:dyDescent="0.25">
      <c r="A70" s="696"/>
      <c r="B70" s="724"/>
      <c r="C70" s="139" t="s">
        <v>102</v>
      </c>
      <c r="D70" s="444" t="s">
        <v>103</v>
      </c>
      <c r="E70" s="440"/>
      <c r="F70" s="156">
        <v>1</v>
      </c>
      <c r="G70" s="125" t="s">
        <v>9</v>
      </c>
      <c r="H70" s="178">
        <v>1</v>
      </c>
      <c r="I70" s="7">
        <v>1</v>
      </c>
      <c r="J70" s="7">
        <v>1</v>
      </c>
      <c r="K70" s="47">
        <v>1</v>
      </c>
      <c r="L70" s="33">
        <v>1</v>
      </c>
      <c r="M70" s="1"/>
      <c r="N70" s="149"/>
      <c r="O70" s="27"/>
      <c r="P70" s="5"/>
      <c r="Q70" s="28"/>
      <c r="R70" s="61"/>
      <c r="S70" s="61"/>
      <c r="T70" s="61"/>
      <c r="U70" s="15"/>
    </row>
    <row r="71" spans="1:39" ht="18.600000000000001" customHeight="1" x14ac:dyDescent="0.25">
      <c r="A71" s="696"/>
      <c r="B71" s="724"/>
      <c r="C71" s="139" t="s">
        <v>115</v>
      </c>
      <c r="D71" s="444" t="s">
        <v>370</v>
      </c>
      <c r="E71" s="440"/>
      <c r="F71" s="420">
        <v>4</v>
      </c>
      <c r="G71" s="421" t="s">
        <v>9</v>
      </c>
      <c r="H71" s="178">
        <v>4</v>
      </c>
      <c r="I71" s="7">
        <v>4</v>
      </c>
      <c r="J71" s="7">
        <v>4</v>
      </c>
      <c r="K71" s="47">
        <v>4</v>
      </c>
      <c r="L71" s="35">
        <v>4</v>
      </c>
      <c r="M71" s="1"/>
      <c r="N71" s="149" t="s">
        <v>371</v>
      </c>
      <c r="O71" s="27"/>
      <c r="P71" s="5"/>
      <c r="Q71" s="28"/>
      <c r="R71" s="61"/>
      <c r="S71" s="61"/>
      <c r="T71" s="61"/>
      <c r="U71" s="15"/>
    </row>
    <row r="72" spans="1:39" ht="18.600000000000001" customHeight="1" x14ac:dyDescent="0.25">
      <c r="A72" s="696"/>
      <c r="B72" s="724"/>
      <c r="C72" s="139" t="s">
        <v>104</v>
      </c>
      <c r="D72" s="465" t="s">
        <v>372</v>
      </c>
      <c r="E72" s="440">
        <v>45678</v>
      </c>
      <c r="F72" s="420">
        <v>1</v>
      </c>
      <c r="G72" s="421" t="s">
        <v>9</v>
      </c>
      <c r="H72" s="178">
        <v>1</v>
      </c>
      <c r="I72" s="7">
        <v>1</v>
      </c>
      <c r="J72" s="7">
        <v>1</v>
      </c>
      <c r="K72" s="47">
        <v>3</v>
      </c>
      <c r="L72" s="35">
        <v>3</v>
      </c>
      <c r="M72" s="1"/>
      <c r="N72" s="557" t="str">
        <f ca="1">CONCATENATE(" Se debió emitir el ", TEXT(E72, "DD/MMM")," en ", RIGHT(D72,5)," - ", NETWORKDAYS(E72,TODAY()), " días de retraso (Wood)")</f>
        <v xml:space="preserve"> Se debió emitir el 21/Ene en Rev.1 - 54 días de retraso (Wood)</v>
      </c>
      <c r="O72" s="27"/>
      <c r="P72" s="5"/>
      <c r="Q72" s="28"/>
      <c r="R72" s="15"/>
      <c r="S72" s="15"/>
      <c r="T72" s="15"/>
    </row>
    <row r="73" spans="1:39" ht="18.600000000000001" customHeight="1" x14ac:dyDescent="0.25">
      <c r="A73" s="696"/>
      <c r="B73" s="724"/>
      <c r="C73" s="280" t="s">
        <v>104</v>
      </c>
      <c r="D73" s="476" t="s">
        <v>373</v>
      </c>
      <c r="E73" s="440">
        <v>45681</v>
      </c>
      <c r="F73" s="219">
        <v>1</v>
      </c>
      <c r="G73" s="422" t="s">
        <v>9</v>
      </c>
      <c r="H73" s="134">
        <v>1</v>
      </c>
      <c r="I73" s="199">
        <v>1</v>
      </c>
      <c r="J73" s="199">
        <v>1</v>
      </c>
      <c r="K73" s="194">
        <v>2</v>
      </c>
      <c r="L73" s="195">
        <v>0</v>
      </c>
      <c r="M73" s="140"/>
      <c r="N73" s="557" t="s">
        <v>374</v>
      </c>
      <c r="O73" s="27"/>
      <c r="P73" s="5"/>
      <c r="Q73" s="28"/>
      <c r="R73" s="15"/>
      <c r="S73" s="15"/>
      <c r="T73" s="15"/>
    </row>
    <row r="74" spans="1:39" ht="18.600000000000001" customHeight="1" x14ac:dyDescent="0.25">
      <c r="A74" s="696"/>
      <c r="B74" s="724"/>
      <c r="C74" s="280" t="s">
        <v>104</v>
      </c>
      <c r="D74" s="465" t="s">
        <v>375</v>
      </c>
      <c r="E74" s="440">
        <v>45681</v>
      </c>
      <c r="F74" s="424">
        <v>1</v>
      </c>
      <c r="G74" s="402" t="s">
        <v>9</v>
      </c>
      <c r="H74" s="163">
        <v>1</v>
      </c>
      <c r="I74" s="200">
        <v>1</v>
      </c>
      <c r="J74" s="200">
        <v>1</v>
      </c>
      <c r="K74" s="196">
        <v>2</v>
      </c>
      <c r="L74" s="197">
        <v>0</v>
      </c>
      <c r="M74" s="179"/>
      <c r="N74" s="557" t="s">
        <v>374</v>
      </c>
      <c r="O74" s="27"/>
      <c r="P74" s="5"/>
      <c r="Q74" s="28"/>
      <c r="R74" s="15"/>
      <c r="S74" s="15"/>
      <c r="T74" s="15"/>
    </row>
    <row r="75" spans="1:39" ht="18.600000000000001" customHeight="1" x14ac:dyDescent="0.25">
      <c r="A75" s="696"/>
      <c r="B75" s="724"/>
      <c r="C75" s="280" t="s">
        <v>104</v>
      </c>
      <c r="D75" s="465" t="s">
        <v>250</v>
      </c>
      <c r="E75" s="442">
        <v>45688</v>
      </c>
      <c r="F75" s="424">
        <v>1</v>
      </c>
      <c r="G75" s="402" t="s">
        <v>9</v>
      </c>
      <c r="H75" s="163">
        <v>1</v>
      </c>
      <c r="I75" s="200">
        <v>1</v>
      </c>
      <c r="J75" s="200">
        <v>1</v>
      </c>
      <c r="K75" s="196">
        <v>3</v>
      </c>
      <c r="L75" s="197">
        <v>3</v>
      </c>
      <c r="M75" s="179"/>
      <c r="N75" s="557" t="s">
        <v>376</v>
      </c>
      <c r="O75" s="27"/>
      <c r="P75" s="5"/>
      <c r="Q75" s="28"/>
      <c r="R75" s="15"/>
      <c r="S75" s="15"/>
      <c r="T75" s="15"/>
    </row>
    <row r="76" spans="1:39" ht="18.600000000000001" customHeight="1" x14ac:dyDescent="0.25">
      <c r="A76" s="696"/>
      <c r="B76" s="724"/>
      <c r="C76" s="280" t="s">
        <v>104</v>
      </c>
      <c r="D76" s="465" t="s">
        <v>107</v>
      </c>
      <c r="E76" s="442"/>
      <c r="F76" s="424"/>
      <c r="G76" s="402" t="s">
        <v>9</v>
      </c>
      <c r="H76" s="163"/>
      <c r="I76" s="200"/>
      <c r="J76" s="200"/>
      <c r="K76" s="196">
        <v>1</v>
      </c>
      <c r="L76" s="197">
        <v>1</v>
      </c>
      <c r="M76" s="12"/>
      <c r="N76" s="557" t="s">
        <v>377</v>
      </c>
      <c r="O76" s="27"/>
      <c r="P76" s="5"/>
      <c r="Q76" s="28"/>
      <c r="R76" s="15"/>
      <c r="S76" s="15"/>
      <c r="T76" s="15"/>
    </row>
    <row r="77" spans="1:39" ht="18.600000000000001" customHeight="1" x14ac:dyDescent="0.25">
      <c r="A77" s="696"/>
      <c r="B77" s="724"/>
      <c r="C77" s="280" t="s">
        <v>104</v>
      </c>
      <c r="D77" s="465" t="s">
        <v>109</v>
      </c>
      <c r="E77" s="440">
        <v>45699</v>
      </c>
      <c r="F77" s="424">
        <v>1</v>
      </c>
      <c r="G77" s="402" t="s">
        <v>9</v>
      </c>
      <c r="H77" s="163">
        <v>1</v>
      </c>
      <c r="I77" s="200">
        <v>3</v>
      </c>
      <c r="J77" s="200">
        <v>1</v>
      </c>
      <c r="K77" s="196">
        <v>2</v>
      </c>
      <c r="L77" s="197">
        <v>4</v>
      </c>
      <c r="M77" s="12"/>
      <c r="N77" s="557" t="s">
        <v>374</v>
      </c>
      <c r="O77" s="27"/>
      <c r="P77" s="5"/>
      <c r="Q77" s="28"/>
      <c r="R77" s="15"/>
      <c r="S77" s="15"/>
      <c r="T77" s="15"/>
    </row>
    <row r="78" spans="1:39" ht="18.600000000000001" customHeight="1" x14ac:dyDescent="0.25">
      <c r="A78" s="696"/>
      <c r="B78" s="724"/>
      <c r="C78" s="280" t="s">
        <v>104</v>
      </c>
      <c r="D78" s="465" t="s">
        <v>378</v>
      </c>
      <c r="E78" s="442">
        <v>45688</v>
      </c>
      <c r="F78" s="424">
        <v>1</v>
      </c>
      <c r="G78" s="402" t="s">
        <v>9</v>
      </c>
      <c r="H78" s="163">
        <v>1</v>
      </c>
      <c r="I78" s="200">
        <v>1</v>
      </c>
      <c r="J78" s="200">
        <v>1</v>
      </c>
      <c r="K78" s="196">
        <v>3</v>
      </c>
      <c r="L78" s="197">
        <v>3</v>
      </c>
      <c r="M78" s="12"/>
      <c r="N78" s="557" t="s">
        <v>376</v>
      </c>
      <c r="O78" s="27"/>
      <c r="P78" s="5"/>
      <c r="Q78" s="28"/>
      <c r="R78" s="15"/>
      <c r="S78" s="15"/>
      <c r="T78" s="15"/>
    </row>
    <row r="79" spans="1:39" ht="18.600000000000001" customHeight="1" x14ac:dyDescent="0.25">
      <c r="A79" s="696"/>
      <c r="B79" s="724"/>
      <c r="C79" s="280" t="s">
        <v>104</v>
      </c>
      <c r="D79" s="465" t="s">
        <v>108</v>
      </c>
      <c r="E79" s="442">
        <v>45716</v>
      </c>
      <c r="F79" s="424">
        <v>1</v>
      </c>
      <c r="G79" s="402" t="s">
        <v>9</v>
      </c>
      <c r="H79" s="163">
        <v>1</v>
      </c>
      <c r="I79" s="200">
        <v>1</v>
      </c>
      <c r="J79" s="200">
        <v>1</v>
      </c>
      <c r="K79" s="196">
        <v>1</v>
      </c>
      <c r="L79" s="197">
        <v>4</v>
      </c>
      <c r="M79" s="12"/>
      <c r="N79" s="557" t="s">
        <v>379</v>
      </c>
      <c r="O79" s="27"/>
      <c r="P79" s="5"/>
      <c r="Q79" s="28"/>
      <c r="R79" s="15"/>
      <c r="S79" s="15"/>
      <c r="T79" s="15"/>
    </row>
    <row r="80" spans="1:39" ht="18.600000000000001" customHeight="1" x14ac:dyDescent="0.25">
      <c r="A80" s="696"/>
      <c r="B80" s="724"/>
      <c r="C80" s="280" t="s">
        <v>104</v>
      </c>
      <c r="D80" s="465" t="s">
        <v>110</v>
      </c>
      <c r="E80" s="442">
        <v>45719</v>
      </c>
      <c r="F80" s="424">
        <v>1</v>
      </c>
      <c r="G80" s="402" t="s">
        <v>9</v>
      </c>
      <c r="H80" s="163">
        <v>1</v>
      </c>
      <c r="I80" s="200">
        <v>1</v>
      </c>
      <c r="J80" s="467">
        <v>1</v>
      </c>
      <c r="K80" s="196">
        <v>1</v>
      </c>
      <c r="L80" s="197">
        <v>1</v>
      </c>
      <c r="M80" s="12"/>
      <c r="N80" s="557"/>
      <c r="O80" s="27"/>
      <c r="P80" s="5"/>
      <c r="Q80" s="28"/>
      <c r="R80" s="15"/>
      <c r="S80" s="15"/>
      <c r="T80" s="15"/>
    </row>
    <row r="81" spans="1:20" ht="18.600000000000001" customHeight="1" x14ac:dyDescent="0.25">
      <c r="A81" s="696"/>
      <c r="B81" s="724"/>
      <c r="C81" s="139" t="s">
        <v>305</v>
      </c>
      <c r="D81" s="86" t="s">
        <v>380</v>
      </c>
      <c r="E81" s="440">
        <v>45715</v>
      </c>
      <c r="F81" s="156">
        <v>1</v>
      </c>
      <c r="G81" s="125" t="s">
        <v>9</v>
      </c>
      <c r="H81" s="178">
        <v>1</v>
      </c>
      <c r="I81" s="7">
        <v>1</v>
      </c>
      <c r="J81" s="279">
        <v>1</v>
      </c>
      <c r="K81" s="47">
        <v>1</v>
      </c>
      <c r="L81" s="33">
        <v>1</v>
      </c>
      <c r="M81" s="101"/>
      <c r="N81" s="560" t="s">
        <v>307</v>
      </c>
      <c r="O81" s="27"/>
      <c r="P81" s="5"/>
      <c r="Q81" s="28"/>
      <c r="R81" s="15"/>
      <c r="S81" s="15"/>
      <c r="T81" s="15"/>
    </row>
    <row r="82" spans="1:20" ht="18.600000000000001" customHeight="1" x14ac:dyDescent="0.25">
      <c r="A82" s="696"/>
      <c r="B82" s="724"/>
      <c r="C82" s="139" t="s">
        <v>82</v>
      </c>
      <c r="D82" s="86" t="s">
        <v>381</v>
      </c>
      <c r="E82" s="440">
        <v>45719</v>
      </c>
      <c r="F82" s="156">
        <v>1</v>
      </c>
      <c r="G82" s="125" t="s">
        <v>9</v>
      </c>
      <c r="H82" s="178">
        <v>1</v>
      </c>
      <c r="I82" s="7">
        <v>1</v>
      </c>
      <c r="J82" s="279">
        <v>1</v>
      </c>
      <c r="K82" s="47">
        <v>1</v>
      </c>
      <c r="L82" s="33">
        <v>1</v>
      </c>
      <c r="M82" s="101"/>
      <c r="N82" s="88" t="s">
        <v>382</v>
      </c>
      <c r="O82" s="27"/>
      <c r="P82" s="5"/>
      <c r="Q82" s="28"/>
      <c r="R82" s="15"/>
      <c r="S82" s="15"/>
      <c r="T82" s="15"/>
    </row>
    <row r="83" spans="1:20" ht="18.600000000000001" customHeight="1" x14ac:dyDescent="0.25">
      <c r="A83" s="696"/>
      <c r="B83" s="724"/>
      <c r="C83" s="139" t="s">
        <v>82</v>
      </c>
      <c r="D83" s="86" t="s">
        <v>383</v>
      </c>
      <c r="E83" s="440">
        <v>45721</v>
      </c>
      <c r="F83" s="156">
        <v>1</v>
      </c>
      <c r="G83" s="125" t="s">
        <v>9</v>
      </c>
      <c r="H83" s="178">
        <v>1</v>
      </c>
      <c r="I83" s="7">
        <v>1</v>
      </c>
      <c r="J83" s="279">
        <v>1</v>
      </c>
      <c r="K83" s="47">
        <v>1</v>
      </c>
      <c r="L83" s="33">
        <v>1</v>
      </c>
      <c r="M83" s="101"/>
      <c r="N83" s="88" t="s">
        <v>384</v>
      </c>
      <c r="O83" s="27"/>
      <c r="P83" s="5"/>
      <c r="Q83" s="28"/>
      <c r="R83" s="15"/>
      <c r="S83" s="15"/>
      <c r="T83" s="15"/>
    </row>
    <row r="84" spans="1:20" ht="18.600000000000001" customHeight="1" x14ac:dyDescent="0.25">
      <c r="A84" s="696"/>
      <c r="B84" s="724"/>
      <c r="C84" s="139" t="s">
        <v>125</v>
      </c>
      <c r="D84" s="86" t="s">
        <v>385</v>
      </c>
      <c r="E84" s="440">
        <v>45708</v>
      </c>
      <c r="F84" s="156">
        <v>4</v>
      </c>
      <c r="G84" s="125" t="s">
        <v>9</v>
      </c>
      <c r="H84" s="178">
        <v>4</v>
      </c>
      <c r="I84" s="7">
        <v>4</v>
      </c>
      <c r="J84" s="279">
        <v>4</v>
      </c>
      <c r="K84" s="47">
        <v>2</v>
      </c>
      <c r="L84" s="33">
        <v>0</v>
      </c>
      <c r="M84" s="101"/>
      <c r="N84" s="88" t="s">
        <v>132</v>
      </c>
      <c r="O84" s="27"/>
      <c r="P84" s="5"/>
      <c r="Q84" s="28"/>
      <c r="R84" s="15"/>
      <c r="S84" s="15"/>
      <c r="T84" s="15"/>
    </row>
    <row r="85" spans="1:20" ht="18.600000000000001" customHeight="1" x14ac:dyDescent="0.25">
      <c r="A85" s="696"/>
      <c r="B85" s="724"/>
      <c r="C85" s="313" t="s">
        <v>125</v>
      </c>
      <c r="D85" s="444" t="s">
        <v>386</v>
      </c>
      <c r="E85" s="112">
        <v>46804</v>
      </c>
      <c r="F85" s="158">
        <v>4</v>
      </c>
      <c r="G85" s="246" t="s">
        <v>9</v>
      </c>
      <c r="H85" s="135">
        <v>4</v>
      </c>
      <c r="I85" s="10">
        <v>4</v>
      </c>
      <c r="J85" s="243">
        <v>4</v>
      </c>
      <c r="K85" s="44">
        <v>2</v>
      </c>
      <c r="L85" s="38">
        <v>0</v>
      </c>
      <c r="M85" s="170"/>
      <c r="N85" s="149" t="s">
        <v>132</v>
      </c>
      <c r="O85" s="27"/>
      <c r="P85" s="5"/>
      <c r="Q85" s="28"/>
      <c r="R85" s="15"/>
      <c r="S85" s="15"/>
      <c r="T85" s="15"/>
    </row>
    <row r="86" spans="1:20" ht="18.600000000000001" customHeight="1" x14ac:dyDescent="0.25">
      <c r="A86" s="696"/>
      <c r="B86" s="724"/>
      <c r="C86" s="139"/>
      <c r="D86" s="86"/>
      <c r="E86" s="440"/>
      <c r="F86" s="156"/>
      <c r="G86" s="125"/>
      <c r="H86" s="178"/>
      <c r="I86" s="7"/>
      <c r="J86" s="279"/>
      <c r="K86" s="47"/>
      <c r="L86" s="33"/>
      <c r="M86" s="101"/>
      <c r="N86" s="88"/>
      <c r="O86" s="27"/>
      <c r="P86" s="5"/>
      <c r="Q86" s="28"/>
      <c r="R86" s="15"/>
      <c r="S86" s="15"/>
      <c r="T86" s="15"/>
    </row>
    <row r="87" spans="1:20" ht="8.25" customHeight="1" thickBot="1" x14ac:dyDescent="0.3">
      <c r="A87" s="696"/>
      <c r="B87" s="724"/>
      <c r="C87" s="438"/>
      <c r="D87" s="517"/>
      <c r="E87" s="49"/>
      <c r="F87" s="423"/>
      <c r="G87" s="419"/>
      <c r="H87" s="161"/>
      <c r="I87" s="31"/>
      <c r="J87" s="250"/>
      <c r="K87" s="162"/>
      <c r="L87" s="41"/>
      <c r="M87" s="1"/>
      <c r="N87" s="164"/>
      <c r="O87" s="27"/>
      <c r="P87" s="5"/>
      <c r="Q87" s="28"/>
      <c r="R87" s="15"/>
      <c r="S87" s="15"/>
      <c r="T87" s="15"/>
    </row>
    <row r="88" spans="1:20" ht="18.600000000000001" customHeight="1" x14ac:dyDescent="0.25">
      <c r="A88" s="696"/>
      <c r="B88" s="723" t="s">
        <v>120</v>
      </c>
      <c r="C88" s="400" t="s">
        <v>104</v>
      </c>
      <c r="D88" s="518" t="s">
        <v>121</v>
      </c>
      <c r="E88" s="308">
        <v>45716</v>
      </c>
      <c r="F88" s="98">
        <v>1</v>
      </c>
      <c r="G88" s="288" t="s">
        <v>9</v>
      </c>
      <c r="H88" s="285">
        <v>1</v>
      </c>
      <c r="I88" s="8">
        <v>1</v>
      </c>
      <c r="J88" s="8">
        <v>1</v>
      </c>
      <c r="K88" s="46">
        <v>1</v>
      </c>
      <c r="L88" s="32">
        <v>1</v>
      </c>
      <c r="M88" s="209"/>
      <c r="N88" s="82" t="s">
        <v>387</v>
      </c>
      <c r="O88" s="27"/>
      <c r="P88" s="5"/>
      <c r="Q88" s="28"/>
      <c r="R88" s="15"/>
      <c r="S88" s="15"/>
      <c r="T88" s="15"/>
    </row>
    <row r="89" spans="1:20" ht="18.600000000000001" customHeight="1" x14ac:dyDescent="0.25">
      <c r="A89" s="696"/>
      <c r="B89" s="724"/>
      <c r="C89" s="470" t="s">
        <v>104</v>
      </c>
      <c r="D89" s="515" t="s">
        <v>122</v>
      </c>
      <c r="E89" s="191">
        <v>45716</v>
      </c>
      <c r="F89" s="108">
        <v>1</v>
      </c>
      <c r="G89" s="421" t="s">
        <v>9</v>
      </c>
      <c r="H89" s="297">
        <v>1</v>
      </c>
      <c r="I89" s="11">
        <v>1</v>
      </c>
      <c r="J89" s="11">
        <v>1</v>
      </c>
      <c r="K89" s="64">
        <v>1</v>
      </c>
      <c r="L89" s="35">
        <v>1</v>
      </c>
      <c r="M89" s="167"/>
      <c r="N89" s="149" t="str">
        <f ca="1">CONCATENATE(" Se debió emitir el ", TEXT(E89, "DD/MMM")," en ", RIGHT(D89,5)," - ", NETWORKDAYS(E89,TODAY()), " días de retraso (Wood)")</f>
        <v xml:space="preserve"> Se debió emitir el 28/Feb en Rev.B - 26 días de retraso (Wood)</v>
      </c>
      <c r="O89" s="27"/>
      <c r="P89" s="5"/>
      <c r="Q89" s="28"/>
      <c r="R89" s="15"/>
      <c r="S89" s="15"/>
      <c r="T89" s="15"/>
    </row>
    <row r="90" spans="1:20" ht="18.600000000000001" customHeight="1" x14ac:dyDescent="0.25">
      <c r="A90" s="696"/>
      <c r="B90" s="724"/>
      <c r="C90" s="470" t="s">
        <v>104</v>
      </c>
      <c r="D90" s="515" t="s">
        <v>312</v>
      </c>
      <c r="E90" s="513">
        <v>45716</v>
      </c>
      <c r="F90" s="108">
        <v>1</v>
      </c>
      <c r="G90" s="421" t="s">
        <v>9</v>
      </c>
      <c r="H90" s="297">
        <v>1</v>
      </c>
      <c r="I90" s="11">
        <v>1</v>
      </c>
      <c r="J90" s="11">
        <v>1</v>
      </c>
      <c r="K90" s="64">
        <v>1</v>
      </c>
      <c r="L90" s="35">
        <v>1</v>
      </c>
      <c r="M90" s="167"/>
      <c r="N90" s="573" t="s">
        <v>388</v>
      </c>
      <c r="O90" s="27"/>
      <c r="P90" s="5"/>
      <c r="Q90" s="28"/>
      <c r="R90" s="15"/>
      <c r="S90" s="15"/>
      <c r="T90" s="15"/>
    </row>
    <row r="91" spans="1:20" ht="18.600000000000001" customHeight="1" x14ac:dyDescent="0.25">
      <c r="A91" s="696"/>
      <c r="B91" s="724"/>
      <c r="C91" s="470" t="s">
        <v>104</v>
      </c>
      <c r="D91" s="515" t="s">
        <v>389</v>
      </c>
      <c r="E91" s="513">
        <v>45695</v>
      </c>
      <c r="F91" s="108">
        <v>4</v>
      </c>
      <c r="G91" s="421" t="s">
        <v>9</v>
      </c>
      <c r="H91" s="297">
        <v>4</v>
      </c>
      <c r="I91" s="11">
        <v>4</v>
      </c>
      <c r="J91" s="11">
        <v>4</v>
      </c>
      <c r="K91" s="64">
        <v>4</v>
      </c>
      <c r="L91" s="35">
        <v>4</v>
      </c>
      <c r="M91" s="167"/>
      <c r="N91" s="560" t="s">
        <v>132</v>
      </c>
      <c r="O91" s="27"/>
      <c r="P91" s="5"/>
      <c r="Q91" s="28"/>
      <c r="R91" s="15"/>
      <c r="S91" s="15"/>
      <c r="T91" s="15"/>
    </row>
    <row r="92" spans="1:20" ht="18.600000000000001" customHeight="1" x14ac:dyDescent="0.25">
      <c r="A92" s="696"/>
      <c r="B92" s="724"/>
      <c r="C92" s="470" t="s">
        <v>104</v>
      </c>
      <c r="D92" s="456" t="s">
        <v>123</v>
      </c>
      <c r="E92" s="191">
        <v>45709</v>
      </c>
      <c r="F92" s="108">
        <v>1</v>
      </c>
      <c r="G92" s="421" t="s">
        <v>9</v>
      </c>
      <c r="H92" s="297">
        <v>1</v>
      </c>
      <c r="I92" s="11">
        <v>1</v>
      </c>
      <c r="J92" s="11">
        <v>1</v>
      </c>
      <c r="K92" s="64">
        <v>1</v>
      </c>
      <c r="L92" s="35">
        <v>1</v>
      </c>
      <c r="M92" s="167"/>
      <c r="N92" s="561"/>
      <c r="O92" s="27"/>
      <c r="P92" s="5"/>
      <c r="Q92" s="28"/>
      <c r="R92" s="15"/>
      <c r="S92" s="15"/>
      <c r="T92" s="15"/>
    </row>
    <row r="93" spans="1:20" ht="18.600000000000001" customHeight="1" x14ac:dyDescent="0.25">
      <c r="A93" s="696"/>
      <c r="B93" s="724"/>
      <c r="C93" s="470" t="s">
        <v>104</v>
      </c>
      <c r="D93" s="456" t="s">
        <v>390</v>
      </c>
      <c r="E93" s="191">
        <v>45709</v>
      </c>
      <c r="F93" s="108">
        <v>1</v>
      </c>
      <c r="G93" s="421" t="s">
        <v>9</v>
      </c>
      <c r="H93" s="297">
        <v>1</v>
      </c>
      <c r="I93" s="11">
        <v>1</v>
      </c>
      <c r="J93" s="11">
        <v>1</v>
      </c>
      <c r="K93" s="64">
        <v>4</v>
      </c>
      <c r="L93" s="35">
        <v>4</v>
      </c>
      <c r="M93" s="167"/>
      <c r="N93" s="561" t="s">
        <v>132</v>
      </c>
      <c r="O93" s="27"/>
      <c r="P93" s="5"/>
      <c r="Q93" s="28"/>
      <c r="R93" s="15"/>
      <c r="S93" s="15"/>
      <c r="T93" s="15"/>
    </row>
    <row r="94" spans="1:20" ht="18.600000000000001" customHeight="1" x14ac:dyDescent="0.25">
      <c r="A94" s="696"/>
      <c r="B94" s="724"/>
      <c r="C94" s="347" t="s">
        <v>125</v>
      </c>
      <c r="D94" s="269" t="s">
        <v>129</v>
      </c>
      <c r="E94" s="180">
        <v>45688</v>
      </c>
      <c r="F94" s="97">
        <v>1</v>
      </c>
      <c r="G94" s="125" t="s">
        <v>9</v>
      </c>
      <c r="H94" s="178">
        <v>1</v>
      </c>
      <c r="I94" s="7">
        <v>1</v>
      </c>
      <c r="J94" s="7">
        <v>1</v>
      </c>
      <c r="K94" s="47">
        <v>1</v>
      </c>
      <c r="L94" s="33">
        <v>1</v>
      </c>
      <c r="M94" s="101"/>
      <c r="N94" s="560"/>
      <c r="O94" s="27"/>
      <c r="P94" s="5"/>
      <c r="Q94" s="28"/>
      <c r="R94" s="15"/>
      <c r="S94" s="15"/>
      <c r="T94" s="15"/>
    </row>
    <row r="95" spans="1:20" ht="18.600000000000001" customHeight="1" x14ac:dyDescent="0.25">
      <c r="A95" s="696"/>
      <c r="B95" s="724"/>
      <c r="C95" s="347" t="s">
        <v>125</v>
      </c>
      <c r="D95" s="269" t="s">
        <v>130</v>
      </c>
      <c r="E95" s="180">
        <v>45695</v>
      </c>
      <c r="F95" s="97">
        <v>4</v>
      </c>
      <c r="G95" s="125" t="s">
        <v>9</v>
      </c>
      <c r="H95" s="178">
        <v>4</v>
      </c>
      <c r="I95" s="7">
        <v>4</v>
      </c>
      <c r="J95" s="7">
        <v>2</v>
      </c>
      <c r="K95" s="47">
        <v>3</v>
      </c>
      <c r="L95" s="33">
        <v>3</v>
      </c>
      <c r="M95" s="101"/>
      <c r="N95" s="560" t="s">
        <v>391</v>
      </c>
      <c r="O95" s="27"/>
      <c r="P95" s="5"/>
      <c r="Q95" s="28"/>
      <c r="R95" s="15"/>
      <c r="S95" s="15"/>
      <c r="T95" s="15"/>
    </row>
    <row r="96" spans="1:20" ht="18.600000000000001" customHeight="1" x14ac:dyDescent="0.25">
      <c r="A96" s="696"/>
      <c r="B96" s="724"/>
      <c r="C96" s="347" t="s">
        <v>125</v>
      </c>
      <c r="D96" s="269" t="s">
        <v>131</v>
      </c>
      <c r="E96" s="418">
        <v>45681</v>
      </c>
      <c r="F96" s="97">
        <v>2</v>
      </c>
      <c r="G96" s="125" t="s">
        <v>9</v>
      </c>
      <c r="H96" s="178">
        <v>2</v>
      </c>
      <c r="I96" s="7">
        <v>2</v>
      </c>
      <c r="J96" s="7">
        <v>2</v>
      </c>
      <c r="K96" s="47">
        <v>2</v>
      </c>
      <c r="L96" s="33">
        <v>2</v>
      </c>
      <c r="M96" s="101"/>
      <c r="N96" s="560" t="s">
        <v>132</v>
      </c>
      <c r="O96" s="27"/>
      <c r="P96" s="5"/>
      <c r="Q96" s="28"/>
      <c r="R96" s="15"/>
      <c r="S96" s="15"/>
      <c r="T96" s="15"/>
    </row>
    <row r="97" spans="1:39" ht="18.600000000000001" customHeight="1" x14ac:dyDescent="0.25">
      <c r="A97" s="696"/>
      <c r="B97" s="724"/>
      <c r="C97" s="347" t="s">
        <v>125</v>
      </c>
      <c r="D97" s="92" t="s">
        <v>133</v>
      </c>
      <c r="E97" s="180">
        <v>45681</v>
      </c>
      <c r="F97" s="97">
        <v>2</v>
      </c>
      <c r="G97" s="125" t="s">
        <v>9</v>
      </c>
      <c r="H97" s="178">
        <v>2</v>
      </c>
      <c r="I97" s="7">
        <v>2</v>
      </c>
      <c r="J97" s="7">
        <v>2</v>
      </c>
      <c r="K97" s="47">
        <v>2</v>
      </c>
      <c r="L97" s="33">
        <v>2</v>
      </c>
      <c r="M97" s="101"/>
      <c r="N97" s="560" t="s">
        <v>132</v>
      </c>
      <c r="O97" s="27"/>
      <c r="P97" s="5"/>
      <c r="Q97" s="28"/>
      <c r="R97" s="15"/>
      <c r="S97" s="15"/>
      <c r="T97" s="15"/>
    </row>
    <row r="98" spans="1:39" ht="18.600000000000001" customHeight="1" x14ac:dyDescent="0.25">
      <c r="A98" s="696"/>
      <c r="B98" s="724"/>
      <c r="C98" s="347" t="s">
        <v>125</v>
      </c>
      <c r="D98" s="269" t="s">
        <v>134</v>
      </c>
      <c r="E98" s="180">
        <v>45681</v>
      </c>
      <c r="F98" s="97">
        <v>2</v>
      </c>
      <c r="G98" s="125" t="s">
        <v>9</v>
      </c>
      <c r="H98" s="178">
        <v>2</v>
      </c>
      <c r="I98" s="7">
        <v>2</v>
      </c>
      <c r="J98" s="7">
        <v>2</v>
      </c>
      <c r="K98" s="47">
        <v>2</v>
      </c>
      <c r="L98" s="33">
        <v>2</v>
      </c>
      <c r="M98" s="101"/>
      <c r="N98" s="560" t="s">
        <v>132</v>
      </c>
      <c r="O98" s="27"/>
      <c r="P98" s="5"/>
      <c r="Q98" s="28"/>
      <c r="R98" s="15"/>
      <c r="S98" s="15"/>
      <c r="T98" s="15"/>
    </row>
    <row r="99" spans="1:39" ht="18.600000000000001" customHeight="1" x14ac:dyDescent="0.25">
      <c r="A99" s="696"/>
      <c r="B99" s="724"/>
      <c r="C99" s="347" t="s">
        <v>125</v>
      </c>
      <c r="D99" s="269" t="s">
        <v>135</v>
      </c>
      <c r="E99" s="191">
        <v>45695</v>
      </c>
      <c r="F99" s="97">
        <v>2</v>
      </c>
      <c r="G99" s="125" t="s">
        <v>9</v>
      </c>
      <c r="H99" s="178">
        <v>2</v>
      </c>
      <c r="I99" s="7">
        <v>2</v>
      </c>
      <c r="J99" s="7">
        <v>2</v>
      </c>
      <c r="K99" s="47">
        <v>2</v>
      </c>
      <c r="L99" s="33">
        <v>2</v>
      </c>
      <c r="M99" s="101"/>
      <c r="N99" s="560" t="s">
        <v>132</v>
      </c>
      <c r="O99" s="27"/>
      <c r="P99" s="5"/>
      <c r="Q99" s="28"/>
      <c r="R99" s="15"/>
      <c r="S99" s="15"/>
      <c r="T99" s="15"/>
    </row>
    <row r="100" spans="1:39" ht="18.600000000000001" customHeight="1" x14ac:dyDescent="0.25">
      <c r="A100" s="696"/>
      <c r="B100" s="724"/>
      <c r="C100" s="520" t="s">
        <v>136</v>
      </c>
      <c r="D100" s="473" t="s">
        <v>392</v>
      </c>
      <c r="E100" s="191"/>
      <c r="F100" s="97">
        <v>4</v>
      </c>
      <c r="G100" s="125" t="s">
        <v>9</v>
      </c>
      <c r="H100" s="178">
        <v>4</v>
      </c>
      <c r="I100" s="7">
        <v>4</v>
      </c>
      <c r="J100" s="7">
        <v>1</v>
      </c>
      <c r="K100" s="47">
        <v>1</v>
      </c>
      <c r="L100" s="33">
        <v>3</v>
      </c>
      <c r="M100" s="101"/>
      <c r="N100" s="560" t="s">
        <v>393</v>
      </c>
      <c r="O100" s="27"/>
      <c r="P100" s="5"/>
      <c r="Q100" s="28"/>
      <c r="R100" s="15"/>
      <c r="S100" s="15"/>
      <c r="T100" s="15"/>
    </row>
    <row r="101" spans="1:39" ht="18.600000000000001" customHeight="1" x14ac:dyDescent="0.25">
      <c r="A101" s="696"/>
      <c r="B101" s="724"/>
      <c r="C101" s="347" t="s">
        <v>125</v>
      </c>
      <c r="D101" s="269" t="s">
        <v>317</v>
      </c>
      <c r="E101" s="180">
        <v>45688</v>
      </c>
      <c r="F101" s="97">
        <v>1</v>
      </c>
      <c r="G101" s="125" t="s">
        <v>9</v>
      </c>
      <c r="H101" s="178">
        <v>1</v>
      </c>
      <c r="I101" s="7">
        <v>1</v>
      </c>
      <c r="J101" s="7">
        <v>1</v>
      </c>
      <c r="K101" s="47">
        <v>1</v>
      </c>
      <c r="L101" s="33">
        <v>1</v>
      </c>
      <c r="M101" s="101"/>
      <c r="N101" s="560" t="s">
        <v>394</v>
      </c>
      <c r="O101" s="27"/>
      <c r="P101" s="5"/>
      <c r="Q101" s="28"/>
      <c r="R101" s="15"/>
      <c r="S101" s="15"/>
      <c r="T101" s="15"/>
    </row>
    <row r="102" spans="1:39" ht="18.600000000000001" customHeight="1" x14ac:dyDescent="0.25">
      <c r="A102" s="696"/>
      <c r="B102" s="724"/>
      <c r="C102" s="347" t="s">
        <v>140</v>
      </c>
      <c r="D102" s="526" t="s">
        <v>318</v>
      </c>
      <c r="E102" s="180">
        <v>45681</v>
      </c>
      <c r="F102" s="97">
        <v>4</v>
      </c>
      <c r="G102" s="125" t="s">
        <v>9</v>
      </c>
      <c r="H102" s="178">
        <v>4</v>
      </c>
      <c r="I102" s="7">
        <v>4</v>
      </c>
      <c r="J102" s="7">
        <v>2</v>
      </c>
      <c r="K102" s="47">
        <v>2</v>
      </c>
      <c r="L102" s="33">
        <v>2</v>
      </c>
      <c r="M102" s="101"/>
      <c r="N102" s="560" t="s">
        <v>132</v>
      </c>
      <c r="O102" s="27"/>
      <c r="P102" s="5"/>
      <c r="Q102" s="28"/>
      <c r="R102" s="15"/>
      <c r="S102" s="15"/>
      <c r="T102" s="15"/>
    </row>
    <row r="103" spans="1:39" ht="18.600000000000001" customHeight="1" x14ac:dyDescent="0.25">
      <c r="A103" s="696"/>
      <c r="B103" s="724"/>
      <c r="C103" s="520" t="s">
        <v>142</v>
      </c>
      <c r="D103" s="521" t="s">
        <v>143</v>
      </c>
      <c r="E103" s="181"/>
      <c r="F103" s="109">
        <v>1</v>
      </c>
      <c r="G103" s="246" t="s">
        <v>9</v>
      </c>
      <c r="H103" s="135">
        <v>1</v>
      </c>
      <c r="I103" s="10">
        <v>1</v>
      </c>
      <c r="J103" s="10">
        <v>1</v>
      </c>
      <c r="K103" s="47">
        <v>1</v>
      </c>
      <c r="L103" s="33">
        <v>1</v>
      </c>
      <c r="M103" s="101"/>
      <c r="N103" s="560"/>
      <c r="O103" s="27"/>
      <c r="P103" s="5"/>
      <c r="Q103" s="28"/>
      <c r="R103" s="15"/>
      <c r="S103" s="15"/>
      <c r="T103" s="15"/>
    </row>
    <row r="104" spans="1:39" ht="18.600000000000001" customHeight="1" x14ac:dyDescent="0.25">
      <c r="A104" s="696"/>
      <c r="B104" s="724"/>
      <c r="C104" s="377" t="s">
        <v>125</v>
      </c>
      <c r="D104" s="523" t="s">
        <v>319</v>
      </c>
      <c r="E104" s="359">
        <v>45664</v>
      </c>
      <c r="F104" s="109">
        <v>1</v>
      </c>
      <c r="G104" s="246" t="s">
        <v>9</v>
      </c>
      <c r="H104" s="135">
        <v>1</v>
      </c>
      <c r="I104" s="10">
        <v>1</v>
      </c>
      <c r="J104" s="10">
        <v>1</v>
      </c>
      <c r="K104" s="47">
        <v>1</v>
      </c>
      <c r="L104" s="33">
        <v>1</v>
      </c>
      <c r="M104" s="101"/>
      <c r="N104" s="88" t="s">
        <v>395</v>
      </c>
      <c r="O104" s="27"/>
      <c r="P104" s="5"/>
      <c r="Q104" s="28"/>
      <c r="R104" s="15"/>
      <c r="S104" s="15"/>
      <c r="T104" s="15"/>
    </row>
    <row r="105" spans="1:39" ht="18.600000000000001" customHeight="1" x14ac:dyDescent="0.25">
      <c r="A105" s="696"/>
      <c r="B105" s="724"/>
      <c r="C105" s="377"/>
      <c r="D105" s="523"/>
      <c r="E105" s="359"/>
      <c r="F105" s="109"/>
      <c r="G105" s="246"/>
      <c r="H105" s="135"/>
      <c r="I105" s="10"/>
      <c r="J105" s="243"/>
      <c r="K105" s="44"/>
      <c r="L105" s="38"/>
      <c r="M105" s="170"/>
      <c r="N105" s="149"/>
      <c r="O105" s="27"/>
      <c r="P105" s="5"/>
      <c r="Q105" s="28"/>
      <c r="R105" s="15"/>
      <c r="S105" s="15"/>
      <c r="T105" s="15"/>
    </row>
    <row r="106" spans="1:39" ht="8.25" customHeight="1" thickBot="1" x14ac:dyDescent="0.3">
      <c r="A106" s="696"/>
      <c r="B106" s="724"/>
      <c r="C106" s="390"/>
      <c r="D106" s="522"/>
      <c r="E106" s="206"/>
      <c r="F106" s="99"/>
      <c r="G106" s="247"/>
      <c r="H106" s="60"/>
      <c r="I106" s="9"/>
      <c r="J106" s="244"/>
      <c r="K106" s="45"/>
      <c r="L106" s="34"/>
      <c r="M106" s="171"/>
      <c r="N106" s="89"/>
      <c r="O106" s="27"/>
      <c r="P106" s="5"/>
      <c r="Q106" s="28"/>
      <c r="R106" s="15"/>
      <c r="S106" s="15"/>
      <c r="T106" s="15"/>
    </row>
    <row r="107" spans="1:39" ht="17.45" customHeight="1" x14ac:dyDescent="0.25">
      <c r="A107" s="696"/>
      <c r="B107" s="789"/>
      <c r="C107" s="342" t="s">
        <v>113</v>
      </c>
      <c r="D107" s="269" t="s">
        <v>396</v>
      </c>
      <c r="E107" s="180">
        <v>45687</v>
      </c>
      <c r="F107" s="97">
        <v>2</v>
      </c>
      <c r="G107" s="125" t="s">
        <v>9</v>
      </c>
      <c r="H107" s="178">
        <v>2</v>
      </c>
      <c r="I107" s="7">
        <v>2</v>
      </c>
      <c r="J107" s="7">
        <v>2</v>
      </c>
      <c r="K107" s="47">
        <v>2</v>
      </c>
      <c r="L107" s="35">
        <v>0</v>
      </c>
      <c r="M107" s="1"/>
      <c r="N107" s="88" t="s">
        <v>397</v>
      </c>
      <c r="O107" s="27"/>
      <c r="P107" s="5"/>
      <c r="Q107" s="28"/>
      <c r="R107" s="15"/>
      <c r="S107" s="15"/>
      <c r="T107" s="15"/>
    </row>
    <row r="108" spans="1:39" ht="17.45" customHeight="1" x14ac:dyDescent="0.25">
      <c r="A108" s="696"/>
      <c r="B108" s="789"/>
      <c r="C108" s="342" t="s">
        <v>41</v>
      </c>
      <c r="D108" s="351" t="s">
        <v>85</v>
      </c>
      <c r="E108" s="181">
        <v>45693</v>
      </c>
      <c r="F108" s="109">
        <v>2</v>
      </c>
      <c r="G108" s="246" t="s">
        <v>9</v>
      </c>
      <c r="H108" s="135">
        <v>2</v>
      </c>
      <c r="I108" s="10">
        <v>2</v>
      </c>
      <c r="J108" s="243">
        <v>2</v>
      </c>
      <c r="K108" s="44">
        <v>2</v>
      </c>
      <c r="L108" s="33">
        <v>0</v>
      </c>
      <c r="M108" s="170"/>
      <c r="N108" s="149" t="s">
        <v>397</v>
      </c>
      <c r="P108" s="5"/>
      <c r="Q108" s="28"/>
      <c r="R108" s="15"/>
      <c r="S108" s="15"/>
      <c r="T108" s="15"/>
    </row>
    <row r="109" spans="1:39" ht="8.25" customHeight="1" thickBot="1" x14ac:dyDescent="0.3">
      <c r="A109" s="696"/>
      <c r="B109" s="789"/>
      <c r="C109" s="364"/>
      <c r="D109" s="351"/>
      <c r="E109" s="181"/>
      <c r="F109" s="109"/>
      <c r="G109" s="246"/>
      <c r="H109" s="135"/>
      <c r="I109" s="10"/>
      <c r="J109" s="243"/>
      <c r="K109" s="44"/>
      <c r="L109" s="41"/>
      <c r="M109" s="170"/>
      <c r="N109" s="149"/>
      <c r="O109" s="27"/>
      <c r="P109" s="5"/>
      <c r="Q109" s="28"/>
      <c r="R109" s="15"/>
      <c r="S109" s="15"/>
      <c r="T109" s="15"/>
    </row>
    <row r="110" spans="1:39" ht="18.600000000000001" customHeight="1" thickBot="1" x14ac:dyDescent="0.3">
      <c r="A110" s="715"/>
      <c r="B110" s="714" t="s">
        <v>146</v>
      </c>
      <c r="C110" s="290" t="s">
        <v>82</v>
      </c>
      <c r="D110" s="291" t="s">
        <v>398</v>
      </c>
      <c r="E110" s="286"/>
      <c r="F110" s="285">
        <v>0</v>
      </c>
      <c r="G110" s="304" t="s">
        <v>9</v>
      </c>
      <c r="H110" s="285">
        <v>0</v>
      </c>
      <c r="I110" s="8">
        <v>0</v>
      </c>
      <c r="J110" s="8">
        <v>0</v>
      </c>
      <c r="K110" s="8">
        <v>0</v>
      </c>
      <c r="L110" s="32">
        <v>0</v>
      </c>
      <c r="M110" s="209"/>
      <c r="N110" s="562"/>
      <c r="O110" s="12"/>
      <c r="P110" s="5"/>
      <c r="Q110" s="28"/>
      <c r="R110" s="15"/>
      <c r="S110" s="15"/>
      <c r="T110" s="15"/>
      <c r="U110" s="26"/>
      <c r="V110" s="26"/>
      <c r="W110" s="26"/>
      <c r="X110" s="26"/>
      <c r="Y110" s="26"/>
      <c r="Z110" s="26"/>
      <c r="AA110" s="15"/>
      <c r="AB110" s="15"/>
      <c r="AK110" s="15"/>
      <c r="AL110" s="15"/>
      <c r="AM110" s="15"/>
    </row>
    <row r="111" spans="1:39" ht="18.600000000000001" customHeight="1" thickBot="1" x14ac:dyDescent="0.3">
      <c r="A111" s="715"/>
      <c r="B111" s="714"/>
      <c r="C111" s="479" t="s">
        <v>82</v>
      </c>
      <c r="D111" s="355" t="s">
        <v>320</v>
      </c>
      <c r="E111" s="345">
        <v>45707</v>
      </c>
      <c r="F111" s="297">
        <v>1</v>
      </c>
      <c r="G111" s="302" t="s">
        <v>9</v>
      </c>
      <c r="H111" s="297">
        <v>4</v>
      </c>
      <c r="I111" s="11">
        <v>4</v>
      </c>
      <c r="J111" s="11">
        <v>4</v>
      </c>
      <c r="K111" s="11">
        <v>1</v>
      </c>
      <c r="L111" s="35">
        <v>4</v>
      </c>
      <c r="M111" s="167"/>
      <c r="N111" s="563" t="s">
        <v>132</v>
      </c>
      <c r="O111" s="12"/>
      <c r="P111" s="5"/>
      <c r="Q111" s="28"/>
      <c r="R111" s="15"/>
      <c r="S111" s="15"/>
      <c r="T111" s="15"/>
      <c r="U111" s="26"/>
      <c r="V111" s="26"/>
      <c r="W111" s="26"/>
      <c r="X111" s="26"/>
      <c r="Y111" s="26"/>
      <c r="Z111" s="26"/>
      <c r="AA111" s="15"/>
      <c r="AB111" s="15"/>
      <c r="AK111" s="15"/>
      <c r="AL111" s="15"/>
      <c r="AM111" s="15"/>
    </row>
    <row r="112" spans="1:39" ht="18.600000000000001" customHeight="1" thickBot="1" x14ac:dyDescent="0.3">
      <c r="A112" s="715"/>
      <c r="B112" s="714"/>
      <c r="C112" s="479" t="s">
        <v>82</v>
      </c>
      <c r="D112" s="355" t="s">
        <v>321</v>
      </c>
      <c r="E112" s="345"/>
      <c r="F112" s="297"/>
      <c r="G112" s="302" t="s">
        <v>9</v>
      </c>
      <c r="H112" s="297"/>
      <c r="I112" s="11"/>
      <c r="J112" s="11">
        <v>1</v>
      </c>
      <c r="K112" s="11">
        <v>1</v>
      </c>
      <c r="L112" s="35">
        <v>1</v>
      </c>
      <c r="M112" s="167"/>
      <c r="N112" s="563"/>
      <c r="O112" s="12"/>
      <c r="P112" s="5"/>
      <c r="Q112" s="28"/>
      <c r="R112" s="15"/>
      <c r="S112" s="15"/>
      <c r="T112" s="15"/>
      <c r="U112" s="26"/>
      <c r="V112" s="26"/>
      <c r="W112" s="26"/>
      <c r="X112" s="26"/>
      <c r="Y112" s="26"/>
      <c r="Z112" s="26"/>
      <c r="AA112" s="15"/>
      <c r="AB112" s="15"/>
      <c r="AK112" s="15"/>
      <c r="AL112" s="15"/>
      <c r="AM112" s="15"/>
    </row>
    <row r="113" spans="1:39" ht="18.600000000000001" customHeight="1" thickBot="1" x14ac:dyDescent="0.3">
      <c r="A113" s="715"/>
      <c r="B113" s="714"/>
      <c r="C113" s="479" t="s">
        <v>82</v>
      </c>
      <c r="D113" s="355" t="s">
        <v>257</v>
      </c>
      <c r="E113" s="345">
        <v>45688</v>
      </c>
      <c r="F113" s="297">
        <v>2</v>
      </c>
      <c r="G113" s="302" t="s">
        <v>9</v>
      </c>
      <c r="H113" s="297">
        <v>2</v>
      </c>
      <c r="I113" s="11">
        <v>2</v>
      </c>
      <c r="J113" s="11">
        <v>2</v>
      </c>
      <c r="K113" s="11">
        <v>2</v>
      </c>
      <c r="L113" s="35">
        <v>2</v>
      </c>
      <c r="M113" s="167"/>
      <c r="N113" s="563" t="s">
        <v>258</v>
      </c>
      <c r="O113" s="12"/>
      <c r="P113" s="5"/>
      <c r="Q113" s="28"/>
      <c r="R113" s="15"/>
      <c r="S113" s="15"/>
      <c r="T113" s="15"/>
      <c r="U113" s="26"/>
      <c r="V113" s="26"/>
      <c r="W113" s="26"/>
      <c r="X113" s="26"/>
      <c r="Y113" s="26"/>
      <c r="Z113" s="26"/>
      <c r="AA113" s="15"/>
      <c r="AB113" s="15"/>
      <c r="AK113" s="15"/>
      <c r="AL113" s="15"/>
      <c r="AM113" s="15"/>
    </row>
    <row r="114" spans="1:39" ht="18.600000000000001" customHeight="1" thickBot="1" x14ac:dyDescent="0.3">
      <c r="A114" s="715"/>
      <c r="B114" s="714"/>
      <c r="C114" s="479" t="s">
        <v>82</v>
      </c>
      <c r="D114" s="355" t="s">
        <v>259</v>
      </c>
      <c r="E114" s="345">
        <v>45688</v>
      </c>
      <c r="F114" s="297">
        <v>2</v>
      </c>
      <c r="G114" s="238" t="s">
        <v>9</v>
      </c>
      <c r="H114" s="297">
        <v>2</v>
      </c>
      <c r="I114" s="11">
        <v>2</v>
      </c>
      <c r="J114" s="11">
        <v>2</v>
      </c>
      <c r="K114" s="11">
        <v>2</v>
      </c>
      <c r="L114" s="35">
        <v>2</v>
      </c>
      <c r="M114" s="167"/>
      <c r="N114" s="563" t="s">
        <v>258</v>
      </c>
      <c r="O114" s="12"/>
      <c r="P114" s="5"/>
      <c r="Q114" s="28"/>
      <c r="R114" s="15"/>
      <c r="S114" s="15"/>
      <c r="T114" s="15"/>
      <c r="U114" s="26"/>
      <c r="V114" s="26"/>
      <c r="W114" s="26"/>
      <c r="X114" s="26"/>
      <c r="Y114" s="26"/>
      <c r="Z114" s="26"/>
      <c r="AA114" s="15"/>
      <c r="AB114" s="15"/>
      <c r="AK114" s="15"/>
      <c r="AL114" s="15"/>
      <c r="AM114" s="15"/>
    </row>
    <row r="115" spans="1:39" ht="18.600000000000001" customHeight="1" thickBot="1" x14ac:dyDescent="0.3">
      <c r="A115" s="715"/>
      <c r="B115" s="714"/>
      <c r="C115" s="347" t="s">
        <v>82</v>
      </c>
      <c r="D115" s="269" t="s">
        <v>399</v>
      </c>
      <c r="E115" s="345">
        <v>45702</v>
      </c>
      <c r="F115" s="178">
        <v>1</v>
      </c>
      <c r="G115" s="238" t="s">
        <v>9</v>
      </c>
      <c r="H115" s="178">
        <v>1</v>
      </c>
      <c r="I115" s="7">
        <v>0</v>
      </c>
      <c r="J115" s="7">
        <v>0</v>
      </c>
      <c r="K115" s="7">
        <v>0</v>
      </c>
      <c r="L115" s="33">
        <v>0</v>
      </c>
      <c r="M115" s="101"/>
      <c r="N115" s="564" t="s">
        <v>400</v>
      </c>
      <c r="O115" s="12"/>
      <c r="P115" s="5"/>
      <c r="Q115" s="28"/>
      <c r="R115" s="15"/>
      <c r="S115" s="15"/>
      <c r="T115" s="15"/>
      <c r="U115" s="26"/>
      <c r="V115" s="26"/>
      <c r="W115" s="26"/>
      <c r="X115" s="26"/>
      <c r="Y115" s="26"/>
      <c r="Z115" s="26"/>
      <c r="AA115" s="15"/>
      <c r="AB115" s="15"/>
      <c r="AK115" s="15"/>
      <c r="AL115" s="15"/>
      <c r="AM115" s="15"/>
    </row>
    <row r="116" spans="1:39" ht="18.600000000000001" customHeight="1" thickBot="1" x14ac:dyDescent="0.3">
      <c r="A116" s="715"/>
      <c r="B116" s="714"/>
      <c r="C116" s="347" t="s">
        <v>82</v>
      </c>
      <c r="D116" s="351" t="s">
        <v>260</v>
      </c>
      <c r="E116" s="345">
        <v>45702</v>
      </c>
      <c r="F116" s="178">
        <v>1</v>
      </c>
      <c r="G116" s="238" t="s">
        <v>9</v>
      </c>
      <c r="H116" s="178">
        <v>1</v>
      </c>
      <c r="I116" s="7">
        <v>1</v>
      </c>
      <c r="J116" s="279">
        <v>1</v>
      </c>
      <c r="K116" s="7">
        <v>1</v>
      </c>
      <c r="L116" s="33">
        <v>1</v>
      </c>
      <c r="M116" s="101"/>
      <c r="N116" s="564" t="s">
        <v>261</v>
      </c>
      <c r="O116" s="12"/>
      <c r="P116" s="5"/>
      <c r="Q116" s="28"/>
      <c r="R116" s="15"/>
      <c r="S116" s="15"/>
      <c r="T116" s="15"/>
      <c r="U116" s="26"/>
      <c r="V116" s="26"/>
      <c r="W116" s="26"/>
      <c r="X116" s="26"/>
      <c r="Y116" s="26"/>
      <c r="Z116" s="26"/>
      <c r="AA116" s="15"/>
      <c r="AB116" s="15"/>
      <c r="AK116" s="15"/>
      <c r="AL116" s="15"/>
      <c r="AM116" s="15"/>
    </row>
    <row r="117" spans="1:39" ht="18.600000000000001" customHeight="1" thickBot="1" x14ac:dyDescent="0.3">
      <c r="A117" s="715"/>
      <c r="B117" s="714"/>
      <c r="C117" s="347" t="s">
        <v>82</v>
      </c>
      <c r="D117" s="351" t="s">
        <v>147</v>
      </c>
      <c r="E117" s="345">
        <v>45702</v>
      </c>
      <c r="F117" s="178">
        <v>1</v>
      </c>
      <c r="G117" s="238" t="s">
        <v>9</v>
      </c>
      <c r="H117" s="178">
        <v>1</v>
      </c>
      <c r="I117" s="7">
        <v>1</v>
      </c>
      <c r="J117" s="279">
        <v>1</v>
      </c>
      <c r="K117" s="7">
        <v>1</v>
      </c>
      <c r="L117" s="33">
        <v>1</v>
      </c>
      <c r="M117" s="101"/>
      <c r="N117" s="564" t="s">
        <v>148</v>
      </c>
      <c r="O117" s="12"/>
      <c r="P117" s="5"/>
      <c r="Q117" s="28"/>
      <c r="R117" s="15"/>
      <c r="S117" s="15"/>
      <c r="T117" s="15"/>
      <c r="U117" s="26"/>
      <c r="V117" s="26"/>
      <c r="W117" s="26"/>
      <c r="X117" s="26"/>
      <c r="Y117" s="26"/>
      <c r="Z117" s="26"/>
      <c r="AA117" s="15"/>
      <c r="AB117" s="15"/>
      <c r="AK117" s="15"/>
      <c r="AL117" s="15"/>
      <c r="AM117" s="15"/>
    </row>
    <row r="118" spans="1:39" ht="18.600000000000001" customHeight="1" thickBot="1" x14ac:dyDescent="0.3">
      <c r="A118" s="715"/>
      <c r="B118" s="714"/>
      <c r="C118" s="347" t="s">
        <v>82</v>
      </c>
      <c r="D118" s="351" t="s">
        <v>149</v>
      </c>
      <c r="E118" s="345"/>
      <c r="F118" s="178"/>
      <c r="G118" s="238" t="s">
        <v>9</v>
      </c>
      <c r="H118" s="178">
        <v>1</v>
      </c>
      <c r="I118" s="7">
        <v>1</v>
      </c>
      <c r="J118" s="279">
        <v>1</v>
      </c>
      <c r="K118" s="7">
        <v>1</v>
      </c>
      <c r="L118" s="33">
        <v>1</v>
      </c>
      <c r="M118" s="101"/>
      <c r="N118" s="564" t="s">
        <v>150</v>
      </c>
      <c r="O118" s="12"/>
      <c r="P118" s="5"/>
      <c r="Q118" s="28"/>
      <c r="R118" s="15"/>
      <c r="S118" s="15"/>
      <c r="T118" s="15"/>
      <c r="U118" s="26"/>
      <c r="V118" s="26"/>
      <c r="W118" s="26"/>
      <c r="X118" s="26"/>
      <c r="Y118" s="26"/>
      <c r="Z118" s="26"/>
      <c r="AA118" s="15"/>
      <c r="AB118" s="15"/>
      <c r="AK118" s="15"/>
      <c r="AL118" s="15"/>
      <c r="AM118" s="15"/>
    </row>
    <row r="119" spans="1:39" ht="18.600000000000001" customHeight="1" thickBot="1" x14ac:dyDescent="0.3">
      <c r="A119" s="715"/>
      <c r="B119" s="714"/>
      <c r="C119" s="347" t="s">
        <v>82</v>
      </c>
      <c r="D119" s="351" t="s">
        <v>151</v>
      </c>
      <c r="E119" s="345">
        <v>45702</v>
      </c>
      <c r="F119" s="178">
        <v>1</v>
      </c>
      <c r="G119" s="238" t="s">
        <v>9</v>
      </c>
      <c r="H119" s="178">
        <v>1</v>
      </c>
      <c r="I119" s="7">
        <v>1</v>
      </c>
      <c r="J119" s="279">
        <v>1</v>
      </c>
      <c r="K119" s="7">
        <v>1</v>
      </c>
      <c r="L119" s="33">
        <v>1</v>
      </c>
      <c r="M119" s="101"/>
      <c r="N119" s="260" t="s">
        <v>322</v>
      </c>
      <c r="O119" s="12"/>
      <c r="P119" s="5"/>
      <c r="Q119" s="28"/>
      <c r="R119" s="15"/>
      <c r="S119" s="15"/>
      <c r="T119" s="15"/>
      <c r="U119" s="26"/>
      <c r="V119" s="26"/>
      <c r="W119" s="26"/>
      <c r="X119" s="26"/>
      <c r="Y119" s="26"/>
      <c r="Z119" s="26"/>
      <c r="AA119" s="15"/>
      <c r="AB119" s="15"/>
      <c r="AK119" s="15"/>
      <c r="AL119" s="15"/>
      <c r="AM119" s="15"/>
    </row>
    <row r="120" spans="1:39" ht="18.600000000000001" customHeight="1" thickBot="1" x14ac:dyDescent="0.3">
      <c r="A120" s="715"/>
      <c r="B120" s="714"/>
      <c r="C120" s="347" t="s">
        <v>82</v>
      </c>
      <c r="D120" s="351" t="s">
        <v>153</v>
      </c>
      <c r="E120" s="345">
        <v>45702</v>
      </c>
      <c r="F120" s="178">
        <v>1</v>
      </c>
      <c r="G120" s="238" t="s">
        <v>9</v>
      </c>
      <c r="H120" s="178">
        <v>1</v>
      </c>
      <c r="I120" s="7">
        <v>1</v>
      </c>
      <c r="J120" s="279">
        <v>1</v>
      </c>
      <c r="K120" s="7">
        <v>1</v>
      </c>
      <c r="L120" s="33">
        <v>1</v>
      </c>
      <c r="M120" s="101"/>
      <c r="N120" s="260" t="s">
        <v>322</v>
      </c>
      <c r="O120" s="12"/>
      <c r="P120" s="5"/>
      <c r="Q120" s="28"/>
      <c r="R120" s="15"/>
      <c r="S120" s="15"/>
      <c r="T120" s="15"/>
      <c r="U120" s="26"/>
      <c r="V120" s="26"/>
      <c r="W120" s="26"/>
      <c r="X120" s="26"/>
      <c r="Y120" s="26"/>
      <c r="Z120" s="26"/>
      <c r="AA120" s="15"/>
      <c r="AB120" s="15"/>
      <c r="AK120" s="15"/>
      <c r="AL120" s="15"/>
      <c r="AM120" s="15"/>
    </row>
    <row r="121" spans="1:39" ht="18.600000000000001" customHeight="1" thickBot="1" x14ac:dyDescent="0.3">
      <c r="A121" s="715"/>
      <c r="B121" s="714"/>
      <c r="C121" s="347" t="s">
        <v>82</v>
      </c>
      <c r="D121" s="351" t="s">
        <v>401</v>
      </c>
      <c r="E121" s="345">
        <v>45705</v>
      </c>
      <c r="F121" s="178">
        <v>1</v>
      </c>
      <c r="G121" s="238" t="s">
        <v>9</v>
      </c>
      <c r="H121" s="178">
        <v>1</v>
      </c>
      <c r="I121" s="7">
        <v>0</v>
      </c>
      <c r="J121" s="279">
        <v>0</v>
      </c>
      <c r="K121" s="7">
        <v>0</v>
      </c>
      <c r="L121" s="33">
        <v>0</v>
      </c>
      <c r="M121" s="101"/>
      <c r="N121" s="260" t="s">
        <v>241</v>
      </c>
      <c r="O121" s="12"/>
      <c r="P121" s="5"/>
      <c r="Q121" s="28"/>
      <c r="R121" s="15"/>
      <c r="S121" s="15"/>
      <c r="T121" s="15"/>
      <c r="U121" s="26"/>
      <c r="V121" s="26"/>
      <c r="W121" s="26"/>
      <c r="X121" s="26"/>
      <c r="Y121" s="26"/>
      <c r="Z121" s="26"/>
      <c r="AA121" s="15"/>
      <c r="AB121" s="15"/>
      <c r="AK121" s="15"/>
      <c r="AL121" s="15"/>
      <c r="AM121" s="15"/>
    </row>
    <row r="122" spans="1:39" ht="18.600000000000001" customHeight="1" thickBot="1" x14ac:dyDescent="0.3">
      <c r="A122" s="715"/>
      <c r="B122" s="714"/>
      <c r="C122" s="347" t="s">
        <v>41</v>
      </c>
      <c r="D122" s="351" t="s">
        <v>402</v>
      </c>
      <c r="E122" s="345"/>
      <c r="F122" s="178">
        <v>1</v>
      </c>
      <c r="G122" s="238" t="s">
        <v>9</v>
      </c>
      <c r="H122" s="178">
        <v>1</v>
      </c>
      <c r="I122" s="7">
        <v>1</v>
      </c>
      <c r="J122" s="279">
        <v>4</v>
      </c>
      <c r="K122" s="7">
        <v>4</v>
      </c>
      <c r="L122" s="33">
        <v>4</v>
      </c>
      <c r="M122" s="101"/>
      <c r="N122" s="260"/>
      <c r="O122" s="12"/>
      <c r="P122" s="5"/>
      <c r="Q122" s="28"/>
      <c r="R122" s="15"/>
      <c r="S122" s="15"/>
      <c r="T122" s="15"/>
      <c r="U122" s="26"/>
      <c r="V122" s="26"/>
      <c r="W122" s="26"/>
      <c r="X122" s="26"/>
      <c r="Y122" s="26"/>
      <c r="Z122" s="26"/>
      <c r="AA122" s="15"/>
      <c r="AB122" s="15"/>
      <c r="AK122" s="15"/>
      <c r="AL122" s="15"/>
      <c r="AM122" s="15"/>
    </row>
    <row r="123" spans="1:39" ht="18.600000000000001" customHeight="1" thickBot="1" x14ac:dyDescent="0.3">
      <c r="A123" s="715"/>
      <c r="B123" s="714"/>
      <c r="C123" s="347" t="s">
        <v>41</v>
      </c>
      <c r="D123" s="351" t="s">
        <v>154</v>
      </c>
      <c r="E123" s="345"/>
      <c r="F123" s="178">
        <v>1</v>
      </c>
      <c r="G123" s="238" t="s">
        <v>9</v>
      </c>
      <c r="H123" s="178">
        <v>1</v>
      </c>
      <c r="I123" s="7">
        <v>1</v>
      </c>
      <c r="J123" s="279">
        <v>1</v>
      </c>
      <c r="K123" s="7">
        <v>1</v>
      </c>
      <c r="L123" s="33">
        <v>1</v>
      </c>
      <c r="M123" s="101"/>
      <c r="N123" s="260"/>
      <c r="O123" s="12"/>
      <c r="P123" s="5"/>
      <c r="Q123" s="28"/>
      <c r="R123" s="15"/>
      <c r="S123" s="15"/>
      <c r="T123" s="15"/>
      <c r="U123" s="26"/>
      <c r="V123" s="26"/>
      <c r="W123" s="26"/>
      <c r="X123" s="26"/>
      <c r="Y123" s="26"/>
      <c r="Z123" s="26"/>
      <c r="AA123" s="15"/>
      <c r="AB123" s="15"/>
      <c r="AK123" s="15"/>
      <c r="AL123" s="15"/>
      <c r="AM123" s="15"/>
    </row>
    <row r="124" spans="1:39" ht="9.75" customHeight="1" thickBot="1" x14ac:dyDescent="0.3">
      <c r="A124" s="716"/>
      <c r="B124" s="727"/>
      <c r="C124" s="390"/>
      <c r="D124" s="376"/>
      <c r="E124" s="263"/>
      <c r="F124" s="265"/>
      <c r="G124" s="505"/>
      <c r="H124" s="265"/>
      <c r="I124" s="36"/>
      <c r="J124" s="266"/>
      <c r="K124" s="36"/>
      <c r="L124" s="37"/>
      <c r="M124" s="226"/>
      <c r="N124" s="506"/>
      <c r="O124" s="12"/>
      <c r="P124" s="5"/>
      <c r="Q124" s="28"/>
      <c r="R124" s="15"/>
      <c r="S124" s="15"/>
      <c r="T124" s="15"/>
      <c r="U124" s="26"/>
      <c r="V124" s="26"/>
      <c r="W124" s="26"/>
      <c r="X124" s="26"/>
      <c r="Y124" s="26"/>
      <c r="Z124" s="26"/>
      <c r="AA124" s="15"/>
      <c r="AB124" s="15"/>
      <c r="AK124" s="15"/>
      <c r="AL124" s="15"/>
      <c r="AM124" s="15"/>
    </row>
    <row r="125" spans="1:39" ht="9.75" customHeight="1" thickBot="1" x14ac:dyDescent="0.3">
      <c r="A125" s="508"/>
      <c r="B125" s="127"/>
      <c r="C125" s="516"/>
      <c r="D125" s="204"/>
      <c r="E125" s="49"/>
      <c r="F125" s="1"/>
      <c r="G125" s="54"/>
      <c r="H125" s="1"/>
      <c r="I125" s="31"/>
      <c r="J125" s="250"/>
      <c r="K125" s="31"/>
      <c r="L125" s="41"/>
      <c r="M125" s="1"/>
      <c r="N125" s="525"/>
      <c r="O125" s="12"/>
      <c r="P125" s="5"/>
      <c r="Q125" s="28"/>
      <c r="R125" s="15"/>
      <c r="S125" s="15"/>
      <c r="T125" s="15"/>
      <c r="U125" s="26"/>
      <c r="V125" s="26"/>
      <c r="W125" s="26"/>
      <c r="X125" s="26"/>
      <c r="Y125" s="26"/>
      <c r="Z125" s="26"/>
      <c r="AA125" s="15"/>
      <c r="AB125" s="15"/>
      <c r="AK125" s="15"/>
      <c r="AL125" s="15"/>
      <c r="AM125" s="15"/>
    </row>
    <row r="126" spans="1:39" ht="18.600000000000001" customHeight="1" x14ac:dyDescent="0.25">
      <c r="A126" s="706" t="s">
        <v>156</v>
      </c>
      <c r="B126" s="782" t="s">
        <v>157</v>
      </c>
      <c r="C126" s="343" t="s">
        <v>41</v>
      </c>
      <c r="D126" s="203" t="s">
        <v>403</v>
      </c>
      <c r="E126" s="286"/>
      <c r="F126" s="155">
        <v>1</v>
      </c>
      <c r="G126" s="51" t="s">
        <v>9</v>
      </c>
      <c r="H126" s="218">
        <v>1</v>
      </c>
      <c r="I126" s="8">
        <v>1</v>
      </c>
      <c r="J126" s="8">
        <v>1</v>
      </c>
      <c r="K126" s="8">
        <v>1</v>
      </c>
      <c r="L126" s="32">
        <v>1</v>
      </c>
      <c r="M126" s="101"/>
      <c r="N126" s="330"/>
      <c r="O126" s="27"/>
      <c r="P126" s="5"/>
      <c r="Q126" s="28"/>
      <c r="R126" s="15"/>
      <c r="S126" s="15"/>
      <c r="T126" s="15"/>
    </row>
    <row r="127" spans="1:39" ht="18.600000000000001" customHeight="1" x14ac:dyDescent="0.25">
      <c r="A127" s="790"/>
      <c r="B127" s="791"/>
      <c r="C127" s="335" t="s">
        <v>82</v>
      </c>
      <c r="D127" s="207" t="s">
        <v>404</v>
      </c>
      <c r="E127" s="201">
        <v>45700</v>
      </c>
      <c r="F127" s="156"/>
      <c r="G127" s="52" t="s">
        <v>9</v>
      </c>
      <c r="H127" s="220">
        <v>4</v>
      </c>
      <c r="I127" s="7">
        <v>0</v>
      </c>
      <c r="J127" s="7">
        <v>0</v>
      </c>
      <c r="K127" s="7">
        <v>0</v>
      </c>
      <c r="L127" s="33">
        <v>0</v>
      </c>
      <c r="M127" s="101"/>
      <c r="N127" s="174" t="s">
        <v>405</v>
      </c>
      <c r="O127" s="27"/>
      <c r="P127" s="5"/>
      <c r="Q127" s="28"/>
      <c r="R127" s="15"/>
      <c r="S127" s="15"/>
      <c r="T127" s="15"/>
    </row>
    <row r="128" spans="1:39" ht="18.600000000000001" customHeight="1" x14ac:dyDescent="0.25">
      <c r="A128" s="707"/>
      <c r="B128" s="783"/>
      <c r="C128" s="335" t="s">
        <v>265</v>
      </c>
      <c r="D128" s="207" t="s">
        <v>406</v>
      </c>
      <c r="E128" s="201">
        <v>45701</v>
      </c>
      <c r="F128" s="156">
        <v>1</v>
      </c>
      <c r="G128" s="52" t="s">
        <v>9</v>
      </c>
      <c r="H128" s="220">
        <v>1</v>
      </c>
      <c r="I128" s="7">
        <v>4</v>
      </c>
      <c r="J128" s="7">
        <v>4</v>
      </c>
      <c r="K128" s="7">
        <v>4</v>
      </c>
      <c r="L128" s="33">
        <v>4</v>
      </c>
      <c r="M128" s="101"/>
      <c r="N128" s="174" t="s">
        <v>407</v>
      </c>
      <c r="O128" s="27"/>
      <c r="P128" s="5"/>
      <c r="Q128" s="28"/>
      <c r="R128" s="15"/>
      <c r="S128" s="15"/>
      <c r="T128" s="15"/>
    </row>
    <row r="129" spans="1:39" ht="18.600000000000001" customHeight="1" x14ac:dyDescent="0.25">
      <c r="A129" s="707"/>
      <c r="B129" s="783"/>
      <c r="C129" s="68" t="s">
        <v>323</v>
      </c>
      <c r="D129" s="207" t="s">
        <v>408</v>
      </c>
      <c r="E129" s="201">
        <v>45702</v>
      </c>
      <c r="F129" s="156">
        <v>1</v>
      </c>
      <c r="G129" s="52" t="s">
        <v>9</v>
      </c>
      <c r="H129" s="220">
        <v>0</v>
      </c>
      <c r="I129" s="7">
        <v>0</v>
      </c>
      <c r="J129" s="7">
        <v>0</v>
      </c>
      <c r="K129" s="7">
        <v>0</v>
      </c>
      <c r="L129" s="33">
        <v>0</v>
      </c>
      <c r="M129" s="101"/>
      <c r="N129" s="260" t="s">
        <v>409</v>
      </c>
      <c r="O129" s="27"/>
      <c r="P129" s="5"/>
      <c r="Q129" s="28"/>
      <c r="R129" s="15"/>
      <c r="S129" s="15"/>
      <c r="T129" s="15"/>
    </row>
    <row r="130" spans="1:39" ht="18.600000000000001" customHeight="1" x14ac:dyDescent="0.25">
      <c r="A130" s="707"/>
      <c r="B130" s="783"/>
      <c r="C130" s="68" t="s">
        <v>323</v>
      </c>
      <c r="D130" s="207" t="s">
        <v>410</v>
      </c>
      <c r="E130" s="201">
        <v>45702</v>
      </c>
      <c r="F130" s="156">
        <v>1</v>
      </c>
      <c r="G130" s="52" t="s">
        <v>9</v>
      </c>
      <c r="H130" s="220">
        <v>1</v>
      </c>
      <c r="I130" s="7">
        <v>1</v>
      </c>
      <c r="J130" s="7">
        <v>1</v>
      </c>
      <c r="K130" s="7">
        <v>1</v>
      </c>
      <c r="L130" s="33">
        <v>1</v>
      </c>
      <c r="M130" s="101"/>
      <c r="N130" s="260" t="s">
        <v>407</v>
      </c>
      <c r="O130" s="27"/>
      <c r="P130" s="5"/>
      <c r="Q130" s="28"/>
      <c r="R130" s="15"/>
      <c r="S130" s="15"/>
      <c r="T130" s="15"/>
    </row>
    <row r="131" spans="1:39" ht="18.600000000000001" customHeight="1" x14ac:dyDescent="0.25">
      <c r="A131" s="707"/>
      <c r="B131" s="783"/>
      <c r="C131" s="68" t="s">
        <v>265</v>
      </c>
      <c r="D131" s="207" t="s">
        <v>411</v>
      </c>
      <c r="E131" s="201">
        <v>45702</v>
      </c>
      <c r="F131" s="156">
        <v>1</v>
      </c>
      <c r="G131" s="52" t="s">
        <v>9</v>
      </c>
      <c r="H131" s="220">
        <v>4</v>
      </c>
      <c r="I131" s="7">
        <v>4</v>
      </c>
      <c r="J131" s="7">
        <v>4</v>
      </c>
      <c r="K131" s="7">
        <v>4</v>
      </c>
      <c r="L131" s="33">
        <v>4</v>
      </c>
      <c r="M131" s="101"/>
      <c r="N131" s="260" t="s">
        <v>407</v>
      </c>
      <c r="O131" s="27"/>
      <c r="P131" s="5"/>
      <c r="Q131" s="28"/>
      <c r="R131" s="15"/>
      <c r="S131" s="15"/>
      <c r="T131" s="15"/>
    </row>
    <row r="132" spans="1:39" ht="18.600000000000001" customHeight="1" x14ac:dyDescent="0.25">
      <c r="A132" s="707"/>
      <c r="B132" s="783"/>
      <c r="C132" s="70" t="s">
        <v>265</v>
      </c>
      <c r="D132" s="150" t="s">
        <v>327</v>
      </c>
      <c r="E132" s="154">
        <v>45716</v>
      </c>
      <c r="F132" s="158"/>
      <c r="G132" s="55" t="s">
        <v>9</v>
      </c>
      <c r="H132" s="215"/>
      <c r="I132" s="10">
        <v>1</v>
      </c>
      <c r="J132" s="10">
        <v>1</v>
      </c>
      <c r="K132" s="10">
        <v>1</v>
      </c>
      <c r="L132" s="38">
        <v>1</v>
      </c>
      <c r="M132" s="101"/>
      <c r="N132" s="569" t="s">
        <v>412</v>
      </c>
      <c r="O132" s="27"/>
      <c r="P132" s="5"/>
      <c r="Q132" s="28"/>
      <c r="R132" s="15"/>
      <c r="S132" s="15"/>
      <c r="T132" s="15"/>
    </row>
    <row r="133" spans="1:39" ht="18.600000000000001" customHeight="1" x14ac:dyDescent="0.25">
      <c r="A133" s="780"/>
      <c r="B133" s="784"/>
      <c r="C133" s="68" t="s">
        <v>265</v>
      </c>
      <c r="D133" s="207" t="s">
        <v>328</v>
      </c>
      <c r="E133" s="201">
        <v>45719</v>
      </c>
      <c r="F133" s="156"/>
      <c r="G133" s="52" t="s">
        <v>9</v>
      </c>
      <c r="H133" s="220"/>
      <c r="I133" s="7">
        <v>1</v>
      </c>
      <c r="J133" s="7">
        <v>1</v>
      </c>
      <c r="K133" s="7">
        <v>1</v>
      </c>
      <c r="L133" s="33">
        <v>1</v>
      </c>
      <c r="M133" s="101"/>
      <c r="N133" s="260"/>
      <c r="O133" s="27"/>
      <c r="P133" s="5"/>
      <c r="Q133" s="28"/>
      <c r="R133" s="15"/>
      <c r="S133" s="15"/>
      <c r="T133" s="15"/>
    </row>
    <row r="134" spans="1:39" ht="18.600000000000001" customHeight="1" x14ac:dyDescent="0.25">
      <c r="A134" s="780"/>
      <c r="B134" s="784"/>
      <c r="C134" s="70" t="s">
        <v>265</v>
      </c>
      <c r="D134" s="150" t="s">
        <v>329</v>
      </c>
      <c r="E134" s="154">
        <v>45722</v>
      </c>
      <c r="F134" s="158"/>
      <c r="G134" s="55" t="s">
        <v>9</v>
      </c>
      <c r="H134" s="215"/>
      <c r="I134" s="10">
        <v>1</v>
      </c>
      <c r="J134" s="10">
        <v>1</v>
      </c>
      <c r="K134" s="10">
        <v>1</v>
      </c>
      <c r="L134" s="38">
        <v>1</v>
      </c>
      <c r="M134" s="101"/>
      <c r="N134" s="430"/>
      <c r="O134" s="27"/>
      <c r="P134" s="5"/>
      <c r="Q134" s="28"/>
      <c r="R134" s="15"/>
      <c r="S134" s="15"/>
      <c r="T134" s="15"/>
    </row>
    <row r="135" spans="1:39" ht="18.600000000000001" customHeight="1" x14ac:dyDescent="0.25">
      <c r="A135" s="780"/>
      <c r="B135" s="784"/>
      <c r="C135" s="70" t="s">
        <v>265</v>
      </c>
      <c r="D135" s="150" t="s">
        <v>330</v>
      </c>
      <c r="E135" s="154">
        <v>45733</v>
      </c>
      <c r="F135" s="158"/>
      <c r="G135" s="55" t="s">
        <v>9</v>
      </c>
      <c r="H135" s="215"/>
      <c r="I135" s="10">
        <v>1</v>
      </c>
      <c r="J135" s="10">
        <v>1</v>
      </c>
      <c r="K135" s="10">
        <v>1</v>
      </c>
      <c r="L135" s="38">
        <v>1</v>
      </c>
      <c r="M135" s="101"/>
      <c r="N135" s="430"/>
      <c r="O135" s="27"/>
      <c r="P135" s="5"/>
      <c r="Q135" s="28"/>
      <c r="R135" s="15"/>
      <c r="S135" s="15"/>
      <c r="T135" s="15"/>
    </row>
    <row r="136" spans="1:39" ht="9.75" customHeight="1" thickBot="1" x14ac:dyDescent="0.3">
      <c r="A136" s="708"/>
      <c r="B136" s="785"/>
      <c r="C136" s="72"/>
      <c r="D136" s="205"/>
      <c r="E136" s="248"/>
      <c r="F136" s="157"/>
      <c r="G136" s="53"/>
      <c r="H136" s="216"/>
      <c r="I136" s="9"/>
      <c r="J136" s="9"/>
      <c r="K136" s="9"/>
      <c r="L136" s="34"/>
      <c r="M136" s="101"/>
      <c r="N136" s="358"/>
      <c r="O136" s="27"/>
      <c r="P136" s="5"/>
      <c r="Q136" s="28"/>
      <c r="R136" s="15"/>
      <c r="S136" s="15"/>
      <c r="T136" s="15"/>
    </row>
    <row r="137" spans="1:39" ht="8.25" customHeight="1" thickBot="1" x14ac:dyDescent="0.3">
      <c r="A137" s="127"/>
      <c r="B137" s="127"/>
      <c r="C137" s="338"/>
      <c r="D137" s="204"/>
      <c r="E137" s="49"/>
      <c r="F137" s="1"/>
      <c r="G137" s="54"/>
      <c r="H137" s="1"/>
      <c r="I137" s="31"/>
      <c r="J137" s="1"/>
      <c r="K137" s="1"/>
      <c r="L137" s="1"/>
      <c r="M137" s="1"/>
      <c r="N137" s="337"/>
      <c r="O137" s="27"/>
      <c r="P137" s="5"/>
      <c r="Q137" s="28"/>
      <c r="R137" s="15"/>
      <c r="S137" s="15"/>
      <c r="T137" s="15"/>
    </row>
    <row r="138" spans="1:39" ht="18" customHeight="1" x14ac:dyDescent="0.25">
      <c r="A138" s="792" t="s">
        <v>162</v>
      </c>
      <c r="B138" s="794" t="s">
        <v>163</v>
      </c>
      <c r="C138" s="343" t="s">
        <v>413</v>
      </c>
      <c r="D138" s="203" t="s">
        <v>414</v>
      </c>
      <c r="E138" s="286"/>
      <c r="F138" s="155">
        <v>1</v>
      </c>
      <c r="G138" s="51" t="s">
        <v>9</v>
      </c>
      <c r="H138" s="218">
        <v>1</v>
      </c>
      <c r="I138" s="8">
        <v>1</v>
      </c>
      <c r="J138" s="8">
        <v>1</v>
      </c>
      <c r="K138" s="8">
        <v>2</v>
      </c>
      <c r="L138" s="32">
        <v>2</v>
      </c>
      <c r="M138" s="209"/>
      <c r="N138" s="330" t="s">
        <v>415</v>
      </c>
    </row>
    <row r="139" spans="1:39" ht="18" customHeight="1" thickBot="1" x14ac:dyDescent="0.3">
      <c r="A139" s="793"/>
      <c r="B139" s="795"/>
      <c r="C139" s="72" t="s">
        <v>41</v>
      </c>
      <c r="D139" s="205" t="s">
        <v>273</v>
      </c>
      <c r="E139" s="248"/>
      <c r="F139" s="157"/>
      <c r="G139" s="53" t="s">
        <v>9</v>
      </c>
      <c r="H139" s="216"/>
      <c r="I139" s="9"/>
      <c r="J139" s="9">
        <v>1</v>
      </c>
      <c r="K139" s="9">
        <v>1</v>
      </c>
      <c r="L139" s="34">
        <v>1</v>
      </c>
      <c r="M139" s="171"/>
      <c r="N139" s="358"/>
    </row>
    <row r="140" spans="1:39" ht="9" customHeight="1" thickBot="1" x14ac:dyDescent="0.3">
      <c r="A140" s="127"/>
      <c r="B140" s="127"/>
      <c r="C140" s="128"/>
      <c r="D140" s="129"/>
      <c r="E140" s="50"/>
      <c r="F140" s="1"/>
      <c r="G140" s="54"/>
      <c r="H140" s="1"/>
      <c r="I140" s="31"/>
      <c r="J140" s="1"/>
      <c r="K140" s="1"/>
      <c r="L140" s="1"/>
      <c r="M140" s="1"/>
      <c r="N140" s="80"/>
      <c r="O140" s="3"/>
      <c r="P140" s="2"/>
      <c r="Q140" s="4"/>
      <c r="R140" s="48"/>
      <c r="S140" s="48"/>
      <c r="T140" s="48"/>
    </row>
    <row r="141" spans="1:39" ht="33" customHeight="1" thickBot="1" x14ac:dyDescent="0.3">
      <c r="A141" s="695" t="s">
        <v>173</v>
      </c>
      <c r="B141" s="695" t="s">
        <v>174</v>
      </c>
      <c r="C141" s="368" t="s">
        <v>45</v>
      </c>
      <c r="D141" s="141" t="s">
        <v>46</v>
      </c>
      <c r="E141" s="369"/>
      <c r="F141" s="155"/>
      <c r="G141" s="51"/>
      <c r="H141" s="285"/>
      <c r="I141" s="39"/>
      <c r="J141" s="306"/>
      <c r="K141" s="8"/>
      <c r="L141" s="32"/>
      <c r="M141" s="209"/>
      <c r="N141" s="172" t="s">
        <v>416</v>
      </c>
    </row>
    <row r="142" spans="1:39" ht="18.600000000000001" customHeight="1" x14ac:dyDescent="0.25">
      <c r="A142" s="696"/>
      <c r="B142" s="696"/>
      <c r="C142" s="527" t="s">
        <v>102</v>
      </c>
      <c r="D142" s="528" t="s">
        <v>176</v>
      </c>
      <c r="E142" s="428"/>
      <c r="F142" s="156">
        <v>1</v>
      </c>
      <c r="G142" s="52" t="s">
        <v>9</v>
      </c>
      <c r="H142" s="178">
        <v>1</v>
      </c>
      <c r="I142" s="7">
        <v>1</v>
      </c>
      <c r="J142" s="7">
        <v>1</v>
      </c>
      <c r="K142" s="279">
        <v>1</v>
      </c>
      <c r="L142" s="33">
        <v>1</v>
      </c>
      <c r="M142" s="209"/>
      <c r="N142" s="565"/>
    </row>
    <row r="143" spans="1:39" ht="18.600000000000001" customHeight="1" x14ac:dyDescent="0.25">
      <c r="A143" s="696"/>
      <c r="B143" s="696"/>
      <c r="C143" s="527" t="s">
        <v>177</v>
      </c>
      <c r="D143" s="528" t="s">
        <v>333</v>
      </c>
      <c r="E143" s="491">
        <v>45685</v>
      </c>
      <c r="F143" s="420">
        <v>3</v>
      </c>
      <c r="G143" s="492" t="s">
        <v>9</v>
      </c>
      <c r="H143" s="297">
        <v>3</v>
      </c>
      <c r="I143" s="11">
        <v>3</v>
      </c>
      <c r="J143" s="11">
        <v>3</v>
      </c>
      <c r="K143" s="298">
        <v>3</v>
      </c>
      <c r="L143" s="35">
        <v>4</v>
      </c>
      <c r="M143" s="167"/>
      <c r="N143" s="565" t="s">
        <v>417</v>
      </c>
    </row>
    <row r="144" spans="1:39" s="16" customFormat="1" ht="18.600000000000001" customHeight="1" x14ac:dyDescent="0.25">
      <c r="A144" s="696"/>
      <c r="B144" s="696"/>
      <c r="C144" s="527" t="s">
        <v>177</v>
      </c>
      <c r="D144" s="532" t="s">
        <v>180</v>
      </c>
      <c r="E144" s="310">
        <v>45720</v>
      </c>
      <c r="F144" s="158">
        <v>1</v>
      </c>
      <c r="G144" s="55" t="s">
        <v>9</v>
      </c>
      <c r="H144" s="135">
        <v>1</v>
      </c>
      <c r="I144" s="10">
        <v>1</v>
      </c>
      <c r="J144" s="10">
        <v>1</v>
      </c>
      <c r="K144" s="10">
        <v>1</v>
      </c>
      <c r="L144" s="38">
        <v>1</v>
      </c>
      <c r="M144" s="1"/>
      <c r="N144" s="56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</row>
    <row r="145" spans="1:39" s="16" customFormat="1" ht="18.600000000000001" customHeight="1" x14ac:dyDescent="0.25">
      <c r="A145" s="696"/>
      <c r="B145" s="696"/>
      <c r="C145" s="527" t="s">
        <v>177</v>
      </c>
      <c r="D145" s="532" t="s">
        <v>181</v>
      </c>
      <c r="E145" s="310"/>
      <c r="F145" s="158"/>
      <c r="G145" s="55" t="s">
        <v>9</v>
      </c>
      <c r="H145" s="135">
        <v>3</v>
      </c>
      <c r="I145" s="10">
        <v>3</v>
      </c>
      <c r="J145" s="10">
        <v>3</v>
      </c>
      <c r="K145" s="10">
        <v>3</v>
      </c>
      <c r="L145" s="38">
        <v>3</v>
      </c>
      <c r="M145" s="1"/>
      <c r="N145" s="567" t="s">
        <v>418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</row>
    <row r="146" spans="1:39" s="16" customFormat="1" ht="18.600000000000001" customHeight="1" x14ac:dyDescent="0.25">
      <c r="A146" s="696"/>
      <c r="B146" s="696"/>
      <c r="C146" s="527" t="s">
        <v>334</v>
      </c>
      <c r="D146" s="532" t="s">
        <v>419</v>
      </c>
      <c r="E146" s="310"/>
      <c r="F146" s="158">
        <v>1</v>
      </c>
      <c r="G146" s="55" t="s">
        <v>9</v>
      </c>
      <c r="H146" s="135">
        <v>1</v>
      </c>
      <c r="I146" s="10">
        <v>1</v>
      </c>
      <c r="J146" s="10">
        <v>1</v>
      </c>
      <c r="K146" s="10">
        <v>1</v>
      </c>
      <c r="L146" s="38">
        <v>1</v>
      </c>
      <c r="M146" s="1"/>
      <c r="N146" s="568" t="s">
        <v>420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</row>
    <row r="147" spans="1:39" s="16" customFormat="1" ht="18.600000000000001" customHeight="1" x14ac:dyDescent="0.25">
      <c r="A147" s="696"/>
      <c r="B147" s="696"/>
      <c r="C147" s="533" t="s">
        <v>177</v>
      </c>
      <c r="D147" s="534" t="s">
        <v>336</v>
      </c>
      <c r="E147" s="310">
        <v>45684</v>
      </c>
      <c r="F147" s="158"/>
      <c r="G147" s="55" t="s">
        <v>9</v>
      </c>
      <c r="H147" s="135">
        <v>1</v>
      </c>
      <c r="I147" s="10">
        <v>1</v>
      </c>
      <c r="J147" s="10">
        <v>1</v>
      </c>
      <c r="K147" s="10">
        <v>2</v>
      </c>
      <c r="L147" s="38">
        <v>2</v>
      </c>
      <c r="M147" s="1"/>
      <c r="N147" s="563" t="s">
        <v>132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16" customFormat="1" ht="18.600000000000001" customHeight="1" x14ac:dyDescent="0.25">
      <c r="A148" s="696"/>
      <c r="B148" s="696"/>
      <c r="C148" s="533" t="s">
        <v>140</v>
      </c>
      <c r="D148" s="534" t="s">
        <v>189</v>
      </c>
      <c r="E148" s="310">
        <v>45702</v>
      </c>
      <c r="F148" s="158">
        <v>2</v>
      </c>
      <c r="G148" s="55" t="s">
        <v>9</v>
      </c>
      <c r="H148" s="135">
        <v>2</v>
      </c>
      <c r="I148" s="10">
        <v>2</v>
      </c>
      <c r="J148" s="10">
        <v>2</v>
      </c>
      <c r="K148" s="10">
        <v>2</v>
      </c>
      <c r="L148" s="38">
        <v>2</v>
      </c>
      <c r="M148" s="1"/>
      <c r="N148" s="567" t="s">
        <v>190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16" customFormat="1" ht="18.600000000000001" customHeight="1" x14ac:dyDescent="0.25">
      <c r="A149" s="696"/>
      <c r="B149" s="696"/>
      <c r="C149" s="527" t="s">
        <v>177</v>
      </c>
      <c r="D149" s="532" t="s">
        <v>213</v>
      </c>
      <c r="E149" s="310">
        <v>45684</v>
      </c>
      <c r="F149" s="156">
        <v>1</v>
      </c>
      <c r="G149" s="55" t="s">
        <v>9</v>
      </c>
      <c r="H149" s="135">
        <v>1</v>
      </c>
      <c r="I149" s="10">
        <v>1</v>
      </c>
      <c r="J149" s="10">
        <v>1</v>
      </c>
      <c r="K149" s="7">
        <v>1</v>
      </c>
      <c r="L149" s="33">
        <v>1</v>
      </c>
      <c r="M149" s="1"/>
      <c r="N149" s="568" t="s">
        <v>421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16" customFormat="1" ht="18.600000000000001" customHeight="1" x14ac:dyDescent="0.25">
      <c r="A150" s="696"/>
      <c r="B150" s="696"/>
      <c r="C150" s="527" t="s">
        <v>177</v>
      </c>
      <c r="D150" s="532" t="s">
        <v>422</v>
      </c>
      <c r="E150" s="310">
        <v>45716</v>
      </c>
      <c r="F150" s="156"/>
      <c r="G150" s="55" t="s">
        <v>9</v>
      </c>
      <c r="H150" s="135">
        <v>1</v>
      </c>
      <c r="I150" s="10">
        <v>1</v>
      </c>
      <c r="J150" s="10">
        <v>1</v>
      </c>
      <c r="K150" s="7">
        <v>1</v>
      </c>
      <c r="L150" s="33">
        <v>1</v>
      </c>
      <c r="M150" s="1"/>
      <c r="N150" s="560" t="s">
        <v>423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16" customFormat="1" ht="18.600000000000001" customHeight="1" x14ac:dyDescent="0.25">
      <c r="A151" s="696"/>
      <c r="B151" s="696"/>
      <c r="C151" s="366" t="s">
        <v>177</v>
      </c>
      <c r="D151" s="444" t="s">
        <v>194</v>
      </c>
      <c r="E151" s="326">
        <v>45707</v>
      </c>
      <c r="F151" s="156">
        <v>1</v>
      </c>
      <c r="G151" s="55" t="s">
        <v>9</v>
      </c>
      <c r="H151" s="135">
        <v>1</v>
      </c>
      <c r="I151" s="10">
        <v>1</v>
      </c>
      <c r="J151" s="10">
        <v>1</v>
      </c>
      <c r="K151" s="7">
        <v>1</v>
      </c>
      <c r="L151" s="195">
        <v>4</v>
      </c>
      <c r="M151" s="1"/>
      <c r="N151" s="560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16" customFormat="1" ht="18.600000000000001" customHeight="1" x14ac:dyDescent="0.25">
      <c r="A152" s="696"/>
      <c r="B152" s="696"/>
      <c r="C152" s="366" t="s">
        <v>177</v>
      </c>
      <c r="D152" s="444" t="s">
        <v>196</v>
      </c>
      <c r="E152" s="326">
        <v>45702</v>
      </c>
      <c r="F152" s="156">
        <v>1</v>
      </c>
      <c r="G152" s="55" t="s">
        <v>9</v>
      </c>
      <c r="H152" s="135">
        <v>3</v>
      </c>
      <c r="I152" s="10">
        <v>3</v>
      </c>
      <c r="J152" s="10">
        <v>3</v>
      </c>
      <c r="K152" s="7">
        <v>3</v>
      </c>
      <c r="L152" s="195">
        <v>4</v>
      </c>
      <c r="M152" s="1"/>
      <c r="N152" s="560" t="s">
        <v>417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16" customFormat="1" ht="18.600000000000001" customHeight="1" x14ac:dyDescent="0.25">
      <c r="A153" s="696"/>
      <c r="B153" s="696"/>
      <c r="C153" s="366" t="s">
        <v>177</v>
      </c>
      <c r="D153" s="444" t="s">
        <v>197</v>
      </c>
      <c r="E153" s="326">
        <v>45699</v>
      </c>
      <c r="F153" s="156">
        <v>2</v>
      </c>
      <c r="G153" s="55" t="s">
        <v>9</v>
      </c>
      <c r="H153" s="135">
        <v>2</v>
      </c>
      <c r="I153" s="10">
        <v>2</v>
      </c>
      <c r="J153" s="10">
        <v>2</v>
      </c>
      <c r="K153" s="7">
        <v>2</v>
      </c>
      <c r="L153" s="195">
        <v>2</v>
      </c>
      <c r="M153" s="1"/>
      <c r="N153" s="560" t="s">
        <v>132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16" customFormat="1" ht="18.600000000000001" customHeight="1" x14ac:dyDescent="0.25">
      <c r="A154" s="696"/>
      <c r="B154" s="696"/>
      <c r="C154" s="366" t="s">
        <v>177</v>
      </c>
      <c r="D154" s="444" t="s">
        <v>199</v>
      </c>
      <c r="E154" s="326">
        <v>45693</v>
      </c>
      <c r="F154" s="156">
        <v>2</v>
      </c>
      <c r="G154" s="55" t="s">
        <v>9</v>
      </c>
      <c r="H154" s="135">
        <v>2</v>
      </c>
      <c r="I154" s="10">
        <v>2</v>
      </c>
      <c r="J154" s="10">
        <v>2</v>
      </c>
      <c r="K154" s="7">
        <v>2</v>
      </c>
      <c r="L154" s="195">
        <v>2</v>
      </c>
      <c r="M154" s="1"/>
      <c r="N154" s="560" t="s">
        <v>132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16" customFormat="1" ht="18.600000000000001" customHeight="1" x14ac:dyDescent="0.25">
      <c r="A155" s="696"/>
      <c r="B155" s="696"/>
      <c r="C155" s="535" t="s">
        <v>140</v>
      </c>
      <c r="D155" s="536" t="s">
        <v>200</v>
      </c>
      <c r="E155" s="326">
        <v>45698</v>
      </c>
      <c r="F155" s="156">
        <v>1</v>
      </c>
      <c r="G155" s="55" t="s">
        <v>9</v>
      </c>
      <c r="H155" s="135">
        <v>1</v>
      </c>
      <c r="I155" s="10">
        <v>1</v>
      </c>
      <c r="J155" s="10">
        <v>1</v>
      </c>
      <c r="K155" s="7">
        <v>1</v>
      </c>
      <c r="L155" s="195">
        <v>1</v>
      </c>
      <c r="M155" s="1"/>
      <c r="N155" s="560" t="s">
        <v>424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16" customFormat="1" ht="18.600000000000001" customHeight="1" x14ac:dyDescent="0.25">
      <c r="A156" s="696"/>
      <c r="B156" s="696"/>
      <c r="C156" s="366" t="s">
        <v>177</v>
      </c>
      <c r="D156" s="444" t="s">
        <v>201</v>
      </c>
      <c r="E156" s="326">
        <v>45702</v>
      </c>
      <c r="F156" s="156">
        <v>1</v>
      </c>
      <c r="G156" s="55" t="s">
        <v>9</v>
      </c>
      <c r="H156" s="135">
        <v>1</v>
      </c>
      <c r="I156" s="10">
        <v>4</v>
      </c>
      <c r="J156" s="10">
        <v>4</v>
      </c>
      <c r="K156" s="7">
        <v>4</v>
      </c>
      <c r="L156" s="195">
        <v>4</v>
      </c>
      <c r="M156" s="1"/>
      <c r="N156" s="560" t="s">
        <v>418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16" customFormat="1" ht="18.600000000000001" customHeight="1" x14ac:dyDescent="0.25">
      <c r="A157" s="696"/>
      <c r="B157" s="696"/>
      <c r="C157" s="553" t="s">
        <v>202</v>
      </c>
      <c r="D157" s="348" t="s">
        <v>203</v>
      </c>
      <c r="E157" s="326">
        <v>45701</v>
      </c>
      <c r="F157" s="156">
        <v>1</v>
      </c>
      <c r="G157" s="55" t="s">
        <v>9</v>
      </c>
      <c r="H157" s="135">
        <v>1</v>
      </c>
      <c r="I157" s="10">
        <v>4</v>
      </c>
      <c r="J157" s="10">
        <v>4</v>
      </c>
      <c r="K157" s="7">
        <v>4</v>
      </c>
      <c r="L157" s="195">
        <v>4</v>
      </c>
      <c r="M157" s="1"/>
      <c r="N157" s="560" t="s">
        <v>337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16" customFormat="1" ht="18.600000000000001" customHeight="1" x14ac:dyDescent="0.25">
      <c r="A158" s="696"/>
      <c r="B158" s="696"/>
      <c r="C158" s="553" t="s">
        <v>140</v>
      </c>
      <c r="D158" s="348" t="s">
        <v>425</v>
      </c>
      <c r="E158" s="326"/>
      <c r="F158" s="156"/>
      <c r="G158" s="55" t="s">
        <v>9</v>
      </c>
      <c r="H158" s="135">
        <v>1</v>
      </c>
      <c r="I158" s="10">
        <v>4</v>
      </c>
      <c r="J158" s="10">
        <v>4</v>
      </c>
      <c r="K158" s="7">
        <v>4</v>
      </c>
      <c r="L158" s="195">
        <v>4</v>
      </c>
      <c r="M158" s="1"/>
      <c r="N158" s="560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16" customFormat="1" ht="18.600000000000001" customHeight="1" x14ac:dyDescent="0.25">
      <c r="A159" s="696"/>
      <c r="B159" s="696"/>
      <c r="C159" s="553" t="s">
        <v>140</v>
      </c>
      <c r="D159" s="348" t="s">
        <v>338</v>
      </c>
      <c r="E159" s="326">
        <v>45700</v>
      </c>
      <c r="F159" s="156">
        <v>2</v>
      </c>
      <c r="G159" s="55" t="s">
        <v>9</v>
      </c>
      <c r="H159" s="135">
        <v>2</v>
      </c>
      <c r="I159" s="10">
        <v>2</v>
      </c>
      <c r="J159" s="10">
        <v>2</v>
      </c>
      <c r="K159" s="7">
        <v>2</v>
      </c>
      <c r="L159" s="195">
        <v>2</v>
      </c>
      <c r="M159" s="1"/>
      <c r="N159" s="560" t="s">
        <v>132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16" customFormat="1" ht="18.600000000000001" customHeight="1" x14ac:dyDescent="0.25">
      <c r="A160" s="696"/>
      <c r="B160" s="696"/>
      <c r="C160" s="535" t="s">
        <v>177</v>
      </c>
      <c r="D160" s="536" t="s">
        <v>339</v>
      </c>
      <c r="E160" s="326">
        <v>45700</v>
      </c>
      <c r="F160" s="156">
        <v>1</v>
      </c>
      <c r="G160" s="55" t="s">
        <v>9</v>
      </c>
      <c r="H160" s="135">
        <v>1</v>
      </c>
      <c r="I160" s="10">
        <v>4</v>
      </c>
      <c r="J160" s="10">
        <v>4</v>
      </c>
      <c r="K160" s="7">
        <v>2</v>
      </c>
      <c r="L160" s="195">
        <v>2</v>
      </c>
      <c r="M160" s="1"/>
      <c r="N160" s="560" t="s">
        <v>132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16" customFormat="1" ht="18.600000000000001" customHeight="1" x14ac:dyDescent="0.25">
      <c r="A161" s="696"/>
      <c r="B161" s="696"/>
      <c r="C161" s="366" t="s">
        <v>215</v>
      </c>
      <c r="D161" s="444" t="s">
        <v>216</v>
      </c>
      <c r="E161" s="326">
        <v>45695</v>
      </c>
      <c r="F161" s="156">
        <v>1</v>
      </c>
      <c r="G161" s="55" t="s">
        <v>9</v>
      </c>
      <c r="H161" s="135">
        <v>1</v>
      </c>
      <c r="I161" s="10">
        <v>1</v>
      </c>
      <c r="J161" s="10">
        <v>1</v>
      </c>
      <c r="K161" s="7">
        <v>1</v>
      </c>
      <c r="L161" s="195">
        <v>1</v>
      </c>
      <c r="M161" s="1"/>
      <c r="N161" s="560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16" customFormat="1" ht="18.600000000000001" customHeight="1" x14ac:dyDescent="0.25">
      <c r="A162" s="696"/>
      <c r="B162" s="696"/>
      <c r="C162" s="535" t="s">
        <v>140</v>
      </c>
      <c r="D162" s="536" t="s">
        <v>206</v>
      </c>
      <c r="E162" s="326">
        <v>45705</v>
      </c>
      <c r="F162" s="156">
        <v>1</v>
      </c>
      <c r="G162" s="55" t="s">
        <v>9</v>
      </c>
      <c r="H162" s="135">
        <v>1</v>
      </c>
      <c r="I162" s="10">
        <v>4</v>
      </c>
      <c r="J162" s="10">
        <v>4</v>
      </c>
      <c r="K162" s="7">
        <v>4</v>
      </c>
      <c r="L162" s="195">
        <v>4</v>
      </c>
      <c r="M162" s="1"/>
      <c r="N162" s="560" t="s">
        <v>426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s="16" customFormat="1" ht="18.600000000000001" customHeight="1" x14ac:dyDescent="0.25">
      <c r="A163" s="696"/>
      <c r="B163" s="696"/>
      <c r="C163" s="366" t="s">
        <v>177</v>
      </c>
      <c r="D163" s="348" t="s">
        <v>138</v>
      </c>
      <c r="E163" s="326">
        <v>45688</v>
      </c>
      <c r="F163" s="156">
        <v>1</v>
      </c>
      <c r="G163" s="55" t="s">
        <v>9</v>
      </c>
      <c r="H163" s="135">
        <v>1</v>
      </c>
      <c r="I163" s="10">
        <v>1</v>
      </c>
      <c r="J163" s="10">
        <v>1</v>
      </c>
      <c r="K163" s="7">
        <v>1</v>
      </c>
      <c r="L163" s="195">
        <v>1</v>
      </c>
      <c r="M163" s="1"/>
      <c r="N163" s="560" t="s">
        <v>427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s="16" customFormat="1" ht="18.600000000000001" customHeight="1" x14ac:dyDescent="0.25">
      <c r="A164" s="696"/>
      <c r="B164" s="696"/>
      <c r="C164" s="366" t="s">
        <v>177</v>
      </c>
      <c r="D164" s="444" t="s">
        <v>208</v>
      </c>
      <c r="E164" s="326">
        <v>45720</v>
      </c>
      <c r="F164" s="156">
        <v>1</v>
      </c>
      <c r="G164" s="55" t="s">
        <v>9</v>
      </c>
      <c r="H164" s="135">
        <v>1</v>
      </c>
      <c r="I164" s="10">
        <v>1</v>
      </c>
      <c r="J164" s="10">
        <v>1</v>
      </c>
      <c r="K164" s="7">
        <v>1</v>
      </c>
      <c r="L164" s="195">
        <v>1</v>
      </c>
      <c r="M164" s="1"/>
      <c r="N164" s="568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s="16" customFormat="1" ht="18.600000000000001" customHeight="1" x14ac:dyDescent="0.25">
      <c r="A165" s="696"/>
      <c r="B165" s="696"/>
      <c r="C165" s="349" t="s">
        <v>210</v>
      </c>
      <c r="D165" s="373" t="s">
        <v>211</v>
      </c>
      <c r="E165" s="326"/>
      <c r="F165" s="158">
        <v>1</v>
      </c>
      <c r="G165" s="55" t="s">
        <v>9</v>
      </c>
      <c r="H165" s="135">
        <v>1</v>
      </c>
      <c r="I165" s="10">
        <v>1</v>
      </c>
      <c r="J165" s="10">
        <v>1</v>
      </c>
      <c r="K165" s="10">
        <v>1</v>
      </c>
      <c r="L165" s="197">
        <v>1</v>
      </c>
      <c r="M165" s="1"/>
      <c r="N165" s="567" t="s">
        <v>428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s="16" customFormat="1" ht="18.600000000000001" customHeight="1" x14ac:dyDescent="0.25">
      <c r="A166" s="696"/>
      <c r="B166" s="715"/>
      <c r="C166" s="349" t="s">
        <v>140</v>
      </c>
      <c r="D166" s="373" t="s">
        <v>342</v>
      </c>
      <c r="E166" s="326"/>
      <c r="F166" s="158"/>
      <c r="G166" s="55"/>
      <c r="H166" s="135"/>
      <c r="I166" s="10"/>
      <c r="J166" s="243"/>
      <c r="K166" s="10"/>
      <c r="L166" s="197">
        <v>1</v>
      </c>
      <c r="M166" s="1"/>
      <c r="N166" s="567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s="16" customFormat="1" ht="17.45" customHeight="1" x14ac:dyDescent="0.25">
      <c r="A167" s="696"/>
      <c r="B167" s="715"/>
      <c r="C167" s="571"/>
      <c r="D167" s="275"/>
      <c r="E167" s="370"/>
      <c r="F167" s="156"/>
      <c r="G167" s="52"/>
      <c r="H167" s="178"/>
      <c r="I167" s="7"/>
      <c r="J167" s="279"/>
      <c r="K167" s="7"/>
      <c r="L167" s="195"/>
      <c r="M167" s="101"/>
      <c r="N167" s="568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s="16" customFormat="1" ht="6" customHeight="1" thickBot="1" x14ac:dyDescent="0.3">
      <c r="A168" s="697"/>
      <c r="B168" s="697"/>
      <c r="C168" s="296"/>
      <c r="D168" s="225"/>
      <c r="E168" s="371"/>
      <c r="F168" s="159"/>
      <c r="G168" s="126"/>
      <c r="H168" s="265"/>
      <c r="I168" s="36"/>
      <c r="J168" s="266"/>
      <c r="K168" s="36"/>
      <c r="L168" s="37"/>
      <c r="M168" s="226"/>
      <c r="N168" s="328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s="16" customFormat="1" ht="7.5" customHeight="1" thickBot="1" x14ac:dyDescent="0.3">
      <c r="A169" s="6"/>
      <c r="B169" s="113"/>
      <c r="C169" s="6"/>
      <c r="D169" s="6"/>
      <c r="E169" s="12"/>
      <c r="F169" s="1"/>
      <c r="G169" s="13"/>
      <c r="H169" s="1"/>
      <c r="I169" s="31"/>
      <c r="J169" s="1"/>
      <c r="K169" s="1"/>
      <c r="L169" s="1"/>
      <c r="M169" s="6"/>
      <c r="N169" s="14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ht="16.7" customHeight="1" thickBot="1" x14ac:dyDescent="0.3">
      <c r="A170" s="695" t="s">
        <v>222</v>
      </c>
      <c r="B170" s="698" t="s">
        <v>223</v>
      </c>
      <c r="C170" s="353" t="s">
        <v>82</v>
      </c>
      <c r="D170" s="90" t="s">
        <v>224</v>
      </c>
      <c r="E170" s="308"/>
      <c r="F170" s="98">
        <v>1</v>
      </c>
      <c r="G170" s="51" t="s">
        <v>9</v>
      </c>
      <c r="H170" s="285">
        <v>1</v>
      </c>
      <c r="I170" s="8">
        <v>1</v>
      </c>
      <c r="J170" s="8">
        <v>1</v>
      </c>
      <c r="K170" s="8">
        <v>1</v>
      </c>
      <c r="L170" s="32">
        <v>1</v>
      </c>
      <c r="M170" s="209"/>
      <c r="N170" s="330" t="s">
        <v>225</v>
      </c>
    </row>
    <row r="171" spans="1:39" ht="16.7" customHeight="1" thickBot="1" x14ac:dyDescent="0.3">
      <c r="A171" s="696"/>
      <c r="B171" s="698"/>
      <c r="C171" s="360" t="s">
        <v>41</v>
      </c>
      <c r="D171" s="91" t="s">
        <v>226</v>
      </c>
      <c r="E171" s="191"/>
      <c r="F171" s="158">
        <v>1</v>
      </c>
      <c r="G171" s="55" t="s">
        <v>9</v>
      </c>
      <c r="H171" s="135">
        <v>1</v>
      </c>
      <c r="I171" s="10">
        <v>1</v>
      </c>
      <c r="J171" s="10">
        <v>1</v>
      </c>
      <c r="K171" s="10">
        <v>1</v>
      </c>
      <c r="L171" s="38">
        <v>1</v>
      </c>
      <c r="M171" s="170"/>
      <c r="N171" s="176" t="s">
        <v>225</v>
      </c>
    </row>
    <row r="172" spans="1:39" ht="16.7" customHeight="1" thickBot="1" x14ac:dyDescent="0.3">
      <c r="A172" s="696"/>
      <c r="B172" s="698"/>
      <c r="C172" s="354" t="s">
        <v>82</v>
      </c>
      <c r="D172" s="95" t="s">
        <v>227</v>
      </c>
      <c r="E172" s="180"/>
      <c r="F172" s="156">
        <v>1</v>
      </c>
      <c r="G172" s="52" t="s">
        <v>9</v>
      </c>
      <c r="H172" s="178">
        <v>1</v>
      </c>
      <c r="I172" s="7">
        <v>1</v>
      </c>
      <c r="J172" s="7">
        <v>1</v>
      </c>
      <c r="K172" s="7">
        <v>1</v>
      </c>
      <c r="L172" s="33">
        <v>1</v>
      </c>
      <c r="M172" s="279"/>
      <c r="N172" s="385" t="s">
        <v>225</v>
      </c>
    </row>
    <row r="173" spans="1:39" ht="9" customHeight="1" thickBot="1" x14ac:dyDescent="0.3">
      <c r="A173" s="696"/>
      <c r="B173" s="699"/>
      <c r="C173" s="323"/>
      <c r="D173" s="324"/>
      <c r="E173" s="292"/>
      <c r="F173" s="159"/>
      <c r="G173" s="126"/>
      <c r="H173" s="265"/>
      <c r="I173" s="36"/>
      <c r="J173" s="36"/>
      <c r="K173" s="36"/>
      <c r="L173" s="37"/>
      <c r="M173" s="226"/>
      <c r="N173" s="328"/>
    </row>
    <row r="174" spans="1:39" ht="16.7" customHeight="1" x14ac:dyDescent="0.25">
      <c r="A174" s="696"/>
      <c r="B174" s="712" t="s">
        <v>228</v>
      </c>
      <c r="C174" s="457" t="s">
        <v>82</v>
      </c>
      <c r="D174" s="355" t="s">
        <v>229</v>
      </c>
      <c r="E174" s="308">
        <v>45646</v>
      </c>
      <c r="F174" s="156">
        <v>3</v>
      </c>
      <c r="G174" s="222" t="s">
        <v>9</v>
      </c>
      <c r="H174" s="285">
        <v>3</v>
      </c>
      <c r="I174" s="8">
        <v>3</v>
      </c>
      <c r="J174" s="8">
        <v>3</v>
      </c>
      <c r="K174" s="8">
        <v>3</v>
      </c>
      <c r="L174" s="32">
        <v>3</v>
      </c>
      <c r="M174" s="170"/>
      <c r="N174" s="176" t="s">
        <v>230</v>
      </c>
      <c r="O174" s="6"/>
    </row>
    <row r="175" spans="1:39" ht="7.5" customHeight="1" thickBot="1" x14ac:dyDescent="0.3">
      <c r="A175" s="697"/>
      <c r="B175" s="713"/>
      <c r="C175" s="459"/>
      <c r="D175" s="329"/>
      <c r="E175" s="263"/>
      <c r="F175" s="159"/>
      <c r="G175" s="126"/>
      <c r="H175" s="265"/>
      <c r="I175" s="36"/>
      <c r="J175" s="36"/>
      <c r="K175" s="36"/>
      <c r="L175" s="37"/>
      <c r="M175" s="171"/>
      <c r="N175" s="177"/>
    </row>
    <row r="176" spans="1:39" s="16" customFormat="1" ht="7.5" customHeight="1" thickBot="1" x14ac:dyDescent="0.3">
      <c r="A176" s="6"/>
      <c r="B176" s="113"/>
      <c r="C176" s="6"/>
      <c r="D176" s="6"/>
      <c r="E176" s="12"/>
      <c r="F176" s="1"/>
      <c r="G176" s="13"/>
      <c r="H176" s="1"/>
      <c r="I176" s="31"/>
      <c r="J176" s="31"/>
      <c r="K176" s="1"/>
      <c r="L176" s="1"/>
      <c r="M176" s="6"/>
      <c r="N176" s="14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</row>
    <row r="177" spans="1:39" ht="18.600000000000001" customHeight="1" x14ac:dyDescent="0.25">
      <c r="A177" s="700" t="s">
        <v>231</v>
      </c>
      <c r="B177" s="701"/>
      <c r="C177" s="365" t="s">
        <v>41</v>
      </c>
      <c r="D177" s="118" t="s">
        <v>232</v>
      </c>
      <c r="E177" s="121">
        <v>45679</v>
      </c>
      <c r="F177" s="160">
        <v>1</v>
      </c>
      <c r="G177" s="56" t="s">
        <v>9</v>
      </c>
      <c r="H177" s="188">
        <v>1</v>
      </c>
      <c r="I177" s="39">
        <v>1</v>
      </c>
      <c r="J177" s="39">
        <v>1</v>
      </c>
      <c r="K177" s="39">
        <v>1</v>
      </c>
      <c r="L177" s="40">
        <v>1</v>
      </c>
      <c r="M177" s="169">
        <v>1</v>
      </c>
      <c r="N177" s="461" t="s">
        <v>429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ht="18.600000000000001" customHeight="1" x14ac:dyDescent="0.25">
      <c r="A178" s="702"/>
      <c r="B178" s="703"/>
      <c r="C178" s="75" t="s">
        <v>41</v>
      </c>
      <c r="D178" s="92" t="s">
        <v>234</v>
      </c>
      <c r="E178" s="201"/>
      <c r="F178" s="156">
        <v>1</v>
      </c>
      <c r="G178" s="52" t="s">
        <v>9</v>
      </c>
      <c r="H178" s="178">
        <v>1</v>
      </c>
      <c r="I178" s="7">
        <v>1</v>
      </c>
      <c r="J178" s="7">
        <v>1</v>
      </c>
      <c r="K178" s="7">
        <v>1</v>
      </c>
      <c r="L178" s="33">
        <v>1</v>
      </c>
      <c r="M178" s="101"/>
      <c r="N178" s="174" t="s">
        <v>235</v>
      </c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79" spans="1:39" ht="18.600000000000001" customHeight="1" thickBot="1" x14ac:dyDescent="0.3">
      <c r="A179" s="704"/>
      <c r="B179" s="705"/>
      <c r="C179" s="301"/>
      <c r="D179" s="329"/>
      <c r="E179" s="263"/>
      <c r="F179" s="159"/>
      <c r="G179" s="126"/>
      <c r="H179" s="265"/>
      <c r="I179" s="36"/>
      <c r="J179" s="36"/>
      <c r="K179" s="36"/>
      <c r="L179" s="37"/>
      <c r="M179" s="226"/>
      <c r="N179" s="42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</row>
    <row r="184" spans="1:39" x14ac:dyDescent="0.25">
      <c r="B184" s="332"/>
      <c r="E184" s="6"/>
      <c r="F184" s="6"/>
      <c r="G184" s="6"/>
      <c r="N184" s="6"/>
      <c r="O184" s="6"/>
    </row>
    <row r="185" spans="1:39" x14ac:dyDescent="0.25">
      <c r="B185" s="332"/>
      <c r="E185" s="6"/>
      <c r="F185" s="6"/>
      <c r="G185" s="6"/>
      <c r="N185" s="6"/>
      <c r="O185" s="6"/>
    </row>
    <row r="186" spans="1:39" x14ac:dyDescent="0.25">
      <c r="B186" s="332"/>
      <c r="C186" s="333"/>
      <c r="E186" s="6"/>
      <c r="F186" s="6"/>
      <c r="G186" s="6"/>
      <c r="N186" s="6"/>
      <c r="O186" s="6"/>
    </row>
    <row r="187" spans="1:39" x14ac:dyDescent="0.25">
      <c r="B187" s="332"/>
      <c r="C187" s="333"/>
      <c r="E187" s="6"/>
      <c r="F187" s="6"/>
      <c r="G187" s="6"/>
      <c r="N187" s="6"/>
      <c r="O187" s="6"/>
    </row>
    <row r="188" spans="1:39" x14ac:dyDescent="0.25">
      <c r="B188" s="332"/>
      <c r="C188" s="333"/>
      <c r="E188" s="6"/>
      <c r="F188" s="6"/>
      <c r="G188" s="6"/>
      <c r="N188" s="6"/>
      <c r="O188" s="6"/>
    </row>
    <row r="189" spans="1:39" x14ac:dyDescent="0.25">
      <c r="B189" s="332"/>
      <c r="C189" s="333"/>
      <c r="E189" s="6"/>
      <c r="F189" s="6"/>
      <c r="G189" s="6"/>
      <c r="N189" s="6"/>
      <c r="O189" s="6"/>
    </row>
    <row r="190" spans="1:39" x14ac:dyDescent="0.25">
      <c r="B190" s="332"/>
      <c r="C190" s="334"/>
      <c r="E190" s="6"/>
      <c r="F190" s="6"/>
      <c r="G190" s="6"/>
      <c r="N190" s="6"/>
      <c r="O190" s="6"/>
    </row>
  </sheetData>
  <mergeCells count="46">
    <mergeCell ref="A2:A4"/>
    <mergeCell ref="B2:M2"/>
    <mergeCell ref="N2:N4"/>
    <mergeCell ref="R2:S2"/>
    <mergeCell ref="B3:M3"/>
    <mergeCell ref="B4:M4"/>
    <mergeCell ref="H6:L6"/>
    <mergeCell ref="G7:G8"/>
    <mergeCell ref="H7:H8"/>
    <mergeCell ref="I7:I8"/>
    <mergeCell ref="J7:J8"/>
    <mergeCell ref="K7:K8"/>
    <mergeCell ref="L7:L8"/>
    <mergeCell ref="B9:B10"/>
    <mergeCell ref="C9:C10"/>
    <mergeCell ref="A11:A12"/>
    <mergeCell ref="B11:B12"/>
    <mergeCell ref="C11:C12"/>
    <mergeCell ref="O11:O12"/>
    <mergeCell ref="A13:A67"/>
    <mergeCell ref="B13:B15"/>
    <mergeCell ref="B16:B55"/>
    <mergeCell ref="B56:B61"/>
    <mergeCell ref="B62:B67"/>
    <mergeCell ref="E11:E12"/>
    <mergeCell ref="F11:F12"/>
    <mergeCell ref="G11:G12"/>
    <mergeCell ref="H11:L11"/>
    <mergeCell ref="M11:M12"/>
    <mergeCell ref="N11:N12"/>
    <mergeCell ref="D11:D12"/>
    <mergeCell ref="A177:B179"/>
    <mergeCell ref="A69:A124"/>
    <mergeCell ref="B69:B87"/>
    <mergeCell ref="B88:B106"/>
    <mergeCell ref="B107:B109"/>
    <mergeCell ref="B110:B124"/>
    <mergeCell ref="A126:A136"/>
    <mergeCell ref="B126:B136"/>
    <mergeCell ref="A138:A139"/>
    <mergeCell ref="B138:B139"/>
    <mergeCell ref="A141:A168"/>
    <mergeCell ref="B141:B168"/>
    <mergeCell ref="A170:A175"/>
    <mergeCell ref="B170:B173"/>
    <mergeCell ref="B174:B175"/>
  </mergeCells>
  <conditionalFormatting sqref="F13:F66 H13:L66 H68:L176 F68:F179">
    <cfRule type="cellIs" dxfId="178" priority="247" operator="equal">
      <formula>4</formula>
    </cfRule>
    <cfRule type="cellIs" dxfId="177" priority="248" operator="equal">
      <formula>3</formula>
    </cfRule>
    <cfRule type="cellIs" dxfId="176" priority="249" operator="equal">
      <formula>2</formula>
    </cfRule>
    <cfRule type="cellIs" dxfId="175" priority="250" operator="equal">
      <formula>1</formula>
    </cfRule>
  </conditionalFormatting>
  <conditionalFormatting sqref="H177:M179">
    <cfRule type="cellIs" dxfId="173" priority="234" operator="equal">
      <formula>4</formula>
    </cfRule>
    <cfRule type="cellIs" dxfId="172" priority="235" operator="equal">
      <formula>3</formula>
    </cfRule>
    <cfRule type="cellIs" dxfId="171" priority="236" operator="equal">
      <formula>2</formula>
    </cfRule>
    <cfRule type="cellIs" dxfId="170" priority="237" operator="equal">
      <formula>1</formula>
    </cfRule>
  </conditionalFormatting>
  <conditionalFormatting sqref="M68:M168 M170:M175">
    <cfRule type="containsText" dxfId="168" priority="18" operator="containsText" text="1">
      <formula>NOT(ISERROR(SEARCH("1",M68)))</formula>
    </cfRule>
  </conditionalFormatting>
  <dataValidations count="2">
    <dataValidation type="list" allowBlank="1" showInputMessage="1" showErrorMessage="1" sqref="L110:L114 K140:M140 H138:H139 H165:H168 J168:J175 I165:I175 H170:H175 H177:M179 F175:F176 K115:L118 K168:L176 K94:L109 M94:M118 H141:M143 H144:I164 J144:M167 H70:H118 I68:J118 K68:M93 F136:F173 I129:L132 K136:L139 I136:J140 F68:F132 H119:M128 F13:F66 H13:L66" xr:uid="{77A015CF-B22B-4792-9E6A-818349FFCA3A}">
      <formula1>$S$4:$S$9</formula1>
    </dataValidation>
    <dataValidation type="list" allowBlank="1" showInputMessage="1" showErrorMessage="1" sqref="G169:G176 G138:G167 G68:G128 G13:G66" xr:uid="{DC03B1D3-7953-47A8-8C57-F477023CB8B3}">
      <formula1>$P$5:$P$8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4" id="{38A17367-4F33-4CD9-B945-5D26F6D539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3" id="{94B446EB-2CE6-4127-8642-05872A0646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2" id="{7ED6132D-3AF6-4A76-9B3A-8E83B62AB6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F13:F17</xm:sqref>
        </x14:conditionalFormatting>
        <x14:conditionalFormatting xmlns:xm="http://schemas.microsoft.com/office/excel/2006/main">
          <x14:cfRule type="containsText" priority="251" stopIfTrue="1" operator="containsText" id="{356FFCDB-A3A3-4D65-8B52-73FEA961B36C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F13:F66 H13:L66 H68:L176 F68:F179</xm:sqref>
        </x14:conditionalFormatting>
        <x14:conditionalFormatting xmlns:xm="http://schemas.microsoft.com/office/excel/2006/main">
          <x14:cfRule type="iconSet" priority="341" id="{05604997-752C-4F31-B604-A6E7C3D095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0" id="{1925D807-CE05-460B-B7F4-E69F61504F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9" id="{0A544A4A-174A-4C95-BAE9-619158E955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F18:F23</xm:sqref>
        </x14:conditionalFormatting>
        <x14:conditionalFormatting xmlns:xm="http://schemas.microsoft.com/office/excel/2006/main">
          <x14:cfRule type="iconSet" priority="338" id="{2DEE9EA9-E011-4F6E-ACD4-EE8DAA5D33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7" id="{927CBF6B-F680-4A0D-934A-3F6E7A7DA7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6" id="{88CCB672-741C-4F2B-A2B6-450AC272FE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F24:F27</xm:sqref>
        </x14:conditionalFormatting>
        <x14:conditionalFormatting xmlns:xm="http://schemas.microsoft.com/office/excel/2006/main">
          <x14:cfRule type="iconSet" priority="335" id="{7E148DBB-9285-41A6-9E01-C82B61D8BE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F24:F54 I24:L54</xm:sqref>
        </x14:conditionalFormatting>
        <x14:conditionalFormatting xmlns:xm="http://schemas.microsoft.com/office/excel/2006/main">
          <x14:cfRule type="iconSet" priority="334" id="{42254293-2A5C-4CD0-BF8A-5B92C71DDC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3" id="{0CB0D752-AAC0-425B-9ACD-EDFB45FFA6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2" id="{274DF832-22DD-4369-9001-3EAFD41709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F28:F54</xm:sqref>
        </x14:conditionalFormatting>
        <x14:conditionalFormatting xmlns:xm="http://schemas.microsoft.com/office/excel/2006/main">
          <x14:cfRule type="iconSet" priority="109554" id="{396FAEB8-C082-463C-B66A-7717DA257A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55" id="{7C902387-B29E-4D7C-9863-7CD636408EE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56" id="{055E1F47-E4D9-4F18-89A4-1317550113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09444" id="{E33DD921-B3FC-4815-BE79-8611468B8B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45" id="{D380BD1D-5FBE-4682-9F9E-0B738F7658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46" id="{AFED5265-F45C-4750-9B02-195CD9AAA1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F56:F66</xm:sqref>
        </x14:conditionalFormatting>
        <x14:conditionalFormatting xmlns:xm="http://schemas.microsoft.com/office/excel/2006/main">
          <x14:cfRule type="iconSet" priority="109252" id="{2B33551E-1379-4394-83E8-BE847FB0E6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251" id="{2547CFA6-B162-4386-9311-40904EC29B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F70:F86</xm:sqref>
        </x14:conditionalFormatting>
        <x14:conditionalFormatting xmlns:xm="http://schemas.microsoft.com/office/excel/2006/main">
          <x14:cfRule type="iconSet" priority="109488" id="{AD5308DC-FF8F-4F51-BC0B-2E642D9872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F110:F125 I110:L125</xm:sqref>
        </x14:conditionalFormatting>
        <x14:conditionalFormatting xmlns:xm="http://schemas.microsoft.com/office/excel/2006/main">
          <x14:cfRule type="iconSet" priority="109166" id="{FBD9C70D-B9D0-44DC-A441-F690A4044D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F141:F143</xm:sqref>
        </x14:conditionalFormatting>
        <x14:conditionalFormatting xmlns:xm="http://schemas.microsoft.com/office/excel/2006/main">
          <x14:cfRule type="iconSet" priority="108924" id="{6E34D23A-58B5-4368-8EE5-21C0DD62B6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923" id="{ED532F9C-418C-459C-A608-3B31093652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F144:F148</xm:sqref>
        </x14:conditionalFormatting>
        <x14:conditionalFormatting xmlns:xm="http://schemas.microsoft.com/office/excel/2006/main">
          <x14:cfRule type="iconSet" priority="109087" id="{0A56D6B9-9C09-480E-A48F-5C0DE76182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F144:F167 H144:L167</xm:sqref>
        </x14:conditionalFormatting>
        <x14:conditionalFormatting xmlns:xm="http://schemas.microsoft.com/office/excel/2006/main">
          <x14:cfRule type="iconSet" priority="109091" id="{944A7DCA-468B-4DBC-9D82-E7A7293278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F144:F167</xm:sqref>
        </x14:conditionalFormatting>
        <x14:conditionalFormatting xmlns:xm="http://schemas.microsoft.com/office/excel/2006/main">
          <x14:cfRule type="iconSet" priority="315" id="{EFCED40C-A64B-4432-AF34-14117159A7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F174 K174:L174 H174:J175</xm:sqref>
        </x14:conditionalFormatting>
        <x14:conditionalFormatting xmlns:xm="http://schemas.microsoft.com/office/excel/2006/main">
          <x14:cfRule type="iconSet" priority="314" id="{BAD8021C-0B67-4656-87AE-52DDD2C7AC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F174</xm:sqref>
        </x14:conditionalFormatting>
        <x14:conditionalFormatting xmlns:xm="http://schemas.microsoft.com/office/excel/2006/main">
          <x14:cfRule type="iconSet" priority="313" id="{7623CF9F-DD04-43FC-AE52-88FD6CB08D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F175 F170:F173</xm:sqref>
        </x14:conditionalFormatting>
        <x14:conditionalFormatting xmlns:xm="http://schemas.microsoft.com/office/excel/2006/main">
          <x14:cfRule type="iconSet" priority="312" id="{8D4DAE38-3305-4806-9429-F75FB71CA9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F177:F179</xm:sqref>
        </x14:conditionalFormatting>
        <x14:conditionalFormatting xmlns:xm="http://schemas.microsoft.com/office/excel/2006/main">
          <x14:cfRule type="iconSet" priority="310" id="{1728F157-38A5-4575-BFD9-DFA14E214E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9" id="{1929B0EF-E9BA-4F49-8345-DC063E8325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7" id="{014432CE-20AB-44DF-99EF-B2C7983C74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8" id="{60C4A22B-BFFF-443F-A539-0B14E0437A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5" id="{19BCE424-552A-4200-9F13-5D2C4642A5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6" id="{CE777DA9-1F22-42D6-A95E-8212198285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H13:H17</xm:sqref>
        </x14:conditionalFormatting>
        <x14:conditionalFormatting xmlns:xm="http://schemas.microsoft.com/office/excel/2006/main">
          <x14:cfRule type="iconSet" priority="109635" id="{E8DC0A84-9CAD-4A42-98D6-09E49CA969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636" id="{81A58DC4-A484-4BAC-AF11-DEAAAAD7BF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637" id="{AD8DFD53-D6A1-4B6A-977D-8DE3BB6089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638" id="{60AD1164-49D1-4F47-9C98-4FB92E3E37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H13:H23 H55:H66</xm:sqref>
        </x14:conditionalFormatting>
        <x14:conditionalFormatting xmlns:xm="http://schemas.microsoft.com/office/excel/2006/main">
          <x14:cfRule type="iconSet" priority="300" id="{E61A99CB-0712-41E2-97BB-A57F6ECE0D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H13:H23</xm:sqref>
        </x14:conditionalFormatting>
        <x14:conditionalFormatting xmlns:xm="http://schemas.microsoft.com/office/excel/2006/main">
          <x14:cfRule type="iconSet" priority="299" id="{439F238A-77E3-4C59-AB55-55E38DA777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5" id="{9F935D35-577E-401C-97BD-2523270063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8" id="{6A9B811A-7451-4AC9-8BD3-E153BD60EF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7" id="{BDCAF675-291C-491C-BD27-0A64C9F0A2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6" id="{73E3DC4D-BAC9-418E-94E3-DA611F247C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H18:H23</xm:sqref>
        </x14:conditionalFormatting>
        <x14:conditionalFormatting xmlns:xm="http://schemas.microsoft.com/office/excel/2006/main">
          <x14:cfRule type="iconSet" priority="293" id="{07F606F0-5DED-4B51-A0EB-C317116930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2" id="{4DB31191-6D93-4465-8E38-CA7B92D80D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4" id="{45CC62EB-FAB3-4FB5-9EF4-6FDCF018D9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0" id="{35748DEF-DF93-41CA-8928-2C4BE06AB35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9" id="{E0A4618C-3213-4B41-9200-732A7AAE77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1" id="{53FCAE2A-1AC1-4642-8444-64FB5C625B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H24:H27</xm:sqref>
        </x14:conditionalFormatting>
        <x14:conditionalFormatting xmlns:xm="http://schemas.microsoft.com/office/excel/2006/main">
          <x14:cfRule type="iconSet" priority="284" id="{7146CA61-4623-4662-AF60-463F17B508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7" id="{88F8176C-865A-4B90-A38D-C0509B37EF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6" id="{9790F0EF-D341-4EDF-8460-FC6CF2EDFB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5" id="{B5170801-0780-4F95-A9FC-338F65D624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8" id="{79075490-B5A6-4D33-A931-3EFE8E2324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H24:H54</xm:sqref>
        </x14:conditionalFormatting>
        <x14:conditionalFormatting xmlns:xm="http://schemas.microsoft.com/office/excel/2006/main">
          <x14:cfRule type="iconSet" priority="283" id="{3782F839-C49B-4635-BCCF-2B3F104D22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2" id="{94FA8296-0A5A-4FF0-A769-200A1AD576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H28:H54</xm:sqref>
        </x14:conditionalFormatting>
        <x14:conditionalFormatting xmlns:xm="http://schemas.microsoft.com/office/excel/2006/main">
          <x14:cfRule type="iconSet" priority="109643" id="{6878B043-C717-4F0C-A071-0D6D1DD993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644" id="{B5BB9163-46EF-41EB-BE44-E29CA66B44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H55:H66</xm:sqref>
        </x14:conditionalFormatting>
        <x14:conditionalFormatting xmlns:xm="http://schemas.microsoft.com/office/excel/2006/main">
          <x14:cfRule type="iconSet" priority="109497" id="{6A62D2DD-F9D7-4BE6-9958-4FEE43C7D5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96" id="{733C84AE-1D0C-4899-9506-073A5176F9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95" id="{4626297A-B744-450B-8B30-C0AEE395DA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99" id="{614AD4E1-AAF0-482C-80C9-E1D29FD736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98" id="{DFACD7F4-BD74-4459-936F-8955FFC685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H110:H125</xm:sqref>
        </x14:conditionalFormatting>
        <x14:conditionalFormatting xmlns:xm="http://schemas.microsoft.com/office/excel/2006/main">
          <x14:cfRule type="iconSet" priority="109329" id="{4B6B9034-9282-49CA-B1B3-EADC02EE3D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330" id="{8C259091-1C4F-4D7F-BCF3-23E0255084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331" id="{672F502A-403A-4683-A077-C84C447FD4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H126:H128</xm:sqref>
        </x14:conditionalFormatting>
        <x14:conditionalFormatting xmlns:xm="http://schemas.microsoft.com/office/excel/2006/main">
          <x14:cfRule type="iconSet" priority="1" id="{F9A6B381-7B3E-4906-A7A0-0AF680D977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" id="{84CC1E70-EF49-4260-9E21-6D7A2A927C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" id="{2CBD95D4-0BF6-45E7-8C1E-AF0688D174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H138</xm:sqref>
        </x14:conditionalFormatting>
        <x14:conditionalFormatting xmlns:xm="http://schemas.microsoft.com/office/excel/2006/main">
          <x14:cfRule type="iconSet" priority="109093" id="{4EB6028F-0A3B-489C-BF00-6D485EDF8D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H141:H168 I142:J167</xm:sqref>
        </x14:conditionalFormatting>
        <x14:conditionalFormatting xmlns:xm="http://schemas.microsoft.com/office/excel/2006/main">
          <x14:cfRule type="iconSet" priority="109405" id="{C71379D1-7C13-4A1C-A4F0-8AA397D4AD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H56:I63 H55:K55 H64:K66</xm:sqref>
        </x14:conditionalFormatting>
        <x14:conditionalFormatting xmlns:xm="http://schemas.microsoft.com/office/excel/2006/main">
          <x14:cfRule type="iconSet" priority="108425" id="{601D7627-293E-4791-9B53-94756E805D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H56:I63</xm:sqref>
        </x14:conditionalFormatting>
        <x14:conditionalFormatting xmlns:xm="http://schemas.microsoft.com/office/excel/2006/main">
          <x14:cfRule type="iconSet" priority="266" id="{9926A20D-8DBB-48ED-8512-3E2978391E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7" id="{B7258B95-E765-4501-AFB6-78E1E790BE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H177:I179</xm:sqref>
        </x14:conditionalFormatting>
        <x14:conditionalFormatting xmlns:xm="http://schemas.microsoft.com/office/excel/2006/main">
          <x14:cfRule type="iconSet" priority="109100" id="{3A4E694B-E2E9-4834-BA2C-BBEA0C0904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H144:J167</xm:sqref>
        </x14:conditionalFormatting>
        <x14:conditionalFormatting xmlns:xm="http://schemas.microsoft.com/office/excel/2006/main">
          <x14:cfRule type="iconSet" priority="253" id="{0D74A9AC-ED2B-499E-A689-69343FF96F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H163:J167 H149:K162 H141:I141 H144:J148</xm:sqref>
        </x14:conditionalFormatting>
        <x14:conditionalFormatting xmlns:xm="http://schemas.microsoft.com/office/excel/2006/main">
          <x14:cfRule type="iconSet" priority="252" id="{AC46BB68-8D04-45D9-B2AE-59D0FEDB83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H163:J167 H149:K162 H144:J148</xm:sqref>
        </x14:conditionalFormatting>
        <x14:conditionalFormatting xmlns:xm="http://schemas.microsoft.com/office/excel/2006/main">
          <x14:cfRule type="iconSet" priority="259" id="{71EE8AC7-3270-4E5A-B7C2-61C8536C8F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8" id="{4A223A44-14BD-4ACC-9D18-5E5AFDBC01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0" id="{789784F8-B630-4207-B680-19A2EF5EE8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H174:J175</xm:sqref>
        </x14:conditionalFormatting>
        <x14:conditionalFormatting xmlns:xm="http://schemas.microsoft.com/office/excel/2006/main">
          <x14:cfRule type="iconSet" priority="109332" id="{CCAFF471-D3FD-418A-B91B-25C5A88116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H174:J179 H13:H23 I142:J167 H68:H109 H55:H66 H126:H169</xm:sqref>
        </x14:conditionalFormatting>
        <x14:conditionalFormatting xmlns:xm="http://schemas.microsoft.com/office/excel/2006/main">
          <x14:cfRule type="iconSet" priority="256" id="{246F6764-335B-41F2-AA53-D3A969711A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H18:K23</xm:sqref>
        </x14:conditionalFormatting>
        <x14:conditionalFormatting xmlns:xm="http://schemas.microsoft.com/office/excel/2006/main">
          <x14:cfRule type="iconSet" priority="255" id="{F5C4D001-B442-4084-9F05-FBDE6B5BFA9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H24:K27</xm:sqref>
        </x14:conditionalFormatting>
        <x14:conditionalFormatting xmlns:xm="http://schemas.microsoft.com/office/excel/2006/main">
          <x14:cfRule type="iconSet" priority="254" id="{6D1E4BC9-11E6-4219-87B0-0F5BD2B966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H28:K54</xm:sqref>
        </x14:conditionalFormatting>
        <x14:conditionalFormatting xmlns:xm="http://schemas.microsoft.com/office/excel/2006/main">
          <x14:cfRule type="iconSet" priority="109372" id="{183F1E33-4663-43DF-813F-F5F6098DEF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H180:L189 H141 F168:F173 I168:L169 K170:L176 F175:F189 F13:F23 I13:L23 H177:M179 H170:J175 F68:F109 I68:L109 I55:L66 F55:F66 F126:F143 I126:L143</xm:sqref>
        </x14:conditionalFormatting>
        <x14:conditionalFormatting xmlns:xm="http://schemas.microsoft.com/office/excel/2006/main">
          <x14:cfRule type="containsText" priority="238" stopIfTrue="1" operator="containsText" id="{D578BDAC-F740-4BB9-BED1-5149F0417E01}">
            <xm:f>NOT(ISERROR(SEARCH(0,H177)))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239" id="{6ED61277-0712-45E1-8354-5E4EA75BF8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0" id="{78A57C82-D853-4FAF-92A2-38293A84E7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H177:M179</xm:sqref>
        </x14:conditionalFormatting>
        <x14:conditionalFormatting xmlns:xm="http://schemas.microsoft.com/office/excel/2006/main">
          <x14:cfRule type="iconSet" priority="233" id="{BB020BAE-4656-461C-B1ED-3944D6D0AA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1" id="{79CE396A-4F04-4983-8EA0-EFDBB83A01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0" id="{3EAB0E4A-C89F-459E-AA5C-488400480F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9" id="{B330A93A-BAA7-4C89-886B-D8452F49B6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8" id="{C7FBB4DC-C4FC-4CBE-8C15-355395730A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7" id="{6AF226C5-CC37-4B94-B09D-536F267195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6" id="{7BEDEDD0-243A-42E7-AFF7-CD36D5BAEC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2" id="{10305EBD-954F-4B15-839F-7593572E6B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I13:I14</xm:sqref>
        </x14:conditionalFormatting>
        <x14:conditionalFormatting xmlns:xm="http://schemas.microsoft.com/office/excel/2006/main">
          <x14:cfRule type="iconSet" priority="225" id="{6EC9620C-D79F-40FF-8E65-72B5DFB00D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4" id="{E23922A9-AF51-43ED-B20A-0FD4FF47CD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3" id="{434394E2-BE0A-49EF-8FB1-3FBB703CC3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I16:I17</xm:sqref>
        </x14:conditionalFormatting>
        <x14:conditionalFormatting xmlns:xm="http://schemas.microsoft.com/office/excel/2006/main">
          <x14:cfRule type="iconSet" priority="216" id="{951B6943-E50E-47EE-8416-B4031CCDE1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7" id="{11AC0419-8596-4E7C-B076-9F832B2947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8" id="{0D5F1D77-C744-43F5-993D-CA34762467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9" id="{279EA4D5-19E8-4346-B259-D888114DAC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0" id="{4673E172-C3CA-4AF6-98F9-19248E1B2E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1" id="{FCA353C3-5EAE-4820-A2F8-A7C7B6CA07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2" id="{6858029A-2117-41DB-86A9-F31D55594B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I24:I27</xm:sqref>
        </x14:conditionalFormatting>
        <x14:conditionalFormatting xmlns:xm="http://schemas.microsoft.com/office/excel/2006/main">
          <x14:cfRule type="iconSet" priority="109462" id="{2F31F37C-D047-48F1-BD8A-2F63B0A0D6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63" id="{581D60A0-FF87-4FE6-A26A-88EEBDCAE1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59" id="{DFDB8ADE-D950-4172-9BC5-ACE738787E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58" id="{05E7E9A2-BEE7-4FAF-9DCE-B68E3E0E2C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57" id="{02139917-55A1-41B6-B9EA-7AE5638555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61" id="{62768482-582C-4E0C-8182-969B6583B8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60" id="{8C42B647-1EE7-4B62-B2BE-1B2372819F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I56:I66</xm:sqref>
        </x14:conditionalFormatting>
        <x14:conditionalFormatting xmlns:xm="http://schemas.microsoft.com/office/excel/2006/main">
          <x14:cfRule type="iconSet" priority="208" id="{3E8FBA6F-A985-48F7-AFE0-4C858D8CB0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5" id="{6E7AF231-4C73-4FA2-B6F1-476150AED9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6" id="{AD1668D7-4F1F-4DD2-AB0F-77227B8F8B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7" id="{A900539A-5982-49C1-9B80-D80E4EF826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I88:I105</xm:sqref>
        </x14:conditionalFormatting>
        <x14:conditionalFormatting xmlns:xm="http://schemas.microsoft.com/office/excel/2006/main">
          <x14:cfRule type="iconSet" priority="201" id="{DFE711B2-0B32-4CD0-BEDE-227B566973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2" id="{A5D2B7EC-586E-4C58-9DF8-F295D2BFF0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3" id="{B19CACDC-38CE-4D44-A18C-B1AC5BE010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4" id="{0A15E214-5729-44A3-86B5-AEBB1028F1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I107:I108</xm:sqref>
        </x14:conditionalFormatting>
        <x14:conditionalFormatting xmlns:xm="http://schemas.microsoft.com/office/excel/2006/main">
          <x14:cfRule type="iconSet" priority="109532" id="{525EA811-8151-4104-9EBD-0B575D55C7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33" id="{B7689880-E122-40A6-8B7E-453CF7A186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34" id="{65E06146-E698-4655-A44A-98283CD131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30" id="{FCFF77A3-3D09-4196-9D40-D7809147C9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31" id="{F1EFEB65-C5D0-4373-A5AD-CBDC0170C3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I110:I123</xm:sqref>
        </x14:conditionalFormatting>
        <x14:conditionalFormatting xmlns:xm="http://schemas.microsoft.com/office/excel/2006/main">
          <x14:cfRule type="iconSet" priority="109314" id="{D2E0DDCE-0F90-4634-8762-9E3307F644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313" id="{4DEB8FAB-C930-4CB8-B3EC-E8ACEE5E2D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316" id="{1D83DB10-707F-463C-B697-C2DB03B954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315" id="{8A0A573C-E41A-462D-8826-A1B5E5AF94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I126:I128</xm:sqref>
        </x14:conditionalFormatting>
        <x14:conditionalFormatting xmlns:xm="http://schemas.microsoft.com/office/excel/2006/main">
          <x14:cfRule type="iconSet" priority="8" id="{CCCE0463-970B-4C35-B91E-DD8D09B8EA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" id="{DE30587A-3C56-4F3C-B7B4-DC97DEF525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" id="{C78B3EA1-2C30-433F-AEEB-46C54DDDDF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" id="{9149D3D3-307F-4C42-AC82-30156FE0C9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I138</xm:sqref>
        </x14:conditionalFormatting>
        <x14:conditionalFormatting xmlns:xm="http://schemas.microsoft.com/office/excel/2006/main">
          <x14:cfRule type="iconSet" priority="190" id="{A7706F46-E503-41C2-BD55-C45DC03433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I13:J17</xm:sqref>
        </x14:conditionalFormatting>
        <x14:conditionalFormatting xmlns:xm="http://schemas.microsoft.com/office/excel/2006/main">
          <x14:cfRule type="iconSet" priority="109651" id="{35D136C3-8D66-46CC-84A2-D229F8BD07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645" id="{E278C314-A0A4-4F1C-98F4-3F95521047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646" id="{055D1EA0-8003-4C04-8D8F-6C2CF9F9BF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647" id="{2D731CFC-D0FF-4C48-BE5B-3F37C9FFA0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648" id="{941022ED-CAC0-4AF4-82CA-33ED8FC247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649" id="{CC63CEB2-DBAD-48BC-B53E-425C4AFDD5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650" id="{DDE494E4-65B1-47DC-ACE6-EA6DAC399A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I13:J22 I23:K23 I55:J66</xm:sqref>
        </x14:conditionalFormatting>
        <x14:conditionalFormatting xmlns:xm="http://schemas.microsoft.com/office/excel/2006/main">
          <x14:cfRule type="iconSet" priority="182" id="{836EEFF9-F5B4-47FF-B475-F3AFC69C40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1" id="{CC31686C-BE91-45D4-94D5-4CE2150544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I24:J27</xm:sqref>
        </x14:conditionalFormatting>
        <x14:conditionalFormatting xmlns:xm="http://schemas.microsoft.com/office/excel/2006/main">
          <x14:cfRule type="iconSet" priority="180" id="{3D8EB485-6CEC-40E2-B6AE-A656FCF1C6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9" id="{081CBC16-A735-4D55-BA9F-3D5041B695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8" id="{3073E029-4B8F-410E-A06F-D5530F2396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7" id="{F43347EB-EF45-45E6-84B8-29F605F5C0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6" id="{0910D5E5-E2E9-4C6B-83A0-012E33CA07A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5" id="{C8E76703-CCD7-4B08-8CC9-6D349E8A6B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4" id="{CA20BAD5-85A9-4F3E-9418-0E7F0E956C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I24:J54</xm:sqref>
        </x14:conditionalFormatting>
        <x14:conditionalFormatting xmlns:xm="http://schemas.microsoft.com/office/excel/2006/main">
          <x14:cfRule type="iconSet" priority="173" id="{BC004B67-8B45-464E-90B7-2E6CD5DA52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2" id="{57408010-9281-4443-B06F-44F6E8081D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I28:J54</xm:sqref>
        </x14:conditionalFormatting>
        <x14:conditionalFormatting xmlns:xm="http://schemas.microsoft.com/office/excel/2006/main">
          <x14:cfRule type="iconSet" priority="109591" id="{4D366CE9-D903-4583-93ED-B4EF43B49C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92" id="{94D51BCE-BD01-41D4-AF49-7BF9FDF32DF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I55:J55</xm:sqref>
        </x14:conditionalFormatting>
        <x14:conditionalFormatting xmlns:xm="http://schemas.microsoft.com/office/excel/2006/main">
          <x14:cfRule type="iconSet" priority="109420" id="{E5B8AC84-FFC8-4511-80B6-8D0D8FB2FE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19" id="{DE95BECE-9204-4A6D-B65F-4AC30E932F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I64:J66</xm:sqref>
        </x14:conditionalFormatting>
        <x14:conditionalFormatting xmlns:xm="http://schemas.microsoft.com/office/excel/2006/main">
          <x14:cfRule type="iconSet" priority="109255" id="{A0C72A30-28E3-4596-B662-4B6A717F03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I70:J86</xm:sqref>
        </x14:conditionalFormatting>
        <x14:conditionalFormatting xmlns:xm="http://schemas.microsoft.com/office/excel/2006/main">
          <x14:cfRule type="iconSet" priority="265" id="{40B2F6F0-FD33-4A51-926D-C93EF88682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4" id="{686D8423-76FE-4802-8FA5-285B65AB1E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3" id="{50DFDB48-DD4E-461F-B01B-62C42C8E13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I84:J86 H70:J83 H84:H109</xm:sqref>
        </x14:conditionalFormatting>
        <x14:conditionalFormatting xmlns:xm="http://schemas.microsoft.com/office/excel/2006/main">
          <x14:cfRule type="iconSet" priority="163" id="{A9BAA4B6-E325-4FB5-9B0B-DE2A5FD069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6" id="{02328DBB-6CEE-44B3-AED6-AD71CDC2C2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1" id="{1D0AB9C3-27BF-4143-9BC1-B5B57CC2E3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5" id="{38923529-94BC-4C0B-BF79-CA4B885296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2" id="{F1902A79-D312-4FD1-AB01-EFD8A12CD71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4" id="{026ECF2D-751B-489D-80EC-179C9BB5A0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I110:J114</xm:sqref>
        </x14:conditionalFormatting>
        <x14:conditionalFormatting xmlns:xm="http://schemas.microsoft.com/office/excel/2006/main">
          <x14:cfRule type="iconSet" priority="109539" id="{3D67BC36-64D8-4FB1-9B2E-4E8F781CB4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38" id="{54869164-367C-41F2-81E5-03A91AD315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35" id="{DD08FD4E-6D1D-4790-B6CE-E888A2236C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36" id="{F1BC8500-6B87-4E94-954A-86951D4A7D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37" id="{60374172-123F-4153-93D6-E6FD807DFB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I115:J123</xm:sqref>
        </x14:conditionalFormatting>
        <x14:conditionalFormatting xmlns:xm="http://schemas.microsoft.com/office/excel/2006/main">
          <x14:cfRule type="iconSet" priority="153" id="{0933D044-6C54-433A-9E29-A98DED2836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4" id="{1615AC55-ADD5-4641-A4F1-1EE1350D5A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1" id="{50BFD705-027A-4C3C-9FD2-EEFC46EF77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2" id="{A1A3FD29-2B47-4AD6-A44C-88E9BE95E1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5" id="{33640074-3FA8-4053-9694-324F59566B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I124:J125</xm:sqref>
        </x14:conditionalFormatting>
        <x14:conditionalFormatting xmlns:xm="http://schemas.microsoft.com/office/excel/2006/main">
          <x14:cfRule type="iconSet" priority="109070" id="{38FD221C-AA11-433F-9470-F60535304A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I149:J162 K144:K167</xm:sqref>
        </x14:conditionalFormatting>
        <x14:conditionalFormatting xmlns:xm="http://schemas.microsoft.com/office/excel/2006/main">
          <x14:cfRule type="iconSet" priority="149" id="{82DA73D3-7E2F-4EB1-A2DB-65C9D8D742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I13:K17</xm:sqref>
        </x14:conditionalFormatting>
        <x14:conditionalFormatting xmlns:xm="http://schemas.microsoft.com/office/excel/2006/main">
          <x14:cfRule type="iconSet" priority="145" id="{4FF67A63-F3F3-4731-AC67-E42372127E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6" id="{71AF4C69-C2DD-4311-A771-1D8A56AF46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7" id="{10E599F3-4076-4AD5-969E-5AA836E2FB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8" id="{09F6DC55-A772-40F5-B0AC-9933789408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4" id="{173F735E-0A78-4461-B07B-49BC644502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I23:K23 I16:I22</xm:sqref>
        </x14:conditionalFormatting>
        <x14:conditionalFormatting xmlns:xm="http://schemas.microsoft.com/office/excel/2006/main">
          <x14:cfRule type="iconSet" priority="142" id="{AB3271C3-10FC-4B81-907E-1F8A91B065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3" id="{7DFA7B87-EE95-48BF-8503-54F9E07BB0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I23:K23 I18:I22</xm:sqref>
        </x14:conditionalFormatting>
        <x14:conditionalFormatting xmlns:xm="http://schemas.microsoft.com/office/excel/2006/main">
          <x14:cfRule type="iconSet" priority="140" id="{C03E6CBC-89D7-476B-BBC7-09304AFC89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1" id="{9187F7B4-82DB-41F6-9F8A-3DC072184C5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I23:K23 I18:J22</xm:sqref>
        </x14:conditionalFormatting>
        <x14:conditionalFormatting xmlns:xm="http://schemas.microsoft.com/office/excel/2006/main">
          <x14:cfRule type="iconSet" priority="108530" id="{832F2F37-5D60-4AD7-A1E5-67A066C4E24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531" id="{0160D7BF-08B5-4ADB-BE0A-F2BD3AF4A2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I56:K63 I13:K17</xm:sqref>
        </x14:conditionalFormatting>
        <x14:conditionalFormatting xmlns:xm="http://schemas.microsoft.com/office/excel/2006/main">
          <x14:cfRule type="iconSet" priority="108536" id="{B21E2744-9B91-4D41-8FA1-C70A6258AB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I56:K63</xm:sqref>
        </x14:conditionalFormatting>
        <x14:conditionalFormatting xmlns:xm="http://schemas.microsoft.com/office/excel/2006/main">
          <x14:cfRule type="iconSet" priority="135" id="{0AB24D83-E864-4580-AE4E-16851F53D1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4" id="{AFC38AD6-2C0D-4C26-8890-0C7FB34BC9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3" id="{32DFF198-3F7C-4FD3-97B0-988F0D565A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2" id="{97A7B096-673E-4E15-A7D1-FDD8382F81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0" id="{5ABD1AEA-53BA-433D-899C-CE071E8E53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9" id="{2DAC9EBB-B5DE-419B-86D7-2EEE7BF089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1" id="{F32B84C2-7775-4656-B34F-0124833087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6" id="{AB562F48-66C1-46D9-82E9-1E798636F2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J13:J14</xm:sqref>
        </x14:conditionalFormatting>
        <x14:conditionalFormatting xmlns:xm="http://schemas.microsoft.com/office/excel/2006/main">
          <x14:cfRule type="iconSet" priority="128" id="{572754DA-6C0B-476F-B126-C9F14F5E0F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7" id="{DC474058-FE4C-48E2-B0A8-1D70D4D9D9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6" id="{65150557-6196-41E5-81B1-D150D96726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J16:J17</xm:sqref>
        </x14:conditionalFormatting>
        <x14:conditionalFormatting xmlns:xm="http://schemas.microsoft.com/office/excel/2006/main">
          <x14:cfRule type="iconSet" priority="121" id="{7F71D888-6668-4E3C-8175-DCC3A8055B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2" id="{27F47410-06CC-4BE2-92B2-6C94233389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3" id="{C889FC6E-D80F-49B4-8844-836C5A2ACB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4" id="{7116CDA6-C302-4A64-837E-192E9C932A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5" id="{E0D63362-2C99-434C-846C-058E118D2F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J16:J23</xm:sqref>
        </x14:conditionalFormatting>
        <x14:conditionalFormatting xmlns:xm="http://schemas.microsoft.com/office/excel/2006/main">
          <x14:cfRule type="iconSet" priority="119" id="{279ABA96-F1CA-4123-8514-FD5AEC1E4F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0" id="{9E5A6927-93FD-4947-ABE0-869D38F226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J18:J23</xm:sqref>
        </x14:conditionalFormatting>
        <x14:conditionalFormatting xmlns:xm="http://schemas.microsoft.com/office/excel/2006/main">
          <x14:cfRule type="iconSet" priority="116" id="{D0DBAFE1-08AD-4BFA-B567-B77D00BBEB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7" id="{B6A11D5A-27CD-4B54-A047-AC80460A2E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8" id="{A6C5E357-9CF9-4B9A-B7FC-5A4E6515B1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" id="{4DE494C7-E59B-44E7-A7CD-94F909844B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" id="{D390DC87-10C0-463C-BE74-C5DAA102F3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" id="{AD77F746-8ACF-4C89-871F-F2B8A09FC4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" id="{1D727180-B32A-4400-8131-105B032A96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J24:J27</xm:sqref>
        </x14:conditionalFormatting>
        <x14:conditionalFormatting xmlns:xm="http://schemas.microsoft.com/office/excel/2006/main">
          <x14:cfRule type="iconSet" priority="111" id="{C7B6D2FB-EA8D-491C-97B8-03A66A8D45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" id="{F396D982-53FE-4099-9ACB-4A84F09D1E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J28:J54</xm:sqref>
        </x14:conditionalFormatting>
        <x14:conditionalFormatting xmlns:xm="http://schemas.microsoft.com/office/excel/2006/main">
          <x14:cfRule type="iconSet" priority="109422" id="{7BECEB0B-CDE5-49DE-BC39-1459CD84FF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23" id="{7086C388-484B-49F8-AD73-CE1CFE8BFF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24" id="{89AC52C4-F7C1-4A1A-9124-8E17E818BD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25" id="{1B74DE58-8E2B-4C76-8AD6-DE211662EF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27" id="{B5222B5D-8805-4F23-BD25-C051C3CF4F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26" id="{56E25E0A-6E6D-4A3E-98A1-943A57080B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21" id="{875AE6A1-0807-4144-B65F-A8B73D6D49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J64:J66</xm:sqref>
        </x14:conditionalFormatting>
        <x14:conditionalFormatting xmlns:xm="http://schemas.microsoft.com/office/excel/2006/main">
          <x14:cfRule type="iconSet" priority="95" id="{FB7A947E-91CA-43AB-AFF0-A316ED2BA7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" id="{CC350D14-F26D-40DD-AEBA-554E8AD8EC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7" id="{F9D14CE4-2B42-4181-A216-6F8E59074E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8" id="{F9FA4643-1A1D-4FF9-8DB2-1B87CB638E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" id="{5A0A17D7-C292-4195-9871-04C9BF04DA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9" id="{89714CB3-7EFD-4749-8FF4-BD4404A497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" id="{D33D0287-58E6-40AF-B48C-F61DD3FEF9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" id="{8FD94FE3-85A2-4F0F-9B28-AB3A4E204D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J88:J105</xm:sqref>
        </x14:conditionalFormatting>
        <x14:conditionalFormatting xmlns:xm="http://schemas.microsoft.com/office/excel/2006/main">
          <x14:cfRule type="iconSet" priority="92" id="{D5314B70-597C-4BCA-BD0F-F7494CB3D2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1" id="{6ACAE078-B97D-4795-8ABB-2C87BDE3AE4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" id="{D7A92085-90B5-487B-85C9-EE45278516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4" id="{0E857C8B-9310-4210-9A3C-C52ED64CFF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J107:J108</xm:sqref>
        </x14:conditionalFormatting>
        <x14:conditionalFormatting xmlns:xm="http://schemas.microsoft.com/office/excel/2006/main">
          <x14:cfRule type="iconSet" priority="109540" id="{5E9368C4-2377-4C47-92E0-4D65470EC8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41" id="{7DF6B0B8-0535-406E-B0F0-B2E8F835FA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44" id="{8F661446-5E8B-4849-B8CF-008863442A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43" id="{4CB7624F-E022-44D1-8738-AADED352C3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542" id="{755F0650-6798-44E6-BFCA-6DA2464778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J110:J123</xm:sqref>
        </x14:conditionalFormatting>
        <x14:conditionalFormatting xmlns:xm="http://schemas.microsoft.com/office/excel/2006/main">
          <x14:cfRule type="iconSet" priority="109321" id="{9B08CB99-4EF9-4172-AD03-A2C61B13D4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322" id="{1BDD47F9-0707-4B5D-BB8E-D438F61CCF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323" id="{21D65BE9-7A5C-4873-B90E-5FBC658063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324" id="{2FB73A80-C8F8-42EA-964D-7E854A4DEE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J126:J128</xm:sqref>
        </x14:conditionalFormatting>
        <x14:conditionalFormatting xmlns:xm="http://schemas.microsoft.com/office/excel/2006/main">
          <x14:cfRule type="iconSet" priority="6" id="{5BCE61ED-C710-46D7-B5AC-4DED1F6897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" id="{D3980356-FF67-48CA-8886-B7C401C38C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" id="{3E8803AD-71BB-4732-882D-3C3E533AF6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" id="{9E64214D-F3AB-4602-859B-26DA5D7FF0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J138</xm:sqref>
        </x14:conditionalFormatting>
        <x14:conditionalFormatting xmlns:xm="http://schemas.microsoft.com/office/excel/2006/main">
          <x14:cfRule type="iconSet" priority="79" id="{892DAC79-9F04-45A6-8722-B081631D00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J141</xm:sqref>
        </x14:conditionalFormatting>
        <x14:conditionalFormatting xmlns:xm="http://schemas.microsoft.com/office/excel/2006/main">
          <x14:cfRule type="iconSet" priority="77" id="{E84D27BD-4A10-4F3A-9B14-4F2756470B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8" id="{C2354F0C-4D82-47C0-BD73-B859378942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J177:J179</xm:sqref>
        </x14:conditionalFormatting>
        <x14:conditionalFormatting xmlns:xm="http://schemas.microsoft.com/office/excel/2006/main">
          <x14:cfRule type="iconSet" priority="75" id="{07747FCF-A8F7-4AED-B45C-ED1BAF540D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6" id="{E2F61D6B-0B86-4997-AB3E-E35C7AC963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J13:K17</xm:sqref>
        </x14:conditionalFormatting>
        <x14:conditionalFormatting xmlns:xm="http://schemas.microsoft.com/office/excel/2006/main">
          <x14:cfRule type="iconSet" priority="109428" id="{DCDB6616-C412-466E-A790-ABBA167006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429" id="{7587CBBC-54BD-422C-B7C2-10FDFF0726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J56:K63 J55 J64:J66</xm:sqref>
        </x14:conditionalFormatting>
        <x14:conditionalFormatting xmlns:xm="http://schemas.microsoft.com/office/excel/2006/main">
          <x14:cfRule type="iconSet" priority="72" id="{0E175A71-76E1-4E30-BBEF-1E9A22B255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J87:K109 I70:J86</xm:sqref>
        </x14:conditionalFormatting>
        <x14:conditionalFormatting xmlns:xm="http://schemas.microsoft.com/office/excel/2006/main">
          <x14:cfRule type="iconSet" priority="71" id="{3A36FD1F-1CF2-4B08-B66F-6B13201451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J87:K109 J70:J86</xm:sqref>
        </x14:conditionalFormatting>
        <x14:conditionalFormatting xmlns:xm="http://schemas.microsoft.com/office/excel/2006/main">
          <x14:cfRule type="iconSet" priority="70" id="{C17B4FCC-5A6B-4760-BED4-23159A4FAD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J165:K167 K149:K164 I149:I162 J144:J164</xm:sqref>
        </x14:conditionalFormatting>
        <x14:conditionalFormatting xmlns:xm="http://schemas.microsoft.com/office/excel/2006/main">
          <x14:cfRule type="iconSet" priority="69" id="{7C6B0B9E-CDAD-406C-B8C6-D31973E8FF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8" id="{8C5DCDB9-6E54-44BE-8792-179F56E630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K13:K17</xm:sqref>
        </x14:conditionalFormatting>
        <x14:conditionalFormatting xmlns:xm="http://schemas.microsoft.com/office/excel/2006/main">
          <x14:cfRule type="iconSet" priority="67" id="{9174C0F4-6C6D-4BE9-BB9A-AC415E5A74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6" id="{9AE34748-0BAE-474A-9FC4-DBDC24A4F3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K18:K23</xm:sqref>
        </x14:conditionalFormatting>
        <x14:conditionalFormatting xmlns:xm="http://schemas.microsoft.com/office/excel/2006/main">
          <x14:cfRule type="iconSet" priority="64" id="{3A78CF45-0A98-43D5-BD40-FC815CC5F3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5" id="{28A077F7-63B4-4A1B-A1C0-CD5EFEF580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K24:K27</xm:sqref>
        </x14:conditionalFormatting>
        <x14:conditionalFormatting xmlns:xm="http://schemas.microsoft.com/office/excel/2006/main">
          <x14:cfRule type="iconSet" priority="63" id="{E378091B-116B-4A50-A682-6F217260EF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2" id="{476AE143-2B53-4BFA-B573-A631C87E97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K28:K54</xm:sqref>
        </x14:conditionalFormatting>
        <x14:conditionalFormatting xmlns:xm="http://schemas.microsoft.com/office/excel/2006/main">
          <x14:cfRule type="iconSet" priority="109666" id="{50D8C09B-C1BF-4C2B-B9FC-4F8FD96D2E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667" id="{A11D7937-809C-4E24-A0DD-FA30F86E4B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K55:K66</xm:sqref>
        </x14:conditionalFormatting>
        <x14:conditionalFormatting xmlns:xm="http://schemas.microsoft.com/office/excel/2006/main">
          <x14:cfRule type="iconSet" priority="109258" id="{4E793107-A189-4B1A-A12C-DE28A9F88E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9257" id="{88C89AC0-C5B0-45C6-ADC3-03373747B2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K70:K86</xm:sqref>
        </x14:conditionalFormatting>
        <x14:conditionalFormatting xmlns:xm="http://schemas.microsoft.com/office/excel/2006/main">
          <x14:cfRule type="iconSet" priority="109167" id="{EF2604F7-CCA3-4572-BF0A-A0E0AE983F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K141:K143</xm:sqref>
        </x14:conditionalFormatting>
        <x14:conditionalFormatting xmlns:xm="http://schemas.microsoft.com/office/excel/2006/main">
          <x14:cfRule type="iconSet" priority="55" id="{73ECE9CF-214F-45A7-89DB-010100D6C6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K163:K167</xm:sqref>
        </x14:conditionalFormatting>
        <x14:conditionalFormatting xmlns:xm="http://schemas.microsoft.com/office/excel/2006/main">
          <x14:cfRule type="iconSet" priority="54" id="{7C88A028-C6BB-4695-A4CE-0ABAED272B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K174 H170:J175</xm:sqref>
        </x14:conditionalFormatting>
        <x14:conditionalFormatting xmlns:xm="http://schemas.microsoft.com/office/excel/2006/main">
          <x14:cfRule type="iconSet" priority="53" id="{F76375DC-60AD-4010-8A0C-4D51D44EEC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K174 H174:J175</xm:sqref>
        </x14:conditionalFormatting>
        <x14:conditionalFormatting xmlns:xm="http://schemas.microsoft.com/office/excel/2006/main">
          <x14:cfRule type="iconSet" priority="45" id="{00155353-0E82-446C-BD4B-4E04936FFE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3" id="{BDF017CC-BDC7-4C34-9843-48C1BB017F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" id="{6D01B92F-5012-4393-9F9F-352F23F18B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" id="{B4763A85-73EA-4386-A3FB-EE76642217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" id="{FC672B3C-0E1F-4709-9F9E-AE4C889FC0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" id="{CC874B21-3DCE-4F95-BF87-580D1F5DE0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" id="{2E8E96FF-F672-43E6-858A-AD4D20F054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2" id="{460E26A2-976A-48F9-902F-3B05A41BFB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1" id="{70585BF5-8A83-4385-A22A-01A60FD351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0" id="{7AB1C0FC-1AF7-4AB7-AAA8-6689D42726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" id="{34E0C5FB-D54B-42D4-9F84-43D5699356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" id="{D7D41B8A-DD41-4B4F-B591-5EEE82E9C9B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K174</xm:sqref>
        </x14:conditionalFormatting>
        <x14:conditionalFormatting xmlns:xm="http://schemas.microsoft.com/office/excel/2006/main">
          <x14:cfRule type="iconSet" priority="40" id="{1B07FF6D-C7D5-49B5-A086-846B447F46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K175:L175 K170:K173</xm:sqref>
        </x14:conditionalFormatting>
        <x14:conditionalFormatting xmlns:xm="http://schemas.microsoft.com/office/excel/2006/main">
          <x14:cfRule type="iconSet" priority="39" id="{87265318-E159-4CD7-AE46-163A91EB25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" id="{C30746C0-E551-439C-9E8C-3CFCEF1135B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K177:M179</xm:sqref>
        </x14:conditionalFormatting>
        <x14:conditionalFormatting xmlns:xm="http://schemas.microsoft.com/office/excel/2006/main">
          <x14:cfRule type="iconSet" priority="37" id="{91B10B13-14F5-4CE3-9F20-5211EF4FE0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L13:L17</xm:sqref>
        </x14:conditionalFormatting>
        <x14:conditionalFormatting xmlns:xm="http://schemas.microsoft.com/office/excel/2006/main">
          <x14:cfRule type="iconSet" priority="36" id="{FCC45EE6-0846-4E70-B496-714F514D76F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L18:L23</xm:sqref>
        </x14:conditionalFormatting>
        <x14:conditionalFormatting xmlns:xm="http://schemas.microsoft.com/office/excel/2006/main">
          <x14:cfRule type="iconSet" priority="35" id="{4F13897A-BABD-4168-A3F9-08C1619C79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L24:L27</xm:sqref>
        </x14:conditionalFormatting>
        <x14:conditionalFormatting xmlns:xm="http://schemas.microsoft.com/office/excel/2006/main">
          <x14:cfRule type="iconSet" priority="34" id="{9F60F9CD-04C0-4BA4-8227-715DC47899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L28:L54</xm:sqref>
        </x14:conditionalFormatting>
        <x14:conditionalFormatting xmlns:xm="http://schemas.microsoft.com/office/excel/2006/main">
          <x14:cfRule type="iconSet" priority="109668" id="{7A3ACA0A-E6A2-4BE6-8A74-0437F52351C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L55:L66</xm:sqref>
        </x14:conditionalFormatting>
        <x14:conditionalFormatting xmlns:xm="http://schemas.microsoft.com/office/excel/2006/main">
          <x14:cfRule type="iconSet" priority="109168" id="{6CEB80EF-698D-4AFE-9665-6C7D1E321B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L142:L143</xm:sqref>
        </x14:conditionalFormatting>
        <x14:conditionalFormatting xmlns:xm="http://schemas.microsoft.com/office/excel/2006/main">
          <x14:cfRule type="iconSet" priority="31" id="{8BA57E21-C1FA-49F6-9B85-2999A5649D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L170:L173</xm:sqref>
        </x14:conditionalFormatting>
        <x14:conditionalFormatting xmlns:xm="http://schemas.microsoft.com/office/excel/2006/main">
          <x14:cfRule type="iconSet" priority="24" id="{EC1B861B-43E1-4AA1-9EDE-23FFB55E74A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" id="{14747009-0EF7-458E-931C-5407E74913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" id="{B7F7BC62-077E-42D0-8446-D6A5335B30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" id="{A1FCC2C1-C5A2-4B6F-BD81-54E7582E09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" id="{83DB3E8F-C3E0-4043-87CC-38C970A443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" id="{52FFF253-0959-42D3-895A-331995D768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" id="{2B1484E9-FAC8-4E44-95FB-3BA230FD42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" id="{C496F1ED-CCE0-4792-9E0E-F85D29250E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" id="{83D01987-1CA1-4BA2-80FC-F7B513071E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" id="{B0215ECE-D9FD-4CCD-B628-9FA33027CC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" id="{8E979015-63A2-4C73-AF0E-936F4ACB28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" id="{ED01F895-12FF-4A02-B9B1-8839187901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L174</xm:sqref>
        </x14:conditionalFormatting>
        <x14:conditionalFormatting xmlns:xm="http://schemas.microsoft.com/office/excel/2006/main">
          <x14:cfRule type="iconSet" priority="109553" id="{C8255CB1-BCED-4540-AF72-1C874D4EE348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M110:M125</xm:sqref>
        </x14:conditionalFormatting>
        <x14:conditionalFormatting xmlns:xm="http://schemas.microsoft.com/office/excel/2006/main">
          <x14:cfRule type="iconSet" priority="109399" id="{B9770428-2F40-4494-990D-36743B293AC8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M126:M140 M68:M109</xm:sqref>
        </x14:conditionalFormatting>
        <x14:conditionalFormatting xmlns:xm="http://schemas.microsoft.com/office/excel/2006/main">
          <x14:cfRule type="iconSet" priority="109102" id="{BAD36730-404C-4D62-A8BE-E242810525C7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M144:M167</xm:sqref>
        </x14:conditionalFormatting>
        <x14:conditionalFormatting xmlns:xm="http://schemas.microsoft.com/office/excel/2006/main">
          <x14:cfRule type="iconSet" priority="14" id="{00B91427-1770-4652-AF54-A7F1D522BC2F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M168 M141:M143</xm:sqref>
        </x14:conditionalFormatting>
        <x14:conditionalFormatting xmlns:xm="http://schemas.microsoft.com/office/excel/2006/main">
          <x14:cfRule type="iconSet" priority="13" id="{B2C0B33F-2EE0-46F7-BBA6-38D6A43064B7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M174</xm:sqref>
        </x14:conditionalFormatting>
        <x14:conditionalFormatting xmlns:xm="http://schemas.microsoft.com/office/excel/2006/main">
          <x14:cfRule type="iconSet" priority="12" id="{9A686D9A-0D50-4840-9C79-D670CB0D456B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M175 M170:M173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5976D-6F49-464A-AA9F-06E470E93AFB}">
  <sheetPr>
    <pageSetUpPr autoPageBreaks="0"/>
  </sheetPr>
  <dimension ref="A1:AM189"/>
  <sheetViews>
    <sheetView showGridLines="0" topLeftCell="A15" zoomScale="86" zoomScaleNormal="86" workbookViewId="0">
      <selection activeCell="D33" sqref="D33"/>
    </sheetView>
  </sheetViews>
  <sheetFormatPr baseColWidth="10" defaultColWidth="8.5703125" defaultRowHeight="15" x14ac:dyDescent="0.25"/>
  <cols>
    <col min="1" max="1" width="16.42578125" style="6" customWidth="1"/>
    <col min="2" max="2" width="19.42578125" style="42" customWidth="1"/>
    <col min="3" max="3" width="33.28515625" style="6" customWidth="1"/>
    <col min="4" max="4" width="114.28515625" style="6" customWidth="1"/>
    <col min="5" max="5" width="10.8554687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66.140625" style="14" customWidth="1"/>
    <col min="15" max="15" width="8.140625" style="16" customWidth="1"/>
    <col min="16" max="16" width="15.4257812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343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17 Febrero - 21 Febrero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/>
      <c r="B13" s="730"/>
      <c r="C13" s="68" t="s">
        <v>41</v>
      </c>
      <c r="D13" s="207" t="s">
        <v>42</v>
      </c>
      <c r="E13" s="201"/>
      <c r="F13" s="178">
        <v>3</v>
      </c>
      <c r="G13" s="238" t="s">
        <v>9</v>
      </c>
      <c r="H13" s="220">
        <v>3</v>
      </c>
      <c r="I13" s="279">
        <v>3</v>
      </c>
      <c r="J13" s="7">
        <v>3</v>
      </c>
      <c r="K13" s="7">
        <v>3</v>
      </c>
      <c r="L13" s="33">
        <v>3</v>
      </c>
      <c r="M13" s="122"/>
      <c r="N13" s="174"/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68" t="s">
        <v>41</v>
      </c>
      <c r="D14" s="207" t="s">
        <v>236</v>
      </c>
      <c r="E14" s="201">
        <v>45667</v>
      </c>
      <c r="F14" s="178">
        <v>1</v>
      </c>
      <c r="G14" s="238" t="s">
        <v>9</v>
      </c>
      <c r="H14" s="220">
        <v>1</v>
      </c>
      <c r="I14" s="279">
        <v>1</v>
      </c>
      <c r="J14" s="7">
        <v>1</v>
      </c>
      <c r="K14" s="7">
        <v>1</v>
      </c>
      <c r="L14" s="33">
        <v>1</v>
      </c>
      <c r="M14" s="122"/>
      <c r="N14" s="174" t="s">
        <v>237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9" customHeight="1" thickBot="1" x14ac:dyDescent="0.3">
      <c r="A15" s="720"/>
      <c r="B15" s="730"/>
      <c r="C15" s="72"/>
      <c r="D15" s="205"/>
      <c r="E15" s="248"/>
      <c r="F15" s="135"/>
      <c r="G15" s="277"/>
      <c r="H15" s="215"/>
      <c r="I15" s="243"/>
      <c r="J15" s="243"/>
      <c r="K15" s="10"/>
      <c r="L15" s="38"/>
      <c r="M15" s="122"/>
      <c r="N15" s="177"/>
      <c r="O15" s="12"/>
      <c r="P15" s="5"/>
      <c r="Q15" s="28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33" customHeight="1" thickBot="1" x14ac:dyDescent="0.3">
      <c r="A16" s="720"/>
      <c r="B16" s="731" t="s">
        <v>44</v>
      </c>
      <c r="C16" s="485" t="s">
        <v>45</v>
      </c>
      <c r="D16" s="540" t="s">
        <v>46</v>
      </c>
      <c r="E16" s="286"/>
      <c r="F16" s="155">
        <v>1</v>
      </c>
      <c r="G16" s="288" t="s">
        <v>9</v>
      </c>
      <c r="H16" s="218">
        <v>1</v>
      </c>
      <c r="I16" s="306">
        <v>1</v>
      </c>
      <c r="J16" s="8">
        <v>1</v>
      </c>
      <c r="K16" s="46">
        <v>1</v>
      </c>
      <c r="L16" s="32">
        <v>1</v>
      </c>
      <c r="M16" s="486"/>
      <c r="N16" s="311" t="s">
        <v>430</v>
      </c>
      <c r="O16" s="12"/>
      <c r="P16" s="5"/>
      <c r="Q16" s="28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18.600000000000001" customHeight="1" thickBot="1" x14ac:dyDescent="0.3">
      <c r="A17" s="720"/>
      <c r="B17" s="732"/>
      <c r="C17" s="356" t="s">
        <v>82</v>
      </c>
      <c r="D17" s="348" t="s">
        <v>347</v>
      </c>
      <c r="E17" s="154">
        <v>45698</v>
      </c>
      <c r="F17" s="158">
        <v>1</v>
      </c>
      <c r="G17" s="246" t="s">
        <v>9</v>
      </c>
      <c r="H17" s="215">
        <v>1</v>
      </c>
      <c r="I17" s="243">
        <v>1</v>
      </c>
      <c r="J17" s="10">
        <v>1</v>
      </c>
      <c r="K17" s="44">
        <v>1</v>
      </c>
      <c r="L17" s="38">
        <v>1</v>
      </c>
      <c r="M17" s="132"/>
      <c r="N17" s="557" t="s">
        <v>431</v>
      </c>
      <c r="O17" s="12"/>
      <c r="P17" s="5"/>
      <c r="Q17" s="28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18" customHeight="1" thickBot="1" x14ac:dyDescent="0.3">
      <c r="A18" s="720"/>
      <c r="B18" s="732"/>
      <c r="C18" s="68" t="s">
        <v>48</v>
      </c>
      <c r="D18" s="348" t="s">
        <v>51</v>
      </c>
      <c r="E18" s="154"/>
      <c r="F18" s="158">
        <v>1</v>
      </c>
      <c r="G18" s="246" t="s">
        <v>9</v>
      </c>
      <c r="H18" s="215">
        <v>1</v>
      </c>
      <c r="I18" s="243">
        <v>1</v>
      </c>
      <c r="J18" s="10">
        <v>1</v>
      </c>
      <c r="K18" s="44">
        <v>1</v>
      </c>
      <c r="L18" s="38">
        <v>1</v>
      </c>
      <c r="M18" s="132"/>
      <c r="N18" s="557"/>
      <c r="O18" s="12"/>
      <c r="P18" s="5"/>
      <c r="Q18" s="28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18.600000000000001" customHeight="1" thickBot="1" x14ac:dyDescent="0.3">
      <c r="A19" s="720"/>
      <c r="B19" s="732"/>
      <c r="C19" s="68" t="s">
        <v>48</v>
      </c>
      <c r="D19" s="541" t="s">
        <v>52</v>
      </c>
      <c r="E19" s="201">
        <v>45671</v>
      </c>
      <c r="F19" s="158">
        <v>3</v>
      </c>
      <c r="G19" s="246" t="s">
        <v>9</v>
      </c>
      <c r="H19" s="215">
        <v>3</v>
      </c>
      <c r="I19" s="243">
        <v>3</v>
      </c>
      <c r="J19" s="10">
        <v>1</v>
      </c>
      <c r="K19" s="44">
        <v>1</v>
      </c>
      <c r="L19" s="38">
        <v>1</v>
      </c>
      <c r="M19" s="132"/>
      <c r="N19" s="557" t="s">
        <v>432</v>
      </c>
      <c r="O19" s="12"/>
      <c r="P19" s="5"/>
      <c r="Q19" s="28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732"/>
      <c r="C20" s="68" t="s">
        <v>48</v>
      </c>
      <c r="D20" s="541" t="s">
        <v>53</v>
      </c>
      <c r="E20" s="201">
        <v>45678</v>
      </c>
      <c r="F20" s="158">
        <v>3</v>
      </c>
      <c r="G20" s="246" t="s">
        <v>9</v>
      </c>
      <c r="H20" s="215">
        <v>3</v>
      </c>
      <c r="I20" s="243">
        <v>3</v>
      </c>
      <c r="J20" s="10">
        <v>1</v>
      </c>
      <c r="K20" s="44">
        <v>1</v>
      </c>
      <c r="L20" s="38">
        <v>1</v>
      </c>
      <c r="M20" s="132"/>
      <c r="N20" s="557" t="s">
        <v>351</v>
      </c>
      <c r="O20" s="12"/>
      <c r="P20" s="5"/>
      <c r="Q20" s="28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732"/>
      <c r="C21" s="68" t="s">
        <v>48</v>
      </c>
      <c r="D21" s="541" t="s">
        <v>279</v>
      </c>
      <c r="E21" s="511">
        <v>45685</v>
      </c>
      <c r="F21" s="158">
        <v>3</v>
      </c>
      <c r="G21" s="246" t="s">
        <v>9</v>
      </c>
      <c r="H21" s="215">
        <v>3</v>
      </c>
      <c r="I21" s="243">
        <v>3</v>
      </c>
      <c r="J21" s="243">
        <v>1</v>
      </c>
      <c r="K21" s="170">
        <v>1</v>
      </c>
      <c r="L21" s="38">
        <v>1</v>
      </c>
      <c r="M21" s="132"/>
      <c r="N21" s="545" t="s">
        <v>433</v>
      </c>
      <c r="O21" s="12"/>
      <c r="P21" s="5"/>
      <c r="Q21" s="28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.600000000000001" customHeight="1" thickBot="1" x14ac:dyDescent="0.3">
      <c r="A22" s="720"/>
      <c r="B22" s="732"/>
      <c r="C22" s="68" t="s">
        <v>48</v>
      </c>
      <c r="D22" s="541" t="s">
        <v>56</v>
      </c>
      <c r="E22" s="511">
        <v>45691</v>
      </c>
      <c r="F22" s="158">
        <v>1</v>
      </c>
      <c r="G22" s="246" t="s">
        <v>9</v>
      </c>
      <c r="H22" s="215">
        <v>1</v>
      </c>
      <c r="I22" s="243">
        <v>1</v>
      </c>
      <c r="J22" s="243">
        <v>1</v>
      </c>
      <c r="K22" s="243">
        <v>1</v>
      </c>
      <c r="L22" s="38">
        <v>1</v>
      </c>
      <c r="M22" s="132"/>
      <c r="N22" s="557" t="s">
        <v>351</v>
      </c>
      <c r="O22" s="12"/>
      <c r="P22" s="5"/>
      <c r="Q22" s="28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732"/>
      <c r="C23" s="314" t="s">
        <v>48</v>
      </c>
      <c r="D23" s="542" t="s">
        <v>353</v>
      </c>
      <c r="E23" s="512">
        <v>45705</v>
      </c>
      <c r="F23" s="158">
        <v>1</v>
      </c>
      <c r="G23" s="246" t="s">
        <v>9</v>
      </c>
      <c r="H23" s="215">
        <v>1</v>
      </c>
      <c r="I23" s="243">
        <v>1</v>
      </c>
      <c r="J23" s="170">
        <v>1</v>
      </c>
      <c r="K23" s="44">
        <v>1</v>
      </c>
      <c r="L23" s="38">
        <v>1</v>
      </c>
      <c r="M23" s="122"/>
      <c r="N23" s="557" t="s">
        <v>354</v>
      </c>
      <c r="O23" s="12"/>
      <c r="P23" s="5"/>
      <c r="Q23" s="28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732"/>
      <c r="C24" s="314" t="s">
        <v>48</v>
      </c>
      <c r="D24" s="542" t="s">
        <v>355</v>
      </c>
      <c r="E24" s="512">
        <v>45705</v>
      </c>
      <c r="F24" s="158">
        <v>1</v>
      </c>
      <c r="G24" s="246" t="s">
        <v>9</v>
      </c>
      <c r="H24" s="215">
        <v>1</v>
      </c>
      <c r="I24" s="243">
        <v>1</v>
      </c>
      <c r="J24" s="170">
        <v>1</v>
      </c>
      <c r="K24" s="44">
        <v>1</v>
      </c>
      <c r="L24" s="38">
        <v>1</v>
      </c>
      <c r="M24" s="122"/>
      <c r="N24" s="557" t="s">
        <v>434</v>
      </c>
      <c r="O24" s="12"/>
      <c r="P24" s="5"/>
      <c r="Q24" s="28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732"/>
      <c r="C25" s="314" t="s">
        <v>48</v>
      </c>
      <c r="D25" s="542" t="s">
        <v>58</v>
      </c>
      <c r="E25" s="511">
        <v>45664</v>
      </c>
      <c r="F25" s="158">
        <v>1</v>
      </c>
      <c r="G25" s="246" t="s">
        <v>9</v>
      </c>
      <c r="H25" s="215">
        <v>1</v>
      </c>
      <c r="I25" s="243">
        <v>1</v>
      </c>
      <c r="J25" s="170">
        <v>1</v>
      </c>
      <c r="K25" s="44">
        <v>1</v>
      </c>
      <c r="L25" s="38">
        <v>1</v>
      </c>
      <c r="M25" s="122"/>
      <c r="N25" s="557" t="str">
        <f ca="1">CONCATENATE(" Se debió emitir el ", TEXT(E25, "DD/MMM")," en ", RIGHT(D25,5)," - ", NETWORKDAYS(E25,TODAY()), " días de retraso (HATCH)")</f>
        <v xml:space="preserve"> Se debió emitir el 07/Ene en Rev.B - 64 días de retraso (HATCH)</v>
      </c>
      <c r="O25" s="12"/>
      <c r="P25" s="5"/>
      <c r="Q25" s="28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732"/>
      <c r="C26" s="314" t="s">
        <v>48</v>
      </c>
      <c r="D26" s="445" t="s">
        <v>59</v>
      </c>
      <c r="E26" s="512">
        <v>45698</v>
      </c>
      <c r="F26" s="158">
        <v>1</v>
      </c>
      <c r="G26" s="246" t="s">
        <v>9</v>
      </c>
      <c r="H26" s="215">
        <v>1</v>
      </c>
      <c r="I26" s="243">
        <v>1</v>
      </c>
      <c r="J26" s="10">
        <v>1</v>
      </c>
      <c r="K26" s="44">
        <v>1</v>
      </c>
      <c r="L26" s="38">
        <v>1</v>
      </c>
      <c r="M26" s="132"/>
      <c r="N26" s="557" t="str">
        <f ca="1">CONCATENATE(" Se debió emitir el ", TEXT(E26, "DD/MMM")," en ", RIGHT(D26,5)," - ", NETWORKDAYS(E26,TODAY()), " días de retraso (HATCH)")</f>
        <v xml:space="preserve"> Se debió emitir el 10/Feb en Rev.B - 40 días de retraso (HATCH)</v>
      </c>
      <c r="O26" s="12"/>
      <c r="P26" s="5"/>
      <c r="Q26" s="28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732"/>
      <c r="C27" s="335" t="s">
        <v>48</v>
      </c>
      <c r="D27" s="541" t="s">
        <v>243</v>
      </c>
      <c r="E27" s="512">
        <v>45699</v>
      </c>
      <c r="F27" s="158">
        <v>1</v>
      </c>
      <c r="G27" s="125" t="s">
        <v>9</v>
      </c>
      <c r="H27" s="101">
        <v>1</v>
      </c>
      <c r="I27" s="7">
        <v>1</v>
      </c>
      <c r="J27" s="279">
        <v>1</v>
      </c>
      <c r="K27" s="47">
        <v>1</v>
      </c>
      <c r="L27" s="33">
        <v>1</v>
      </c>
      <c r="M27" s="123"/>
      <c r="N27" s="557" t="s">
        <v>356</v>
      </c>
      <c r="O27" s="12"/>
      <c r="P27" s="5"/>
      <c r="Q27" s="28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732"/>
      <c r="C28" s="335" t="s">
        <v>48</v>
      </c>
      <c r="D28" s="541" t="s">
        <v>281</v>
      </c>
      <c r="E28" s="512">
        <v>45699</v>
      </c>
      <c r="F28" s="158">
        <v>1</v>
      </c>
      <c r="G28" s="246" t="s">
        <v>9</v>
      </c>
      <c r="H28" s="101">
        <v>1</v>
      </c>
      <c r="I28" s="7">
        <v>1</v>
      </c>
      <c r="J28" s="279">
        <v>4</v>
      </c>
      <c r="K28" s="47">
        <v>4</v>
      </c>
      <c r="L28" s="33">
        <v>4</v>
      </c>
      <c r="M28" s="123"/>
      <c r="N28" s="557" t="s">
        <v>435</v>
      </c>
      <c r="O28" s="12"/>
      <c r="P28" s="5"/>
      <c r="Q28" s="28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732"/>
      <c r="C29" s="335" t="s">
        <v>48</v>
      </c>
      <c r="D29" s="445" t="s">
        <v>282</v>
      </c>
      <c r="E29" s="512">
        <v>45699</v>
      </c>
      <c r="F29" s="158">
        <v>1</v>
      </c>
      <c r="G29" s="246" t="s">
        <v>9</v>
      </c>
      <c r="H29" s="101">
        <v>1</v>
      </c>
      <c r="I29" s="7">
        <v>1</v>
      </c>
      <c r="J29" s="279">
        <v>1</v>
      </c>
      <c r="K29" s="47">
        <v>1</v>
      </c>
      <c r="L29" s="33">
        <v>1</v>
      </c>
      <c r="M29" s="123"/>
      <c r="N29" s="545" t="s">
        <v>436</v>
      </c>
      <c r="O29" s="12"/>
      <c r="P29" s="5"/>
      <c r="Q29" s="28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732"/>
      <c r="C30" s="335" t="s">
        <v>48</v>
      </c>
      <c r="D30" s="445" t="s">
        <v>283</v>
      </c>
      <c r="E30" s="512">
        <v>45691</v>
      </c>
      <c r="F30" s="158">
        <v>1</v>
      </c>
      <c r="G30" s="246" t="s">
        <v>9</v>
      </c>
      <c r="H30" s="101">
        <v>1</v>
      </c>
      <c r="I30" s="7">
        <v>1</v>
      </c>
      <c r="J30" s="279">
        <v>1</v>
      </c>
      <c r="K30" s="47">
        <v>4</v>
      </c>
      <c r="L30" s="33">
        <v>4</v>
      </c>
      <c r="M30" s="123"/>
      <c r="N30" s="545" t="s">
        <v>433</v>
      </c>
      <c r="O30" s="12"/>
      <c r="P30" s="5"/>
      <c r="Q30" s="28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8.600000000000001" customHeight="1" thickBot="1" x14ac:dyDescent="0.3">
      <c r="A31" s="720"/>
      <c r="B31" s="732"/>
      <c r="C31" s="335" t="s">
        <v>48</v>
      </c>
      <c r="D31" s="445" t="s">
        <v>244</v>
      </c>
      <c r="E31" s="512">
        <v>45691</v>
      </c>
      <c r="F31" s="158">
        <v>1</v>
      </c>
      <c r="G31" s="246" t="s">
        <v>9</v>
      </c>
      <c r="H31" s="101">
        <v>1</v>
      </c>
      <c r="I31" s="7">
        <v>1</v>
      </c>
      <c r="J31" s="279">
        <v>4</v>
      </c>
      <c r="K31" s="47">
        <v>4</v>
      </c>
      <c r="L31" s="33">
        <v>4</v>
      </c>
      <c r="M31" s="123"/>
      <c r="N31" s="545" t="s">
        <v>436</v>
      </c>
      <c r="O31" s="12"/>
      <c r="P31" s="5"/>
      <c r="Q31" s="28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8.600000000000001" customHeight="1" thickBot="1" x14ac:dyDescent="0.3">
      <c r="A32" s="720"/>
      <c r="B32" s="732"/>
      <c r="C32" s="335" t="s">
        <v>48</v>
      </c>
      <c r="D32" s="445" t="s">
        <v>245</v>
      </c>
      <c r="E32" s="512">
        <v>45698</v>
      </c>
      <c r="F32" s="158">
        <v>1</v>
      </c>
      <c r="G32" s="246" t="s">
        <v>9</v>
      </c>
      <c r="H32" s="101">
        <v>1</v>
      </c>
      <c r="I32" s="7">
        <v>1</v>
      </c>
      <c r="J32" s="279">
        <v>4</v>
      </c>
      <c r="K32" s="47">
        <v>4</v>
      </c>
      <c r="L32" s="33">
        <v>4</v>
      </c>
      <c r="M32" s="123"/>
      <c r="N32" s="545" t="s">
        <v>433</v>
      </c>
      <c r="O32" s="12"/>
      <c r="P32" s="5"/>
      <c r="Q32" s="28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9.149999999999999" customHeight="1" thickBot="1" x14ac:dyDescent="0.3">
      <c r="A33" s="720"/>
      <c r="B33" s="732"/>
      <c r="C33" s="335" t="s">
        <v>48</v>
      </c>
      <c r="D33" s="543" t="s">
        <v>60</v>
      </c>
      <c r="E33" s="512">
        <v>45709</v>
      </c>
      <c r="F33" s="158">
        <v>1</v>
      </c>
      <c r="G33" s="246" t="s">
        <v>9</v>
      </c>
      <c r="H33" s="101">
        <v>1</v>
      </c>
      <c r="I33" s="7">
        <v>1</v>
      </c>
      <c r="J33" s="279">
        <v>1</v>
      </c>
      <c r="K33" s="47">
        <v>1</v>
      </c>
      <c r="L33" s="33">
        <v>1</v>
      </c>
      <c r="M33" s="123"/>
      <c r="N33" s="557" t="s">
        <v>358</v>
      </c>
      <c r="O33" s="12"/>
      <c r="P33" s="5"/>
      <c r="Q33" s="28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8.600000000000001" customHeight="1" thickBot="1" x14ac:dyDescent="0.3">
      <c r="A34" s="720"/>
      <c r="B34" s="732"/>
      <c r="C34" s="335" t="s">
        <v>48</v>
      </c>
      <c r="D34" s="543" t="s">
        <v>284</v>
      </c>
      <c r="E34" s="512">
        <v>45691</v>
      </c>
      <c r="F34" s="158">
        <v>1</v>
      </c>
      <c r="G34" s="246" t="s">
        <v>9</v>
      </c>
      <c r="H34" s="101">
        <v>1</v>
      </c>
      <c r="I34" s="7">
        <v>1</v>
      </c>
      <c r="J34" s="279">
        <v>4</v>
      </c>
      <c r="K34" s="47">
        <v>4</v>
      </c>
      <c r="L34" s="33">
        <v>4</v>
      </c>
      <c r="M34" s="123"/>
      <c r="N34" s="545" t="s">
        <v>433</v>
      </c>
      <c r="O34" s="12"/>
      <c r="P34" s="5"/>
      <c r="Q34" s="28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600000000000001" customHeight="1" thickBot="1" x14ac:dyDescent="0.3">
      <c r="A35" s="720"/>
      <c r="B35" s="732"/>
      <c r="C35" s="335" t="s">
        <v>48</v>
      </c>
      <c r="D35" s="543" t="s">
        <v>285</v>
      </c>
      <c r="E35" s="512">
        <v>45723</v>
      </c>
      <c r="F35" s="158">
        <v>1</v>
      </c>
      <c r="G35" s="246" t="s">
        <v>9</v>
      </c>
      <c r="H35" s="101">
        <v>1</v>
      </c>
      <c r="I35" s="7">
        <v>1</v>
      </c>
      <c r="J35" s="279">
        <v>4</v>
      </c>
      <c r="K35" s="47">
        <v>4</v>
      </c>
      <c r="L35" s="33">
        <v>4</v>
      </c>
      <c r="M35" s="123"/>
      <c r="N35" s="545" t="s">
        <v>433</v>
      </c>
      <c r="O35" s="12"/>
      <c r="P35" s="5"/>
      <c r="Q35" s="28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.600000000000001" customHeight="1" thickBot="1" x14ac:dyDescent="0.3">
      <c r="A36" s="720"/>
      <c r="B36" s="732"/>
      <c r="C36" s="335" t="s">
        <v>48</v>
      </c>
      <c r="D36" s="445" t="s">
        <v>61</v>
      </c>
      <c r="E36" s="512">
        <v>45691</v>
      </c>
      <c r="F36" s="158">
        <v>1</v>
      </c>
      <c r="G36" s="246" t="s">
        <v>9</v>
      </c>
      <c r="H36" s="101">
        <v>1</v>
      </c>
      <c r="I36" s="7">
        <v>1</v>
      </c>
      <c r="J36" s="279">
        <v>1</v>
      </c>
      <c r="K36" s="47">
        <v>1</v>
      </c>
      <c r="L36" s="33">
        <v>1</v>
      </c>
      <c r="M36" s="123"/>
      <c r="N36" s="557" t="str">
        <f ca="1">CONCATENATE(" Se debió emitir el ", TEXT(E36, "DD/MMM")," en ", RIGHT(D36,5)," - ", NETWORKDAYS(E36,TODAY()), " días de retraso (HATCH)")</f>
        <v xml:space="preserve"> Se debió emitir el 03/Feb en Rev.B - 45 días de retraso (HATCH)</v>
      </c>
      <c r="O36" s="12"/>
      <c r="P36" s="5"/>
      <c r="Q36" s="28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732"/>
      <c r="C37" s="335" t="s">
        <v>48</v>
      </c>
      <c r="D37" s="541" t="s">
        <v>286</v>
      </c>
      <c r="E37" s="512">
        <v>45698</v>
      </c>
      <c r="F37" s="158">
        <v>1</v>
      </c>
      <c r="G37" s="246" t="s">
        <v>9</v>
      </c>
      <c r="H37" s="101">
        <v>1</v>
      </c>
      <c r="I37" s="7">
        <v>1</v>
      </c>
      <c r="J37" s="279">
        <v>1</v>
      </c>
      <c r="K37" s="47">
        <v>1</v>
      </c>
      <c r="L37" s="33">
        <v>1</v>
      </c>
      <c r="M37" s="123"/>
      <c r="N37" s="557" t="s">
        <v>354</v>
      </c>
      <c r="O37" s="12"/>
      <c r="P37" s="5"/>
      <c r="Q37" s="28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732"/>
      <c r="C38" s="335" t="s">
        <v>48</v>
      </c>
      <c r="D38" s="541" t="s">
        <v>287</v>
      </c>
      <c r="E38" s="512">
        <v>45698</v>
      </c>
      <c r="F38" s="158">
        <v>1</v>
      </c>
      <c r="G38" s="246" t="s">
        <v>9</v>
      </c>
      <c r="H38" s="101">
        <v>1</v>
      </c>
      <c r="I38" s="7">
        <v>1</v>
      </c>
      <c r="J38" s="279">
        <v>1</v>
      </c>
      <c r="K38" s="47">
        <v>1</v>
      </c>
      <c r="L38" s="33">
        <v>1</v>
      </c>
      <c r="M38" s="123"/>
      <c r="N38" s="557" t="s">
        <v>354</v>
      </c>
      <c r="O38" s="12"/>
      <c r="P38" s="5"/>
      <c r="Q38" s="28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732"/>
      <c r="C39" s="335" t="s">
        <v>48</v>
      </c>
      <c r="D39" s="445" t="s">
        <v>359</v>
      </c>
      <c r="E39" s="512">
        <v>45691</v>
      </c>
      <c r="F39" s="158">
        <v>1</v>
      </c>
      <c r="G39" s="246" t="s">
        <v>9</v>
      </c>
      <c r="H39" s="101">
        <v>1</v>
      </c>
      <c r="I39" s="7">
        <v>1</v>
      </c>
      <c r="J39" s="279">
        <v>4</v>
      </c>
      <c r="K39" s="47">
        <v>4</v>
      </c>
      <c r="L39" s="33">
        <v>4</v>
      </c>
      <c r="M39" s="123"/>
      <c r="N39" s="545" t="s">
        <v>433</v>
      </c>
      <c r="O39" s="12"/>
      <c r="P39" s="5"/>
      <c r="Q39" s="28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75" customHeight="1" thickBot="1" x14ac:dyDescent="0.3">
      <c r="A40" s="720"/>
      <c r="B40" s="732"/>
      <c r="C40" s="335" t="s">
        <v>48</v>
      </c>
      <c r="D40" s="348" t="s">
        <v>66</v>
      </c>
      <c r="E40" s="511">
        <v>45691</v>
      </c>
      <c r="F40" s="158">
        <v>1</v>
      </c>
      <c r="G40" s="125" t="s">
        <v>9</v>
      </c>
      <c r="H40" s="170">
        <v>1</v>
      </c>
      <c r="I40" s="10">
        <v>1</v>
      </c>
      <c r="J40" s="243">
        <v>1</v>
      </c>
      <c r="K40" s="44">
        <v>1</v>
      </c>
      <c r="L40" s="38">
        <v>1</v>
      </c>
      <c r="M40" s="132"/>
      <c r="N40" s="557" t="str">
        <f ca="1">CONCATENATE(" Se debió emitir el ", TEXT(E40, "DD/MMM")," en ", RIGHT(D40,5)," - ", NETWORKDAYS(E40,TODAY()), " días de retraso (HATCH)")</f>
        <v xml:space="preserve"> Se debió emitir el 03/Feb en Rev.B - 45 días de retraso (HATCH)</v>
      </c>
      <c r="O40" s="12"/>
      <c r="P40" s="5"/>
      <c r="Q40" s="28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8.75" customHeight="1" thickBot="1" x14ac:dyDescent="0.3">
      <c r="A41" s="720"/>
      <c r="B41" s="732"/>
      <c r="C41" s="335" t="s">
        <v>48</v>
      </c>
      <c r="D41" s="532" t="s">
        <v>360</v>
      </c>
      <c r="E41" s="511">
        <v>45698</v>
      </c>
      <c r="F41" s="158">
        <v>1</v>
      </c>
      <c r="G41" s="125" t="s">
        <v>9</v>
      </c>
      <c r="H41" s="170">
        <v>1</v>
      </c>
      <c r="I41" s="10">
        <v>1</v>
      </c>
      <c r="J41" s="243">
        <v>1</v>
      </c>
      <c r="K41" s="44">
        <v>1</v>
      </c>
      <c r="L41" s="38">
        <v>1</v>
      </c>
      <c r="M41" s="132"/>
      <c r="N41" s="557" t="str">
        <f ca="1">CONCATENATE(" Se debió emitir el ", TEXT(E41, "DD/MMM")," en ", RIGHT(D41,5)," - ", NETWORKDAYS(E41,TODAY()), " días de retraso (HATCH)")</f>
        <v xml:space="preserve"> Se debió emitir el 10/Feb en inea) - 40 días de retraso (HATCH)</v>
      </c>
      <c r="O41" s="12"/>
      <c r="P41" s="5"/>
      <c r="Q41" s="28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8.75" customHeight="1" thickBot="1" x14ac:dyDescent="0.3">
      <c r="A42" s="720"/>
      <c r="B42" s="732"/>
      <c r="C42" s="335" t="s">
        <v>48</v>
      </c>
      <c r="D42" s="348" t="s">
        <v>361</v>
      </c>
      <c r="E42" s="154"/>
      <c r="F42" s="158">
        <v>1</v>
      </c>
      <c r="G42" s="246" t="s">
        <v>9</v>
      </c>
      <c r="H42" s="170">
        <v>1</v>
      </c>
      <c r="I42" s="10">
        <v>1</v>
      </c>
      <c r="J42" s="243">
        <v>4</v>
      </c>
      <c r="K42" s="44">
        <v>4</v>
      </c>
      <c r="L42" s="38">
        <v>4</v>
      </c>
      <c r="M42" s="132"/>
      <c r="N42" s="545" t="s">
        <v>437</v>
      </c>
      <c r="O42" s="12"/>
      <c r="P42" s="5"/>
      <c r="Q42" s="28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8.600000000000001" customHeight="1" thickBot="1" x14ac:dyDescent="0.3">
      <c r="A43" s="720"/>
      <c r="B43" s="732"/>
      <c r="C43" s="335" t="s">
        <v>48</v>
      </c>
      <c r="D43" s="348" t="s">
        <v>67</v>
      </c>
      <c r="E43" s="511">
        <v>45691</v>
      </c>
      <c r="F43" s="158">
        <v>1</v>
      </c>
      <c r="G43" s="125" t="s">
        <v>9</v>
      </c>
      <c r="H43" s="170">
        <v>1</v>
      </c>
      <c r="I43" s="10">
        <v>1</v>
      </c>
      <c r="J43" s="243">
        <v>1</v>
      </c>
      <c r="K43" s="44">
        <v>1</v>
      </c>
      <c r="L43" s="38">
        <v>1</v>
      </c>
      <c r="M43" s="132"/>
      <c r="N43" s="557" t="str">
        <f ca="1">CONCATENATE(" Se debió emitir el ", TEXT(E43, "DD/MMM")," en ", RIGHT(D43,5)," - ", NETWORKDAYS(E43,TODAY()), " días de retraso (HATCH)")</f>
        <v xml:space="preserve"> Se debió emitir el 03/Feb en Rev.B - 45 días de retraso (HATCH)</v>
      </c>
      <c r="O43" s="12"/>
      <c r="P43" s="5"/>
      <c r="Q43" s="28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8.600000000000001" customHeight="1" thickBot="1" x14ac:dyDescent="0.3">
      <c r="A44" s="720"/>
      <c r="B44" s="732"/>
      <c r="C44" s="335" t="s">
        <v>48</v>
      </c>
      <c r="D44" s="348" t="s">
        <v>68</v>
      </c>
      <c r="E44" s="511">
        <v>45691</v>
      </c>
      <c r="F44" s="158">
        <v>1</v>
      </c>
      <c r="G44" s="246" t="s">
        <v>9</v>
      </c>
      <c r="H44" s="170">
        <v>1</v>
      </c>
      <c r="I44" s="10">
        <v>1</v>
      </c>
      <c r="J44" s="243">
        <v>1</v>
      </c>
      <c r="K44" s="44">
        <v>1</v>
      </c>
      <c r="L44" s="38">
        <v>1</v>
      </c>
      <c r="M44" s="132"/>
      <c r="N44" s="557" t="str">
        <f ca="1">CONCATENATE(" Se debió emitir el ", TEXT(E44, "DD/MMM")," en ", RIGHT(D44,5)," - ", NETWORKDAYS(E44,TODAY()), " días de retraso (HATCH)")</f>
        <v xml:space="preserve"> Se debió emitir el 03/Feb en Rev.B - 45 días de retraso (HATCH)</v>
      </c>
      <c r="O44" s="12"/>
      <c r="P44" s="5"/>
      <c r="Q44" s="28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" customHeight="1" thickBot="1" x14ac:dyDescent="0.3">
      <c r="A45" s="720"/>
      <c r="B45" s="732"/>
      <c r="C45" s="335" t="s">
        <v>48</v>
      </c>
      <c r="D45" s="348" t="s">
        <v>63</v>
      </c>
      <c r="E45" s="511">
        <v>45691</v>
      </c>
      <c r="F45" s="158">
        <v>1</v>
      </c>
      <c r="G45" s="246" t="s">
        <v>9</v>
      </c>
      <c r="H45" s="170">
        <v>1</v>
      </c>
      <c r="I45" s="10">
        <v>1</v>
      </c>
      <c r="J45" s="243">
        <v>1</v>
      </c>
      <c r="K45" s="44">
        <v>1</v>
      </c>
      <c r="L45" s="38">
        <v>1</v>
      </c>
      <c r="M45" s="132"/>
      <c r="N45" s="557" t="str">
        <f ca="1">CONCATENATE(" Se debió emitir el ", TEXT(E45, "DD/MMM")," en ", RIGHT(D45,5)," - ", NETWORKDAYS(E45,TODAY()), " días de retraso (HATCH)")</f>
        <v xml:space="preserve"> Se debió emitir el 03/Feb en Rev.B - 45 días de retraso (HATCH)</v>
      </c>
      <c r="O45" s="12"/>
      <c r="P45" s="5"/>
      <c r="Q45" s="28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8" customHeight="1" thickBot="1" x14ac:dyDescent="0.3">
      <c r="A46" s="720"/>
      <c r="B46" s="732"/>
      <c r="C46" s="335" t="s">
        <v>48</v>
      </c>
      <c r="D46" s="348" t="s">
        <v>290</v>
      </c>
      <c r="E46" s="511">
        <v>45691</v>
      </c>
      <c r="F46" s="158">
        <v>1</v>
      </c>
      <c r="G46" s="246" t="s">
        <v>9</v>
      </c>
      <c r="H46" s="170">
        <v>1</v>
      </c>
      <c r="I46" s="10">
        <v>1</v>
      </c>
      <c r="J46" s="243">
        <v>1</v>
      </c>
      <c r="K46" s="44">
        <v>1</v>
      </c>
      <c r="L46" s="38">
        <v>1</v>
      </c>
      <c r="M46" s="132"/>
      <c r="N46" s="557" t="str">
        <f ca="1">CONCATENATE(" Se debió emitir el ", TEXT(E46, "DD/MMM")," en ", RIGHT(D46,5)," - ", NETWORKDAYS(E46,TODAY()), " días de retraso (HATCH)")</f>
        <v xml:space="preserve"> Se debió emitir el 03/Feb en Rev.B - 45 días de retraso (HATCH)</v>
      </c>
      <c r="O46" s="12"/>
      <c r="P46" s="5"/>
      <c r="Q46" s="28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8" customHeight="1" thickBot="1" x14ac:dyDescent="0.3">
      <c r="A47" s="720"/>
      <c r="B47" s="732"/>
      <c r="C47" s="335" t="s">
        <v>48</v>
      </c>
      <c r="D47" s="541" t="s">
        <v>71</v>
      </c>
      <c r="E47" s="511">
        <v>45685</v>
      </c>
      <c r="F47" s="158">
        <v>3</v>
      </c>
      <c r="G47" s="246" t="s">
        <v>9</v>
      </c>
      <c r="H47" s="170">
        <v>3</v>
      </c>
      <c r="I47" s="10">
        <v>3</v>
      </c>
      <c r="J47" s="243">
        <v>4</v>
      </c>
      <c r="K47" s="44">
        <v>4</v>
      </c>
      <c r="L47" s="38">
        <v>4</v>
      </c>
      <c r="M47" s="132"/>
      <c r="N47" s="545" t="s">
        <v>437</v>
      </c>
      <c r="O47" s="12"/>
      <c r="P47" s="5"/>
      <c r="Q47" s="28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" customHeight="1" thickBot="1" x14ac:dyDescent="0.3">
      <c r="A48" s="720"/>
      <c r="B48" s="732"/>
      <c r="C48" s="335" t="s">
        <v>48</v>
      </c>
      <c r="D48" s="348" t="s">
        <v>72</v>
      </c>
      <c r="E48" s="511">
        <v>45698</v>
      </c>
      <c r="F48" s="158">
        <v>1</v>
      </c>
      <c r="G48" s="246" t="s">
        <v>9</v>
      </c>
      <c r="H48" s="170">
        <v>1</v>
      </c>
      <c r="I48" s="10">
        <v>1</v>
      </c>
      <c r="J48" s="243">
        <v>1</v>
      </c>
      <c r="K48" s="44">
        <v>1</v>
      </c>
      <c r="L48" s="38">
        <v>1</v>
      </c>
      <c r="M48" s="132"/>
      <c r="N48" s="557" t="str">
        <f ca="1">CONCATENATE(" Se debió emitir el ", TEXT(E48, "DD/MMM")," en ", RIGHT(D48,5)," - ", NETWORKDAYS(E48,TODAY()), " días de retraso (HATCH)")</f>
        <v xml:space="preserve"> Se debió emitir el 10/Feb en Rev.B - 40 días de retraso (HATCH)</v>
      </c>
      <c r="O48" s="12"/>
      <c r="P48" s="5"/>
      <c r="Q48" s="28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8" customHeight="1" thickBot="1" x14ac:dyDescent="0.3">
      <c r="A49" s="720"/>
      <c r="B49" s="732"/>
      <c r="C49" s="335" t="s">
        <v>48</v>
      </c>
      <c r="D49" s="348" t="s">
        <v>73</v>
      </c>
      <c r="E49" s="511">
        <v>45698</v>
      </c>
      <c r="F49" s="158">
        <v>1</v>
      </c>
      <c r="G49" s="246" t="s">
        <v>9</v>
      </c>
      <c r="H49" s="170">
        <v>1</v>
      </c>
      <c r="I49" s="10">
        <v>1</v>
      </c>
      <c r="J49" s="243">
        <v>1</v>
      </c>
      <c r="K49" s="44">
        <v>1</v>
      </c>
      <c r="L49" s="38">
        <v>1</v>
      </c>
      <c r="M49" s="132"/>
      <c r="N49" s="557" t="str">
        <f ca="1">CONCATENATE(" Se debió emitir el ", TEXT(E49, "DD/MMM")," en ", RIGHT(D49,5)," - ", NETWORKDAYS(E49,TODAY()), " días de retraso (HATCH)")</f>
        <v xml:space="preserve"> Se debió emitir el 10/Feb en Rev.B - 40 días de retraso (HATCH)</v>
      </c>
      <c r="O49" s="12"/>
      <c r="P49" s="5"/>
      <c r="Q49" s="28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" customHeight="1" thickBot="1" x14ac:dyDescent="0.3">
      <c r="A50" s="720"/>
      <c r="B50" s="732"/>
      <c r="C50" s="335" t="s">
        <v>48</v>
      </c>
      <c r="D50" s="348" t="s">
        <v>363</v>
      </c>
      <c r="E50" s="511">
        <v>45684</v>
      </c>
      <c r="F50" s="158"/>
      <c r="G50" s="246"/>
      <c r="H50" s="170"/>
      <c r="I50" s="10"/>
      <c r="J50" s="243"/>
      <c r="K50" s="44"/>
      <c r="L50" s="38">
        <v>1</v>
      </c>
      <c r="M50" s="132"/>
      <c r="N50" s="545" t="s">
        <v>437</v>
      </c>
      <c r="O50" s="12"/>
      <c r="P50" s="5"/>
      <c r="Q50" s="28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8.600000000000001" customHeight="1" thickBot="1" x14ac:dyDescent="0.3">
      <c r="A51" s="720"/>
      <c r="B51" s="732"/>
      <c r="C51" s="335" t="s">
        <v>48</v>
      </c>
      <c r="D51" s="348" t="s">
        <v>364</v>
      </c>
      <c r="E51" s="511">
        <v>45684</v>
      </c>
      <c r="F51" s="158">
        <v>1</v>
      </c>
      <c r="G51" s="246" t="s">
        <v>9</v>
      </c>
      <c r="H51" s="170">
        <v>1</v>
      </c>
      <c r="I51" s="10">
        <v>1</v>
      </c>
      <c r="J51" s="243">
        <v>4</v>
      </c>
      <c r="K51" s="44">
        <v>4</v>
      </c>
      <c r="L51" s="38">
        <v>4</v>
      </c>
      <c r="M51" s="132"/>
      <c r="N51" s="545" t="s">
        <v>438</v>
      </c>
      <c r="O51" s="12"/>
      <c r="P51" s="5"/>
      <c r="Q51" s="28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.600000000000001" customHeight="1" thickBot="1" x14ac:dyDescent="0.3">
      <c r="A52" s="720"/>
      <c r="B52" s="732"/>
      <c r="C52" s="335" t="s">
        <v>48</v>
      </c>
      <c r="D52" s="348" t="s">
        <v>64</v>
      </c>
      <c r="E52" s="154">
        <v>45705</v>
      </c>
      <c r="F52" s="158">
        <v>1</v>
      </c>
      <c r="G52" s="246" t="s">
        <v>9</v>
      </c>
      <c r="H52" s="170">
        <v>1</v>
      </c>
      <c r="I52" s="10">
        <v>1</v>
      </c>
      <c r="J52" s="243">
        <v>4</v>
      </c>
      <c r="K52" s="44">
        <v>4</v>
      </c>
      <c r="L52" s="38">
        <v>4</v>
      </c>
      <c r="M52" s="132"/>
      <c r="N52" s="545" t="s">
        <v>439</v>
      </c>
      <c r="O52" s="12"/>
      <c r="P52" s="5"/>
      <c r="Q52" s="28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.600000000000001" customHeight="1" thickBot="1" x14ac:dyDescent="0.3">
      <c r="A53" s="720"/>
      <c r="B53" s="732"/>
      <c r="C53" s="335" t="s">
        <v>48</v>
      </c>
      <c r="D53" s="348" t="s">
        <v>440</v>
      </c>
      <c r="E53" s="154">
        <v>45707</v>
      </c>
      <c r="F53" s="158">
        <v>1</v>
      </c>
      <c r="G53" s="246" t="s">
        <v>9</v>
      </c>
      <c r="H53" s="170">
        <v>1</v>
      </c>
      <c r="I53" s="10">
        <v>1</v>
      </c>
      <c r="J53" s="243">
        <v>4</v>
      </c>
      <c r="K53" s="44">
        <v>4</v>
      </c>
      <c r="L53" s="38">
        <v>4</v>
      </c>
      <c r="M53" s="132"/>
      <c r="N53" s="545" t="s">
        <v>438</v>
      </c>
      <c r="O53" s="12"/>
      <c r="P53" s="5"/>
      <c r="Q53" s="28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18.600000000000001" customHeight="1" thickBot="1" x14ac:dyDescent="0.3">
      <c r="A54" s="720"/>
      <c r="B54" s="732"/>
      <c r="C54" s="335"/>
      <c r="D54" s="348"/>
      <c r="E54" s="154"/>
      <c r="F54" s="158"/>
      <c r="G54" s="246"/>
      <c r="H54" s="170"/>
      <c r="I54" s="10"/>
      <c r="J54" s="243"/>
      <c r="K54" s="44"/>
      <c r="L54" s="38"/>
      <c r="M54" s="132"/>
      <c r="N54" s="557"/>
      <c r="O54" s="12"/>
      <c r="P54" s="5"/>
      <c r="Q54" s="28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8.25" customHeight="1" thickBot="1" x14ac:dyDescent="0.3">
      <c r="A55" s="720"/>
      <c r="B55" s="733"/>
      <c r="C55" s="481"/>
      <c r="D55" s="544"/>
      <c r="E55" s="154"/>
      <c r="F55" s="158"/>
      <c r="G55" s="246"/>
      <c r="H55" s="171"/>
      <c r="I55" s="9"/>
      <c r="J55" s="244"/>
      <c r="K55" s="45"/>
      <c r="L55" s="34"/>
      <c r="M55" s="487"/>
      <c r="N55" s="177"/>
      <c r="O55" s="12"/>
      <c r="P55" s="5"/>
      <c r="Q55" s="28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18.600000000000001" customHeight="1" thickBot="1" x14ac:dyDescent="0.3">
      <c r="A56" s="720"/>
      <c r="B56" s="732" t="s">
        <v>74</v>
      </c>
      <c r="C56" s="356" t="s">
        <v>82</v>
      </c>
      <c r="D56" s="207" t="s">
        <v>291</v>
      </c>
      <c r="E56" s="286">
        <v>45694</v>
      </c>
      <c r="F56" s="285">
        <v>2</v>
      </c>
      <c r="G56" s="222" t="s">
        <v>9</v>
      </c>
      <c r="H56" s="101">
        <v>2</v>
      </c>
      <c r="I56" s="7">
        <v>1</v>
      </c>
      <c r="J56" s="101">
        <v>1</v>
      </c>
      <c r="K56" s="47">
        <v>1</v>
      </c>
      <c r="L56" s="33">
        <v>1</v>
      </c>
      <c r="M56" s="123"/>
      <c r="N56" s="149" t="s">
        <v>441</v>
      </c>
      <c r="O56" s="12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18.600000000000001" customHeight="1" thickBot="1" x14ac:dyDescent="0.3">
      <c r="A57" s="720"/>
      <c r="B57" s="732"/>
      <c r="C57" s="356" t="s">
        <v>82</v>
      </c>
      <c r="D57" s="207" t="s">
        <v>442</v>
      </c>
      <c r="E57" s="345"/>
      <c r="F57" s="297">
        <v>1</v>
      </c>
      <c r="G57" s="192" t="s">
        <v>9</v>
      </c>
      <c r="H57" s="101">
        <v>0</v>
      </c>
      <c r="I57" s="7">
        <v>0</v>
      </c>
      <c r="J57" s="101">
        <v>0</v>
      </c>
      <c r="K57" s="47">
        <v>0</v>
      </c>
      <c r="L57" s="33">
        <v>0</v>
      </c>
      <c r="M57" s="123"/>
      <c r="N57" s="149" t="s">
        <v>443</v>
      </c>
      <c r="O57" s="12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18.600000000000001" customHeight="1" thickBot="1" x14ac:dyDescent="0.3">
      <c r="A58" s="720"/>
      <c r="B58" s="732"/>
      <c r="C58" s="356" t="s">
        <v>82</v>
      </c>
      <c r="D58" s="207" t="s">
        <v>444</v>
      </c>
      <c r="E58" s="345">
        <v>45700</v>
      </c>
      <c r="F58" s="297">
        <v>1</v>
      </c>
      <c r="G58" s="192" t="s">
        <v>9</v>
      </c>
      <c r="H58" s="101">
        <v>0</v>
      </c>
      <c r="I58" s="7">
        <v>0</v>
      </c>
      <c r="J58" s="101">
        <v>0</v>
      </c>
      <c r="K58" s="47">
        <v>0</v>
      </c>
      <c r="L58" s="33">
        <v>0</v>
      </c>
      <c r="M58" s="123"/>
      <c r="N58" s="149" t="s">
        <v>445</v>
      </c>
      <c r="O58" s="12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732"/>
      <c r="C59" s="75" t="s">
        <v>48</v>
      </c>
      <c r="D59" s="207" t="s">
        <v>75</v>
      </c>
      <c r="E59" s="345">
        <v>45705</v>
      </c>
      <c r="F59" s="297">
        <v>1</v>
      </c>
      <c r="G59" s="192" t="s">
        <v>9</v>
      </c>
      <c r="H59" s="101">
        <v>1</v>
      </c>
      <c r="I59" s="7">
        <v>1</v>
      </c>
      <c r="J59" s="101">
        <v>1</v>
      </c>
      <c r="K59" s="47">
        <v>1</v>
      </c>
      <c r="L59" s="33">
        <v>1</v>
      </c>
      <c r="M59" s="123"/>
      <c r="N59" s="149"/>
      <c r="O59" s="12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732"/>
      <c r="C60" s="75" t="s">
        <v>48</v>
      </c>
      <c r="D60" s="207" t="s">
        <v>76</v>
      </c>
      <c r="E60" s="201">
        <v>45701</v>
      </c>
      <c r="F60" s="297">
        <v>1</v>
      </c>
      <c r="G60" s="192" t="s">
        <v>9</v>
      </c>
      <c r="H60" s="101">
        <v>1</v>
      </c>
      <c r="I60" s="7">
        <v>1</v>
      </c>
      <c r="J60" s="101">
        <v>1</v>
      </c>
      <c r="K60" s="47">
        <v>1</v>
      </c>
      <c r="L60" s="33">
        <v>1</v>
      </c>
      <c r="M60" s="123"/>
      <c r="N60" s="149" t="s">
        <v>77</v>
      </c>
      <c r="O60" s="12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18.600000000000001" customHeight="1" thickBot="1" x14ac:dyDescent="0.3">
      <c r="A61" s="720"/>
      <c r="B61" s="732"/>
      <c r="C61" s="75" t="s">
        <v>48</v>
      </c>
      <c r="D61" s="207" t="s">
        <v>78</v>
      </c>
      <c r="E61" s="201">
        <v>45701</v>
      </c>
      <c r="F61" s="178">
        <v>1</v>
      </c>
      <c r="G61" s="184" t="s">
        <v>9</v>
      </c>
      <c r="H61" s="101">
        <v>1</v>
      </c>
      <c r="I61" s="7">
        <v>1</v>
      </c>
      <c r="J61" s="101">
        <v>1</v>
      </c>
      <c r="K61" s="47">
        <v>1</v>
      </c>
      <c r="L61" s="33">
        <v>1</v>
      </c>
      <c r="M61" s="123"/>
      <c r="N61" s="149" t="s">
        <v>77</v>
      </c>
      <c r="O61" s="12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18" customHeight="1" thickBot="1" x14ac:dyDescent="0.3">
      <c r="A62" s="720"/>
      <c r="B62" s="732"/>
      <c r="C62" s="75" t="s">
        <v>48</v>
      </c>
      <c r="D62" s="207" t="s">
        <v>79</v>
      </c>
      <c r="E62" s="201">
        <v>45695</v>
      </c>
      <c r="F62" s="178">
        <v>1</v>
      </c>
      <c r="G62" s="184" t="s">
        <v>9</v>
      </c>
      <c r="H62" s="101">
        <v>1</v>
      </c>
      <c r="I62" s="7">
        <v>1</v>
      </c>
      <c r="J62" s="101">
        <v>1</v>
      </c>
      <c r="K62" s="47">
        <v>1</v>
      </c>
      <c r="L62" s="33">
        <v>1</v>
      </c>
      <c r="M62" s="123"/>
      <c r="N62" s="149" t="s">
        <v>80</v>
      </c>
      <c r="O62" s="12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8.25" customHeight="1" thickBot="1" x14ac:dyDescent="0.3">
      <c r="A63" s="720"/>
      <c r="B63" s="733"/>
      <c r="C63" s="153"/>
      <c r="D63" s="205"/>
      <c r="E63" s="248"/>
      <c r="F63" s="60"/>
      <c r="G63" s="185"/>
      <c r="H63" s="171"/>
      <c r="I63" s="9"/>
      <c r="J63" s="171"/>
      <c r="K63" s="45"/>
      <c r="L63" s="34"/>
      <c r="M63" s="487"/>
      <c r="N63" s="177"/>
      <c r="O63" s="12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16.899999999999999" customHeight="1" thickBot="1" x14ac:dyDescent="0.3">
      <c r="A64" s="720"/>
      <c r="B64" s="731" t="s">
        <v>81</v>
      </c>
      <c r="C64" s="500" t="s">
        <v>82</v>
      </c>
      <c r="D64" s="291" t="s">
        <v>83</v>
      </c>
      <c r="E64" s="286"/>
      <c r="F64" s="285">
        <v>2</v>
      </c>
      <c r="G64" s="222" t="s">
        <v>9</v>
      </c>
      <c r="H64" s="209">
        <v>2</v>
      </c>
      <c r="I64" s="8">
        <v>2</v>
      </c>
      <c r="J64" s="209">
        <v>2</v>
      </c>
      <c r="K64" s="46">
        <v>2</v>
      </c>
      <c r="L64" s="32">
        <v>2</v>
      </c>
      <c r="M64" s="486"/>
      <c r="N64" s="330"/>
      <c r="O64" s="12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16.899999999999999" customHeight="1" thickBot="1" x14ac:dyDescent="0.3">
      <c r="A65" s="720"/>
      <c r="B65" s="732"/>
      <c r="C65" s="499" t="s">
        <v>82</v>
      </c>
      <c r="D65" s="204" t="s">
        <v>85</v>
      </c>
      <c r="E65" s="208"/>
      <c r="F65" s="161">
        <v>1</v>
      </c>
      <c r="G65" s="189" t="s">
        <v>9</v>
      </c>
      <c r="H65" s="1">
        <v>1</v>
      </c>
      <c r="I65" s="31">
        <v>1</v>
      </c>
      <c r="J65" s="1">
        <v>2</v>
      </c>
      <c r="K65" s="162">
        <v>2</v>
      </c>
      <c r="L65" s="41">
        <v>2</v>
      </c>
      <c r="M65" s="122"/>
      <c r="N65" s="190" t="s">
        <v>86</v>
      </c>
      <c r="O65" s="12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16.899999999999999" customHeight="1" thickBot="1" x14ac:dyDescent="0.3">
      <c r="A66" s="720"/>
      <c r="B66" s="732"/>
      <c r="C66" s="68" t="s">
        <v>41</v>
      </c>
      <c r="D66" s="207" t="s">
        <v>87</v>
      </c>
      <c r="E66" s="180">
        <v>45700</v>
      </c>
      <c r="F66" s="156">
        <v>1</v>
      </c>
      <c r="G66" s="184" t="s">
        <v>9</v>
      </c>
      <c r="H66" s="101">
        <v>1</v>
      </c>
      <c r="I66" s="7">
        <v>1</v>
      </c>
      <c r="J66" s="7">
        <v>1</v>
      </c>
      <c r="K66" s="7">
        <v>1</v>
      </c>
      <c r="L66" s="33">
        <v>1</v>
      </c>
      <c r="M66" s="132"/>
      <c r="N66" s="174" t="s">
        <v>88</v>
      </c>
      <c r="O66" s="12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16.899999999999999" customHeight="1" thickBot="1" x14ac:dyDescent="0.3">
      <c r="A67" s="720"/>
      <c r="B67" s="732"/>
      <c r="C67" s="70" t="s">
        <v>82</v>
      </c>
      <c r="D67" s="207" t="s">
        <v>89</v>
      </c>
      <c r="E67" s="180"/>
      <c r="F67" s="156">
        <v>1</v>
      </c>
      <c r="G67" s="184" t="s">
        <v>9</v>
      </c>
      <c r="H67" s="101">
        <v>1</v>
      </c>
      <c r="I67" s="7">
        <v>1</v>
      </c>
      <c r="J67" s="7">
        <v>1</v>
      </c>
      <c r="K67" s="7">
        <v>1</v>
      </c>
      <c r="L67" s="33">
        <v>1</v>
      </c>
      <c r="M67" s="132"/>
      <c r="N67" s="174" t="s">
        <v>446</v>
      </c>
      <c r="O67" s="12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16.899999999999999" customHeight="1" thickBot="1" x14ac:dyDescent="0.3">
      <c r="A68" s="720"/>
      <c r="B68" s="734"/>
      <c r="C68" s="202" t="s">
        <v>41</v>
      </c>
      <c r="D68" s="235" t="s">
        <v>447</v>
      </c>
      <c r="E68" s="191"/>
      <c r="F68" s="420"/>
      <c r="G68" s="192"/>
      <c r="H68" s="167"/>
      <c r="I68" s="11"/>
      <c r="J68" s="298">
        <v>1</v>
      </c>
      <c r="K68" s="11">
        <v>1</v>
      </c>
      <c r="L68" s="35">
        <v>1</v>
      </c>
      <c r="M68" s="236"/>
      <c r="N68" s="193" t="s">
        <v>448</v>
      </c>
      <c r="O68" s="12"/>
      <c r="P68" s="5"/>
      <c r="Q68" s="28"/>
      <c r="R68" s="15"/>
      <c r="S68" s="15"/>
      <c r="T68" s="15"/>
      <c r="U68" s="26"/>
      <c r="V68" s="26"/>
      <c r="W68" s="26"/>
      <c r="X68" s="26"/>
      <c r="Y68" s="26"/>
      <c r="Z68" s="26"/>
      <c r="AA68" s="15"/>
      <c r="AB68" s="15"/>
      <c r="AK68" s="15"/>
      <c r="AL68" s="15"/>
      <c r="AM68" s="15"/>
    </row>
    <row r="69" spans="1:39" ht="8.25" customHeight="1" thickBot="1" x14ac:dyDescent="0.3">
      <c r="A69" s="729"/>
      <c r="B69" s="733"/>
      <c r="C69" s="384"/>
      <c r="D69" s="389"/>
      <c r="E69" s="384"/>
      <c r="F69" s="384"/>
      <c r="G69" s="384"/>
      <c r="H69" s="389"/>
      <c r="I69" s="386"/>
      <c r="J69" s="388"/>
      <c r="K69" s="386"/>
      <c r="L69" s="387"/>
      <c r="N69" s="384"/>
      <c r="O69" s="12"/>
      <c r="P69" s="5"/>
      <c r="Q69" s="28"/>
      <c r="R69" s="15"/>
      <c r="S69" s="15"/>
      <c r="T69" s="15"/>
      <c r="U69" s="26"/>
      <c r="V69" s="26"/>
      <c r="W69" s="26"/>
      <c r="X69" s="26"/>
      <c r="Y69" s="26"/>
      <c r="Z69" s="26"/>
      <c r="AA69" s="15"/>
      <c r="AB69" s="15"/>
      <c r="AK69" s="15"/>
      <c r="AL69" s="15"/>
      <c r="AM69" s="15"/>
    </row>
    <row r="70" spans="1:39" ht="7.5" customHeight="1" thickBot="1" x14ac:dyDescent="0.3">
      <c r="A70" s="130"/>
      <c r="B70" s="130"/>
      <c r="C70" s="128"/>
      <c r="D70" s="94"/>
      <c r="E70" s="49"/>
      <c r="F70" s="1"/>
      <c r="G70" s="54"/>
      <c r="H70" s="1"/>
      <c r="I70" s="31"/>
      <c r="J70" s="1"/>
      <c r="K70" s="1"/>
      <c r="L70" s="1"/>
      <c r="M70" s="1"/>
      <c r="N70" s="80"/>
      <c r="O70" s="27"/>
      <c r="P70" s="5"/>
      <c r="Q70" s="28"/>
      <c r="R70" s="15"/>
      <c r="S70" s="15"/>
      <c r="T70" s="15"/>
    </row>
    <row r="71" spans="1:39" ht="30" customHeight="1" x14ac:dyDescent="0.25">
      <c r="A71" s="695" t="s">
        <v>99</v>
      </c>
      <c r="B71" s="723" t="s">
        <v>100</v>
      </c>
      <c r="C71" s="437" t="s">
        <v>45</v>
      </c>
      <c r="D71" s="443" t="s">
        <v>46</v>
      </c>
      <c r="E71" s="439"/>
      <c r="F71" s="160"/>
      <c r="G71" s="245"/>
      <c r="H71" s="188"/>
      <c r="I71" s="39"/>
      <c r="J71" s="253"/>
      <c r="K71" s="39"/>
      <c r="L71" s="40"/>
      <c r="M71" s="169"/>
      <c r="N71" s="311" t="s">
        <v>449</v>
      </c>
      <c r="O71" s="27"/>
      <c r="P71" s="5"/>
      <c r="Q71" s="28"/>
      <c r="R71" s="61"/>
      <c r="S71" s="61"/>
      <c r="T71" s="61"/>
      <c r="U71" s="15"/>
    </row>
    <row r="72" spans="1:39" ht="17.45" customHeight="1" x14ac:dyDescent="0.25">
      <c r="A72" s="696"/>
      <c r="B72" s="724"/>
      <c r="C72" s="139" t="s">
        <v>102</v>
      </c>
      <c r="D72" s="444" t="s">
        <v>103</v>
      </c>
      <c r="E72" s="440"/>
      <c r="F72" s="156">
        <v>1</v>
      </c>
      <c r="G72" s="125" t="s">
        <v>9</v>
      </c>
      <c r="H72" s="178">
        <v>1</v>
      </c>
      <c r="I72" s="7">
        <v>1</v>
      </c>
      <c r="J72" s="7">
        <v>1</v>
      </c>
      <c r="K72" s="47">
        <v>1</v>
      </c>
      <c r="L72" s="33">
        <v>1</v>
      </c>
      <c r="M72" s="1"/>
      <c r="N72" s="149"/>
      <c r="O72" s="27"/>
      <c r="P72" s="5"/>
      <c r="Q72" s="28"/>
      <c r="R72" s="61"/>
      <c r="S72" s="61"/>
      <c r="T72" s="61"/>
      <c r="U72" s="15"/>
    </row>
    <row r="73" spans="1:39" ht="17.45" customHeight="1" x14ac:dyDescent="0.25">
      <c r="A73" s="696"/>
      <c r="B73" s="724"/>
      <c r="C73" s="139" t="s">
        <v>115</v>
      </c>
      <c r="D73" s="444" t="s">
        <v>370</v>
      </c>
      <c r="E73" s="440"/>
      <c r="F73" s="420"/>
      <c r="G73" s="421"/>
      <c r="H73" s="178">
        <v>1</v>
      </c>
      <c r="I73" s="7">
        <v>1</v>
      </c>
      <c r="J73" s="7">
        <v>1</v>
      </c>
      <c r="K73" s="47">
        <v>4</v>
      </c>
      <c r="L73" s="35">
        <v>4</v>
      </c>
      <c r="M73" s="1"/>
      <c r="N73" s="149"/>
      <c r="O73" s="27"/>
      <c r="P73" s="5"/>
      <c r="Q73" s="28"/>
      <c r="R73" s="61"/>
      <c r="S73" s="61"/>
      <c r="T73" s="61"/>
      <c r="U73" s="15"/>
    </row>
    <row r="74" spans="1:39" ht="17.45" customHeight="1" x14ac:dyDescent="0.25">
      <c r="A74" s="696"/>
      <c r="B74" s="724"/>
      <c r="C74" s="139" t="s">
        <v>104</v>
      </c>
      <c r="D74" s="465" t="s">
        <v>372</v>
      </c>
      <c r="E74" s="440">
        <v>45678</v>
      </c>
      <c r="F74" s="420">
        <v>1</v>
      </c>
      <c r="G74" s="421" t="s">
        <v>9</v>
      </c>
      <c r="H74" s="178">
        <v>1</v>
      </c>
      <c r="I74" s="7">
        <v>1</v>
      </c>
      <c r="J74" s="7">
        <v>1</v>
      </c>
      <c r="K74" s="47">
        <v>1</v>
      </c>
      <c r="L74" s="35">
        <v>1</v>
      </c>
      <c r="M74" s="1"/>
      <c r="N74" s="545" t="str">
        <f ca="1">CONCATENATE(" Se debió emitir el ", TEXT(E74, "DD/MMM")," en ", RIGHT(D74,5)," - ", NETWORKDAYS(E74,TODAY()), " días de retraso (Wood)")</f>
        <v xml:space="preserve"> Se debió emitir el 21/Ene en Rev.1 - 54 días de retraso (Wood)</v>
      </c>
      <c r="O74" s="27"/>
      <c r="P74" s="5"/>
      <c r="Q74" s="28"/>
      <c r="R74" s="15"/>
      <c r="S74" s="15"/>
      <c r="T74" s="15"/>
    </row>
    <row r="75" spans="1:39" ht="17.45" customHeight="1" x14ac:dyDescent="0.25">
      <c r="A75" s="696"/>
      <c r="B75" s="724"/>
      <c r="C75" s="139" t="s">
        <v>104</v>
      </c>
      <c r="D75" s="465" t="s">
        <v>450</v>
      </c>
      <c r="E75" s="440">
        <v>45671</v>
      </c>
      <c r="F75" s="420">
        <v>1</v>
      </c>
      <c r="G75" s="421" t="s">
        <v>9</v>
      </c>
      <c r="H75" s="178">
        <v>4</v>
      </c>
      <c r="I75" s="7">
        <v>4</v>
      </c>
      <c r="J75" s="7">
        <v>4</v>
      </c>
      <c r="K75" s="47">
        <v>0</v>
      </c>
      <c r="L75" s="35">
        <v>0</v>
      </c>
      <c r="M75" s="1"/>
      <c r="N75" s="149"/>
      <c r="O75" s="27"/>
      <c r="P75" s="5"/>
      <c r="Q75" s="28"/>
      <c r="R75" s="15"/>
      <c r="S75" s="15"/>
      <c r="T75" s="15"/>
    </row>
    <row r="76" spans="1:39" ht="17.45" customHeight="1" x14ac:dyDescent="0.25">
      <c r="A76" s="696"/>
      <c r="B76" s="724"/>
      <c r="C76" s="313" t="s">
        <v>104</v>
      </c>
      <c r="D76" s="476" t="s">
        <v>451</v>
      </c>
      <c r="E76" s="440">
        <v>45678</v>
      </c>
      <c r="F76" s="420">
        <v>1</v>
      </c>
      <c r="G76" s="421" t="s">
        <v>9</v>
      </c>
      <c r="H76" s="297">
        <v>4</v>
      </c>
      <c r="I76" s="11">
        <v>4</v>
      </c>
      <c r="J76" s="11">
        <v>4</v>
      </c>
      <c r="K76" s="47">
        <v>0</v>
      </c>
      <c r="L76" s="33">
        <v>0</v>
      </c>
      <c r="M76" s="167"/>
      <c r="N76" s="149"/>
      <c r="O76" s="27"/>
      <c r="P76" s="5"/>
      <c r="Q76" s="28"/>
      <c r="R76" s="15"/>
      <c r="S76" s="15"/>
      <c r="T76" s="15"/>
    </row>
    <row r="77" spans="1:39" ht="17.45" customHeight="1" x14ac:dyDescent="0.25">
      <c r="A77" s="696"/>
      <c r="B77" s="724"/>
      <c r="C77" s="280" t="s">
        <v>104</v>
      </c>
      <c r="D77" s="476" t="s">
        <v>373</v>
      </c>
      <c r="E77" s="440">
        <v>45681</v>
      </c>
      <c r="F77" s="219">
        <v>1</v>
      </c>
      <c r="G77" s="422" t="s">
        <v>9</v>
      </c>
      <c r="H77" s="134">
        <v>1</v>
      </c>
      <c r="I77" s="199">
        <v>1</v>
      </c>
      <c r="J77" s="199">
        <v>1</v>
      </c>
      <c r="K77" s="194">
        <v>1</v>
      </c>
      <c r="L77" s="195">
        <v>1</v>
      </c>
      <c r="M77" s="140"/>
      <c r="N77" s="545" t="str">
        <f ca="1">CONCATENATE(" Se debió emitir el ", TEXT(E77, "DD/MMM")," en ", RIGHT(D77,5)," - ", NETWORKDAYS(E77,TODAY()), " días de retraso (Wood)")</f>
        <v xml:space="preserve"> Se debió emitir el 24/Ene en Rev.0 - 51 días de retraso (Wood)</v>
      </c>
      <c r="O77" s="27"/>
      <c r="P77" s="5"/>
      <c r="Q77" s="28"/>
      <c r="R77" s="15"/>
      <c r="S77" s="15"/>
      <c r="T77" s="15"/>
    </row>
    <row r="78" spans="1:39" ht="17.45" customHeight="1" x14ac:dyDescent="0.25">
      <c r="A78" s="696"/>
      <c r="B78" s="724"/>
      <c r="C78" s="280" t="s">
        <v>104</v>
      </c>
      <c r="D78" s="465" t="s">
        <v>375</v>
      </c>
      <c r="E78" s="440">
        <v>45681</v>
      </c>
      <c r="F78" s="424">
        <v>1</v>
      </c>
      <c r="G78" s="402" t="s">
        <v>9</v>
      </c>
      <c r="H78" s="163">
        <v>1</v>
      </c>
      <c r="I78" s="200">
        <v>1</v>
      </c>
      <c r="J78" s="200">
        <v>1</v>
      </c>
      <c r="K78" s="196">
        <v>1</v>
      </c>
      <c r="L78" s="197">
        <v>1</v>
      </c>
      <c r="M78" s="179"/>
      <c r="N78" s="545" t="str">
        <f t="shared" ref="N78:N82" ca="1" si="0">CONCATENATE(" Se debió emitir el ", TEXT(E78, "DD/MMM")," en ", RIGHT(D78,5)," - ", NETWORKDAYS(E78,TODAY()), " días de retraso (Wood)")</f>
        <v xml:space="preserve"> Se debió emitir el 24/Ene en Rev.0 - 51 días de retraso (Wood)</v>
      </c>
      <c r="O78" s="27"/>
      <c r="P78" s="5"/>
      <c r="Q78" s="28"/>
      <c r="R78" s="15"/>
      <c r="S78" s="15"/>
      <c r="T78" s="15"/>
    </row>
    <row r="79" spans="1:39" ht="17.45" customHeight="1" x14ac:dyDescent="0.25">
      <c r="A79" s="696"/>
      <c r="B79" s="724"/>
      <c r="C79" s="280" t="s">
        <v>104</v>
      </c>
      <c r="D79" s="465" t="s">
        <v>452</v>
      </c>
      <c r="E79" s="442">
        <v>45688</v>
      </c>
      <c r="F79" s="424">
        <v>1</v>
      </c>
      <c r="G79" s="402" t="s">
        <v>9</v>
      </c>
      <c r="H79" s="163">
        <v>1</v>
      </c>
      <c r="I79" s="200">
        <v>1</v>
      </c>
      <c r="J79" s="200">
        <v>1</v>
      </c>
      <c r="K79" s="196">
        <v>1</v>
      </c>
      <c r="L79" s="197">
        <v>1</v>
      </c>
      <c r="M79" s="179"/>
      <c r="N79" s="149" t="str">
        <f t="shared" ca="1" si="0"/>
        <v xml:space="preserve"> Se debió emitir el 31/Ene en Rev.B - 46 días de retraso (Wood)</v>
      </c>
      <c r="O79" s="27"/>
      <c r="P79" s="5"/>
      <c r="Q79" s="28"/>
      <c r="R79" s="15"/>
      <c r="S79" s="15"/>
      <c r="T79" s="15"/>
    </row>
    <row r="80" spans="1:39" ht="17.45" customHeight="1" x14ac:dyDescent="0.25">
      <c r="A80" s="696"/>
      <c r="B80" s="724"/>
      <c r="C80" s="280" t="s">
        <v>104</v>
      </c>
      <c r="D80" s="465" t="s">
        <v>109</v>
      </c>
      <c r="E80" s="440">
        <v>45699</v>
      </c>
      <c r="F80" s="424">
        <v>1</v>
      </c>
      <c r="G80" s="402" t="s">
        <v>9</v>
      </c>
      <c r="H80" s="163">
        <v>1</v>
      </c>
      <c r="I80" s="200">
        <v>1</v>
      </c>
      <c r="J80" s="200">
        <v>1</v>
      </c>
      <c r="K80" s="196">
        <v>1</v>
      </c>
      <c r="L80" s="197">
        <v>1</v>
      </c>
      <c r="M80" s="12"/>
      <c r="N80" s="545" t="str">
        <f t="shared" ca="1" si="0"/>
        <v xml:space="preserve"> Se debió emitir el 11/Feb en Rev.0 - 39 días de retraso (Wood)</v>
      </c>
      <c r="O80" s="27"/>
      <c r="P80" s="5"/>
      <c r="Q80" s="28"/>
      <c r="R80" s="15"/>
      <c r="S80" s="15"/>
      <c r="T80" s="15"/>
    </row>
    <row r="81" spans="1:20" ht="17.45" customHeight="1" x14ac:dyDescent="0.25">
      <c r="A81" s="696"/>
      <c r="B81" s="724"/>
      <c r="C81" s="280" t="s">
        <v>104</v>
      </c>
      <c r="D81" s="465" t="s">
        <v>378</v>
      </c>
      <c r="E81" s="442">
        <v>45688</v>
      </c>
      <c r="F81" s="424">
        <v>1</v>
      </c>
      <c r="G81" s="402" t="s">
        <v>9</v>
      </c>
      <c r="H81" s="163">
        <v>1</v>
      </c>
      <c r="I81" s="200">
        <v>1</v>
      </c>
      <c r="J81" s="200">
        <v>1</v>
      </c>
      <c r="K81" s="196">
        <v>1</v>
      </c>
      <c r="L81" s="197">
        <v>1</v>
      </c>
      <c r="M81" s="12"/>
      <c r="N81" s="149" t="str">
        <f t="shared" ca="1" si="0"/>
        <v xml:space="preserve"> Se debió emitir el 31/Ene en Rev.B - 46 días de retraso (Wood)</v>
      </c>
      <c r="O81" s="27"/>
      <c r="P81" s="5"/>
      <c r="Q81" s="28"/>
      <c r="R81" s="15"/>
      <c r="S81" s="15"/>
      <c r="T81" s="15"/>
    </row>
    <row r="82" spans="1:20" ht="17.45" customHeight="1" x14ac:dyDescent="0.25">
      <c r="A82" s="696"/>
      <c r="B82" s="724"/>
      <c r="C82" s="280" t="s">
        <v>104</v>
      </c>
      <c r="D82" s="465" t="s">
        <v>108</v>
      </c>
      <c r="E82" s="442">
        <v>45688</v>
      </c>
      <c r="F82" s="424">
        <v>1</v>
      </c>
      <c r="G82" s="402" t="s">
        <v>9</v>
      </c>
      <c r="H82" s="163">
        <v>1</v>
      </c>
      <c r="I82" s="200">
        <v>1</v>
      </c>
      <c r="J82" s="200">
        <v>1</v>
      </c>
      <c r="K82" s="196">
        <v>1</v>
      </c>
      <c r="L82" s="197">
        <v>1</v>
      </c>
      <c r="M82" s="12"/>
      <c r="N82" s="149" t="str">
        <f t="shared" ca="1" si="0"/>
        <v xml:space="preserve"> Se debió emitir el 31/Ene en Rev.B - 46 días de retraso (Wood)</v>
      </c>
      <c r="O82" s="27"/>
      <c r="P82" s="5"/>
      <c r="Q82" s="28"/>
      <c r="R82" s="15"/>
      <c r="S82" s="15"/>
      <c r="T82" s="15"/>
    </row>
    <row r="83" spans="1:20" ht="17.45" customHeight="1" x14ac:dyDescent="0.25">
      <c r="A83" s="696"/>
      <c r="B83" s="724"/>
      <c r="C83" s="280" t="s">
        <v>104</v>
      </c>
      <c r="D83" s="465" t="s">
        <v>110</v>
      </c>
      <c r="E83" s="442"/>
      <c r="F83" s="424"/>
      <c r="G83" s="402"/>
      <c r="H83" s="163"/>
      <c r="I83" s="200"/>
      <c r="J83" s="467">
        <v>1</v>
      </c>
      <c r="K83" s="196">
        <v>1</v>
      </c>
      <c r="L83" s="197">
        <v>1</v>
      </c>
      <c r="M83" s="12"/>
      <c r="N83" s="149"/>
      <c r="O83" s="27"/>
      <c r="P83" s="5"/>
      <c r="Q83" s="28"/>
      <c r="R83" s="15"/>
      <c r="S83" s="15"/>
      <c r="T83" s="15"/>
    </row>
    <row r="84" spans="1:20" ht="17.45" customHeight="1" x14ac:dyDescent="0.25">
      <c r="A84" s="696"/>
      <c r="B84" s="724"/>
      <c r="C84" s="139" t="s">
        <v>104</v>
      </c>
      <c r="D84" s="86" t="s">
        <v>380</v>
      </c>
      <c r="E84" s="440">
        <v>45715</v>
      </c>
      <c r="F84" s="156">
        <v>1</v>
      </c>
      <c r="G84" s="125" t="s">
        <v>9</v>
      </c>
      <c r="H84" s="178">
        <v>1</v>
      </c>
      <c r="I84" s="7">
        <v>1</v>
      </c>
      <c r="J84" s="279">
        <v>1</v>
      </c>
      <c r="K84" s="47">
        <v>1</v>
      </c>
      <c r="L84" s="33">
        <v>1</v>
      </c>
      <c r="M84" s="101"/>
      <c r="N84" s="88" t="s">
        <v>453</v>
      </c>
      <c r="O84" s="27"/>
      <c r="P84" s="5"/>
      <c r="Q84" s="28"/>
      <c r="R84" s="15"/>
      <c r="S84" s="15"/>
      <c r="T84" s="15"/>
    </row>
    <row r="85" spans="1:20" ht="17.45" customHeight="1" x14ac:dyDescent="0.25">
      <c r="A85" s="696"/>
      <c r="B85" s="724"/>
      <c r="C85" s="139" t="s">
        <v>41</v>
      </c>
      <c r="D85" s="86" t="s">
        <v>381</v>
      </c>
      <c r="E85" s="440">
        <v>45719</v>
      </c>
      <c r="F85" s="156">
        <v>1</v>
      </c>
      <c r="G85" s="125" t="s">
        <v>9</v>
      </c>
      <c r="H85" s="178">
        <v>1</v>
      </c>
      <c r="I85" s="7">
        <v>1</v>
      </c>
      <c r="J85" s="279">
        <v>1</v>
      </c>
      <c r="K85" s="47">
        <v>1</v>
      </c>
      <c r="L85" s="33">
        <v>1</v>
      </c>
      <c r="M85" s="101"/>
      <c r="N85" s="88" t="s">
        <v>454</v>
      </c>
      <c r="O85" s="27"/>
      <c r="P85" s="5"/>
      <c r="Q85" s="28"/>
      <c r="R85" s="15"/>
      <c r="S85" s="15"/>
      <c r="T85" s="15"/>
    </row>
    <row r="86" spans="1:20" ht="15.75" x14ac:dyDescent="0.25">
      <c r="A86" s="696"/>
      <c r="B86" s="724"/>
      <c r="C86" s="139" t="s">
        <v>41</v>
      </c>
      <c r="D86" s="86" t="s">
        <v>383</v>
      </c>
      <c r="E86" s="440">
        <v>45721</v>
      </c>
      <c r="F86" s="156">
        <v>1</v>
      </c>
      <c r="G86" s="125" t="s">
        <v>9</v>
      </c>
      <c r="H86" s="178">
        <v>1</v>
      </c>
      <c r="I86" s="7">
        <v>1</v>
      </c>
      <c r="J86" s="279">
        <v>1</v>
      </c>
      <c r="K86" s="47">
        <v>1</v>
      </c>
      <c r="L86" s="33">
        <v>1</v>
      </c>
      <c r="M86" s="101"/>
      <c r="N86" s="88" t="s">
        <v>455</v>
      </c>
      <c r="O86" s="27"/>
      <c r="P86" s="5"/>
      <c r="Q86" s="28"/>
      <c r="R86" s="15"/>
      <c r="S86" s="15"/>
      <c r="T86" s="15"/>
    </row>
    <row r="87" spans="1:20" ht="15.75" x14ac:dyDescent="0.25">
      <c r="A87" s="696"/>
      <c r="B87" s="724"/>
      <c r="C87" s="139" t="s">
        <v>140</v>
      </c>
      <c r="D87" s="86" t="s">
        <v>456</v>
      </c>
      <c r="E87" s="440">
        <v>45702</v>
      </c>
      <c r="F87" s="156">
        <v>2</v>
      </c>
      <c r="G87" s="125" t="s">
        <v>9</v>
      </c>
      <c r="H87" s="178">
        <v>4</v>
      </c>
      <c r="I87" s="7">
        <v>4</v>
      </c>
      <c r="J87" s="279">
        <v>0</v>
      </c>
      <c r="K87" s="47">
        <v>0</v>
      </c>
      <c r="L87" s="33">
        <v>0</v>
      </c>
      <c r="M87" s="101"/>
      <c r="N87" s="88" t="s">
        <v>457</v>
      </c>
      <c r="O87" s="27"/>
      <c r="P87" s="5"/>
      <c r="Q87" s="28"/>
      <c r="R87" s="15"/>
      <c r="S87" s="15"/>
      <c r="T87" s="15"/>
    </row>
    <row r="88" spans="1:20" ht="15.75" x14ac:dyDescent="0.25">
      <c r="A88" s="696"/>
      <c r="B88" s="724"/>
      <c r="C88" s="139" t="s">
        <v>41</v>
      </c>
      <c r="D88" s="86" t="s">
        <v>458</v>
      </c>
      <c r="E88" s="440">
        <v>45706</v>
      </c>
      <c r="F88" s="156">
        <v>1</v>
      </c>
      <c r="G88" s="125" t="s">
        <v>9</v>
      </c>
      <c r="H88" s="178">
        <v>1</v>
      </c>
      <c r="I88" s="7">
        <v>1</v>
      </c>
      <c r="J88" s="279">
        <v>4</v>
      </c>
      <c r="K88" s="47">
        <v>0</v>
      </c>
      <c r="L88" s="33">
        <v>0</v>
      </c>
      <c r="M88" s="101"/>
      <c r="N88" s="88"/>
      <c r="O88" s="27"/>
      <c r="P88" s="5"/>
      <c r="Q88" s="28"/>
      <c r="R88" s="15"/>
      <c r="S88" s="15"/>
      <c r="T88" s="15"/>
    </row>
    <row r="89" spans="1:20" ht="15.75" x14ac:dyDescent="0.25">
      <c r="A89" s="696"/>
      <c r="B89" s="724"/>
      <c r="C89" s="139" t="s">
        <v>125</v>
      </c>
      <c r="D89" s="86" t="s">
        <v>385</v>
      </c>
      <c r="E89" s="440">
        <v>45708</v>
      </c>
      <c r="F89" s="156"/>
      <c r="G89" s="125"/>
      <c r="H89" s="178"/>
      <c r="I89" s="7"/>
      <c r="J89" s="279"/>
      <c r="K89" s="47">
        <v>4</v>
      </c>
      <c r="L89" s="33">
        <v>4</v>
      </c>
      <c r="M89" s="101"/>
      <c r="N89" s="88" t="s">
        <v>434</v>
      </c>
      <c r="O89" s="27"/>
      <c r="P89" s="5"/>
      <c r="Q89" s="28"/>
      <c r="R89" s="15"/>
      <c r="S89" s="15"/>
      <c r="T89" s="15"/>
    </row>
    <row r="90" spans="1:20" ht="15.75" x14ac:dyDescent="0.25">
      <c r="A90" s="696"/>
      <c r="B90" s="724"/>
      <c r="C90" s="139" t="s">
        <v>125</v>
      </c>
      <c r="D90" s="86" t="s">
        <v>386</v>
      </c>
      <c r="E90" s="440">
        <v>46804</v>
      </c>
      <c r="F90" s="156"/>
      <c r="G90" s="125"/>
      <c r="H90" s="178"/>
      <c r="I90" s="7"/>
      <c r="J90" s="279"/>
      <c r="K90" s="47">
        <v>1</v>
      </c>
      <c r="L90" s="33">
        <v>4</v>
      </c>
      <c r="M90" s="101"/>
      <c r="N90" s="88"/>
      <c r="O90" s="27"/>
      <c r="P90" s="5"/>
      <c r="Q90" s="28"/>
      <c r="R90" s="15"/>
      <c r="S90" s="15"/>
      <c r="T90" s="15"/>
    </row>
    <row r="91" spans="1:20" ht="8.25" customHeight="1" thickBot="1" x14ac:dyDescent="0.3">
      <c r="A91" s="696"/>
      <c r="B91" s="724"/>
      <c r="C91" s="438"/>
      <c r="D91" s="517"/>
      <c r="E91" s="49"/>
      <c r="F91" s="423"/>
      <c r="G91" s="419"/>
      <c r="H91" s="161"/>
      <c r="I91" s="31"/>
      <c r="J91" s="250"/>
      <c r="K91" s="162"/>
      <c r="L91" s="41"/>
      <c r="M91" s="1"/>
      <c r="N91" s="164"/>
      <c r="O91" s="27"/>
      <c r="P91" s="5"/>
      <c r="Q91" s="28"/>
      <c r="R91" s="15"/>
      <c r="S91" s="15"/>
      <c r="T91" s="15"/>
    </row>
    <row r="92" spans="1:20" ht="17.45" customHeight="1" x14ac:dyDescent="0.25">
      <c r="A92" s="696"/>
      <c r="B92" s="723" t="s">
        <v>120</v>
      </c>
      <c r="C92" s="400" t="s">
        <v>104</v>
      </c>
      <c r="D92" s="518" t="s">
        <v>121</v>
      </c>
      <c r="E92" s="308">
        <v>45681</v>
      </c>
      <c r="F92" s="98">
        <v>1</v>
      </c>
      <c r="G92" s="288" t="s">
        <v>9</v>
      </c>
      <c r="H92" s="285">
        <v>1</v>
      </c>
      <c r="I92" s="8">
        <v>1</v>
      </c>
      <c r="J92" s="8">
        <v>1</v>
      </c>
      <c r="K92" s="46">
        <v>1</v>
      </c>
      <c r="L92" s="32">
        <v>1</v>
      </c>
      <c r="M92" s="209"/>
      <c r="N92" s="82" t="s">
        <v>459</v>
      </c>
      <c r="O92" s="27"/>
      <c r="P92" s="5"/>
      <c r="Q92" s="28"/>
      <c r="R92" s="15"/>
      <c r="S92" s="15"/>
      <c r="T92" s="15"/>
    </row>
    <row r="93" spans="1:20" ht="17.45" customHeight="1" x14ac:dyDescent="0.25">
      <c r="A93" s="696"/>
      <c r="B93" s="724"/>
      <c r="C93" s="470" t="s">
        <v>104</v>
      </c>
      <c r="D93" s="515" t="s">
        <v>122</v>
      </c>
      <c r="E93" s="191">
        <v>45688</v>
      </c>
      <c r="F93" s="108">
        <v>1</v>
      </c>
      <c r="G93" s="421" t="s">
        <v>9</v>
      </c>
      <c r="H93" s="297">
        <v>1</v>
      </c>
      <c r="I93" s="11">
        <v>1</v>
      </c>
      <c r="J93" s="11">
        <v>1</v>
      </c>
      <c r="K93" s="64">
        <v>1</v>
      </c>
      <c r="L93" s="35">
        <v>1</v>
      </c>
      <c r="M93" s="167"/>
      <c r="N93" s="149" t="str">
        <f ca="1">CONCATENATE(" Se debió emitir el ", TEXT(E93, "DD/MMM")," en ", RIGHT(D93,5)," - ", NETWORKDAYS(E93,TODAY()), " días de retraso (Wood)")</f>
        <v xml:space="preserve"> Se debió emitir el 31/Ene en Rev.B - 46 días de retraso (Wood)</v>
      </c>
      <c r="O93" s="27"/>
      <c r="P93" s="5"/>
      <c r="Q93" s="28"/>
      <c r="R93" s="15"/>
      <c r="S93" s="15"/>
      <c r="T93" s="15"/>
    </row>
    <row r="94" spans="1:20" ht="17.45" customHeight="1" x14ac:dyDescent="0.25">
      <c r="A94" s="696"/>
      <c r="B94" s="724"/>
      <c r="C94" s="470" t="s">
        <v>104</v>
      </c>
      <c r="D94" s="515" t="s">
        <v>312</v>
      </c>
      <c r="E94" s="513">
        <v>45716</v>
      </c>
      <c r="F94" s="108"/>
      <c r="G94" s="421"/>
      <c r="H94" s="297"/>
      <c r="I94" s="11"/>
      <c r="J94" s="11"/>
      <c r="K94" s="64">
        <v>1</v>
      </c>
      <c r="L94" s="35">
        <v>1</v>
      </c>
      <c r="M94" s="167"/>
      <c r="N94" s="88" t="s">
        <v>460</v>
      </c>
      <c r="O94" s="27"/>
      <c r="P94" s="5"/>
      <c r="Q94" s="28"/>
      <c r="R94" s="15"/>
      <c r="S94" s="15"/>
      <c r="T94" s="15"/>
    </row>
    <row r="95" spans="1:20" ht="17.45" customHeight="1" x14ac:dyDescent="0.25">
      <c r="A95" s="696"/>
      <c r="B95" s="724"/>
      <c r="C95" s="470" t="s">
        <v>104</v>
      </c>
      <c r="D95" s="515" t="s">
        <v>389</v>
      </c>
      <c r="E95" s="513">
        <v>45695</v>
      </c>
      <c r="F95" s="108">
        <v>1</v>
      </c>
      <c r="G95" s="421" t="s">
        <v>9</v>
      </c>
      <c r="H95" s="297">
        <v>1</v>
      </c>
      <c r="I95" s="11">
        <v>1</v>
      </c>
      <c r="J95" s="11">
        <v>1</v>
      </c>
      <c r="K95" s="64">
        <v>1</v>
      </c>
      <c r="L95" s="35">
        <v>4</v>
      </c>
      <c r="M95" s="167"/>
      <c r="N95" s="88" t="str">
        <f ca="1">CONCATENATE(" Se debió emitir el ", TEXT(E95, "DD/MMM")," en ", RIGHT(D95,5)," - ", NETWORKDAYS(E95,TODAY()), " días de retraso (Wood)")</f>
        <v xml:space="preserve"> Se debió emitir el 07/Feb en Rev.B - 41 días de retraso (Wood)</v>
      </c>
      <c r="O95" s="27"/>
      <c r="P95" s="5"/>
      <c r="Q95" s="28"/>
      <c r="R95" s="15"/>
      <c r="S95" s="15"/>
      <c r="T95" s="15"/>
    </row>
    <row r="96" spans="1:20" ht="17.45" customHeight="1" x14ac:dyDescent="0.25">
      <c r="A96" s="696"/>
      <c r="B96" s="724"/>
      <c r="C96" s="470" t="s">
        <v>104</v>
      </c>
      <c r="D96" s="456" t="s">
        <v>123</v>
      </c>
      <c r="E96" s="191">
        <v>45709</v>
      </c>
      <c r="F96" s="108">
        <v>1</v>
      </c>
      <c r="G96" s="421" t="s">
        <v>9</v>
      </c>
      <c r="H96" s="297">
        <v>1</v>
      </c>
      <c r="I96" s="11">
        <v>1</v>
      </c>
      <c r="J96" s="11">
        <v>1</v>
      </c>
      <c r="K96" s="64">
        <v>1</v>
      </c>
      <c r="L96" s="35">
        <v>1</v>
      </c>
      <c r="M96" s="167"/>
      <c r="N96" s="84"/>
      <c r="O96" s="27"/>
      <c r="P96" s="5"/>
      <c r="Q96" s="28"/>
      <c r="R96" s="15"/>
      <c r="S96" s="15"/>
      <c r="T96" s="15"/>
    </row>
    <row r="97" spans="1:20" ht="17.45" customHeight="1" x14ac:dyDescent="0.25">
      <c r="A97" s="696"/>
      <c r="B97" s="724"/>
      <c r="C97" s="470" t="s">
        <v>104</v>
      </c>
      <c r="D97" s="456" t="s">
        <v>390</v>
      </c>
      <c r="E97" s="191">
        <v>45709</v>
      </c>
      <c r="F97" s="108">
        <v>1</v>
      </c>
      <c r="G97" s="421" t="s">
        <v>9</v>
      </c>
      <c r="H97" s="297">
        <v>1</v>
      </c>
      <c r="I97" s="11">
        <v>1</v>
      </c>
      <c r="J97" s="11">
        <v>1</v>
      </c>
      <c r="K97" s="64">
        <v>1</v>
      </c>
      <c r="L97" s="35">
        <v>4</v>
      </c>
      <c r="M97" s="167"/>
      <c r="N97" s="84"/>
      <c r="O97" s="27"/>
      <c r="P97" s="5"/>
      <c r="Q97" s="28"/>
      <c r="R97" s="15"/>
      <c r="S97" s="15"/>
      <c r="T97" s="15"/>
    </row>
    <row r="98" spans="1:20" ht="17.45" customHeight="1" x14ac:dyDescent="0.25">
      <c r="A98" s="696"/>
      <c r="B98" s="724"/>
      <c r="C98" s="347" t="s">
        <v>125</v>
      </c>
      <c r="D98" s="269" t="s">
        <v>129</v>
      </c>
      <c r="E98" s="180">
        <v>45688</v>
      </c>
      <c r="F98" s="97">
        <v>1</v>
      </c>
      <c r="G98" s="125" t="s">
        <v>9</v>
      </c>
      <c r="H98" s="178">
        <v>1</v>
      </c>
      <c r="I98" s="7">
        <v>1</v>
      </c>
      <c r="J98" s="7">
        <v>1</v>
      </c>
      <c r="K98" s="47">
        <v>1</v>
      </c>
      <c r="L98" s="33">
        <v>1</v>
      </c>
      <c r="M98" s="101"/>
      <c r="N98" s="88"/>
      <c r="O98" s="27"/>
      <c r="P98" s="5"/>
      <c r="Q98" s="28"/>
      <c r="R98" s="15"/>
      <c r="S98" s="15"/>
      <c r="T98" s="15"/>
    </row>
    <row r="99" spans="1:20" ht="17.45" customHeight="1" x14ac:dyDescent="0.25">
      <c r="A99" s="696"/>
      <c r="B99" s="724"/>
      <c r="C99" s="347" t="s">
        <v>125</v>
      </c>
      <c r="D99" s="269" t="s">
        <v>130</v>
      </c>
      <c r="E99" s="180">
        <v>45695</v>
      </c>
      <c r="F99" s="97">
        <v>1</v>
      </c>
      <c r="G99" s="125" t="s">
        <v>9</v>
      </c>
      <c r="H99" s="178">
        <v>4</v>
      </c>
      <c r="I99" s="7">
        <v>4</v>
      </c>
      <c r="J99" s="7">
        <v>4</v>
      </c>
      <c r="K99" s="47">
        <v>4</v>
      </c>
      <c r="L99" s="33">
        <v>4</v>
      </c>
      <c r="M99" s="101"/>
      <c r="N99" s="88" t="s">
        <v>461</v>
      </c>
      <c r="O99" s="27"/>
      <c r="P99" s="5"/>
      <c r="Q99" s="28"/>
      <c r="R99" s="15"/>
      <c r="S99" s="15"/>
      <c r="T99" s="15"/>
    </row>
    <row r="100" spans="1:20" ht="17.45" customHeight="1" x14ac:dyDescent="0.25">
      <c r="A100" s="696"/>
      <c r="B100" s="724"/>
      <c r="C100" s="347" t="s">
        <v>125</v>
      </c>
      <c r="D100" s="269" t="s">
        <v>131</v>
      </c>
      <c r="E100" s="418">
        <v>45681</v>
      </c>
      <c r="F100" s="97">
        <v>2</v>
      </c>
      <c r="G100" s="125" t="s">
        <v>9</v>
      </c>
      <c r="H100" s="178">
        <v>2</v>
      </c>
      <c r="I100" s="7">
        <v>2</v>
      </c>
      <c r="J100" s="7">
        <v>2</v>
      </c>
      <c r="K100" s="47">
        <v>2</v>
      </c>
      <c r="L100" s="33">
        <v>2</v>
      </c>
      <c r="M100" s="101"/>
      <c r="N100" s="519" t="s">
        <v>132</v>
      </c>
      <c r="O100" s="27"/>
      <c r="P100" s="5"/>
      <c r="Q100" s="28"/>
      <c r="R100" s="15"/>
      <c r="S100" s="15"/>
      <c r="T100" s="15"/>
    </row>
    <row r="101" spans="1:20" ht="17.45" customHeight="1" x14ac:dyDescent="0.25">
      <c r="A101" s="696"/>
      <c r="B101" s="724"/>
      <c r="C101" s="347" t="s">
        <v>125</v>
      </c>
      <c r="D101" s="92" t="s">
        <v>133</v>
      </c>
      <c r="E101" s="180">
        <v>45681</v>
      </c>
      <c r="F101" s="97">
        <v>1</v>
      </c>
      <c r="G101" s="125" t="s">
        <v>9</v>
      </c>
      <c r="H101" s="178">
        <v>1</v>
      </c>
      <c r="I101" s="7">
        <v>1</v>
      </c>
      <c r="J101" s="7">
        <v>2</v>
      </c>
      <c r="K101" s="47">
        <v>2</v>
      </c>
      <c r="L101" s="33">
        <v>2</v>
      </c>
      <c r="M101" s="101"/>
      <c r="N101" s="519" t="s">
        <v>132</v>
      </c>
      <c r="O101" s="27"/>
      <c r="P101" s="5"/>
      <c r="Q101" s="28"/>
      <c r="R101" s="15"/>
      <c r="S101" s="15"/>
      <c r="T101" s="15"/>
    </row>
    <row r="102" spans="1:20" ht="17.45" customHeight="1" x14ac:dyDescent="0.25">
      <c r="A102" s="696"/>
      <c r="B102" s="724"/>
      <c r="C102" s="347" t="s">
        <v>125</v>
      </c>
      <c r="D102" s="269" t="s">
        <v>134</v>
      </c>
      <c r="E102" s="180">
        <v>45681</v>
      </c>
      <c r="F102" s="97">
        <v>2</v>
      </c>
      <c r="G102" s="125" t="s">
        <v>9</v>
      </c>
      <c r="H102" s="178">
        <v>2</v>
      </c>
      <c r="I102" s="7">
        <v>2</v>
      </c>
      <c r="J102" s="7">
        <v>2</v>
      </c>
      <c r="K102" s="47">
        <v>2</v>
      </c>
      <c r="L102" s="33">
        <v>2</v>
      </c>
      <c r="M102" s="101"/>
      <c r="N102" s="519" t="s">
        <v>132</v>
      </c>
      <c r="O102" s="27"/>
      <c r="P102" s="5"/>
      <c r="Q102" s="28"/>
      <c r="R102" s="15"/>
      <c r="S102" s="15"/>
      <c r="T102" s="15"/>
    </row>
    <row r="103" spans="1:20" ht="17.45" customHeight="1" x14ac:dyDescent="0.25">
      <c r="A103" s="696"/>
      <c r="B103" s="724"/>
      <c r="C103" s="347" t="s">
        <v>125</v>
      </c>
      <c r="D103" s="269" t="s">
        <v>135</v>
      </c>
      <c r="E103" s="191">
        <v>45695</v>
      </c>
      <c r="F103" s="97">
        <v>2</v>
      </c>
      <c r="G103" s="125" t="s">
        <v>9</v>
      </c>
      <c r="H103" s="178">
        <v>2</v>
      </c>
      <c r="I103" s="7">
        <v>2</v>
      </c>
      <c r="J103" s="7">
        <v>2</v>
      </c>
      <c r="K103" s="47">
        <v>2</v>
      </c>
      <c r="L103" s="33">
        <v>2</v>
      </c>
      <c r="M103" s="101"/>
      <c r="N103" s="519" t="s">
        <v>132</v>
      </c>
      <c r="O103" s="27"/>
      <c r="P103" s="5"/>
      <c r="Q103" s="28"/>
      <c r="R103" s="15"/>
      <c r="S103" s="15"/>
      <c r="T103" s="15"/>
    </row>
    <row r="104" spans="1:20" ht="17.45" customHeight="1" x14ac:dyDescent="0.25">
      <c r="A104" s="696"/>
      <c r="B104" s="724"/>
      <c r="C104" s="520" t="s">
        <v>136</v>
      </c>
      <c r="D104" s="473" t="s">
        <v>392</v>
      </c>
      <c r="E104" s="191"/>
      <c r="F104" s="97">
        <v>1</v>
      </c>
      <c r="G104" s="125" t="s">
        <v>9</v>
      </c>
      <c r="H104" s="178">
        <v>1</v>
      </c>
      <c r="I104" s="7">
        <v>1</v>
      </c>
      <c r="J104" s="7">
        <v>1</v>
      </c>
      <c r="K104" s="47">
        <v>1</v>
      </c>
      <c r="L104" s="33">
        <v>4</v>
      </c>
      <c r="M104" s="101"/>
      <c r="N104" s="88" t="s">
        <v>462</v>
      </c>
      <c r="O104" s="27"/>
      <c r="P104" s="5"/>
      <c r="Q104" s="28"/>
      <c r="R104" s="15"/>
      <c r="S104" s="15"/>
      <c r="T104" s="15"/>
    </row>
    <row r="105" spans="1:20" ht="17.45" customHeight="1" x14ac:dyDescent="0.25">
      <c r="A105" s="696"/>
      <c r="B105" s="724"/>
      <c r="C105" s="347" t="s">
        <v>125</v>
      </c>
      <c r="D105" s="269" t="s">
        <v>317</v>
      </c>
      <c r="E105" s="180">
        <v>45688</v>
      </c>
      <c r="F105" s="97">
        <v>1</v>
      </c>
      <c r="G105" s="125" t="s">
        <v>9</v>
      </c>
      <c r="H105" s="178">
        <v>1</v>
      </c>
      <c r="I105" s="7">
        <v>1</v>
      </c>
      <c r="J105" s="7">
        <v>1</v>
      </c>
      <c r="K105" s="47">
        <v>1</v>
      </c>
      <c r="L105" s="33">
        <v>1</v>
      </c>
      <c r="M105" s="101"/>
      <c r="N105" s="88" t="s">
        <v>463</v>
      </c>
      <c r="O105" s="27"/>
      <c r="P105" s="5"/>
      <c r="Q105" s="28"/>
      <c r="R105" s="15"/>
      <c r="S105" s="15"/>
      <c r="T105" s="15"/>
    </row>
    <row r="106" spans="1:20" ht="17.45" customHeight="1" x14ac:dyDescent="0.25">
      <c r="A106" s="696"/>
      <c r="B106" s="724"/>
      <c r="C106" s="347" t="s">
        <v>140</v>
      </c>
      <c r="D106" s="526" t="s">
        <v>318</v>
      </c>
      <c r="E106" s="180">
        <v>45681</v>
      </c>
      <c r="F106" s="97">
        <v>1</v>
      </c>
      <c r="G106" s="125" t="s">
        <v>9</v>
      </c>
      <c r="H106" s="178">
        <v>1</v>
      </c>
      <c r="I106" s="7">
        <v>1</v>
      </c>
      <c r="J106" s="7">
        <v>1</v>
      </c>
      <c r="K106" s="47">
        <v>1</v>
      </c>
      <c r="L106" s="33">
        <v>4</v>
      </c>
      <c r="M106" s="101"/>
      <c r="N106" s="88" t="s">
        <v>464</v>
      </c>
      <c r="O106" s="27"/>
      <c r="P106" s="5"/>
      <c r="Q106" s="28"/>
      <c r="R106" s="15"/>
      <c r="S106" s="15"/>
      <c r="T106" s="15"/>
    </row>
    <row r="107" spans="1:20" ht="17.45" customHeight="1" x14ac:dyDescent="0.25">
      <c r="A107" s="696"/>
      <c r="B107" s="724"/>
      <c r="C107" s="520" t="s">
        <v>142</v>
      </c>
      <c r="D107" s="521" t="s">
        <v>143</v>
      </c>
      <c r="E107" s="181"/>
      <c r="F107" s="109">
        <v>1</v>
      </c>
      <c r="G107" s="246" t="s">
        <v>9</v>
      </c>
      <c r="H107" s="135">
        <v>1</v>
      </c>
      <c r="I107" s="10">
        <v>1</v>
      </c>
      <c r="J107" s="10">
        <v>1</v>
      </c>
      <c r="K107" s="47">
        <v>1</v>
      </c>
      <c r="L107" s="33">
        <v>1</v>
      </c>
      <c r="M107" s="101"/>
      <c r="N107" s="88"/>
      <c r="O107" s="27"/>
      <c r="P107" s="5"/>
      <c r="Q107" s="28"/>
      <c r="R107" s="15"/>
      <c r="S107" s="15"/>
      <c r="T107" s="15"/>
    </row>
    <row r="108" spans="1:20" ht="17.45" customHeight="1" x14ac:dyDescent="0.25">
      <c r="A108" s="696"/>
      <c r="B108" s="724"/>
      <c r="C108" s="377" t="s">
        <v>125</v>
      </c>
      <c r="D108" s="523" t="s">
        <v>319</v>
      </c>
      <c r="E108" s="359">
        <v>45664</v>
      </c>
      <c r="F108" s="109">
        <v>1</v>
      </c>
      <c r="G108" s="246" t="s">
        <v>9</v>
      </c>
      <c r="H108" s="135">
        <v>1</v>
      </c>
      <c r="I108" s="10">
        <v>1</v>
      </c>
      <c r="J108" s="10">
        <v>1</v>
      </c>
      <c r="K108" s="47">
        <v>1</v>
      </c>
      <c r="L108" s="33">
        <v>1</v>
      </c>
      <c r="M108" s="101"/>
      <c r="N108" s="88" t="s">
        <v>465</v>
      </c>
      <c r="O108" s="27"/>
      <c r="P108" s="5"/>
      <c r="Q108" s="28"/>
      <c r="R108" s="15"/>
      <c r="S108" s="15"/>
      <c r="T108" s="15"/>
    </row>
    <row r="109" spans="1:20" ht="8.25" customHeight="1" thickBot="1" x14ac:dyDescent="0.3">
      <c r="A109" s="696"/>
      <c r="B109" s="724"/>
      <c r="C109" s="390"/>
      <c r="D109" s="522"/>
      <c r="E109" s="206"/>
      <c r="F109" s="99"/>
      <c r="G109" s="247"/>
      <c r="H109" s="60"/>
      <c r="I109" s="9"/>
      <c r="J109" s="244"/>
      <c r="K109" s="45"/>
      <c r="L109" s="34"/>
      <c r="M109" s="171"/>
      <c r="N109" s="89"/>
      <c r="O109" s="27"/>
      <c r="P109" s="5"/>
      <c r="Q109" s="28"/>
      <c r="R109" s="15"/>
      <c r="S109" s="15"/>
      <c r="T109" s="15"/>
    </row>
    <row r="110" spans="1:20" ht="17.45" customHeight="1" x14ac:dyDescent="0.25">
      <c r="A110" s="696"/>
      <c r="B110" s="789"/>
      <c r="C110" s="342" t="s">
        <v>113</v>
      </c>
      <c r="D110" s="269" t="s">
        <v>396</v>
      </c>
      <c r="E110" s="180">
        <v>45687</v>
      </c>
      <c r="F110" s="97">
        <v>1</v>
      </c>
      <c r="G110" s="125" t="s">
        <v>9</v>
      </c>
      <c r="H110" s="178">
        <v>1</v>
      </c>
      <c r="I110" s="7">
        <v>1</v>
      </c>
      <c r="J110" s="7">
        <v>1</v>
      </c>
      <c r="K110" s="47">
        <v>2</v>
      </c>
      <c r="L110" s="35">
        <v>2</v>
      </c>
      <c r="M110" s="1"/>
      <c r="N110" s="88" t="s">
        <v>466</v>
      </c>
      <c r="O110" s="27"/>
      <c r="P110" s="5"/>
      <c r="Q110" s="28"/>
      <c r="R110" s="15"/>
      <c r="S110" s="15"/>
      <c r="T110" s="15"/>
    </row>
    <row r="111" spans="1:20" ht="17.45" customHeight="1" x14ac:dyDescent="0.25">
      <c r="A111" s="696"/>
      <c r="B111" s="789"/>
      <c r="C111" s="342" t="s">
        <v>41</v>
      </c>
      <c r="D111" s="351" t="s">
        <v>85</v>
      </c>
      <c r="E111" s="181">
        <v>45693</v>
      </c>
      <c r="F111" s="109">
        <v>4</v>
      </c>
      <c r="G111" s="246" t="s">
        <v>9</v>
      </c>
      <c r="H111" s="135">
        <v>4</v>
      </c>
      <c r="I111" s="10">
        <v>4</v>
      </c>
      <c r="J111" s="243">
        <v>4</v>
      </c>
      <c r="K111" s="44">
        <v>2</v>
      </c>
      <c r="L111" s="33">
        <v>2</v>
      </c>
      <c r="M111" s="170"/>
      <c r="N111" s="149" t="s">
        <v>466</v>
      </c>
      <c r="P111" s="5"/>
      <c r="Q111" s="28"/>
      <c r="R111" s="15"/>
      <c r="S111" s="15"/>
      <c r="T111" s="15"/>
    </row>
    <row r="112" spans="1:20" ht="8.25" customHeight="1" thickBot="1" x14ac:dyDescent="0.3">
      <c r="A112" s="696"/>
      <c r="B112" s="789"/>
      <c r="C112" s="364"/>
      <c r="D112" s="351"/>
      <c r="E112" s="181"/>
      <c r="F112" s="109"/>
      <c r="G112" s="246"/>
      <c r="H112" s="135"/>
      <c r="I112" s="10"/>
      <c r="J112" s="243"/>
      <c r="K112" s="44"/>
      <c r="L112" s="41"/>
      <c r="M112" s="170"/>
      <c r="N112" s="149"/>
      <c r="O112" s="27"/>
      <c r="P112" s="5"/>
      <c r="Q112" s="28"/>
      <c r="R112" s="15"/>
      <c r="S112" s="15"/>
      <c r="T112" s="15"/>
    </row>
    <row r="113" spans="1:39" ht="18" customHeight="1" thickBot="1" x14ac:dyDescent="0.3">
      <c r="A113" s="715"/>
      <c r="B113" s="714" t="s">
        <v>146</v>
      </c>
      <c r="C113" s="290" t="s">
        <v>82</v>
      </c>
      <c r="D113" s="291" t="s">
        <v>398</v>
      </c>
      <c r="E113" s="286"/>
      <c r="F113" s="285">
        <v>1</v>
      </c>
      <c r="G113" s="304"/>
      <c r="H113" s="285">
        <v>1</v>
      </c>
      <c r="I113" s="8">
        <v>1</v>
      </c>
      <c r="J113" s="8">
        <v>1</v>
      </c>
      <c r="K113" s="8">
        <v>4</v>
      </c>
      <c r="L113" s="32">
        <v>4</v>
      </c>
      <c r="M113" s="209"/>
      <c r="N113" s="357"/>
      <c r="O113" s="12"/>
      <c r="P113" s="5"/>
      <c r="Q113" s="28"/>
      <c r="R113" s="15"/>
      <c r="S113" s="15"/>
      <c r="T113" s="15"/>
      <c r="U113" s="26"/>
      <c r="V113" s="26"/>
      <c r="W113" s="26"/>
      <c r="X113" s="26"/>
      <c r="Y113" s="26"/>
      <c r="Z113" s="26"/>
      <c r="AA113" s="15"/>
      <c r="AB113" s="15"/>
      <c r="AK113" s="15"/>
      <c r="AL113" s="15"/>
      <c r="AM113" s="15"/>
    </row>
    <row r="114" spans="1:39" ht="18" customHeight="1" thickBot="1" x14ac:dyDescent="0.3">
      <c r="A114" s="715"/>
      <c r="B114" s="714"/>
      <c r="C114" s="479" t="s">
        <v>82</v>
      </c>
      <c r="D114" s="355" t="s">
        <v>320</v>
      </c>
      <c r="E114" s="345">
        <v>45707</v>
      </c>
      <c r="F114" s="297">
        <v>1</v>
      </c>
      <c r="G114" s="302"/>
      <c r="H114" s="297">
        <v>1</v>
      </c>
      <c r="I114" s="11">
        <v>1</v>
      </c>
      <c r="J114" s="11">
        <v>1</v>
      </c>
      <c r="K114" s="11">
        <v>4</v>
      </c>
      <c r="L114" s="35">
        <v>4</v>
      </c>
      <c r="M114" s="167"/>
      <c r="N114" s="480" t="s">
        <v>467</v>
      </c>
      <c r="O114" s="12"/>
      <c r="P114" s="5"/>
      <c r="Q114" s="28"/>
      <c r="R114" s="15"/>
      <c r="S114" s="15"/>
      <c r="T114" s="15"/>
      <c r="U114" s="26"/>
      <c r="V114" s="26"/>
      <c r="W114" s="26"/>
      <c r="X114" s="26"/>
      <c r="Y114" s="26"/>
      <c r="Z114" s="26"/>
      <c r="AA114" s="15"/>
      <c r="AB114" s="15"/>
      <c r="AK114" s="15"/>
      <c r="AL114" s="15"/>
      <c r="AM114" s="15"/>
    </row>
    <row r="115" spans="1:39" ht="18" customHeight="1" thickBot="1" x14ac:dyDescent="0.3">
      <c r="A115" s="715"/>
      <c r="B115" s="714"/>
      <c r="C115" s="479" t="s">
        <v>82</v>
      </c>
      <c r="D115" s="355" t="s">
        <v>257</v>
      </c>
      <c r="E115" s="345">
        <v>45688</v>
      </c>
      <c r="F115" s="297">
        <v>2</v>
      </c>
      <c r="G115" s="302" t="s">
        <v>9</v>
      </c>
      <c r="H115" s="297">
        <v>2</v>
      </c>
      <c r="I115" s="11">
        <v>2</v>
      </c>
      <c r="J115" s="11">
        <v>2</v>
      </c>
      <c r="K115" s="11">
        <v>2</v>
      </c>
      <c r="L115" s="35">
        <v>2</v>
      </c>
      <c r="M115" s="167"/>
      <c r="N115" s="480" t="s">
        <v>468</v>
      </c>
      <c r="O115" s="12"/>
      <c r="P115" s="5"/>
      <c r="Q115" s="28"/>
      <c r="R115" s="15"/>
      <c r="S115" s="15"/>
      <c r="T115" s="15"/>
      <c r="U115" s="26"/>
      <c r="V115" s="26"/>
      <c r="W115" s="26"/>
      <c r="X115" s="26"/>
      <c r="Y115" s="26"/>
      <c r="Z115" s="26"/>
      <c r="AA115" s="15"/>
      <c r="AB115" s="15"/>
      <c r="AK115" s="15"/>
      <c r="AL115" s="15"/>
      <c r="AM115" s="15"/>
    </row>
    <row r="116" spans="1:39" ht="18" customHeight="1" thickBot="1" x14ac:dyDescent="0.3">
      <c r="A116" s="715"/>
      <c r="B116" s="714"/>
      <c r="C116" s="479" t="s">
        <v>82</v>
      </c>
      <c r="D116" s="355" t="s">
        <v>259</v>
      </c>
      <c r="E116" s="345">
        <v>45688</v>
      </c>
      <c r="F116" s="297">
        <v>2</v>
      </c>
      <c r="G116" s="238" t="s">
        <v>9</v>
      </c>
      <c r="H116" s="297">
        <v>2</v>
      </c>
      <c r="I116" s="11">
        <v>2</v>
      </c>
      <c r="J116" s="11">
        <v>2</v>
      </c>
      <c r="K116" s="11">
        <v>2</v>
      </c>
      <c r="L116" s="35">
        <v>2</v>
      </c>
      <c r="M116" s="167"/>
      <c r="N116" s="480" t="s">
        <v>468</v>
      </c>
      <c r="O116" s="12"/>
      <c r="P116" s="5"/>
      <c r="Q116" s="28"/>
      <c r="R116" s="15"/>
      <c r="S116" s="15"/>
      <c r="T116" s="15"/>
      <c r="U116" s="26"/>
      <c r="V116" s="26"/>
      <c r="W116" s="26"/>
      <c r="X116" s="26"/>
      <c r="Y116" s="26"/>
      <c r="Z116" s="26"/>
      <c r="AA116" s="15"/>
      <c r="AB116" s="15"/>
      <c r="AK116" s="15"/>
      <c r="AL116" s="15"/>
      <c r="AM116" s="15"/>
    </row>
    <row r="117" spans="1:39" ht="18" customHeight="1" thickBot="1" x14ac:dyDescent="0.3">
      <c r="A117" s="715"/>
      <c r="B117" s="714"/>
      <c r="C117" s="347" t="s">
        <v>82</v>
      </c>
      <c r="D117" s="269" t="s">
        <v>399</v>
      </c>
      <c r="E117" s="345">
        <v>45702</v>
      </c>
      <c r="F117" s="178">
        <v>1</v>
      </c>
      <c r="G117" s="238" t="s">
        <v>9</v>
      </c>
      <c r="H117" s="178">
        <v>1</v>
      </c>
      <c r="I117" s="7">
        <v>1</v>
      </c>
      <c r="J117" s="7">
        <v>1</v>
      </c>
      <c r="K117" s="7">
        <v>1</v>
      </c>
      <c r="L117" s="33">
        <v>1</v>
      </c>
      <c r="M117" s="101"/>
      <c r="N117" s="260" t="s">
        <v>469</v>
      </c>
      <c r="O117" s="12"/>
      <c r="P117" s="5"/>
      <c r="Q117" s="28"/>
      <c r="R117" s="15"/>
      <c r="S117" s="15"/>
      <c r="T117" s="15"/>
      <c r="U117" s="26"/>
      <c r="V117" s="26"/>
      <c r="W117" s="26"/>
      <c r="X117" s="26"/>
      <c r="Y117" s="26"/>
      <c r="Z117" s="26"/>
      <c r="AA117" s="15"/>
      <c r="AB117" s="15"/>
      <c r="AK117" s="15"/>
      <c r="AL117" s="15"/>
      <c r="AM117" s="15"/>
    </row>
    <row r="118" spans="1:39" ht="18" customHeight="1" thickBot="1" x14ac:dyDescent="0.3">
      <c r="A118" s="715"/>
      <c r="B118" s="714"/>
      <c r="C118" s="347" t="s">
        <v>82</v>
      </c>
      <c r="D118" s="351" t="s">
        <v>260</v>
      </c>
      <c r="E118" s="345">
        <v>45702</v>
      </c>
      <c r="F118" s="178">
        <v>1</v>
      </c>
      <c r="G118" s="238" t="s">
        <v>9</v>
      </c>
      <c r="H118" s="178">
        <v>1</v>
      </c>
      <c r="I118" s="7">
        <v>1</v>
      </c>
      <c r="J118" s="279">
        <v>1</v>
      </c>
      <c r="K118" s="7">
        <v>1</v>
      </c>
      <c r="L118" s="33">
        <v>1</v>
      </c>
      <c r="M118" s="101"/>
      <c r="N118" s="260" t="s">
        <v>470</v>
      </c>
      <c r="O118" s="12"/>
      <c r="P118" s="5"/>
      <c r="Q118" s="28"/>
      <c r="R118" s="15"/>
      <c r="S118" s="15"/>
      <c r="T118" s="15"/>
      <c r="U118" s="26"/>
      <c r="V118" s="26"/>
      <c r="W118" s="26"/>
      <c r="X118" s="26"/>
      <c r="Y118" s="26"/>
      <c r="Z118" s="26"/>
      <c r="AA118" s="15"/>
      <c r="AB118" s="15"/>
      <c r="AK118" s="15"/>
      <c r="AL118" s="15"/>
      <c r="AM118" s="15"/>
    </row>
    <row r="119" spans="1:39" ht="18" customHeight="1" thickBot="1" x14ac:dyDescent="0.3">
      <c r="A119" s="715"/>
      <c r="B119" s="714"/>
      <c r="C119" s="347" t="s">
        <v>82</v>
      </c>
      <c r="D119" s="351" t="s">
        <v>471</v>
      </c>
      <c r="E119" s="345">
        <v>45702</v>
      </c>
      <c r="F119" s="178">
        <v>1</v>
      </c>
      <c r="G119" s="238" t="s">
        <v>9</v>
      </c>
      <c r="H119" s="178">
        <v>1</v>
      </c>
      <c r="I119" s="7">
        <v>1</v>
      </c>
      <c r="J119" s="279">
        <v>1</v>
      </c>
      <c r="K119" s="7">
        <v>1</v>
      </c>
      <c r="L119" s="33">
        <v>1</v>
      </c>
      <c r="M119" s="101"/>
      <c r="N119" s="260" t="s">
        <v>472</v>
      </c>
      <c r="O119" s="12"/>
      <c r="P119" s="5"/>
      <c r="Q119" s="28"/>
      <c r="R119" s="15"/>
      <c r="S119" s="15"/>
      <c r="T119" s="15"/>
      <c r="U119" s="26"/>
      <c r="V119" s="26"/>
      <c r="W119" s="26"/>
      <c r="X119" s="26"/>
      <c r="Y119" s="26"/>
      <c r="Z119" s="26"/>
      <c r="AA119" s="15"/>
      <c r="AB119" s="15"/>
      <c r="AK119" s="15"/>
      <c r="AL119" s="15"/>
      <c r="AM119" s="15"/>
    </row>
    <row r="120" spans="1:39" ht="18" customHeight="1" thickBot="1" x14ac:dyDescent="0.3">
      <c r="A120" s="715"/>
      <c r="B120" s="714"/>
      <c r="C120" s="347" t="s">
        <v>82</v>
      </c>
      <c r="D120" s="351" t="s">
        <v>473</v>
      </c>
      <c r="E120" s="345">
        <v>45702</v>
      </c>
      <c r="F120" s="178">
        <v>1</v>
      </c>
      <c r="G120" s="238" t="s">
        <v>9</v>
      </c>
      <c r="H120" s="178">
        <v>1</v>
      </c>
      <c r="I120" s="7">
        <v>1</v>
      </c>
      <c r="J120" s="279">
        <v>1</v>
      </c>
      <c r="K120" s="7">
        <v>1</v>
      </c>
      <c r="L120" s="33">
        <v>1</v>
      </c>
      <c r="M120" s="101"/>
      <c r="N120" s="260" t="s">
        <v>470</v>
      </c>
      <c r="O120" s="12"/>
      <c r="P120" s="5"/>
      <c r="Q120" s="28"/>
      <c r="R120" s="15"/>
      <c r="S120" s="15"/>
      <c r="T120" s="15"/>
      <c r="U120" s="26"/>
      <c r="V120" s="26"/>
      <c r="W120" s="26"/>
      <c r="X120" s="26"/>
      <c r="Y120" s="26"/>
      <c r="Z120" s="26"/>
      <c r="AA120" s="15"/>
      <c r="AB120" s="15"/>
      <c r="AK120" s="15"/>
      <c r="AL120" s="15"/>
      <c r="AM120" s="15"/>
    </row>
    <row r="121" spans="1:39" ht="18" customHeight="1" thickBot="1" x14ac:dyDescent="0.3">
      <c r="A121" s="715"/>
      <c r="B121" s="714"/>
      <c r="C121" s="347" t="s">
        <v>82</v>
      </c>
      <c r="D121" s="351" t="s">
        <v>153</v>
      </c>
      <c r="E121" s="345">
        <v>45702</v>
      </c>
      <c r="F121" s="178">
        <v>1</v>
      </c>
      <c r="G121" s="238" t="s">
        <v>9</v>
      </c>
      <c r="H121" s="178">
        <v>1</v>
      </c>
      <c r="I121" s="7">
        <v>1</v>
      </c>
      <c r="J121" s="279">
        <v>1</v>
      </c>
      <c r="K121" s="7">
        <v>1</v>
      </c>
      <c r="L121" s="33">
        <v>1</v>
      </c>
      <c r="M121" s="101"/>
      <c r="N121" s="260" t="s">
        <v>470</v>
      </c>
      <c r="O121" s="12"/>
      <c r="P121" s="5"/>
      <c r="Q121" s="28"/>
      <c r="R121" s="15"/>
      <c r="S121" s="15"/>
      <c r="T121" s="15"/>
      <c r="U121" s="26"/>
      <c r="V121" s="26"/>
      <c r="W121" s="26"/>
      <c r="X121" s="26"/>
      <c r="Y121" s="26"/>
      <c r="Z121" s="26"/>
      <c r="AA121" s="15"/>
      <c r="AB121" s="15"/>
      <c r="AK121" s="15"/>
      <c r="AL121" s="15"/>
      <c r="AM121" s="15"/>
    </row>
    <row r="122" spans="1:39" ht="18" customHeight="1" thickBot="1" x14ac:dyDescent="0.3">
      <c r="A122" s="715"/>
      <c r="B122" s="714"/>
      <c r="C122" s="347" t="s">
        <v>82</v>
      </c>
      <c r="D122" s="351" t="s">
        <v>401</v>
      </c>
      <c r="E122" s="345">
        <v>45705</v>
      </c>
      <c r="F122" s="178">
        <v>1</v>
      </c>
      <c r="G122" s="238" t="s">
        <v>9</v>
      </c>
      <c r="H122" s="178">
        <v>1</v>
      </c>
      <c r="I122" s="7">
        <v>1</v>
      </c>
      <c r="J122" s="279">
        <v>1</v>
      </c>
      <c r="K122" s="7">
        <v>1</v>
      </c>
      <c r="L122" s="33">
        <v>1</v>
      </c>
      <c r="M122" s="101"/>
      <c r="N122" s="260" t="s">
        <v>474</v>
      </c>
      <c r="O122" s="12"/>
      <c r="P122" s="5"/>
      <c r="Q122" s="28"/>
      <c r="R122" s="15"/>
      <c r="S122" s="15"/>
      <c r="T122" s="15"/>
      <c r="U122" s="26"/>
      <c r="V122" s="26"/>
      <c r="W122" s="26"/>
      <c r="X122" s="26"/>
      <c r="Y122" s="26"/>
      <c r="Z122" s="26"/>
      <c r="AA122" s="15"/>
      <c r="AB122" s="15"/>
      <c r="AK122" s="15"/>
      <c r="AL122" s="15"/>
      <c r="AM122" s="15"/>
    </row>
    <row r="123" spans="1:39" ht="18" customHeight="1" thickBot="1" x14ac:dyDescent="0.3">
      <c r="A123" s="715"/>
      <c r="B123" s="714"/>
      <c r="C123" s="347" t="s">
        <v>41</v>
      </c>
      <c r="D123" s="351" t="s">
        <v>402</v>
      </c>
      <c r="E123" s="345"/>
      <c r="F123" s="178">
        <v>1</v>
      </c>
      <c r="G123" s="238" t="s">
        <v>9</v>
      </c>
      <c r="H123" s="178">
        <v>1</v>
      </c>
      <c r="I123" s="7">
        <v>1</v>
      </c>
      <c r="J123" s="279">
        <v>1</v>
      </c>
      <c r="K123" s="7">
        <v>1</v>
      </c>
      <c r="L123" s="33">
        <v>1</v>
      </c>
      <c r="M123" s="101"/>
      <c r="N123" s="260"/>
      <c r="O123" s="12"/>
      <c r="P123" s="5"/>
      <c r="Q123" s="28"/>
      <c r="R123" s="15"/>
      <c r="S123" s="15"/>
      <c r="T123" s="15"/>
      <c r="U123" s="26"/>
      <c r="V123" s="26"/>
      <c r="W123" s="26"/>
      <c r="X123" s="26"/>
      <c r="Y123" s="26"/>
      <c r="Z123" s="26"/>
      <c r="AA123" s="15"/>
      <c r="AB123" s="15"/>
      <c r="AK123" s="15"/>
      <c r="AL123" s="15"/>
      <c r="AM123" s="15"/>
    </row>
    <row r="124" spans="1:39" ht="18" customHeight="1" thickBot="1" x14ac:dyDescent="0.3">
      <c r="A124" s="715"/>
      <c r="B124" s="714"/>
      <c r="C124" s="347" t="s">
        <v>41</v>
      </c>
      <c r="D124" s="351" t="s">
        <v>154</v>
      </c>
      <c r="E124" s="345"/>
      <c r="F124" s="178">
        <v>1</v>
      </c>
      <c r="G124" s="238" t="s">
        <v>9</v>
      </c>
      <c r="H124" s="178">
        <v>1</v>
      </c>
      <c r="I124" s="7">
        <v>1</v>
      </c>
      <c r="J124" s="279">
        <v>1</v>
      </c>
      <c r="K124" s="7">
        <v>1</v>
      </c>
      <c r="L124" s="33">
        <v>1</v>
      </c>
      <c r="M124" s="101"/>
      <c r="N124" s="260"/>
      <c r="O124" s="12"/>
      <c r="P124" s="5"/>
      <c r="Q124" s="28"/>
      <c r="R124" s="15"/>
      <c r="S124" s="15"/>
      <c r="T124" s="15"/>
      <c r="U124" s="26"/>
      <c r="V124" s="26"/>
      <c r="W124" s="26"/>
      <c r="X124" s="26"/>
      <c r="Y124" s="26"/>
      <c r="Z124" s="26"/>
      <c r="AA124" s="15"/>
      <c r="AB124" s="15"/>
      <c r="AK124" s="15"/>
      <c r="AL124" s="15"/>
      <c r="AM124" s="15"/>
    </row>
    <row r="125" spans="1:39" ht="18" customHeight="1" thickBot="1" x14ac:dyDescent="0.3">
      <c r="A125" s="715"/>
      <c r="B125" s="714"/>
      <c r="C125" s="347"/>
      <c r="D125" s="351"/>
      <c r="E125" s="345"/>
      <c r="F125" s="178"/>
      <c r="G125" s="238"/>
      <c r="H125" s="178"/>
      <c r="I125" s="7"/>
      <c r="J125" s="279"/>
      <c r="K125" s="7"/>
      <c r="L125" s="33"/>
      <c r="M125" s="101"/>
      <c r="N125" s="260"/>
      <c r="O125" s="12"/>
      <c r="P125" s="5"/>
      <c r="Q125" s="28"/>
      <c r="R125" s="15"/>
      <c r="S125" s="15"/>
      <c r="T125" s="15"/>
      <c r="U125" s="26"/>
      <c r="V125" s="26"/>
      <c r="W125" s="26"/>
      <c r="X125" s="26"/>
      <c r="Y125" s="26"/>
      <c r="Z125" s="26"/>
      <c r="AA125" s="15"/>
      <c r="AB125" s="15"/>
      <c r="AK125" s="15"/>
      <c r="AL125" s="15"/>
      <c r="AM125" s="15"/>
    </row>
    <row r="126" spans="1:39" ht="9.75" customHeight="1" thickBot="1" x14ac:dyDescent="0.3">
      <c r="A126" s="716"/>
      <c r="B126" s="727"/>
      <c r="C126" s="390"/>
      <c r="D126" s="376"/>
      <c r="E126" s="263"/>
      <c r="F126" s="265"/>
      <c r="G126" s="505"/>
      <c r="H126" s="265"/>
      <c r="I126" s="36"/>
      <c r="J126" s="266"/>
      <c r="K126" s="36"/>
      <c r="L126" s="37"/>
      <c r="M126" s="226"/>
      <c r="N126" s="506"/>
      <c r="O126" s="12"/>
      <c r="P126" s="5"/>
      <c r="Q126" s="28"/>
      <c r="R126" s="15"/>
      <c r="S126" s="15"/>
      <c r="T126" s="15"/>
      <c r="U126" s="26"/>
      <c r="V126" s="26"/>
      <c r="W126" s="26"/>
      <c r="X126" s="26"/>
      <c r="Y126" s="26"/>
      <c r="Z126" s="26"/>
      <c r="AA126" s="15"/>
      <c r="AB126" s="15"/>
      <c r="AK126" s="15"/>
      <c r="AL126" s="15"/>
      <c r="AM126" s="15"/>
    </row>
    <row r="127" spans="1:39" ht="9.75" customHeight="1" thickBot="1" x14ac:dyDescent="0.3">
      <c r="A127" s="508"/>
      <c r="B127" s="127"/>
      <c r="C127" s="516"/>
      <c r="D127" s="204"/>
      <c r="E127" s="49"/>
      <c r="F127" s="1"/>
      <c r="G127" s="54"/>
      <c r="H127" s="1"/>
      <c r="I127" s="31"/>
      <c r="J127" s="250"/>
      <c r="K127" s="31"/>
      <c r="L127" s="41"/>
      <c r="M127" s="1"/>
      <c r="N127" s="525"/>
      <c r="O127" s="12"/>
      <c r="P127" s="5"/>
      <c r="Q127" s="28"/>
      <c r="R127" s="15"/>
      <c r="S127" s="15"/>
      <c r="T127" s="15"/>
      <c r="U127" s="26"/>
      <c r="V127" s="26"/>
      <c r="W127" s="26"/>
      <c r="X127" s="26"/>
      <c r="Y127" s="26"/>
      <c r="Z127" s="26"/>
      <c r="AA127" s="15"/>
      <c r="AB127" s="15"/>
      <c r="AK127" s="15"/>
      <c r="AL127" s="15"/>
      <c r="AM127" s="15"/>
    </row>
    <row r="128" spans="1:39" ht="16.149999999999999" customHeight="1" x14ac:dyDescent="0.25">
      <c r="A128" s="706" t="s">
        <v>156</v>
      </c>
      <c r="B128" s="782" t="s">
        <v>157</v>
      </c>
      <c r="C128" s="343" t="s">
        <v>41</v>
      </c>
      <c r="D128" s="203" t="s">
        <v>403</v>
      </c>
      <c r="E128" s="286"/>
      <c r="F128" s="155">
        <v>1</v>
      </c>
      <c r="G128" s="51" t="s">
        <v>9</v>
      </c>
      <c r="H128" s="218">
        <v>1</v>
      </c>
      <c r="I128" s="8">
        <v>1</v>
      </c>
      <c r="J128" s="8">
        <v>1</v>
      </c>
      <c r="K128" s="8">
        <v>1</v>
      </c>
      <c r="L128" s="32">
        <v>1</v>
      </c>
      <c r="M128" s="101"/>
      <c r="N128" s="330"/>
      <c r="O128" s="27"/>
      <c r="P128" s="5"/>
      <c r="Q128" s="28"/>
      <c r="R128" s="15"/>
      <c r="S128" s="15"/>
      <c r="T128" s="15"/>
    </row>
    <row r="129" spans="1:20" ht="16.149999999999999" customHeight="1" x14ac:dyDescent="0.25">
      <c r="A129" s="790"/>
      <c r="B129" s="791"/>
      <c r="C129" s="546" t="s">
        <v>82</v>
      </c>
      <c r="D129" s="235" t="s">
        <v>475</v>
      </c>
      <c r="E129" s="345">
        <v>45707</v>
      </c>
      <c r="F129" s="420"/>
      <c r="G129" s="492"/>
      <c r="H129" s="303">
        <v>1</v>
      </c>
      <c r="I129" s="11">
        <v>0</v>
      </c>
      <c r="J129" s="11">
        <v>0</v>
      </c>
      <c r="K129" s="11">
        <v>0</v>
      </c>
      <c r="L129" s="35">
        <v>0</v>
      </c>
      <c r="M129" s="101"/>
      <c r="N129" s="558" t="s">
        <v>476</v>
      </c>
      <c r="O129" s="27"/>
      <c r="P129" s="5"/>
      <c r="Q129" s="28"/>
      <c r="R129" s="15"/>
      <c r="S129" s="15"/>
      <c r="T129" s="15"/>
    </row>
    <row r="130" spans="1:20" ht="16.149999999999999" customHeight="1" x14ac:dyDescent="0.25">
      <c r="A130" s="707"/>
      <c r="B130" s="783"/>
      <c r="C130" s="335" t="s">
        <v>477</v>
      </c>
      <c r="D130" s="207" t="s">
        <v>478</v>
      </c>
      <c r="E130" s="201">
        <v>45702</v>
      </c>
      <c r="F130" s="156">
        <v>1</v>
      </c>
      <c r="G130" s="52" t="s">
        <v>9</v>
      </c>
      <c r="H130" s="220">
        <v>1</v>
      </c>
      <c r="I130" s="7">
        <v>0</v>
      </c>
      <c r="J130" s="7">
        <v>0</v>
      </c>
      <c r="K130" s="7">
        <v>0</v>
      </c>
      <c r="L130" s="33">
        <v>0</v>
      </c>
      <c r="M130" s="101"/>
      <c r="N130" s="174"/>
      <c r="O130" s="27"/>
      <c r="P130" s="5"/>
      <c r="Q130" s="28"/>
      <c r="R130" s="15"/>
      <c r="S130" s="15"/>
      <c r="T130" s="15"/>
    </row>
    <row r="131" spans="1:20" ht="16.149999999999999" customHeight="1" x14ac:dyDescent="0.25">
      <c r="A131" s="707"/>
      <c r="B131" s="783"/>
      <c r="C131" s="335" t="s">
        <v>265</v>
      </c>
      <c r="D131" s="207" t="s">
        <v>406</v>
      </c>
      <c r="E131" s="201">
        <v>45701</v>
      </c>
      <c r="F131" s="156">
        <v>3</v>
      </c>
      <c r="G131" s="52" t="s">
        <v>9</v>
      </c>
      <c r="H131" s="220">
        <v>3</v>
      </c>
      <c r="I131" s="7">
        <v>3</v>
      </c>
      <c r="J131" s="7">
        <v>3</v>
      </c>
      <c r="K131" s="7">
        <v>4</v>
      </c>
      <c r="L131" s="33">
        <v>4</v>
      </c>
      <c r="M131" s="101"/>
      <c r="N131" s="174" t="s">
        <v>479</v>
      </c>
      <c r="O131" s="27"/>
      <c r="P131" s="5"/>
      <c r="Q131" s="28"/>
      <c r="R131" s="15"/>
      <c r="S131" s="15"/>
      <c r="T131" s="15"/>
    </row>
    <row r="132" spans="1:20" ht="16.149999999999999" customHeight="1" x14ac:dyDescent="0.25">
      <c r="A132" s="707"/>
      <c r="B132" s="783"/>
      <c r="C132" s="335" t="s">
        <v>82</v>
      </c>
      <c r="D132" s="207" t="s">
        <v>480</v>
      </c>
      <c r="E132" s="201">
        <v>45700</v>
      </c>
      <c r="F132" s="156">
        <v>1</v>
      </c>
      <c r="G132" s="52" t="s">
        <v>9</v>
      </c>
      <c r="H132" s="220">
        <v>4</v>
      </c>
      <c r="I132" s="7">
        <v>0</v>
      </c>
      <c r="J132" s="7">
        <v>0</v>
      </c>
      <c r="K132" s="7">
        <v>0</v>
      </c>
      <c r="L132" s="33">
        <v>0</v>
      </c>
      <c r="M132" s="101"/>
      <c r="N132" s="174" t="s">
        <v>481</v>
      </c>
      <c r="O132" s="27"/>
      <c r="P132" s="5"/>
      <c r="Q132" s="28"/>
      <c r="R132" s="15"/>
      <c r="S132" s="15"/>
      <c r="T132" s="15"/>
    </row>
    <row r="133" spans="1:20" ht="16.149999999999999" customHeight="1" x14ac:dyDescent="0.25">
      <c r="A133" s="707"/>
      <c r="B133" s="783"/>
      <c r="C133" s="335" t="s">
        <v>82</v>
      </c>
      <c r="D133" s="207" t="s">
        <v>482</v>
      </c>
      <c r="E133" s="201">
        <v>45669</v>
      </c>
      <c r="F133" s="156">
        <v>1</v>
      </c>
      <c r="G133" s="52" t="s">
        <v>9</v>
      </c>
      <c r="H133" s="220">
        <v>1</v>
      </c>
      <c r="I133" s="7">
        <v>1</v>
      </c>
      <c r="J133" s="7">
        <v>1</v>
      </c>
      <c r="K133" s="7">
        <v>0</v>
      </c>
      <c r="L133" s="33">
        <v>0</v>
      </c>
      <c r="M133" s="101"/>
      <c r="N133" s="174" t="s">
        <v>483</v>
      </c>
      <c r="O133" s="27"/>
      <c r="P133" s="5"/>
      <c r="Q133" s="28"/>
      <c r="R133" s="15"/>
      <c r="S133" s="15"/>
      <c r="T133" s="15"/>
    </row>
    <row r="134" spans="1:20" ht="16.149999999999999" customHeight="1" x14ac:dyDescent="0.25">
      <c r="A134" s="707"/>
      <c r="B134" s="783"/>
      <c r="C134" s="68" t="s">
        <v>323</v>
      </c>
      <c r="D134" s="207" t="s">
        <v>408</v>
      </c>
      <c r="E134" s="201">
        <v>45702</v>
      </c>
      <c r="F134" s="156">
        <v>1</v>
      </c>
      <c r="G134" s="52" t="s">
        <v>9</v>
      </c>
      <c r="H134" s="220">
        <v>1</v>
      </c>
      <c r="I134" s="7">
        <v>1</v>
      </c>
      <c r="J134" s="7">
        <v>1</v>
      </c>
      <c r="K134" s="7">
        <v>1</v>
      </c>
      <c r="L134" s="33">
        <v>1</v>
      </c>
      <c r="M134" s="101"/>
      <c r="N134" s="260" t="s">
        <v>484</v>
      </c>
      <c r="O134" s="27"/>
      <c r="P134" s="5"/>
      <c r="Q134" s="28"/>
      <c r="R134" s="15"/>
      <c r="S134" s="15"/>
      <c r="T134" s="15"/>
    </row>
    <row r="135" spans="1:20" ht="16.149999999999999" customHeight="1" x14ac:dyDescent="0.25">
      <c r="A135" s="707"/>
      <c r="B135" s="783"/>
      <c r="C135" s="68" t="s">
        <v>323</v>
      </c>
      <c r="D135" s="207" t="s">
        <v>410</v>
      </c>
      <c r="E135" s="201">
        <v>45702</v>
      </c>
      <c r="F135" s="156">
        <v>1</v>
      </c>
      <c r="G135" s="52" t="s">
        <v>9</v>
      </c>
      <c r="H135" s="220">
        <v>1</v>
      </c>
      <c r="I135" s="7">
        <v>1</v>
      </c>
      <c r="J135" s="7">
        <v>1</v>
      </c>
      <c r="K135" s="7">
        <v>1</v>
      </c>
      <c r="L135" s="33">
        <v>1</v>
      </c>
      <c r="M135" s="101"/>
      <c r="N135" s="260" t="s">
        <v>485</v>
      </c>
      <c r="O135" s="27"/>
      <c r="P135" s="5"/>
      <c r="Q135" s="28"/>
      <c r="R135" s="15"/>
      <c r="S135" s="15"/>
      <c r="T135" s="15"/>
    </row>
    <row r="136" spans="1:20" ht="16.149999999999999" customHeight="1" x14ac:dyDescent="0.25">
      <c r="A136" s="707"/>
      <c r="B136" s="783"/>
      <c r="C136" s="68" t="s">
        <v>486</v>
      </c>
      <c r="D136" s="207" t="s">
        <v>487</v>
      </c>
      <c r="E136" s="201"/>
      <c r="F136" s="156"/>
      <c r="G136" s="52"/>
      <c r="H136" s="220"/>
      <c r="I136" s="7"/>
      <c r="J136" s="7">
        <v>0</v>
      </c>
      <c r="K136" s="7">
        <v>0</v>
      </c>
      <c r="L136" s="33">
        <v>0</v>
      </c>
      <c r="M136" s="101"/>
      <c r="N136" s="260"/>
      <c r="O136" s="27"/>
      <c r="P136" s="5"/>
      <c r="Q136" s="28"/>
      <c r="R136" s="15"/>
      <c r="S136" s="15"/>
      <c r="T136" s="15"/>
    </row>
    <row r="137" spans="1:20" ht="16.149999999999999" customHeight="1" x14ac:dyDescent="0.25">
      <c r="A137" s="707"/>
      <c r="B137" s="783"/>
      <c r="C137" s="68" t="s">
        <v>265</v>
      </c>
      <c r="D137" s="207" t="s">
        <v>411</v>
      </c>
      <c r="E137" s="201">
        <v>45702</v>
      </c>
      <c r="F137" s="156">
        <v>1</v>
      </c>
      <c r="G137" s="52" t="s">
        <v>9</v>
      </c>
      <c r="H137" s="220">
        <v>1</v>
      </c>
      <c r="I137" s="7">
        <v>1</v>
      </c>
      <c r="J137" s="7">
        <v>1</v>
      </c>
      <c r="K137" s="7">
        <v>1</v>
      </c>
      <c r="L137" s="33">
        <v>1</v>
      </c>
      <c r="M137" s="101"/>
      <c r="N137" s="260" t="s">
        <v>485</v>
      </c>
      <c r="O137" s="27"/>
      <c r="P137" s="5"/>
      <c r="Q137" s="28"/>
      <c r="R137" s="15"/>
      <c r="S137" s="15"/>
      <c r="T137" s="15"/>
    </row>
    <row r="138" spans="1:20" ht="9.75" customHeight="1" thickBot="1" x14ac:dyDescent="0.3">
      <c r="A138" s="708"/>
      <c r="B138" s="785"/>
      <c r="C138" s="72"/>
      <c r="D138" s="205"/>
      <c r="E138" s="248"/>
      <c r="F138" s="157"/>
      <c r="G138" s="53"/>
      <c r="H138" s="216"/>
      <c r="I138" s="9"/>
      <c r="J138" s="9"/>
      <c r="K138" s="9"/>
      <c r="L138" s="34"/>
      <c r="M138" s="101"/>
      <c r="N138" s="358"/>
      <c r="O138" s="27"/>
      <c r="P138" s="5"/>
      <c r="Q138" s="28"/>
      <c r="R138" s="15"/>
      <c r="S138" s="15"/>
      <c r="T138" s="15"/>
    </row>
    <row r="139" spans="1:20" ht="8.25" customHeight="1" thickBot="1" x14ac:dyDescent="0.3">
      <c r="A139" s="127"/>
      <c r="B139" s="127"/>
      <c r="C139" s="338"/>
      <c r="D139" s="204"/>
      <c r="E139" s="49"/>
      <c r="F139" s="1"/>
      <c r="G139" s="54"/>
      <c r="H139" s="1"/>
      <c r="I139" s="31"/>
      <c r="J139" s="1"/>
      <c r="K139" s="1"/>
      <c r="L139" s="1"/>
      <c r="M139" s="1"/>
      <c r="N139" s="337"/>
      <c r="O139" s="27"/>
      <c r="P139" s="5"/>
      <c r="Q139" s="28"/>
      <c r="R139" s="15"/>
      <c r="S139" s="15"/>
      <c r="T139" s="15"/>
    </row>
    <row r="140" spans="1:20" ht="18" customHeight="1" thickBot="1" x14ac:dyDescent="0.3">
      <c r="A140" s="144" t="s">
        <v>162</v>
      </c>
      <c r="B140" s="554" t="s">
        <v>163</v>
      </c>
      <c r="C140" s="547" t="s">
        <v>413</v>
      </c>
      <c r="D140" s="548" t="s">
        <v>414</v>
      </c>
      <c r="E140" s="549"/>
      <c r="F140" s="227">
        <v>1</v>
      </c>
      <c r="G140" s="550" t="s">
        <v>9</v>
      </c>
      <c r="H140" s="551">
        <v>1</v>
      </c>
      <c r="I140" s="230">
        <v>1</v>
      </c>
      <c r="J140" s="230">
        <v>1</v>
      </c>
      <c r="K140" s="230">
        <v>1</v>
      </c>
      <c r="L140" s="231">
        <v>1</v>
      </c>
      <c r="M140" s="145"/>
      <c r="N140" s="552" t="s">
        <v>415</v>
      </c>
    </row>
    <row r="141" spans="1:20" ht="9" customHeight="1" thickBot="1" x14ac:dyDescent="0.3">
      <c r="A141" s="127"/>
      <c r="B141" s="127"/>
      <c r="C141" s="128"/>
      <c r="D141" s="129"/>
      <c r="E141" s="50"/>
      <c r="F141" s="1"/>
      <c r="G141" s="54"/>
      <c r="H141" s="1"/>
      <c r="I141" s="31"/>
      <c r="J141" s="1"/>
      <c r="K141" s="1"/>
      <c r="L141" s="1"/>
      <c r="M141" s="1"/>
      <c r="N141" s="80"/>
      <c r="O141" s="3"/>
      <c r="P141" s="2"/>
      <c r="Q141" s="4"/>
      <c r="R141" s="48"/>
      <c r="S141" s="48"/>
      <c r="T141" s="48"/>
    </row>
    <row r="142" spans="1:20" ht="33" customHeight="1" thickBot="1" x14ac:dyDescent="0.3">
      <c r="A142" s="695" t="s">
        <v>173</v>
      </c>
      <c r="B142" s="695" t="s">
        <v>174</v>
      </c>
      <c r="C142" s="368" t="s">
        <v>45</v>
      </c>
      <c r="D142" s="141" t="s">
        <v>46</v>
      </c>
      <c r="E142" s="369"/>
      <c r="F142" s="155"/>
      <c r="G142" s="51"/>
      <c r="H142" s="285"/>
      <c r="I142" s="39"/>
      <c r="J142" s="306"/>
      <c r="K142" s="8"/>
      <c r="L142" s="32"/>
      <c r="M142" s="209"/>
      <c r="N142" s="172" t="s">
        <v>488</v>
      </c>
    </row>
    <row r="143" spans="1:20" ht="17.45" customHeight="1" x14ac:dyDescent="0.25">
      <c r="A143" s="696"/>
      <c r="B143" s="696"/>
      <c r="C143" s="527" t="s">
        <v>102</v>
      </c>
      <c r="D143" s="528" t="s">
        <v>176</v>
      </c>
      <c r="E143" s="428"/>
      <c r="F143" s="156">
        <v>1</v>
      </c>
      <c r="G143" s="52" t="s">
        <v>9</v>
      </c>
      <c r="H143" s="178">
        <v>1</v>
      </c>
      <c r="I143" s="7">
        <v>1</v>
      </c>
      <c r="J143" s="7">
        <v>1</v>
      </c>
      <c r="K143" s="279">
        <v>1</v>
      </c>
      <c r="L143" s="33">
        <v>1</v>
      </c>
      <c r="M143" s="209"/>
      <c r="N143" s="175"/>
    </row>
    <row r="144" spans="1:20" ht="17.45" customHeight="1" x14ac:dyDescent="0.25">
      <c r="A144" s="696"/>
      <c r="B144" s="715"/>
      <c r="C144" s="537" t="s">
        <v>177</v>
      </c>
      <c r="D144" s="538" t="s">
        <v>489</v>
      </c>
      <c r="E144" s="428">
        <v>45698</v>
      </c>
      <c r="F144" s="156">
        <v>1</v>
      </c>
      <c r="G144" s="52" t="s">
        <v>9</v>
      </c>
      <c r="H144" s="178">
        <v>1</v>
      </c>
      <c r="I144" s="7">
        <v>1</v>
      </c>
      <c r="J144" s="7">
        <v>0</v>
      </c>
      <c r="K144" s="279">
        <v>0</v>
      </c>
      <c r="L144" s="33">
        <v>0</v>
      </c>
      <c r="M144" s="101"/>
      <c r="N144" s="175"/>
    </row>
    <row r="145" spans="1:39" ht="17.45" customHeight="1" x14ac:dyDescent="0.25">
      <c r="A145" s="696"/>
      <c r="B145" s="696"/>
      <c r="C145" s="531" t="s">
        <v>177</v>
      </c>
      <c r="D145" s="528" t="s">
        <v>333</v>
      </c>
      <c r="E145" s="491">
        <v>45685</v>
      </c>
      <c r="F145" s="420">
        <v>3</v>
      </c>
      <c r="G145" s="492" t="s">
        <v>9</v>
      </c>
      <c r="H145" s="297">
        <v>3</v>
      </c>
      <c r="I145" s="11">
        <v>3</v>
      </c>
      <c r="J145" s="11">
        <v>3</v>
      </c>
      <c r="K145" s="298">
        <v>3</v>
      </c>
      <c r="L145" s="35">
        <v>3</v>
      </c>
      <c r="M145" s="167"/>
      <c r="N145" s="190" t="s">
        <v>490</v>
      </c>
    </row>
    <row r="146" spans="1:39" ht="17.45" customHeight="1" x14ac:dyDescent="0.25">
      <c r="A146" s="696"/>
      <c r="B146" s="696"/>
      <c r="C146" s="527" t="s">
        <v>177</v>
      </c>
      <c r="D146" s="532" t="s">
        <v>491</v>
      </c>
      <c r="E146" s="310">
        <v>45680</v>
      </c>
      <c r="F146" s="156">
        <v>2</v>
      </c>
      <c r="G146" s="55" t="s">
        <v>9</v>
      </c>
      <c r="H146" s="135">
        <v>2</v>
      </c>
      <c r="I146" s="10">
        <v>2</v>
      </c>
      <c r="J146" s="10">
        <v>2</v>
      </c>
      <c r="K146" s="279">
        <v>0</v>
      </c>
      <c r="L146" s="33">
        <v>0</v>
      </c>
      <c r="M146" s="1"/>
      <c r="N146" s="210" t="s">
        <v>132</v>
      </c>
    </row>
    <row r="147" spans="1:39" s="16" customFormat="1" ht="17.45" customHeight="1" x14ac:dyDescent="0.25">
      <c r="A147" s="696"/>
      <c r="B147" s="696"/>
      <c r="C147" s="527" t="s">
        <v>177</v>
      </c>
      <c r="D147" s="532" t="s">
        <v>180</v>
      </c>
      <c r="E147" s="310">
        <v>45720</v>
      </c>
      <c r="F147" s="158">
        <v>1</v>
      </c>
      <c r="G147" s="55" t="s">
        <v>9</v>
      </c>
      <c r="H147" s="135">
        <v>1</v>
      </c>
      <c r="I147" s="10">
        <v>1</v>
      </c>
      <c r="J147" s="10">
        <v>1</v>
      </c>
      <c r="K147" s="10">
        <v>1</v>
      </c>
      <c r="L147" s="38">
        <v>1</v>
      </c>
      <c r="M147" s="1"/>
      <c r="N147" s="176" t="s">
        <v>492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</row>
    <row r="148" spans="1:39" s="16" customFormat="1" ht="17.45" customHeight="1" x14ac:dyDescent="0.25">
      <c r="A148" s="696"/>
      <c r="B148" s="696"/>
      <c r="C148" s="527" t="s">
        <v>334</v>
      </c>
      <c r="D148" s="532" t="s">
        <v>419</v>
      </c>
      <c r="E148" s="310"/>
      <c r="F148" s="158"/>
      <c r="G148" s="55"/>
      <c r="H148" s="135"/>
      <c r="I148" s="10"/>
      <c r="J148" s="10">
        <v>1</v>
      </c>
      <c r="K148" s="10">
        <v>1</v>
      </c>
      <c r="L148" s="38">
        <v>1</v>
      </c>
      <c r="M148" s="1"/>
      <c r="N148" s="176" t="s">
        <v>493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</row>
    <row r="149" spans="1:39" s="16" customFormat="1" ht="17.45" customHeight="1" x14ac:dyDescent="0.25">
      <c r="A149" s="696"/>
      <c r="B149" s="696"/>
      <c r="C149" s="533" t="s">
        <v>140</v>
      </c>
      <c r="D149" s="534" t="s">
        <v>189</v>
      </c>
      <c r="E149" s="310">
        <v>45702</v>
      </c>
      <c r="F149" s="158">
        <v>2</v>
      </c>
      <c r="G149" s="55"/>
      <c r="H149" s="135">
        <v>2</v>
      </c>
      <c r="I149" s="10">
        <v>2</v>
      </c>
      <c r="J149" s="10">
        <v>4</v>
      </c>
      <c r="K149" s="10">
        <v>0</v>
      </c>
      <c r="L149" s="38">
        <v>0</v>
      </c>
      <c r="M149" s="1"/>
      <c r="N149" s="176" t="s">
        <v>494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</row>
    <row r="150" spans="1:39" s="16" customFormat="1" ht="17.45" customHeight="1" x14ac:dyDescent="0.25">
      <c r="A150" s="696"/>
      <c r="B150" s="696"/>
      <c r="C150" s="533" t="s">
        <v>177</v>
      </c>
      <c r="D150" s="534" t="s">
        <v>495</v>
      </c>
      <c r="E150" s="310">
        <v>45684</v>
      </c>
      <c r="F150" s="158">
        <v>4</v>
      </c>
      <c r="G150" s="55" t="s">
        <v>9</v>
      </c>
      <c r="H150" s="135">
        <v>4</v>
      </c>
      <c r="I150" s="10">
        <v>4</v>
      </c>
      <c r="J150" s="10">
        <v>4</v>
      </c>
      <c r="K150" s="10">
        <v>0</v>
      </c>
      <c r="L150" s="38">
        <v>0</v>
      </c>
      <c r="M150" s="1"/>
      <c r="N150" s="176" t="s">
        <v>496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</row>
    <row r="151" spans="1:39" s="16" customFormat="1" ht="17.45" customHeight="1" x14ac:dyDescent="0.25">
      <c r="A151" s="696"/>
      <c r="B151" s="696"/>
      <c r="C151" s="527" t="s">
        <v>177</v>
      </c>
      <c r="D151" s="532" t="s">
        <v>213</v>
      </c>
      <c r="E151" s="310">
        <v>45684</v>
      </c>
      <c r="F151" s="156">
        <v>1</v>
      </c>
      <c r="G151" s="55" t="s">
        <v>9</v>
      </c>
      <c r="H151" s="135">
        <v>1</v>
      </c>
      <c r="I151" s="10">
        <v>1</v>
      </c>
      <c r="J151" s="10">
        <v>1</v>
      </c>
      <c r="K151" s="7">
        <v>1</v>
      </c>
      <c r="L151" s="33">
        <v>1</v>
      </c>
      <c r="M151" s="1"/>
      <c r="N151" s="174" t="s">
        <v>497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</row>
    <row r="152" spans="1:39" s="16" customFormat="1" ht="17.45" customHeight="1" x14ac:dyDescent="0.25">
      <c r="A152" s="696"/>
      <c r="B152" s="696"/>
      <c r="C152" s="533" t="s">
        <v>140</v>
      </c>
      <c r="D152" s="534" t="s">
        <v>498</v>
      </c>
      <c r="E152" s="310">
        <v>45686</v>
      </c>
      <c r="F152" s="156">
        <v>4</v>
      </c>
      <c r="G152" s="55" t="s">
        <v>9</v>
      </c>
      <c r="H152" s="135">
        <v>4</v>
      </c>
      <c r="I152" s="10">
        <v>0</v>
      </c>
      <c r="J152" s="10">
        <v>0</v>
      </c>
      <c r="K152" s="7">
        <v>0</v>
      </c>
      <c r="L152" s="33">
        <v>0</v>
      </c>
      <c r="M152" s="1"/>
      <c r="N152" s="88" t="s">
        <v>499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</row>
    <row r="153" spans="1:39" s="16" customFormat="1" ht="17.45" customHeight="1" x14ac:dyDescent="0.25">
      <c r="A153" s="696"/>
      <c r="B153" s="696"/>
      <c r="C153" s="366" t="s">
        <v>177</v>
      </c>
      <c r="D153" s="444" t="s">
        <v>194</v>
      </c>
      <c r="E153" s="326">
        <v>45707</v>
      </c>
      <c r="F153" s="156">
        <v>1</v>
      </c>
      <c r="G153" s="55" t="s">
        <v>9</v>
      </c>
      <c r="H153" s="135">
        <v>1</v>
      </c>
      <c r="I153" s="10">
        <v>1</v>
      </c>
      <c r="J153" s="10">
        <v>1</v>
      </c>
      <c r="K153" s="7">
        <v>1</v>
      </c>
      <c r="L153" s="195">
        <v>1</v>
      </c>
      <c r="M153" s="1"/>
      <c r="N153" s="88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16" customFormat="1" ht="17.45" customHeight="1" x14ac:dyDescent="0.25">
      <c r="A154" s="696"/>
      <c r="B154" s="696"/>
      <c r="C154" s="366" t="s">
        <v>177</v>
      </c>
      <c r="D154" s="444" t="s">
        <v>196</v>
      </c>
      <c r="E154" s="326">
        <v>45702</v>
      </c>
      <c r="F154" s="156">
        <v>1</v>
      </c>
      <c r="G154" s="55" t="s">
        <v>9</v>
      </c>
      <c r="H154" s="135">
        <v>1</v>
      </c>
      <c r="I154" s="10">
        <v>1</v>
      </c>
      <c r="J154" s="10">
        <v>1</v>
      </c>
      <c r="K154" s="7">
        <v>4</v>
      </c>
      <c r="L154" s="195">
        <v>4</v>
      </c>
      <c r="M154" s="1"/>
      <c r="N154" s="88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16" customFormat="1" ht="17.45" customHeight="1" x14ac:dyDescent="0.25">
      <c r="A155" s="696"/>
      <c r="B155" s="696"/>
      <c r="C155" s="366" t="s">
        <v>177</v>
      </c>
      <c r="D155" s="444" t="s">
        <v>197</v>
      </c>
      <c r="E155" s="326">
        <v>45699</v>
      </c>
      <c r="F155" s="156">
        <v>2</v>
      </c>
      <c r="G155" s="55" t="s">
        <v>9</v>
      </c>
      <c r="H155" s="135">
        <v>2</v>
      </c>
      <c r="I155" s="10">
        <v>2</v>
      </c>
      <c r="J155" s="10">
        <v>2</v>
      </c>
      <c r="K155" s="7">
        <v>2</v>
      </c>
      <c r="L155" s="195">
        <v>2</v>
      </c>
      <c r="M155" s="1"/>
      <c r="N155" s="88" t="s">
        <v>132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16" customFormat="1" ht="17.45" customHeight="1" x14ac:dyDescent="0.25">
      <c r="A156" s="696"/>
      <c r="B156" s="696"/>
      <c r="C156" s="366" t="s">
        <v>177</v>
      </c>
      <c r="D156" s="444" t="s">
        <v>199</v>
      </c>
      <c r="E156" s="326">
        <v>45693</v>
      </c>
      <c r="F156" s="156">
        <v>2</v>
      </c>
      <c r="G156" s="55" t="s">
        <v>9</v>
      </c>
      <c r="H156" s="135">
        <v>2</v>
      </c>
      <c r="I156" s="10">
        <v>2</v>
      </c>
      <c r="J156" s="10">
        <v>2</v>
      </c>
      <c r="K156" s="7">
        <v>2</v>
      </c>
      <c r="L156" s="195">
        <v>2</v>
      </c>
      <c r="M156" s="1"/>
      <c r="N156" s="88" t="s">
        <v>132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16" customFormat="1" ht="17.45" customHeight="1" x14ac:dyDescent="0.25">
      <c r="A157" s="696"/>
      <c r="B157" s="696"/>
      <c r="C157" s="535" t="s">
        <v>140</v>
      </c>
      <c r="D157" s="536" t="s">
        <v>200</v>
      </c>
      <c r="E157" s="326">
        <v>45698</v>
      </c>
      <c r="F157" s="156">
        <v>2</v>
      </c>
      <c r="G157" s="55" t="s">
        <v>9</v>
      </c>
      <c r="H157" s="135">
        <v>4</v>
      </c>
      <c r="I157" s="10">
        <v>4</v>
      </c>
      <c r="J157" s="10">
        <v>4</v>
      </c>
      <c r="K157" s="7">
        <v>4</v>
      </c>
      <c r="L157" s="195">
        <v>4</v>
      </c>
      <c r="M157" s="1"/>
      <c r="N157" s="88" t="s">
        <v>500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16" customFormat="1" ht="17.45" customHeight="1" x14ac:dyDescent="0.25">
      <c r="A158" s="696"/>
      <c r="B158" s="696"/>
      <c r="C158" s="366" t="s">
        <v>177</v>
      </c>
      <c r="D158" s="444" t="s">
        <v>201</v>
      </c>
      <c r="E158" s="326">
        <v>45702</v>
      </c>
      <c r="F158" s="156">
        <v>1</v>
      </c>
      <c r="G158" s="55" t="s">
        <v>9</v>
      </c>
      <c r="H158" s="135">
        <v>1</v>
      </c>
      <c r="I158" s="10">
        <v>1</v>
      </c>
      <c r="J158" s="10">
        <v>1</v>
      </c>
      <c r="K158" s="7">
        <v>1</v>
      </c>
      <c r="L158" s="195">
        <v>4</v>
      </c>
      <c r="M158" s="1"/>
      <c r="N158" s="88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16" customFormat="1" ht="17.45" customHeight="1" x14ac:dyDescent="0.25">
      <c r="A159" s="696"/>
      <c r="B159" s="696"/>
      <c r="C159" s="553" t="s">
        <v>501</v>
      </c>
      <c r="D159" s="348" t="s">
        <v>203</v>
      </c>
      <c r="E159" s="326">
        <v>45701</v>
      </c>
      <c r="F159" s="156">
        <v>1</v>
      </c>
      <c r="G159" s="55" t="s">
        <v>9</v>
      </c>
      <c r="H159" s="135">
        <v>3</v>
      </c>
      <c r="I159" s="10">
        <v>3</v>
      </c>
      <c r="J159" s="10">
        <v>3</v>
      </c>
      <c r="K159" s="7">
        <v>3</v>
      </c>
      <c r="L159" s="195">
        <v>4</v>
      </c>
      <c r="M159" s="1"/>
      <c r="N159" s="88" t="s">
        <v>502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16" customFormat="1" ht="17.45" customHeight="1" x14ac:dyDescent="0.25">
      <c r="A160" s="696"/>
      <c r="B160" s="696"/>
      <c r="C160" s="553" t="s">
        <v>140</v>
      </c>
      <c r="D160" s="348" t="s">
        <v>338</v>
      </c>
      <c r="E160" s="326">
        <v>45700</v>
      </c>
      <c r="F160" s="156">
        <v>1</v>
      </c>
      <c r="G160" s="55" t="s">
        <v>9</v>
      </c>
      <c r="H160" s="135">
        <v>2</v>
      </c>
      <c r="I160" s="10">
        <v>2</v>
      </c>
      <c r="J160" s="10">
        <v>2</v>
      </c>
      <c r="K160" s="7">
        <v>2</v>
      </c>
      <c r="L160" s="195">
        <v>2</v>
      </c>
      <c r="M160" s="1"/>
      <c r="N160" s="88" t="s">
        <v>132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16" customFormat="1" ht="17.45" customHeight="1" x14ac:dyDescent="0.25">
      <c r="A161" s="696"/>
      <c r="B161" s="696"/>
      <c r="C161" s="535" t="s">
        <v>177</v>
      </c>
      <c r="D161" s="536" t="s">
        <v>339</v>
      </c>
      <c r="E161" s="326">
        <v>45700</v>
      </c>
      <c r="F161" s="156">
        <v>1</v>
      </c>
      <c r="G161" s="55" t="s">
        <v>9</v>
      </c>
      <c r="H161" s="135">
        <v>4</v>
      </c>
      <c r="I161" s="10">
        <v>4</v>
      </c>
      <c r="J161" s="10">
        <v>4</v>
      </c>
      <c r="K161" s="7">
        <v>4</v>
      </c>
      <c r="L161" s="195">
        <v>4</v>
      </c>
      <c r="M161" s="1"/>
      <c r="N161" s="88" t="s">
        <v>500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16" customFormat="1" ht="17.45" customHeight="1" x14ac:dyDescent="0.25">
      <c r="A162" s="696"/>
      <c r="B162" s="696"/>
      <c r="C162" s="366" t="s">
        <v>177</v>
      </c>
      <c r="D162" s="444" t="s">
        <v>216</v>
      </c>
      <c r="E162" s="326">
        <v>45695</v>
      </c>
      <c r="F162" s="156">
        <v>1</v>
      </c>
      <c r="G162" s="55" t="s">
        <v>9</v>
      </c>
      <c r="H162" s="135">
        <v>1</v>
      </c>
      <c r="I162" s="10">
        <v>1</v>
      </c>
      <c r="J162" s="10">
        <v>1</v>
      </c>
      <c r="K162" s="7">
        <v>1</v>
      </c>
      <c r="L162" s="195">
        <v>1</v>
      </c>
      <c r="M162" s="1"/>
      <c r="N162" s="88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s="16" customFormat="1" ht="17.45" customHeight="1" x14ac:dyDescent="0.25">
      <c r="A163" s="696"/>
      <c r="B163" s="696"/>
      <c r="C163" s="535" t="s">
        <v>140</v>
      </c>
      <c r="D163" s="536" t="s">
        <v>206</v>
      </c>
      <c r="E163" s="326">
        <v>45705</v>
      </c>
      <c r="F163" s="156">
        <v>1</v>
      </c>
      <c r="G163" s="55" t="s">
        <v>9</v>
      </c>
      <c r="H163" s="135">
        <v>1</v>
      </c>
      <c r="I163" s="10">
        <v>1</v>
      </c>
      <c r="J163" s="10">
        <v>1</v>
      </c>
      <c r="K163" s="7">
        <v>4</v>
      </c>
      <c r="L163" s="195">
        <v>4</v>
      </c>
      <c r="M163" s="1"/>
      <c r="N163" s="88" t="s">
        <v>503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s="16" customFormat="1" ht="17.45" hidden="1" customHeight="1" thickBot="1" x14ac:dyDescent="0.3">
      <c r="A164" s="696"/>
      <c r="B164" s="696"/>
      <c r="C164" s="366" t="s">
        <v>177</v>
      </c>
      <c r="D164" s="348" t="s">
        <v>138</v>
      </c>
      <c r="E164" s="326">
        <v>45688</v>
      </c>
      <c r="F164" s="156">
        <v>1</v>
      </c>
      <c r="G164" s="55" t="s">
        <v>9</v>
      </c>
      <c r="H164" s="135">
        <v>1</v>
      </c>
      <c r="I164" s="10">
        <v>1</v>
      </c>
      <c r="J164" s="10">
        <v>1</v>
      </c>
      <c r="K164" s="7">
        <v>1</v>
      </c>
      <c r="L164" s="195">
        <v>1</v>
      </c>
      <c r="M164" s="1"/>
      <c r="N164" s="88" t="s">
        <v>427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s="16" customFormat="1" ht="17.45" customHeight="1" x14ac:dyDescent="0.25">
      <c r="A165" s="696"/>
      <c r="B165" s="696"/>
      <c r="C165" s="366" t="s">
        <v>177</v>
      </c>
      <c r="D165" s="444" t="s">
        <v>208</v>
      </c>
      <c r="E165" s="326">
        <v>45702</v>
      </c>
      <c r="F165" s="156">
        <v>1</v>
      </c>
      <c r="G165" s="55" t="s">
        <v>9</v>
      </c>
      <c r="H165" s="135">
        <v>1</v>
      </c>
      <c r="I165" s="10">
        <v>1</v>
      </c>
      <c r="J165" s="10">
        <v>1</v>
      </c>
      <c r="K165" s="7">
        <v>1</v>
      </c>
      <c r="L165" s="195">
        <v>1</v>
      </c>
      <c r="M165" s="1"/>
      <c r="N165" s="174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s="16" customFormat="1" ht="17.45" customHeight="1" x14ac:dyDescent="0.25">
      <c r="A166" s="696"/>
      <c r="B166" s="696"/>
      <c r="C166" s="339" t="s">
        <v>210</v>
      </c>
      <c r="D166" s="275" t="s">
        <v>211</v>
      </c>
      <c r="E166" s="370"/>
      <c r="F166" s="156">
        <v>1</v>
      </c>
      <c r="G166" s="52" t="s">
        <v>9</v>
      </c>
      <c r="H166" s="178">
        <v>1</v>
      </c>
      <c r="I166" s="7">
        <v>1</v>
      </c>
      <c r="J166" s="7">
        <v>1</v>
      </c>
      <c r="K166" s="7">
        <v>1</v>
      </c>
      <c r="L166" s="195">
        <v>1</v>
      </c>
      <c r="M166" s="167"/>
      <c r="N166" s="174" t="s">
        <v>428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s="16" customFormat="1" ht="6" customHeight="1" thickBot="1" x14ac:dyDescent="0.3">
      <c r="A167" s="697"/>
      <c r="B167" s="697"/>
      <c r="C167" s="296"/>
      <c r="D167" s="225"/>
      <c r="E167" s="371"/>
      <c r="F167" s="159"/>
      <c r="G167" s="126"/>
      <c r="H167" s="265"/>
      <c r="I167" s="36"/>
      <c r="J167" s="266"/>
      <c r="K167" s="36"/>
      <c r="L167" s="37"/>
      <c r="M167" s="226"/>
      <c r="N167" s="328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s="16" customFormat="1" ht="7.5" customHeight="1" thickBot="1" x14ac:dyDescent="0.3">
      <c r="A168" s="6"/>
      <c r="B168" s="113"/>
      <c r="C168" s="6"/>
      <c r="D168" s="6"/>
      <c r="E168" s="12"/>
      <c r="F168" s="1"/>
      <c r="G168" s="13"/>
      <c r="H168" s="1"/>
      <c r="I168" s="31"/>
      <c r="J168" s="1"/>
      <c r="K168" s="1"/>
      <c r="L168" s="1"/>
      <c r="M168" s="6"/>
      <c r="N168" s="14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ht="16.7" customHeight="1" thickBot="1" x14ac:dyDescent="0.3">
      <c r="A169" s="695" t="s">
        <v>222</v>
      </c>
      <c r="B169" s="698" t="s">
        <v>223</v>
      </c>
      <c r="C169" s="353" t="s">
        <v>82</v>
      </c>
      <c r="D169" s="90" t="s">
        <v>224</v>
      </c>
      <c r="E169" s="308"/>
      <c r="F169" s="98">
        <v>1</v>
      </c>
      <c r="G169" s="51" t="s">
        <v>9</v>
      </c>
      <c r="H169" s="285">
        <v>1</v>
      </c>
      <c r="I169" s="8">
        <v>1</v>
      </c>
      <c r="J169" s="8">
        <v>1</v>
      </c>
      <c r="K169" s="8">
        <v>1</v>
      </c>
      <c r="L169" s="32">
        <v>1</v>
      </c>
      <c r="M169" s="209"/>
      <c r="N169" s="330" t="s">
        <v>225</v>
      </c>
    </row>
    <row r="170" spans="1:39" ht="16.7" customHeight="1" thickBot="1" x14ac:dyDescent="0.3">
      <c r="A170" s="696"/>
      <c r="B170" s="698"/>
      <c r="C170" s="360" t="s">
        <v>41</v>
      </c>
      <c r="D170" s="91" t="s">
        <v>226</v>
      </c>
      <c r="E170" s="191"/>
      <c r="F170" s="158">
        <v>1</v>
      </c>
      <c r="G170" s="55" t="s">
        <v>9</v>
      </c>
      <c r="H170" s="135">
        <v>1</v>
      </c>
      <c r="I170" s="10">
        <v>1</v>
      </c>
      <c r="J170" s="10">
        <v>1</v>
      </c>
      <c r="K170" s="10">
        <v>1</v>
      </c>
      <c r="L170" s="38">
        <v>1</v>
      </c>
      <c r="M170" s="170"/>
      <c r="N170" s="176" t="s">
        <v>225</v>
      </c>
    </row>
    <row r="171" spans="1:39" ht="16.7" customHeight="1" thickBot="1" x14ac:dyDescent="0.3">
      <c r="A171" s="696"/>
      <c r="B171" s="698"/>
      <c r="C171" s="354" t="s">
        <v>82</v>
      </c>
      <c r="D171" s="95" t="s">
        <v>227</v>
      </c>
      <c r="E171" s="180"/>
      <c r="F171" s="156">
        <v>1</v>
      </c>
      <c r="G171" s="52" t="s">
        <v>9</v>
      </c>
      <c r="H171" s="178">
        <v>1</v>
      </c>
      <c r="I171" s="7">
        <v>1</v>
      </c>
      <c r="J171" s="7">
        <v>1</v>
      </c>
      <c r="K171" s="7">
        <v>1</v>
      </c>
      <c r="L171" s="33">
        <v>1</v>
      </c>
      <c r="M171" s="279"/>
      <c r="N171" s="385" t="s">
        <v>225</v>
      </c>
    </row>
    <row r="172" spans="1:39" ht="9" customHeight="1" thickBot="1" x14ac:dyDescent="0.3">
      <c r="A172" s="696"/>
      <c r="B172" s="699"/>
      <c r="C172" s="323"/>
      <c r="D172" s="324"/>
      <c r="E172" s="292"/>
      <c r="F172" s="159"/>
      <c r="G172" s="126"/>
      <c r="H172" s="265"/>
      <c r="I172" s="36"/>
      <c r="J172" s="36"/>
      <c r="K172" s="36"/>
      <c r="L172" s="37"/>
      <c r="M172" s="226"/>
      <c r="N172" s="328"/>
    </row>
    <row r="173" spans="1:39" ht="16.7" customHeight="1" x14ac:dyDescent="0.25">
      <c r="A173" s="696"/>
      <c r="B173" s="712" t="s">
        <v>228</v>
      </c>
      <c r="C173" s="457" t="s">
        <v>82</v>
      </c>
      <c r="D173" s="355" t="s">
        <v>229</v>
      </c>
      <c r="E173" s="308">
        <v>45646</v>
      </c>
      <c r="F173" s="156">
        <v>3</v>
      </c>
      <c r="G173" s="222" t="s">
        <v>9</v>
      </c>
      <c r="H173" s="285">
        <v>3</v>
      </c>
      <c r="I173" s="8">
        <v>3</v>
      </c>
      <c r="J173" s="8">
        <v>3</v>
      </c>
      <c r="K173" s="8">
        <v>3</v>
      </c>
      <c r="L173" s="32">
        <v>3</v>
      </c>
      <c r="M173" s="170"/>
      <c r="N173" s="176" t="s">
        <v>230</v>
      </c>
      <c r="O173" s="6"/>
    </row>
    <row r="174" spans="1:39" ht="7.5" customHeight="1" thickBot="1" x14ac:dyDescent="0.3">
      <c r="A174" s="697"/>
      <c r="B174" s="713"/>
      <c r="C174" s="459"/>
      <c r="D174" s="329"/>
      <c r="E174" s="263"/>
      <c r="F174" s="159"/>
      <c r="G174" s="126"/>
      <c r="H174" s="265"/>
      <c r="I174" s="36"/>
      <c r="J174" s="36"/>
      <c r="K174" s="36"/>
      <c r="L174" s="37"/>
      <c r="M174" s="171"/>
      <c r="N174" s="177"/>
    </row>
    <row r="175" spans="1:39" s="16" customFormat="1" ht="7.5" customHeight="1" thickBot="1" x14ac:dyDescent="0.3">
      <c r="A175" s="6"/>
      <c r="B175" s="113"/>
      <c r="C175" s="6"/>
      <c r="D175" s="6"/>
      <c r="E175" s="12"/>
      <c r="F175" s="1"/>
      <c r="G175" s="13"/>
      <c r="H175" s="1"/>
      <c r="I175" s="31"/>
      <c r="J175" s="31"/>
      <c r="K175" s="1"/>
      <c r="L175" s="1"/>
      <c r="M175" s="6"/>
      <c r="N175" s="14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</row>
    <row r="176" spans="1:39" ht="18.600000000000001" customHeight="1" x14ac:dyDescent="0.25">
      <c r="A176" s="700" t="s">
        <v>231</v>
      </c>
      <c r="B176" s="701"/>
      <c r="C176" s="365" t="s">
        <v>41</v>
      </c>
      <c r="D176" s="118" t="s">
        <v>232</v>
      </c>
      <c r="E176" s="121">
        <v>45679</v>
      </c>
      <c r="F176" s="160">
        <v>1</v>
      </c>
      <c r="G176" s="56" t="s">
        <v>9</v>
      </c>
      <c r="H176" s="188">
        <v>1</v>
      </c>
      <c r="I176" s="39">
        <v>1</v>
      </c>
      <c r="J176" s="39">
        <v>1</v>
      </c>
      <c r="K176" s="39">
        <v>1</v>
      </c>
      <c r="L176" s="40">
        <v>1</v>
      </c>
      <c r="M176" s="169">
        <v>1</v>
      </c>
      <c r="N176" s="461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</row>
    <row r="177" spans="1:39" ht="18.600000000000001" customHeight="1" x14ac:dyDescent="0.25">
      <c r="A177" s="702"/>
      <c r="B177" s="703"/>
      <c r="C177" s="75" t="s">
        <v>504</v>
      </c>
      <c r="D177" s="92" t="s">
        <v>234</v>
      </c>
      <c r="E177" s="201"/>
      <c r="F177" s="156">
        <v>1</v>
      </c>
      <c r="G177" s="52" t="s">
        <v>9</v>
      </c>
      <c r="H177" s="178">
        <v>1</v>
      </c>
      <c r="I177" s="7">
        <v>1</v>
      </c>
      <c r="J177" s="7">
        <v>1</v>
      </c>
      <c r="K177" s="7">
        <v>1</v>
      </c>
      <c r="L177" s="33">
        <v>1</v>
      </c>
      <c r="M177" s="101"/>
      <c r="N177" s="174" t="s">
        <v>235</v>
      </c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</row>
    <row r="178" spans="1:39" ht="18.600000000000001" customHeight="1" thickBot="1" x14ac:dyDescent="0.3">
      <c r="A178" s="704"/>
      <c r="B178" s="705"/>
      <c r="C178" s="301"/>
      <c r="D178" s="329"/>
      <c r="E178" s="263"/>
      <c r="F178" s="159"/>
      <c r="G178" s="126"/>
      <c r="H178" s="265"/>
      <c r="I178" s="36"/>
      <c r="J178" s="36"/>
      <c r="K178" s="36"/>
      <c r="L178" s="37"/>
      <c r="M178" s="226"/>
      <c r="N178" s="429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</row>
    <row r="183" spans="1:39" x14ac:dyDescent="0.25">
      <c r="B183" s="332"/>
      <c r="E183" s="6"/>
      <c r="F183" s="6"/>
      <c r="G183" s="6"/>
      <c r="N183" s="6"/>
      <c r="O183" s="6"/>
    </row>
    <row r="184" spans="1:39" x14ac:dyDescent="0.25">
      <c r="B184" s="332"/>
      <c r="E184" s="6"/>
      <c r="F184" s="6"/>
      <c r="G184" s="6"/>
      <c r="N184" s="6"/>
      <c r="O184" s="6"/>
    </row>
    <row r="185" spans="1:39" x14ac:dyDescent="0.25">
      <c r="B185" s="332"/>
      <c r="C185" s="333"/>
      <c r="E185" s="6"/>
      <c r="F185" s="6"/>
      <c r="G185" s="6"/>
      <c r="N185" s="6"/>
      <c r="O185" s="6"/>
    </row>
    <row r="186" spans="1:39" x14ac:dyDescent="0.25">
      <c r="B186" s="332"/>
      <c r="C186" s="333"/>
      <c r="E186" s="6"/>
      <c r="F186" s="6"/>
      <c r="G186" s="6"/>
      <c r="N186" s="6"/>
      <c r="O186" s="6"/>
    </row>
    <row r="187" spans="1:39" x14ac:dyDescent="0.25">
      <c r="B187" s="332"/>
      <c r="C187" s="333"/>
      <c r="E187" s="6"/>
      <c r="F187" s="6"/>
      <c r="G187" s="6"/>
      <c r="N187" s="6"/>
      <c r="O187" s="6"/>
    </row>
    <row r="188" spans="1:39" x14ac:dyDescent="0.25">
      <c r="B188" s="332"/>
      <c r="C188" s="333"/>
      <c r="E188" s="6"/>
      <c r="F188" s="6"/>
      <c r="G188" s="6"/>
      <c r="N188" s="6"/>
      <c r="O188" s="6"/>
    </row>
    <row r="189" spans="1:39" x14ac:dyDescent="0.25">
      <c r="B189" s="332"/>
      <c r="C189" s="334"/>
      <c r="E189" s="6"/>
      <c r="F189" s="6"/>
      <c r="G189" s="6"/>
      <c r="N189" s="6"/>
      <c r="O189" s="6"/>
    </row>
  </sheetData>
  <mergeCells count="44">
    <mergeCell ref="A2:A4"/>
    <mergeCell ref="B2:M2"/>
    <mergeCell ref="N2:N4"/>
    <mergeCell ref="R2:S2"/>
    <mergeCell ref="B3:M3"/>
    <mergeCell ref="B4:M4"/>
    <mergeCell ref="H6:L6"/>
    <mergeCell ref="G7:G8"/>
    <mergeCell ref="H7:H8"/>
    <mergeCell ref="I7:I8"/>
    <mergeCell ref="J7:J8"/>
    <mergeCell ref="K7:K8"/>
    <mergeCell ref="L7:L8"/>
    <mergeCell ref="B9:B10"/>
    <mergeCell ref="C9:C10"/>
    <mergeCell ref="A11:A12"/>
    <mergeCell ref="B11:B12"/>
    <mergeCell ref="C11:C12"/>
    <mergeCell ref="O11:O12"/>
    <mergeCell ref="A13:A69"/>
    <mergeCell ref="B13:B15"/>
    <mergeCell ref="B16:B55"/>
    <mergeCell ref="B56:B63"/>
    <mergeCell ref="B64:B69"/>
    <mergeCell ref="E11:E12"/>
    <mergeCell ref="F11:F12"/>
    <mergeCell ref="G11:G12"/>
    <mergeCell ref="H11:L11"/>
    <mergeCell ref="M11:M12"/>
    <mergeCell ref="N11:N12"/>
    <mergeCell ref="D11:D12"/>
    <mergeCell ref="B71:B91"/>
    <mergeCell ref="B92:B109"/>
    <mergeCell ref="B110:B112"/>
    <mergeCell ref="B113:B126"/>
    <mergeCell ref="A128:A138"/>
    <mergeCell ref="B128:B138"/>
    <mergeCell ref="A71:A126"/>
    <mergeCell ref="A176:B178"/>
    <mergeCell ref="A142:A167"/>
    <mergeCell ref="B142:B167"/>
    <mergeCell ref="A169:A174"/>
    <mergeCell ref="B169:B172"/>
    <mergeCell ref="B173:B174"/>
  </mergeCells>
  <phoneticPr fontId="33" type="noConversion"/>
  <conditionalFormatting sqref="H13:L68 F13:F68">
    <cfRule type="cellIs" dxfId="165" priority="357" operator="equal">
      <formula>3</formula>
    </cfRule>
    <cfRule type="cellIs" dxfId="164" priority="358" operator="equal">
      <formula>2</formula>
    </cfRule>
    <cfRule type="cellIs" dxfId="163" priority="359" operator="equal">
      <formula>1</formula>
    </cfRule>
    <cfRule type="cellIs" dxfId="162" priority="356" operator="equal">
      <formula>4</formula>
    </cfRule>
  </conditionalFormatting>
  <conditionalFormatting sqref="H70:L175 F70:F178">
    <cfRule type="cellIs" dxfId="160" priority="313" operator="equal">
      <formula>3</formula>
    </cfRule>
    <cfRule type="cellIs" dxfId="159" priority="312" operator="equal">
      <formula>4</formula>
    </cfRule>
    <cfRule type="cellIs" dxfId="158" priority="315" operator="equal">
      <formula>1</formula>
    </cfRule>
    <cfRule type="cellIs" dxfId="157" priority="314" operator="equal">
      <formula>2</formula>
    </cfRule>
  </conditionalFormatting>
  <conditionalFormatting sqref="H176:M178">
    <cfRule type="cellIs" dxfId="156" priority="240" operator="equal">
      <formula>3</formula>
    </cfRule>
    <cfRule type="cellIs" dxfId="155" priority="242" operator="equal">
      <formula>1</formula>
    </cfRule>
    <cfRule type="cellIs" dxfId="153" priority="241" operator="equal">
      <formula>2</formula>
    </cfRule>
    <cfRule type="cellIs" dxfId="152" priority="239" operator="equal">
      <formula>4</formula>
    </cfRule>
  </conditionalFormatting>
  <conditionalFormatting sqref="M70:M167 M169:M174">
    <cfRule type="containsText" dxfId="151" priority="9" operator="containsText" text="1">
      <formula>NOT(ISERROR(SEARCH("1",M70)))</formula>
    </cfRule>
  </conditionalFormatting>
  <dataValidations count="2">
    <dataValidation type="list" allowBlank="1" showInputMessage="1" showErrorMessage="1" sqref="G168:G175 G70:G133 G140:G166 G13:G68" xr:uid="{FBB77F3D-E305-43D4-9B34-676C30B57F14}">
      <formula1>$P$5:$P$8</formula1>
    </dataValidation>
    <dataValidation type="list" allowBlank="1" showInputMessage="1" showErrorMessage="1" sqref="L113:L116 K141:M141 H140 H166:H167 J167:J174 I166:I174 H169:H174 H176:M178 F174:F175 K117:L119 K167:L175 K134:L140 K70:M97 K98:L112 M98:M119 I70:J119 H72:H119 H142:M145 H120:M133 J146:M166 I134:J141 F70:F172 H146:I165 F13:F68 H13:L68" xr:uid="{FCB4B464-0A2D-4839-9E02-D7DACA7867F7}">
      <formula1>$S$4:$S$9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7785" id="{C8984519-4AE9-44B7-8542-B18092EB1A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787" id="{66008E86-9C01-4462-A99F-7AE08B6600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786" id="{C3ED7F00-1724-40C1-9A33-06A28E6C71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F13:F16</xm:sqref>
        </x14:conditionalFormatting>
        <x14:conditionalFormatting xmlns:xm="http://schemas.microsoft.com/office/excel/2006/main">
          <x14:cfRule type="iconSet" priority="107933" id="{65FB8389-B93D-408E-B109-E22A35E2FD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34" id="{B7EB7933-E33C-4B74-BD9B-1D4BF69695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32" id="{4DE0B12E-F24C-4C38-916C-7C04E1684A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F17:F22</xm:sqref>
        </x14:conditionalFormatting>
        <x14:conditionalFormatting xmlns:xm="http://schemas.microsoft.com/office/excel/2006/main">
          <x14:cfRule type="iconSet" priority="351" id="{CAD3AB12-7394-4C89-9BBB-9B1BB74F25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2" id="{ADB3B7CB-20D0-4577-B976-1227FEFC5C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0" id="{DB2F6204-0951-4699-A71D-198F231459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F23:F26</xm:sqref>
        </x14:conditionalFormatting>
        <x14:conditionalFormatting xmlns:xm="http://schemas.microsoft.com/office/excel/2006/main">
          <x14:cfRule type="iconSet" priority="108060" id="{4F73C73C-76B7-45E0-8656-E2A7349F60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F23:F53 I23:L53</xm:sqref>
        </x14:conditionalFormatting>
        <x14:conditionalFormatting xmlns:xm="http://schemas.microsoft.com/office/excel/2006/main">
          <x14:cfRule type="iconSet" priority="108064" id="{BE7AF25C-BA48-4810-9DD1-50BB8857CE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066" id="{1DC3C576-E891-4308-A66C-B91CCC2708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065" id="{18AD1633-54ED-49C2-9A37-8378AE1BD6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F27:F53</xm:sqref>
        </x14:conditionalFormatting>
        <x14:conditionalFormatting xmlns:xm="http://schemas.microsoft.com/office/excel/2006/main">
          <x14:cfRule type="iconSet" priority="341" id="{1145DB3D-DB9E-414D-81C2-68FE7DF399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9" id="{F305F066-59A6-4924-AC51-D68740BF36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0" id="{B0DD6743-49A9-4E63-9FBC-0D5A7AD34F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F54:F55</xm:sqref>
        </x14:conditionalFormatting>
        <x14:conditionalFormatting xmlns:xm="http://schemas.microsoft.com/office/excel/2006/main">
          <x14:cfRule type="iconSet" priority="337" id="{AF2E4188-75F3-4FFA-B046-7F969D539E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8" id="{D1878456-A405-4D6F-A12B-F712DA6AD8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6" id="{36DDB843-A856-413B-B85F-366CBF8E78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F56:F68</xm:sqref>
        </x14:conditionalFormatting>
        <x14:conditionalFormatting xmlns:xm="http://schemas.microsoft.com/office/excel/2006/main">
          <x14:cfRule type="iconSet" priority="107006" id="{E4DD6E63-6F66-41B1-BA9E-5E9A48E5349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005" id="{EEE814B5-0E81-4D57-947D-063DABD4A3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F72:F90</xm:sqref>
        </x14:conditionalFormatting>
        <x14:conditionalFormatting xmlns:xm="http://schemas.microsoft.com/office/excel/2006/main">
          <x14:cfRule type="iconSet" priority="332" id="{FC38B104-1484-475E-AEFE-1B1D694AAC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F113:F127 I113:L127</xm:sqref>
        </x14:conditionalFormatting>
        <x14:conditionalFormatting xmlns:xm="http://schemas.microsoft.com/office/excel/2006/main">
          <x14:cfRule type="iconSet" priority="107191" id="{782D82F3-F472-4664-BE30-3C93598B79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F140 H140:L140</xm:sqref>
        </x14:conditionalFormatting>
        <x14:conditionalFormatting xmlns:xm="http://schemas.microsoft.com/office/excel/2006/main">
          <x14:cfRule type="iconSet" priority="107193" id="{0D7711A7-2177-4FDD-8F13-755CB5896F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F140</xm:sqref>
        </x14:conditionalFormatting>
        <x14:conditionalFormatting xmlns:xm="http://schemas.microsoft.com/office/excel/2006/main">
          <x14:cfRule type="iconSet" priority="107358" id="{D17ED7E9-96C2-4605-A5BA-5B45FD3388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F142:F146</xm:sqref>
        </x14:conditionalFormatting>
        <x14:conditionalFormatting xmlns:xm="http://schemas.microsoft.com/office/excel/2006/main">
          <x14:cfRule type="iconSet" priority="107979" id="{F8226A6E-08AF-4A24-AB82-188FC2F04C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80" id="{EAD4F2D1-39AA-4813-98A0-2263F7133B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F147:F150</xm:sqref>
        </x14:conditionalFormatting>
        <x14:conditionalFormatting xmlns:xm="http://schemas.microsoft.com/office/excel/2006/main">
          <x14:cfRule type="iconSet" priority="107983" id="{19337DFC-4F9E-465D-BF78-4C34EAD2638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F147:F166 H147:L166</xm:sqref>
        </x14:conditionalFormatting>
        <x14:conditionalFormatting xmlns:xm="http://schemas.microsoft.com/office/excel/2006/main">
          <x14:cfRule type="iconSet" priority="107987" id="{F9C6D0BF-ECE0-4F73-8839-79E1A3CC26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F147:F166</xm:sqref>
        </x14:conditionalFormatting>
        <x14:conditionalFormatting xmlns:xm="http://schemas.microsoft.com/office/excel/2006/main">
          <x14:cfRule type="iconSet" priority="324" id="{98001218-3DDA-4981-A68C-CF75EBAC46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F173 K173:L173 H173:J174</xm:sqref>
        </x14:conditionalFormatting>
        <x14:conditionalFormatting xmlns:xm="http://schemas.microsoft.com/office/excel/2006/main">
          <x14:cfRule type="iconSet" priority="323" id="{EE94DD82-5A3B-43B9-91CB-B0B699D8D1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F173</xm:sqref>
        </x14:conditionalFormatting>
        <x14:conditionalFormatting xmlns:xm="http://schemas.microsoft.com/office/excel/2006/main">
          <x14:cfRule type="iconSet" priority="322" id="{2906E666-E276-41DD-BD59-4C2102BBCB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F174 F169:F172</xm:sqref>
        </x14:conditionalFormatting>
        <x14:conditionalFormatting xmlns:xm="http://schemas.microsoft.com/office/excel/2006/main">
          <x14:cfRule type="containsText" priority="316" stopIfTrue="1" operator="containsText" id="{D201D06F-5087-4017-9BB4-93C0F388B809}">
            <xm:f>NOT(ISERROR(SEARCH(0,F176)))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17" id="{805E7BFC-1A33-4133-8202-237FD288E91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F176:F178</xm:sqref>
        </x14:conditionalFormatting>
        <x14:conditionalFormatting xmlns:xm="http://schemas.microsoft.com/office/excel/2006/main">
          <x14:cfRule type="iconSet" priority="107792" id="{C6D58FA7-3FD1-42A6-B33E-37E1B0B721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790" id="{CE679A96-EA14-4811-A161-841A698952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789" id="{3A6847A1-FADA-4160-944F-4F760A4B67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788" id="{89AACC71-EF89-4671-9682-6308200F3F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645" id="{60879E2A-5E8B-4114-B391-8072344B08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791" id="{09C4348F-3325-41D8-97DF-9E4B02E983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H13:H16</xm:sqref>
        </x14:conditionalFormatting>
        <x14:conditionalFormatting xmlns:xm="http://schemas.microsoft.com/office/excel/2006/main">
          <x14:cfRule type="iconSet" priority="286" id="{290062B5-5FF0-4A8C-9BA9-69030E06C6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5" id="{7E26D609-36F9-435F-BEAB-0C719D84C6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4" id="{7482325D-92AE-4822-B777-1E3E53967CF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3" id="{4E69AF06-85F5-4699-B844-C1AFF820C8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H13:H22 H54:H68</xm:sqref>
        </x14:conditionalFormatting>
        <x14:conditionalFormatting xmlns:xm="http://schemas.microsoft.com/office/excel/2006/main">
          <x14:cfRule type="iconSet" priority="107970" id="{6172DA1D-4CBD-4AF0-8509-327A692EB0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H13:H22</xm:sqref>
        </x14:conditionalFormatting>
        <x14:conditionalFormatting xmlns:xm="http://schemas.microsoft.com/office/excel/2006/main">
          <x14:cfRule type="iconSet" priority="107941" id="{750476DC-5CAD-466D-98EF-30484DB079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40" id="{829062F3-342A-4661-A091-DE9EAF4CBF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39" id="{475C9785-C75F-49CD-B16B-3EA38AE4E9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42" id="{8E4D1F36-F5FC-4FEA-9B25-03622484D4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38" id="{AE903D8B-8EA9-4C58-807B-F65587AA0A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H17:H22</xm:sqref>
        </x14:conditionalFormatting>
        <x14:conditionalFormatting xmlns:xm="http://schemas.microsoft.com/office/excel/2006/main">
          <x14:cfRule type="iconSet" priority="297" id="{22930164-B86C-461B-BF65-FA29BE4B14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6" id="{F1FE0B55-BC02-4E36-AB19-29F716ADF0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8" id="{62AB2427-4095-4794-9193-C779907F50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9" id="{718C5AC0-82ED-44D5-AAFE-E31DAB157B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5" id="{A14F5F5E-9377-42DE-B3F5-B3FE26BE07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4" id="{5E09C016-663A-4DCF-9A51-009614DDD5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H23:H26</xm:sqref>
        </x14:conditionalFormatting>
        <x14:conditionalFormatting xmlns:xm="http://schemas.microsoft.com/office/excel/2006/main">
          <x14:cfRule type="iconSet" priority="108079" id="{2B334956-735D-4621-B600-7C6BFD61BB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080" id="{E3276D14-869E-4317-ACDD-1BBF5C59F0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076" id="{57C185F0-BD35-4F13-BAAD-AEE540B1D9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077" id="{FBE95C57-7806-4590-8034-C7C544FE1F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078" id="{08E71FE4-78F6-4018-A842-5FCBA25E25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H23:H53</xm:sqref>
        </x14:conditionalFormatting>
        <x14:conditionalFormatting xmlns:xm="http://schemas.microsoft.com/office/excel/2006/main">
          <x14:cfRule type="iconSet" priority="108087" id="{F8283A0B-BDA8-459A-9005-0D9D5E37BB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086" id="{C2D9F4D1-9ABB-4E6D-B61C-19D98D7C84B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H27:H53</xm:sqref>
        </x14:conditionalFormatting>
        <x14:conditionalFormatting xmlns:xm="http://schemas.microsoft.com/office/excel/2006/main">
          <x14:cfRule type="iconSet" priority="282" id="{99A4687C-8CB5-45DA-ADF3-FA3A23A8CE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1" id="{726DC580-43F7-4A52-9832-7662A12FA2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H54:H68</xm:sqref>
        </x14:conditionalFormatting>
        <x14:conditionalFormatting xmlns:xm="http://schemas.microsoft.com/office/excel/2006/main">
          <x14:cfRule type="iconSet" priority="280" id="{EAF678C2-FF26-4754-92F8-CD330E8D65A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9" id="{96A8D3AC-5E54-4F8B-9A05-5C41200DBF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8" id="{E04697B9-E05F-4F26-BA72-C9DCAAD349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7" id="{49EFC207-5282-4F3A-84EE-F71015A72E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6" id="{551A1713-3952-4065-B545-A3E6BD42A7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H113:H127</xm:sqref>
        </x14:conditionalFormatting>
        <x14:conditionalFormatting xmlns:xm="http://schemas.microsoft.com/office/excel/2006/main">
          <x14:cfRule type="iconSet" priority="107485" id="{371B6959-61B6-4517-AF22-00B79CE37E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483" id="{F455688B-CB77-4029-972C-2AF05929BF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484" id="{36B44F08-79E7-4F31-9909-DD1D45AD1A8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H128:H133</xm:sqref>
        </x14:conditionalFormatting>
        <x14:conditionalFormatting xmlns:xm="http://schemas.microsoft.com/office/excel/2006/main">
          <x14:cfRule type="iconSet" priority="107198" id="{DB7CA82E-AB47-45FD-8B6E-7C67D02C19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H140</xm:sqref>
        </x14:conditionalFormatting>
        <x14:conditionalFormatting xmlns:xm="http://schemas.microsoft.com/office/excel/2006/main">
          <x14:cfRule type="iconSet" priority="108003" id="{BC7EBC9C-4479-4E1B-AF7D-EAC38214780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H147:H167 H142:H145 I143:J145 H146:J146 I147:J166</xm:sqref>
        </x14:conditionalFormatting>
        <x14:conditionalFormatting xmlns:xm="http://schemas.microsoft.com/office/excel/2006/main">
          <x14:cfRule type="iconSet" priority="255" id="{4A5C8275-84C4-4D63-AE74-E5F09B94A7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H56:I65 H54:K55 H66:K68</xm:sqref>
        </x14:conditionalFormatting>
        <x14:conditionalFormatting xmlns:xm="http://schemas.microsoft.com/office/excel/2006/main">
          <x14:cfRule type="iconSet" priority="269" id="{1F0E4900-0EB4-4732-82E2-AF74580CD9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H56:I65</xm:sqref>
        </x14:conditionalFormatting>
        <x14:conditionalFormatting xmlns:xm="http://schemas.microsoft.com/office/excel/2006/main">
          <x14:cfRule type="iconSet" priority="267" id="{37D52C78-7440-408B-94BE-133394152B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6" id="{ECEAA796-A089-4FA6-BCC7-47087868E33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H176:I178</xm:sqref>
        </x14:conditionalFormatting>
        <x14:conditionalFormatting xmlns:xm="http://schemas.microsoft.com/office/excel/2006/main">
          <x14:cfRule type="iconSet" priority="107083" id="{FF13BE6B-DA52-43B8-9C9F-DC3CAE006A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085" id="{798B80AF-5CA2-41AD-AF52-2DE801FDC0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084" id="{F0F0E785-ACF1-4CE7-A662-3FFE1DBEC0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H72:J88 I89:J90 H89:H112</xm:sqref>
        </x14:conditionalFormatting>
        <x14:conditionalFormatting xmlns:xm="http://schemas.microsoft.com/office/excel/2006/main">
          <x14:cfRule type="iconSet" priority="107213" id="{DA4E0193-17AC-4529-9680-DC9C64BA68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H140:J140</xm:sqref>
        </x14:conditionalFormatting>
        <x14:conditionalFormatting xmlns:xm="http://schemas.microsoft.com/office/excel/2006/main">
          <x14:cfRule type="iconSet" priority="108010" id="{EC815B02-BF63-490F-9916-0468D175FC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H147:J166</xm:sqref>
        </x14:conditionalFormatting>
        <x14:conditionalFormatting xmlns:xm="http://schemas.microsoft.com/office/excel/2006/main">
          <x14:cfRule type="iconSet" priority="263" id="{40DB6F5B-66B4-450A-BADA-7C5CC4841C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2" id="{DE20FF3C-FF03-47FE-9DE9-F3B3D0487A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1" id="{A5A4BD5C-B983-45EE-98EE-9C7942D2B8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H173:J174</xm:sqref>
        </x14:conditionalFormatting>
        <x14:conditionalFormatting xmlns:xm="http://schemas.microsoft.com/office/excel/2006/main">
          <x14:cfRule type="iconSet" priority="271" id="{0BD0F751-07C6-469E-B824-3934FC99C3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H173:J178 H141:H145 H147:H168 I143:J145 H146:J146 H13:H22 H128:H139 I147:J166 H70:H112 H54:H68</xm:sqref>
        </x14:conditionalFormatting>
        <x14:conditionalFormatting xmlns:xm="http://schemas.microsoft.com/office/excel/2006/main">
          <x14:cfRule type="iconSet" priority="107948" id="{5CEAEC52-3A5C-4AD1-9B2F-E8B4ED2DDD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H17:K22</xm:sqref>
        </x14:conditionalFormatting>
        <x14:conditionalFormatting xmlns:xm="http://schemas.microsoft.com/office/excel/2006/main">
          <x14:cfRule type="iconSet" priority="257" id="{F432F898-A33B-4A9D-B9A0-8CE94BBB23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H23:K26</xm:sqref>
        </x14:conditionalFormatting>
        <x14:conditionalFormatting xmlns:xm="http://schemas.microsoft.com/office/excel/2006/main">
          <x14:cfRule type="iconSet" priority="108113" id="{2C4284C5-EB4B-4878-8911-1B044C63C9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H27:K53</xm:sqref>
        </x14:conditionalFormatting>
        <x14:conditionalFormatting xmlns:xm="http://schemas.microsoft.com/office/excel/2006/main">
          <x14:cfRule type="iconSet" priority="254" id="{A4759206-E5F5-45BA-B790-12356A2946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H151:K163 H142:I142 H164:J166 H147:J150</xm:sqref>
        </x14:conditionalFormatting>
        <x14:conditionalFormatting xmlns:xm="http://schemas.microsoft.com/office/excel/2006/main">
          <x14:cfRule type="iconSet" priority="253" id="{3CAA83A4-F8A6-4EF5-B2FE-4472A2529F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H151:K163 H164:J166 H147:J150</xm:sqref>
        </x14:conditionalFormatting>
        <x14:conditionalFormatting xmlns:xm="http://schemas.microsoft.com/office/excel/2006/main">
          <x14:cfRule type="containsText" priority="251" stopIfTrue="1" operator="containsText" id="{1F7B9656-FDBF-4600-87C9-5903C125AA4C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H13:L53 F13:F68 F70:F175 H70:L175</xm:sqref>
        </x14:conditionalFormatting>
        <x14:conditionalFormatting xmlns:xm="http://schemas.microsoft.com/office/excel/2006/main">
          <x14:cfRule type="containsText" priority="335" stopIfTrue="1" operator="containsText" id="{218F0F37-CE04-40C0-9833-68696275DF04}">
            <xm:f>NOT(ISERROR(SEARCH(0,H54)))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H54:L68</xm:sqref>
        </x14:conditionalFormatting>
        <x14:conditionalFormatting xmlns:xm="http://schemas.microsoft.com/office/excel/2006/main">
          <x14:cfRule type="iconSet" priority="246" id="{0FC8639A-3EB8-4BA2-8833-CDC10AFA9C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H179:L188 H142 F167:F172 I167:L168 K169:L175 F174:F188 F141:F146 I141:L146 F13:F22 I13:L22 F128:F139 H176:M178 H169:J174 I128:L139 F70:F112 I70:L112 I54:L68 F54:F68</xm:sqref>
        </x14:conditionalFormatting>
        <x14:conditionalFormatting xmlns:xm="http://schemas.microsoft.com/office/excel/2006/main">
          <x14:cfRule type="containsText" priority="243" stopIfTrue="1" operator="containsText" id="{825EFA0E-B0FD-4B0D-BCE4-69E17F976788}">
            <xm:f>NOT(ISERROR(SEARCH(0,H176)))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244" id="{AFD653A9-DBC2-4A0D-83AB-2B3191AD488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5" id="{1B8C8B6A-2667-439E-9D87-F41FA36F65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H176:M178</xm:sqref>
        </x14:conditionalFormatting>
        <x14:conditionalFormatting xmlns:xm="http://schemas.microsoft.com/office/excel/2006/main">
          <x14:cfRule type="iconSet" priority="107564" id="{F73DA73F-BB89-46D1-BE07-D88CD0DD48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565" id="{D253C191-AB07-4878-BE14-35D2904EEA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566" id="{63D995C8-B9AA-4112-9413-DC15D49025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1" id="{90274B2A-FDBB-4FE1-B260-48DD947CA1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568" id="{FD28834B-361C-4E05-83E7-1684A867DE8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567" id="{4DC6FA45-CABC-4B64-A7C3-F798BA7A40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563" id="{4B7FBE3B-74F2-44AA-A7E6-DA43AF1E12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562" id="{A7A6A69E-ED24-4035-9FA9-0496F40542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I13:I14</xm:sqref>
        </x14:conditionalFormatting>
        <x14:conditionalFormatting xmlns:xm="http://schemas.microsoft.com/office/excel/2006/main">
          <x14:cfRule type="iconSet" priority="107698" id="{85C94D60-BA80-4C3F-98E5-6A77C8A207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697" id="{21E70A3C-50A7-4455-A806-30EDEFBDDAC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696" id="{9A8D4271-F82C-44CF-9BE3-42C9CC85156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I16</xm:sqref>
        </x14:conditionalFormatting>
        <x14:conditionalFormatting xmlns:xm="http://schemas.microsoft.com/office/excel/2006/main">
          <x14:cfRule type="iconSet" priority="215" id="{5BE95845-352B-41D5-9833-4D43F5BCCD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8" id="{DC7E02EC-E1BD-4EDE-A56F-3521C20271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7" id="{85099980-1F15-4979-BA5F-7D4E4BE618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6" id="{FFE90BFB-8826-4516-A89D-3DD518A8AF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4" id="{99BE7E8A-7B70-4CB7-B6AE-E51D01C885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9" id="{9958B4E3-56A4-4843-BBAB-5AA2CC2761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0" id="{4547B137-FC3C-4060-B9F8-44B9F77520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I23:I26</xm:sqref>
        </x14:conditionalFormatting>
        <x14:conditionalFormatting xmlns:xm="http://schemas.microsoft.com/office/excel/2006/main">
          <x14:cfRule type="iconSet" priority="208" id="{9300FA56-0F45-4AE5-8D64-8561990889B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9" id="{51BB8677-5B1C-4282-89AF-D2069EE119D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0" id="{1F927C34-CDDB-405A-B4BE-0A81C4A489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1" id="{EC255D1C-87FB-457C-85FB-59C5A86B39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2" id="{5B6CF290-8E10-4BE7-87DE-BB98190BE8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7" id="{6B5CDA2C-255D-462B-82D7-B9441B2964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3" id="{5D740C63-7F0B-4BCF-B555-2FA03905B0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I56:I68</xm:sqref>
        </x14:conditionalFormatting>
        <x14:conditionalFormatting xmlns:xm="http://schemas.microsoft.com/office/excel/2006/main">
          <x14:cfRule type="iconSet" priority="205" id="{C8425960-55D4-4DB8-B1C4-E0B791D348C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4" id="{1219D728-A117-4AB6-8D46-D2B88318E5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6" id="{49E4A12D-4DAB-4243-8D36-27EA172E0F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3" id="{3F6553F6-6F92-4055-BA6E-4B332531B0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I92:I108</xm:sqref>
        </x14:conditionalFormatting>
        <x14:conditionalFormatting xmlns:xm="http://schemas.microsoft.com/office/excel/2006/main">
          <x14:cfRule type="iconSet" priority="107071" id="{B8E1DC77-CDF2-4F34-81D4-9ADAA5807D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073" id="{CBBA5036-A148-46DE-9C42-5DF6D92891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072" id="{31722E7C-C517-45F5-97F4-B22A96307F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070" id="{DF301DCE-24C3-4D0E-AF48-0AEF08431F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I110:I111</xm:sqref>
        </x14:conditionalFormatting>
        <x14:conditionalFormatting xmlns:xm="http://schemas.microsoft.com/office/excel/2006/main">
          <x14:cfRule type="iconSet" priority="197" id="{E5281170-08E0-45E0-8437-1EBE13EBDF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8" id="{1285EDBF-336E-445F-9769-03D92009A9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4" id="{7DEF103D-DBA3-4F57-B1B6-064A163CA8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6" id="{CE7150D2-7B65-4035-83B3-56DE88E2D6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5" id="{3935CAAC-2F55-480A-B310-BD51A42423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I113:I125</xm:sqref>
        </x14:conditionalFormatting>
        <x14:conditionalFormatting xmlns:xm="http://schemas.microsoft.com/office/excel/2006/main">
          <x14:cfRule type="iconSet" priority="107492" id="{AE832155-0FBC-45D6-9660-30A728AC6D5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491" id="{838A0F52-286B-4D3B-964D-53CE824EB0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489" id="{149D938A-7CBC-4E38-9F27-CD018864E3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490" id="{E4C540C2-3407-4AA2-8B1E-69FD15857D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I128:I132</xm:sqref>
        </x14:conditionalFormatting>
        <x14:conditionalFormatting xmlns:xm="http://schemas.microsoft.com/office/excel/2006/main">
          <x14:cfRule type="iconSet" priority="107238" id="{8C043E13-AD68-47B3-AA0D-9F0CBAA03F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I140</xm:sqref>
        </x14:conditionalFormatting>
        <x14:conditionalFormatting xmlns:xm="http://schemas.microsoft.com/office/excel/2006/main">
          <x14:cfRule type="iconSet" priority="107711" id="{BF8E89C4-8A35-47AC-B29F-1A35B7404A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I13:J16</xm:sqref>
        </x14:conditionalFormatting>
        <x14:conditionalFormatting xmlns:xm="http://schemas.microsoft.com/office/excel/2006/main">
          <x14:cfRule type="iconSet" priority="164" id="{5C93B392-AFF0-4E6E-8762-E915AA6AB0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0" id="{CFF07453-F352-4261-913A-AE3E72AA39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9" id="{F22A09D7-F534-49A2-894B-CACF8DAB81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8" id="{8813D973-E94A-4023-9615-35DA606F35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7" id="{7091C69E-5213-4D89-B498-32E71064DD2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6" id="{CF3B142D-575D-4793-AB07-8DDFCEEC04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5" id="{2515DC37-0C55-4AD5-945E-0D9045851B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I13:J21 I22:K22 I54:J68</xm:sqref>
        </x14:conditionalFormatting>
        <x14:conditionalFormatting xmlns:xm="http://schemas.microsoft.com/office/excel/2006/main">
          <x14:cfRule type="iconSet" priority="182" id="{7A1DA587-E207-415B-ACAE-9652256E7B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3" id="{B681DDB7-266B-450A-8E2A-EFE2663389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I23:J26</xm:sqref>
        </x14:conditionalFormatting>
        <x14:conditionalFormatting xmlns:xm="http://schemas.microsoft.com/office/excel/2006/main">
          <x14:cfRule type="iconSet" priority="108159" id="{AB0D3DFF-9AFC-4DC9-A8A6-726B74F519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160" id="{26A1B4D9-E4CE-48DB-81DF-9F26456C33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161" id="{810420B1-CE16-444D-AA00-FE3A327219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162" id="{03484680-CCDB-4B08-A4F0-F5D010ECF8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163" id="{078DC56C-9FD3-4357-ACF9-FDDC6E85489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164" id="{35546046-1DD8-43C6-ADD2-93FE26FAE4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165" id="{E4379FF6-1AFB-4886-8CFB-049F22C5BA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I23:J53</xm:sqref>
        </x14:conditionalFormatting>
        <x14:conditionalFormatting xmlns:xm="http://schemas.microsoft.com/office/excel/2006/main">
          <x14:cfRule type="iconSet" priority="108174" id="{47C21FF4-6BF7-4C48-9755-876B7124A6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173" id="{81F58FBB-1C68-458B-97B3-9D1741C768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I27:J53</xm:sqref>
        </x14:conditionalFormatting>
        <x14:conditionalFormatting xmlns:xm="http://schemas.microsoft.com/office/excel/2006/main">
          <x14:cfRule type="iconSet" priority="172" id="{9C25A214-9877-4545-8DB5-5A43F4D0E5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1" id="{82BDD89F-BA78-4C96-A819-D0FEECB5EA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I54:J55</xm:sqref>
        </x14:conditionalFormatting>
        <x14:conditionalFormatting xmlns:xm="http://schemas.microsoft.com/office/excel/2006/main">
          <x14:cfRule type="iconSet" priority="163" id="{844EB2DE-BAF0-422F-87CE-B75299DB83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2" id="{51263EF5-64EB-4097-9972-FA64FCCC0A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I66:J68</xm:sqref>
        </x14:conditionalFormatting>
        <x14:conditionalFormatting xmlns:xm="http://schemas.microsoft.com/office/excel/2006/main">
          <x14:cfRule type="iconSet" priority="106876" id="{84A24FA3-9A86-44F0-8D66-3571D9F0C6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I72:J90</xm:sqref>
        </x14:conditionalFormatting>
        <x14:conditionalFormatting xmlns:xm="http://schemas.microsoft.com/office/excel/2006/main">
          <x14:cfRule type="iconSet" priority="154" id="{E967CCD1-6263-452D-B7C4-B975E8650E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5" id="{43235544-5963-4CC5-984A-67453D7A8E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6" id="{A769D180-B2E2-4871-91E8-DBDDC200A41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7" id="{71E13F03-7F43-430A-A49F-9E2A49616E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3" id="{6CB432EC-1315-4F94-810A-B1CD17E32A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2" id="{E51E65B9-647F-4DCF-BD4D-53C527525A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I113:J116</xm:sqref>
        </x14:conditionalFormatting>
        <x14:conditionalFormatting xmlns:xm="http://schemas.microsoft.com/office/excel/2006/main">
          <x14:cfRule type="iconSet" priority="147" id="{DB4B0FF1-EAF3-46A9-A4F5-F377E3F1014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8" id="{AE4D3B1C-6381-42A5-93BA-D5897A96D6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9" id="{A2A14768-64E3-4A01-A7AF-834AC83F60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0" id="{AC5BDC02-40E2-4BB4-B655-5654F359EC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1" id="{AB911FBD-E0E0-478F-8240-4E3F3FFC6C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I117:J125</xm:sqref>
        </x14:conditionalFormatting>
        <x14:conditionalFormatting xmlns:xm="http://schemas.microsoft.com/office/excel/2006/main">
          <x14:cfRule type="iconSet" priority="145" id="{D8B68755-9F29-49E2-94A1-2F68AFC2AD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4" id="{B17B561B-498D-41F6-99F5-F70C374823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6" id="{0A402077-00BC-4D42-BAA2-4D2E1875834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2" id="{200A1CA2-05F6-4D85-B9AF-2D9B72B51E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3" id="{9C1D41D0-A240-4B50-A96F-A931DF45E8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I126:J127</xm:sqref>
        </x14:conditionalFormatting>
        <x14:conditionalFormatting xmlns:xm="http://schemas.microsoft.com/office/excel/2006/main">
          <x14:cfRule type="iconSet" priority="141" id="{861CAF79-EE22-474B-98A3-F92DFA4FAA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I151:J163 K147:K166</xm:sqref>
        </x14:conditionalFormatting>
        <x14:conditionalFormatting xmlns:xm="http://schemas.microsoft.com/office/excel/2006/main">
          <x14:cfRule type="iconSet" priority="107736" id="{6A1A26A7-9E64-42A1-8062-53CAE3F773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I13:K16</xm:sqref>
        </x14:conditionalFormatting>
        <x14:conditionalFormatting xmlns:xm="http://schemas.microsoft.com/office/excel/2006/main">
          <x14:cfRule type="iconSet" priority="107869" id="{79F8C1B0-AA86-4766-8D2A-6E27CBD01C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870" id="{E9427C88-2CA9-492F-9E0B-9C084CBBA2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871" id="{D1DC42AD-1238-4E71-B287-99C148BD62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872" id="{615672B6-1DEE-4153-907E-CF4DC3CA0CC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873" id="{DE7A57D0-A492-48F3-A232-6D89463CC7B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I22:K22 I16:I21</xm:sqref>
        </x14:conditionalFormatting>
        <x14:conditionalFormatting xmlns:xm="http://schemas.microsoft.com/office/excel/2006/main">
          <x14:cfRule type="iconSet" priority="107880" id="{A48F8B49-CE20-4047-9ADE-765307F204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879" id="{AC0D3B6B-D79D-4AF4-AB95-A9BC2B0590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I22:K22 I17:I21</xm:sqref>
        </x14:conditionalFormatting>
        <x14:conditionalFormatting xmlns:xm="http://schemas.microsoft.com/office/excel/2006/main">
          <x14:cfRule type="iconSet" priority="107884" id="{F2869514-D8B7-48A4-9408-F9B8957B3E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883" id="{A8C3011D-6A06-4350-A923-0EFF52CF0D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I22:K22 I17:J21</xm:sqref>
        </x14:conditionalFormatting>
        <x14:conditionalFormatting xmlns:xm="http://schemas.microsoft.com/office/excel/2006/main">
          <x14:cfRule type="iconSet" priority="139" id="{A5207AC5-B633-4FC1-A948-3DB3495361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8" id="{A0D67E92-AC08-450B-BA01-38DC33BB3D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I56:K65 I13:K16</xm:sqref>
        </x14:conditionalFormatting>
        <x14:conditionalFormatting xmlns:xm="http://schemas.microsoft.com/office/excel/2006/main">
          <x14:cfRule type="iconSet" priority="137" id="{0618C432-89C1-49D7-A1FD-6926B67F7F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I56:K65</xm:sqref>
        </x14:conditionalFormatting>
        <x14:conditionalFormatting xmlns:xm="http://schemas.microsoft.com/office/excel/2006/main">
          <x14:cfRule type="iconSet" priority="107598" id="{C0A0047C-BBC9-47F0-ADE9-47711B2967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599" id="{734A0D9D-6CB0-43BB-ACE6-D3A62C4589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600" id="{0089F344-99D8-477F-ABDE-D1F899A2F7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601" id="{648976C5-D151-45BB-A27C-7148C6B262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603" id="{2E71D375-19FC-4772-A25B-96648C4E07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7" id="{516A93B2-65D0-4B42-BA19-5A7137DBF5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597" id="{4F04BF13-0122-41F0-8840-ED76CCEA334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602" id="{89C453E4-5F24-46D9-BCCC-FC82E3B92D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J13:J14</xm:sqref>
        </x14:conditionalFormatting>
        <x14:conditionalFormatting xmlns:xm="http://schemas.microsoft.com/office/excel/2006/main">
          <x14:cfRule type="iconSet" priority="107741" id="{E9CAE717-D858-4C9D-A286-C1E3C5268C1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739" id="{90270447-893D-4C4B-9F67-B0EA2E10BC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740" id="{C1B6AEFE-4491-4C70-A776-332F3EEED7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</xm:sqref>
        </x14:conditionalFormatting>
        <x14:conditionalFormatting xmlns:xm="http://schemas.microsoft.com/office/excel/2006/main">
          <x14:cfRule type="iconSet" priority="107953" id="{B7858713-D248-435E-83CD-A357D24B32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54" id="{27816461-8400-4819-BFBE-06731CE6D34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52" id="{29F5A054-EB45-470A-8A16-F76941D45E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50" id="{4EA7CF73-3B1B-4F8C-A266-7E8D7589F3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51" id="{A4923BE0-6003-4F0B-914C-53B848C672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J16:J22</xm:sqref>
        </x14:conditionalFormatting>
        <x14:conditionalFormatting xmlns:xm="http://schemas.microsoft.com/office/excel/2006/main">
          <x14:cfRule type="iconSet" priority="107961" id="{D0F23524-DDCA-42DF-9FF5-1E120A8F5A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60" id="{3765263C-0AB1-47A8-9E5D-031C73C0F5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J17:J22</xm:sqref>
        </x14:conditionalFormatting>
        <x14:conditionalFormatting xmlns:xm="http://schemas.microsoft.com/office/excel/2006/main">
          <x14:cfRule type="iconSet" priority="111" id="{D264A7BC-3699-4692-8B4D-AD539A94FC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6" id="{7E686CEF-05C3-4F71-943F-0417A3297E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2" id="{91CEF538-E1E9-4B30-B825-F28D9ECE37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5" id="{037C760C-A2C4-4451-81C4-F7B6F5C548F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4" id="{F8D69FEF-ACD2-496A-974D-20F654525DC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3" id="{1D08F08A-654C-4663-AC7C-8A27D9DBE2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10" id="{0549E83E-DAF7-4A65-B784-399EEB811B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J23:J26</xm:sqref>
        </x14:conditionalFormatting>
        <x14:conditionalFormatting xmlns:xm="http://schemas.microsoft.com/office/excel/2006/main">
          <x14:cfRule type="iconSet" priority="108195" id="{9538C6E7-92D3-4D24-ABFF-E148E07DC6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194" id="{6225F9F3-57FE-4BD4-A795-2BD584A924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J27:J53</xm:sqref>
        </x14:conditionalFormatting>
        <x14:conditionalFormatting xmlns:xm="http://schemas.microsoft.com/office/excel/2006/main">
          <x14:cfRule type="iconSet" priority="99" id="{0C92E294-8046-4AFE-8E0D-93DF9DBE5B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0" id="{BB64503C-46C7-4FC4-AD05-7F633AF651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5" id="{93361060-8ADB-4AFD-9FCE-A68D9667769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1" id="{903D02A4-64E9-465B-A66C-0AD14519CB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2" id="{2F721870-4FD5-4187-A723-9156630A9E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3" id="{B4B95A4B-BAEB-439B-B876-5B3D187EA5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" id="{D2CD95FA-1F06-4467-A5D4-25C0340B5F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J66:J68</xm:sqref>
        </x14:conditionalFormatting>
        <x14:conditionalFormatting xmlns:xm="http://schemas.microsoft.com/office/excel/2006/main">
          <x14:cfRule type="iconSet" priority="92" id="{08E885B5-2BE9-4D57-9ABD-432A0594BB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9" id="{2294759A-12C0-4067-8308-2E5BC5E24B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0" id="{1D0A1B74-E7B6-4AF5-8642-A3CCC34E6D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1" id="{A2DBA1F8-D27C-48FC-BEB2-AC4F2CCCEC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3" id="{03FF6AE9-B703-4A53-886F-30FC4FB76B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4" id="{F685C4E1-D692-4D1A-9AAB-494DF07F8B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5" id="{3B917813-ADFC-4EF6-B5BE-D82B6B193E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96" id="{13B410CE-44A0-44DC-A837-B813EA6DAD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J92:J108</xm:sqref>
        </x14:conditionalFormatting>
        <x14:conditionalFormatting xmlns:xm="http://schemas.microsoft.com/office/excel/2006/main">
          <x14:cfRule type="iconSet" priority="107077" id="{00330196-5FE3-4081-9115-71C4F54AE3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074" id="{5E4AE03A-994A-4149-8B85-B5D15DFC10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075" id="{6BCAE50B-4EDE-4585-9ADD-152C081274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076" id="{9DA5B726-2005-41B2-8421-5E4208E3A87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J110:J111</xm:sqref>
        </x14:conditionalFormatting>
        <x14:conditionalFormatting xmlns:xm="http://schemas.microsoft.com/office/excel/2006/main">
          <x14:cfRule type="iconSet" priority="80" id="{FD91A9E8-4BF3-4431-B3DE-5E69DAB1C37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1" id="{CD6E5C77-CFB4-4A45-B527-054E4E7682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2" id="{F3D08AE4-87FE-4C5A-943D-BB320FE13C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3" id="{83B4B723-8672-4D46-B04C-8B53853414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4" id="{7B7A48D3-A663-401B-BB7A-E51841014A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J113:J125</xm:sqref>
        </x14:conditionalFormatting>
        <x14:conditionalFormatting xmlns:xm="http://schemas.microsoft.com/office/excel/2006/main">
          <x14:cfRule type="iconSet" priority="107499" id="{921D9433-BF8F-46D0-B88F-D80CE537E56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500" id="{56AC2AE5-9A5F-44AD-B1EF-293BDC7429E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497" id="{A63D688B-E29A-4A32-89DA-B6A013FEC1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498" id="{0AAF3260-E23B-4BC9-A9C5-F9F80EF6E3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J128:J132</xm:sqref>
        </x14:conditionalFormatting>
        <x14:conditionalFormatting xmlns:xm="http://schemas.microsoft.com/office/excel/2006/main">
          <x14:cfRule type="iconSet" priority="107241" id="{1D3518F7-EA15-41F7-9A4A-3001C46849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240" id="{91C9B056-2570-4271-8B18-4978744859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J140</xm:sqref>
        </x14:conditionalFormatting>
        <x14:conditionalFormatting xmlns:xm="http://schemas.microsoft.com/office/excel/2006/main">
          <x14:cfRule type="iconSet" priority="73" id="{3B352C78-74DC-4987-987C-0408A4040B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J142</xm:sqref>
        </x14:conditionalFormatting>
        <x14:conditionalFormatting xmlns:xm="http://schemas.microsoft.com/office/excel/2006/main">
          <x14:cfRule type="iconSet" priority="71" id="{CB3784C6-BA40-4187-B8DD-A72FC820F6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0" id="{D843B48F-3D9B-4432-A946-EAB950E108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J176:J178</xm:sqref>
        </x14:conditionalFormatting>
        <x14:conditionalFormatting xmlns:xm="http://schemas.microsoft.com/office/excel/2006/main">
          <x14:cfRule type="iconSet" priority="107795" id="{834E50CE-050C-46B9-8B1D-5DAA40A9DC7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796" id="{F47B8061-4414-4289-9FE7-0ACD24508F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J13:K16</xm:sqref>
        </x14:conditionalFormatting>
        <x14:conditionalFormatting xmlns:xm="http://schemas.microsoft.com/office/excel/2006/main">
          <x14:cfRule type="iconSet" priority="106" id="{2E1022D3-DB7B-4453-B84B-F1A8455C80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" id="{8403763D-BEF4-4790-9BBA-45F59E521AC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J56:K65 J54:J55 J66:J68</xm:sqref>
        </x14:conditionalFormatting>
        <x14:conditionalFormatting xmlns:xm="http://schemas.microsoft.com/office/excel/2006/main">
          <x14:cfRule type="iconSet" priority="106964" id="{C7BB6BC3-21E3-451E-8373-20293E0B64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J91:K112 I72:J90</xm:sqref>
        </x14:conditionalFormatting>
        <x14:conditionalFormatting xmlns:xm="http://schemas.microsoft.com/office/excel/2006/main">
          <x14:cfRule type="iconSet" priority="107078" id="{37E3AF2E-7A01-4F7C-B54C-5528464BB9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J91:K112 J72:J90</xm:sqref>
        </x14:conditionalFormatting>
        <x14:conditionalFormatting xmlns:xm="http://schemas.microsoft.com/office/excel/2006/main">
          <x14:cfRule type="iconSet" priority="67" id="{6F7A1DBC-5053-494E-9F3A-3556359CCF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J166:K166 K151:K165 I151:I163 J147:J165</xm:sqref>
        </x14:conditionalFormatting>
        <x14:conditionalFormatting xmlns:xm="http://schemas.microsoft.com/office/excel/2006/main">
          <x14:cfRule type="iconSet" priority="107797" id="{CCE1C862-6969-4D66-8FD6-FABC9250DD7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798" id="{62307280-792B-43C7-B937-9037609990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K13:K16</xm:sqref>
        </x14:conditionalFormatting>
        <x14:conditionalFormatting xmlns:xm="http://schemas.microsoft.com/office/excel/2006/main">
          <x14:cfRule type="iconSet" priority="107964" id="{EAD573F1-5C88-4FC6-B9D3-E299891BA4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965" id="{1D80E229-D8F3-4B7B-865A-D475B63D8A7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K17:K22</xm:sqref>
        </x14:conditionalFormatting>
        <x14:conditionalFormatting xmlns:xm="http://schemas.microsoft.com/office/excel/2006/main">
          <x14:cfRule type="iconSet" priority="62" id="{59DB12E2-9324-4358-BCA7-6405B96206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1" id="{6B5ACC41-AA67-4EFB-9CE4-B6C9A3D3AF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K23:K26</xm:sqref>
        </x14:conditionalFormatting>
        <x14:conditionalFormatting xmlns:xm="http://schemas.microsoft.com/office/excel/2006/main">
          <x14:cfRule type="iconSet" priority="108207" id="{AADF62E0-E11A-4446-B970-C3DE321EB9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208" id="{626E1C44-1142-4CEC-B0FD-B0603BDA99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K27:K53</xm:sqref>
        </x14:conditionalFormatting>
        <x14:conditionalFormatting xmlns:xm="http://schemas.microsoft.com/office/excel/2006/main">
          <x14:cfRule type="iconSet" priority="57" id="{081A8A9B-227A-4609-B273-1E8203D50C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58" id="{1B7FFA80-94F5-451B-84E5-2CDF5A99B2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K54:K68</xm:sqref>
        </x14:conditionalFormatting>
        <x14:conditionalFormatting xmlns:xm="http://schemas.microsoft.com/office/excel/2006/main">
          <x14:cfRule type="iconSet" priority="107059" id="{496D9402-AB3D-4914-9F1C-111B91E2D2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7058" id="{1CE110A7-6D76-4BC4-A87B-147E63F05E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K72:K90</xm:sqref>
        </x14:conditionalFormatting>
        <x14:conditionalFormatting xmlns:xm="http://schemas.microsoft.com/office/excel/2006/main">
          <x14:cfRule type="iconSet" priority="107245" id="{D794407E-462A-4279-BFB8-8F6417108F2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K140</xm:sqref>
        </x14:conditionalFormatting>
        <x14:conditionalFormatting xmlns:xm="http://schemas.microsoft.com/office/excel/2006/main">
          <x14:cfRule type="iconSet" priority="107403" id="{F9A997A5-77D9-41AD-BDD9-A485D205F9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K142:K146</xm:sqref>
        </x14:conditionalFormatting>
        <x14:conditionalFormatting xmlns:xm="http://schemas.microsoft.com/office/excel/2006/main">
          <x14:cfRule type="iconSet" priority="52" id="{E4D43533-D77E-4D5F-BDF2-49187B9FA3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K164:K166</xm:sqref>
        </x14:conditionalFormatting>
        <x14:conditionalFormatting xmlns:xm="http://schemas.microsoft.com/office/excel/2006/main">
          <x14:cfRule type="iconSet" priority="51" id="{AFD2942A-42F2-469C-8F12-D881AC7E6AF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K173 H169:J174</xm:sqref>
        </x14:conditionalFormatting>
        <x14:conditionalFormatting xmlns:xm="http://schemas.microsoft.com/office/excel/2006/main">
          <x14:cfRule type="iconSet" priority="50" id="{573392E0-0BDB-4462-9F75-047E474E5C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K173 H173:J174</xm:sqref>
        </x14:conditionalFormatting>
        <x14:conditionalFormatting xmlns:xm="http://schemas.microsoft.com/office/excel/2006/main">
          <x14:cfRule type="iconSet" priority="43" id="{7B94A099-B107-4F74-BE70-05897AD8C6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" id="{32E30560-FBCB-491E-91CA-8B6154BB90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" id="{A90DB238-C2B2-4EB8-973B-26E6E972EE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9" id="{650EE007-40FA-4C34-8DB5-A991BB4C43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" id="{46330671-D10B-4EEB-9D6E-4FAB4381EB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7" id="{C341F673-FA4D-410B-9B53-BF4F8B07DD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" id="{1785E0E9-6CE7-40F6-8BBC-72187631657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6" id="{4997D715-3721-4390-B7E5-A67BABC987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1" id="{91DE4AF1-511B-49BB-BA81-9EE727FA77E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" id="{2532AD7E-287A-4D25-92FE-985C93BFF9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5" id="{6516365B-0229-4F4F-AD8C-1462F531AC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8" id="{B90191F1-D765-4468-BA19-7A58CF2DC8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K173</xm:sqref>
        </x14:conditionalFormatting>
        <x14:conditionalFormatting xmlns:xm="http://schemas.microsoft.com/office/excel/2006/main">
          <x14:cfRule type="iconSet" priority="35" id="{EF961852-E57A-47BB-A6BC-898663EE19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K174:L174 K169:K172</xm:sqref>
        </x14:conditionalFormatting>
        <x14:conditionalFormatting xmlns:xm="http://schemas.microsoft.com/office/excel/2006/main">
          <x14:cfRule type="iconSet" priority="32" id="{A10A632D-CB53-419D-93B4-7DB6455562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" id="{49220AE8-BDBE-4487-950D-EE619599CE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K176:M178</xm:sqref>
        </x14:conditionalFormatting>
        <x14:conditionalFormatting xmlns:xm="http://schemas.microsoft.com/office/excel/2006/main">
          <x14:cfRule type="iconSet" priority="107799" id="{5D756557-EBC5-4F30-A5C9-172E22DE87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L13:L16</xm:sqref>
        </x14:conditionalFormatting>
        <x14:conditionalFormatting xmlns:xm="http://schemas.microsoft.com/office/excel/2006/main">
          <x14:cfRule type="iconSet" priority="107968" id="{5704F168-0AC0-4879-A5FA-D3F284D323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L17:L22</xm:sqref>
        </x14:conditionalFormatting>
        <x14:conditionalFormatting xmlns:xm="http://schemas.microsoft.com/office/excel/2006/main">
          <x14:cfRule type="iconSet" priority="29" id="{BBE6320B-AC0A-4CD8-916D-7DBD730458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L23:L26</xm:sqref>
        </x14:conditionalFormatting>
        <x14:conditionalFormatting xmlns:xm="http://schemas.microsoft.com/office/excel/2006/main">
          <x14:cfRule type="iconSet" priority="108214" id="{3BFE0B59-EE3A-418A-A994-99735762F80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L27:L53</xm:sqref>
        </x14:conditionalFormatting>
        <x14:conditionalFormatting xmlns:xm="http://schemas.microsoft.com/office/excel/2006/main">
          <x14:cfRule type="iconSet" priority="27" id="{0079ADB3-5016-4258-ADC1-050A57C0CD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L54:L68</xm:sqref>
        </x14:conditionalFormatting>
        <x14:conditionalFormatting xmlns:xm="http://schemas.microsoft.com/office/excel/2006/main">
          <x14:cfRule type="iconSet" priority="107408" id="{95DD3FBC-3CF3-42E1-B848-FEAE393D86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L143:L146</xm:sqref>
        </x14:conditionalFormatting>
        <x14:conditionalFormatting xmlns:xm="http://schemas.microsoft.com/office/excel/2006/main">
          <x14:cfRule type="iconSet" priority="25" id="{8CD6BCBB-A19C-4D69-B5C1-3BD37E975B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L169:L172</xm:sqref>
        </x14:conditionalFormatting>
        <x14:conditionalFormatting xmlns:xm="http://schemas.microsoft.com/office/excel/2006/main">
          <x14:cfRule type="iconSet" priority="13" id="{2E706BCC-CBBD-4104-8B94-8510F6B21A6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" id="{13C4D207-A922-41C7-8740-686FAEBCF72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" id="{C7591F16-2CFA-4B01-B3C6-D75B97869C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" id="{3A4284B3-029B-4BF5-8FBB-96E6B3669B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7" id="{C7EC5192-F519-48C6-A9EB-58CAB60EC5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" id="{A34420E0-5C48-43FB-A666-6C6B6939E6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" id="{CFC5D5A9-332D-4C0F-B62E-8D489A1484B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" id="{ADC5C3E3-04EA-49DB-B156-590B425951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" id="{B580BF19-3DD0-4B22-841F-D1A05C89E1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" id="{ED308F04-B0C1-490C-9F9F-5D662DFE17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" id="{13AA4A65-041F-4742-80CC-AE5C5EF34B9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4" id="{AC75B131-F3C9-4F89-B435-9DEC3E1C97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L173</xm:sqref>
        </x14:conditionalFormatting>
        <x14:conditionalFormatting xmlns:xm="http://schemas.microsoft.com/office/excel/2006/main">
          <x14:cfRule type="iconSet" priority="8" id="{F446C1E3-AE20-45AC-842A-4D79CB60C9B5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M113:M127</xm:sqref>
        </x14:conditionalFormatting>
        <x14:conditionalFormatting xmlns:xm="http://schemas.microsoft.com/office/excel/2006/main">
          <x14:cfRule type="iconSet" priority="7" id="{0B21B0C8-00DB-4C8E-B341-5CF36373923B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M141 M128:M139 M70:M112</xm:sqref>
        </x14:conditionalFormatting>
        <x14:conditionalFormatting xmlns:xm="http://schemas.microsoft.com/office/excel/2006/main">
          <x14:cfRule type="iconSet" priority="108059" id="{740BF93A-970A-4A7D-B4F4-A98BF4375EB2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M147:M166</xm:sqref>
        </x14:conditionalFormatting>
        <x14:conditionalFormatting xmlns:xm="http://schemas.microsoft.com/office/excel/2006/main">
          <x14:cfRule type="iconSet" priority="5" id="{034D0872-48C0-48C5-AF44-AEB65A391037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M167 M142:M146</xm:sqref>
        </x14:conditionalFormatting>
        <x14:conditionalFormatting xmlns:xm="http://schemas.microsoft.com/office/excel/2006/main">
          <x14:cfRule type="iconSet" priority="4" id="{B9841691-6CFD-486E-A731-C550D28DBB74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M173</xm:sqref>
        </x14:conditionalFormatting>
        <x14:conditionalFormatting xmlns:xm="http://schemas.microsoft.com/office/excel/2006/main">
          <x14:cfRule type="iconSet" priority="3" id="{E2A677E6-A078-4C9E-A632-72FC034C0D4D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M174 M169:M172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2E363-C9EE-495D-926E-5703C13A352B}">
  <sheetPr>
    <pageSetUpPr autoPageBreaks="0"/>
  </sheetPr>
  <dimension ref="A1:AM198"/>
  <sheetViews>
    <sheetView showGridLines="0" topLeftCell="A16" zoomScale="70" zoomScaleNormal="70" workbookViewId="0">
      <selection activeCell="D38" sqref="D38:N39"/>
    </sheetView>
  </sheetViews>
  <sheetFormatPr baseColWidth="10" defaultColWidth="8.5703125" defaultRowHeight="15" x14ac:dyDescent="0.25"/>
  <cols>
    <col min="1" max="1" width="16.42578125" style="6" customWidth="1"/>
    <col min="2" max="2" width="19.42578125" style="42" customWidth="1"/>
    <col min="3" max="3" width="29" style="6" customWidth="1"/>
    <col min="4" max="4" width="111.140625" style="6" customWidth="1"/>
    <col min="5" max="5" width="10.85546875" style="12" customWidth="1"/>
    <col min="6" max="6" width="7.42578125" style="12" customWidth="1"/>
    <col min="7" max="7" width="7.42578125" style="13" customWidth="1"/>
    <col min="8" max="12" width="7.42578125" style="6" customWidth="1"/>
    <col min="13" max="13" width="7.42578125" style="6" hidden="1" customWidth="1"/>
    <col min="14" max="14" width="107.5703125" style="14" customWidth="1"/>
    <col min="15" max="15" width="8.140625" style="16" customWidth="1"/>
    <col min="16" max="16" width="15.42578125" style="6" customWidth="1"/>
    <col min="17" max="17" width="4.5703125" style="6" customWidth="1"/>
    <col min="18" max="18" width="20.42578125" style="6" customWidth="1"/>
    <col min="19" max="20" width="11.42578125" style="6" customWidth="1"/>
    <col min="21" max="26" width="11.5703125" style="6" customWidth="1"/>
    <col min="27" max="32" width="8.5703125" style="6" customWidth="1"/>
    <col min="33" max="16384" width="8.5703125" style="6"/>
  </cols>
  <sheetData>
    <row r="1" spans="1:39" ht="15.75" hidden="1" thickBot="1" x14ac:dyDescent="0.3">
      <c r="O1" s="6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ht="15.75" thickBot="1" x14ac:dyDescent="0.3">
      <c r="A2" s="752"/>
      <c r="B2" s="753" t="s">
        <v>0</v>
      </c>
      <c r="C2" s="753"/>
      <c r="D2" s="753"/>
      <c r="E2" s="753"/>
      <c r="F2" s="753"/>
      <c r="G2" s="753"/>
      <c r="H2" s="753"/>
      <c r="I2" s="753"/>
      <c r="J2" s="753"/>
      <c r="K2" s="753"/>
      <c r="L2" s="753"/>
      <c r="M2" s="753"/>
      <c r="N2" s="754" t="s">
        <v>1</v>
      </c>
      <c r="R2" s="755" t="s">
        <v>2</v>
      </c>
      <c r="S2" s="75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15.75" thickBot="1" x14ac:dyDescent="0.3">
      <c r="A3" s="752"/>
      <c r="B3" s="756" t="s">
        <v>3</v>
      </c>
      <c r="C3" s="756"/>
      <c r="D3" s="756"/>
      <c r="E3" s="756"/>
      <c r="F3" s="756"/>
      <c r="G3" s="756"/>
      <c r="H3" s="756"/>
      <c r="I3" s="756"/>
      <c r="J3" s="756"/>
      <c r="K3" s="756"/>
      <c r="L3" s="756"/>
      <c r="M3" s="756"/>
      <c r="N3" s="754"/>
      <c r="P3" s="18" t="s">
        <v>4</v>
      </c>
      <c r="R3" s="17" t="s">
        <v>5</v>
      </c>
      <c r="S3" s="17" t="s">
        <v>6</v>
      </c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 ht="15.75" thickBot="1" x14ac:dyDescent="0.3">
      <c r="A4" s="752"/>
      <c r="B4" s="757"/>
      <c r="C4" s="757"/>
      <c r="D4" s="757"/>
      <c r="E4" s="757"/>
      <c r="F4" s="757"/>
      <c r="G4" s="757"/>
      <c r="H4" s="757"/>
      <c r="I4" s="757"/>
      <c r="J4" s="757"/>
      <c r="K4" s="757"/>
      <c r="L4" s="757"/>
      <c r="M4" s="757"/>
      <c r="N4" s="754"/>
      <c r="P4" s="19" t="s">
        <v>7</v>
      </c>
      <c r="R4" s="20" t="s">
        <v>8</v>
      </c>
      <c r="S4" s="7">
        <v>0</v>
      </c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x14ac:dyDescent="0.25">
      <c r="P5" s="20" t="s">
        <v>9</v>
      </c>
      <c r="R5" s="20" t="s">
        <v>10</v>
      </c>
      <c r="S5" s="7">
        <v>1</v>
      </c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s="294" customFormat="1" ht="23.45" customHeight="1" x14ac:dyDescent="0.25">
      <c r="B6" s="378"/>
      <c r="E6" s="23"/>
      <c r="F6" s="23"/>
      <c r="G6" s="379" t="s">
        <v>11</v>
      </c>
      <c r="H6" s="745" t="s">
        <v>505</v>
      </c>
      <c r="I6" s="745"/>
      <c r="J6" s="745"/>
      <c r="K6" s="745"/>
      <c r="L6" s="745"/>
      <c r="M6" s="62"/>
      <c r="N6" s="380"/>
      <c r="O6" s="293"/>
      <c r="P6" s="381" t="s">
        <v>13</v>
      </c>
      <c r="R6" s="381" t="s">
        <v>14</v>
      </c>
      <c r="S6" s="7">
        <v>2</v>
      </c>
      <c r="AA6" s="382"/>
      <c r="AB6" s="382"/>
      <c r="AK6" s="382"/>
      <c r="AL6" s="382"/>
      <c r="AM6" s="382"/>
    </row>
    <row r="7" spans="1:39" x14ac:dyDescent="0.25">
      <c r="G7" s="746" t="s">
        <v>15</v>
      </c>
      <c r="H7" s="747" t="s">
        <v>16</v>
      </c>
      <c r="I7" s="748" t="s">
        <v>17</v>
      </c>
      <c r="J7" s="749" t="s">
        <v>18</v>
      </c>
      <c r="K7" s="750" t="s">
        <v>19</v>
      </c>
      <c r="L7" s="751" t="s">
        <v>20</v>
      </c>
      <c r="M7" s="62"/>
      <c r="P7" s="22" t="s">
        <v>21</v>
      </c>
      <c r="R7" s="20" t="s">
        <v>22</v>
      </c>
      <c r="S7" s="7">
        <v>3</v>
      </c>
      <c r="AA7" s="15"/>
      <c r="AB7" s="15"/>
      <c r="AK7" s="15"/>
      <c r="AL7" s="15"/>
      <c r="AM7" s="15"/>
    </row>
    <row r="8" spans="1:39" x14ac:dyDescent="0.25">
      <c r="A8" s="24"/>
      <c r="C8" s="316"/>
      <c r="E8" s="23"/>
      <c r="F8" s="23"/>
      <c r="G8" s="746"/>
      <c r="H8" s="747"/>
      <c r="I8" s="748"/>
      <c r="J8" s="749"/>
      <c r="K8" s="750"/>
      <c r="L8" s="751"/>
      <c r="M8" s="62"/>
      <c r="P8" s="22" t="s">
        <v>23</v>
      </c>
      <c r="R8" s="20" t="s">
        <v>24</v>
      </c>
      <c r="S8" s="7">
        <v>4</v>
      </c>
      <c r="T8" s="25"/>
      <c r="U8" s="25"/>
      <c r="V8" s="25"/>
      <c r="W8" s="25"/>
      <c r="X8" s="25"/>
      <c r="Y8" s="15"/>
      <c r="Z8" s="15"/>
      <c r="AA8" s="15"/>
      <c r="AB8" s="15"/>
      <c r="AK8" s="15"/>
      <c r="AL8" s="15"/>
      <c r="AM8" s="15"/>
    </row>
    <row r="9" spans="1:39" x14ac:dyDescent="0.25">
      <c r="B9" s="741"/>
      <c r="C9" s="741"/>
      <c r="H9" s="131">
        <v>0</v>
      </c>
      <c r="I9" s="131">
        <v>1</v>
      </c>
      <c r="J9" s="131">
        <v>2</v>
      </c>
      <c r="K9" s="131">
        <v>3</v>
      </c>
      <c r="L9" s="131">
        <v>4</v>
      </c>
      <c r="M9" s="63"/>
      <c r="R9" s="20" t="s">
        <v>25</v>
      </c>
      <c r="S9" s="7" t="s">
        <v>23</v>
      </c>
      <c r="T9" s="15"/>
      <c r="U9" s="15"/>
      <c r="V9" s="15"/>
      <c r="W9" s="15"/>
      <c r="X9" s="15"/>
      <c r="Y9" s="15"/>
      <c r="Z9" s="15"/>
      <c r="AA9" s="15"/>
      <c r="AB9" s="15"/>
      <c r="AK9" s="15"/>
      <c r="AL9" s="15"/>
      <c r="AM9" s="15"/>
    </row>
    <row r="10" spans="1:39" ht="15.75" thickBot="1" x14ac:dyDescent="0.3">
      <c r="B10" s="741"/>
      <c r="C10" s="741"/>
      <c r="O10" s="6"/>
      <c r="T10" s="15"/>
      <c r="U10" s="15"/>
      <c r="V10" s="15"/>
      <c r="W10" s="15"/>
      <c r="X10" s="15"/>
      <c r="Y10" s="15"/>
      <c r="Z10" s="15"/>
      <c r="AA10" s="15"/>
      <c r="AB10" s="15"/>
      <c r="AK10" s="15"/>
      <c r="AL10" s="15"/>
      <c r="AM10" s="15"/>
    </row>
    <row r="11" spans="1:39" ht="15.75" customHeight="1" thickBot="1" x14ac:dyDescent="0.3">
      <c r="A11" s="742" t="s">
        <v>26</v>
      </c>
      <c r="B11" s="736" t="s">
        <v>27</v>
      </c>
      <c r="C11" s="743" t="s">
        <v>28</v>
      </c>
      <c r="D11" s="744" t="s">
        <v>29</v>
      </c>
      <c r="E11" s="735" t="s">
        <v>30</v>
      </c>
      <c r="F11" s="736" t="s">
        <v>31</v>
      </c>
      <c r="G11" s="737" t="s">
        <v>7</v>
      </c>
      <c r="H11" s="738" t="str">
        <f>_xlfn.CONCAT("Sem: ",H6)</f>
        <v>Sem: Del 10 Febrero - 14 Febrero 2025</v>
      </c>
      <c r="I11" s="738"/>
      <c r="J11" s="738"/>
      <c r="K11" s="738"/>
      <c r="L11" s="738"/>
      <c r="M11" s="739" t="s">
        <v>32</v>
      </c>
      <c r="N11" s="740" t="s">
        <v>33</v>
      </c>
      <c r="O11" s="769"/>
      <c r="R11" s="29"/>
      <c r="S11" s="30"/>
      <c r="T11" s="30"/>
      <c r="U11" s="26"/>
      <c r="V11" s="26"/>
      <c r="W11" s="26"/>
      <c r="X11" s="26"/>
      <c r="Y11" s="26"/>
      <c r="Z11" s="26"/>
      <c r="AA11" s="15"/>
      <c r="AB11" s="15"/>
      <c r="AK11" s="15"/>
      <c r="AL11" s="15"/>
      <c r="AM11" s="15"/>
    </row>
    <row r="12" spans="1:39" ht="36.6" customHeight="1" thickBot="1" x14ac:dyDescent="0.3">
      <c r="A12" s="742"/>
      <c r="B12" s="736"/>
      <c r="C12" s="743"/>
      <c r="D12" s="744"/>
      <c r="E12" s="735"/>
      <c r="F12" s="736"/>
      <c r="G12" s="737"/>
      <c r="H12" s="482" t="s">
        <v>34</v>
      </c>
      <c r="I12" s="483" t="s">
        <v>35</v>
      </c>
      <c r="J12" s="483" t="s">
        <v>36</v>
      </c>
      <c r="K12" s="483" t="s">
        <v>37</v>
      </c>
      <c r="L12" s="484" t="s">
        <v>38</v>
      </c>
      <c r="M12" s="739"/>
      <c r="N12" s="740"/>
      <c r="O12" s="769"/>
      <c r="P12" s="5"/>
      <c r="Q12" s="28"/>
      <c r="R12" s="15"/>
      <c r="S12" s="15"/>
      <c r="T12" s="15"/>
      <c r="U12" s="26"/>
      <c r="V12" s="26"/>
      <c r="W12" s="26"/>
      <c r="X12" s="26"/>
      <c r="Y12" s="26"/>
      <c r="Z12" s="26"/>
      <c r="AA12" s="15"/>
      <c r="AB12" s="15"/>
      <c r="AK12" s="15"/>
      <c r="AL12" s="15"/>
      <c r="AM12" s="15"/>
    </row>
    <row r="13" spans="1:39" ht="18.600000000000001" customHeight="1" thickBot="1" x14ac:dyDescent="0.3">
      <c r="A13" s="720" t="s">
        <v>39</v>
      </c>
      <c r="B13" s="730" t="s">
        <v>40</v>
      </c>
      <c r="C13" s="343" t="s">
        <v>506</v>
      </c>
      <c r="D13" s="203" t="s">
        <v>507</v>
      </c>
      <c r="E13" s="286"/>
      <c r="F13" s="285">
        <v>3</v>
      </c>
      <c r="G13" s="304" t="s">
        <v>9</v>
      </c>
      <c r="H13" s="218">
        <v>3</v>
      </c>
      <c r="I13" s="306">
        <v>3</v>
      </c>
      <c r="J13" s="8">
        <v>3</v>
      </c>
      <c r="K13" s="8">
        <v>3</v>
      </c>
      <c r="L13" s="32">
        <v>3</v>
      </c>
      <c r="M13" s="122"/>
      <c r="N13" s="330" t="s">
        <v>508</v>
      </c>
      <c r="O13" s="12"/>
      <c r="P13" s="5"/>
      <c r="Q13" s="28"/>
      <c r="R13" s="15"/>
      <c r="S13" s="15"/>
      <c r="T13" s="15"/>
      <c r="U13" s="26"/>
      <c r="V13" s="26"/>
      <c r="W13" s="26"/>
      <c r="X13" s="26"/>
      <c r="Y13" s="26"/>
      <c r="Z13" s="26"/>
      <c r="AA13" s="15"/>
      <c r="AB13" s="15"/>
      <c r="AK13" s="15"/>
      <c r="AL13" s="15"/>
      <c r="AM13" s="15"/>
    </row>
    <row r="14" spans="1:39" ht="18.600000000000001" customHeight="1" thickBot="1" x14ac:dyDescent="0.3">
      <c r="A14" s="720"/>
      <c r="B14" s="730"/>
      <c r="C14" s="335" t="s">
        <v>486</v>
      </c>
      <c r="D14" s="207" t="s">
        <v>509</v>
      </c>
      <c r="E14" s="201"/>
      <c r="F14" s="178">
        <v>3</v>
      </c>
      <c r="G14" s="238" t="s">
        <v>9</v>
      </c>
      <c r="H14" s="220">
        <v>3</v>
      </c>
      <c r="I14" s="279">
        <v>3</v>
      </c>
      <c r="J14" s="7">
        <v>3</v>
      </c>
      <c r="K14" s="7">
        <v>3</v>
      </c>
      <c r="L14" s="33">
        <v>3</v>
      </c>
      <c r="M14" s="122"/>
      <c r="N14" s="174" t="s">
        <v>510</v>
      </c>
      <c r="O14" s="12"/>
      <c r="P14" s="5"/>
      <c r="Q14" s="28"/>
      <c r="R14" s="15"/>
      <c r="S14" s="15"/>
      <c r="T14" s="15"/>
      <c r="U14" s="26"/>
      <c r="V14" s="26"/>
      <c r="W14" s="26"/>
      <c r="X14" s="26"/>
      <c r="Y14" s="26"/>
      <c r="Z14" s="26"/>
      <c r="AA14" s="15"/>
      <c r="AB14" s="15"/>
      <c r="AK14" s="15"/>
      <c r="AL14" s="15"/>
      <c r="AM14" s="15"/>
    </row>
    <row r="15" spans="1:39" ht="18.600000000000001" customHeight="1" thickBot="1" x14ac:dyDescent="0.3">
      <c r="A15" s="720"/>
      <c r="B15" s="730"/>
      <c r="C15" s="68" t="s">
        <v>41</v>
      </c>
      <c r="D15" s="207" t="s">
        <v>42</v>
      </c>
      <c r="E15" s="201"/>
      <c r="F15" s="178">
        <v>3</v>
      </c>
      <c r="G15" s="238" t="s">
        <v>9</v>
      </c>
      <c r="H15" s="220">
        <v>3</v>
      </c>
      <c r="I15" s="279">
        <v>3</v>
      </c>
      <c r="J15" s="7">
        <v>3</v>
      </c>
      <c r="K15" s="7">
        <v>3</v>
      </c>
      <c r="L15" s="33">
        <v>3</v>
      </c>
      <c r="M15" s="122"/>
      <c r="N15" s="174"/>
      <c r="O15" s="12"/>
      <c r="P15" s="5"/>
      <c r="Q15" s="28"/>
      <c r="R15" s="15"/>
      <c r="S15" s="15"/>
      <c r="T15" s="15"/>
      <c r="U15" s="26"/>
      <c r="V15" s="26"/>
      <c r="W15" s="26"/>
      <c r="X15" s="26"/>
      <c r="Y15" s="26"/>
      <c r="Z15" s="26"/>
      <c r="AA15" s="15"/>
      <c r="AB15" s="15"/>
      <c r="AK15" s="15"/>
      <c r="AL15" s="15"/>
      <c r="AM15" s="15"/>
    </row>
    <row r="16" spans="1:39" ht="18.600000000000001" customHeight="1" thickBot="1" x14ac:dyDescent="0.3">
      <c r="A16" s="720"/>
      <c r="B16" s="730"/>
      <c r="C16" s="68" t="s">
        <v>41</v>
      </c>
      <c r="D16" s="207" t="s">
        <v>236</v>
      </c>
      <c r="E16" s="201">
        <v>45667</v>
      </c>
      <c r="F16" s="178">
        <v>1</v>
      </c>
      <c r="G16" s="238" t="s">
        <v>9</v>
      </c>
      <c r="H16" s="220">
        <v>1</v>
      </c>
      <c r="I16" s="279">
        <v>1</v>
      </c>
      <c r="J16" s="7">
        <v>1</v>
      </c>
      <c r="K16" s="7">
        <v>1</v>
      </c>
      <c r="L16" s="33">
        <v>1</v>
      </c>
      <c r="M16" s="122"/>
      <c r="N16" s="174" t="s">
        <v>237</v>
      </c>
      <c r="O16" s="12"/>
      <c r="P16" s="5"/>
      <c r="Q16" s="28"/>
      <c r="R16" s="15"/>
      <c r="S16" s="15"/>
      <c r="T16" s="15"/>
      <c r="U16" s="26"/>
      <c r="V16" s="26"/>
      <c r="W16" s="26"/>
      <c r="X16" s="26"/>
      <c r="Y16" s="26"/>
      <c r="Z16" s="26"/>
      <c r="AA16" s="15"/>
      <c r="AB16" s="15"/>
      <c r="AK16" s="15"/>
      <c r="AL16" s="15"/>
      <c r="AM16" s="15"/>
    </row>
    <row r="17" spans="1:39" ht="9" customHeight="1" thickBot="1" x14ac:dyDescent="0.3">
      <c r="A17" s="720"/>
      <c r="B17" s="730"/>
      <c r="C17" s="72"/>
      <c r="D17" s="205"/>
      <c r="E17" s="248"/>
      <c r="F17" s="135"/>
      <c r="G17" s="277"/>
      <c r="H17" s="215"/>
      <c r="I17" s="243"/>
      <c r="J17" s="243"/>
      <c r="K17" s="10"/>
      <c r="L17" s="38"/>
      <c r="M17" s="122"/>
      <c r="N17" s="177"/>
      <c r="O17" s="12"/>
      <c r="P17" s="5"/>
      <c r="Q17" s="28"/>
      <c r="R17" s="15"/>
      <c r="S17" s="15"/>
      <c r="T17" s="15"/>
      <c r="U17" s="26"/>
      <c r="V17" s="26"/>
      <c r="W17" s="26"/>
      <c r="X17" s="26"/>
      <c r="Y17" s="26"/>
      <c r="Z17" s="26"/>
      <c r="AA17" s="15"/>
      <c r="AB17" s="15"/>
      <c r="AK17" s="15"/>
      <c r="AL17" s="15"/>
      <c r="AM17" s="15"/>
    </row>
    <row r="18" spans="1:39" ht="33" customHeight="1" thickBot="1" x14ac:dyDescent="0.3">
      <c r="A18" s="720"/>
      <c r="B18" s="731" t="s">
        <v>44</v>
      </c>
      <c r="C18" s="485" t="s">
        <v>45</v>
      </c>
      <c r="D18" s="540" t="s">
        <v>46</v>
      </c>
      <c r="E18" s="286"/>
      <c r="F18" s="155">
        <v>1</v>
      </c>
      <c r="G18" s="288" t="s">
        <v>9</v>
      </c>
      <c r="H18" s="218">
        <v>1</v>
      </c>
      <c r="I18" s="306">
        <v>1</v>
      </c>
      <c r="J18" s="8">
        <v>1</v>
      </c>
      <c r="K18" s="46">
        <v>1</v>
      </c>
      <c r="L18" s="32">
        <v>1</v>
      </c>
      <c r="M18" s="486"/>
      <c r="N18" s="311" t="s">
        <v>511</v>
      </c>
      <c r="O18" s="12"/>
      <c r="P18" s="5"/>
      <c r="Q18" s="28"/>
      <c r="R18" s="15"/>
      <c r="S18" s="15"/>
      <c r="T18" s="15"/>
      <c r="U18" s="26"/>
      <c r="V18" s="26"/>
      <c r="W18" s="26"/>
      <c r="X18" s="26"/>
      <c r="Y18" s="26"/>
      <c r="Z18" s="26"/>
      <c r="AA18" s="15"/>
      <c r="AB18" s="15"/>
      <c r="AK18" s="15"/>
      <c r="AL18" s="15"/>
      <c r="AM18" s="15"/>
    </row>
    <row r="19" spans="1:39" ht="18.75" customHeight="1" thickBot="1" x14ac:dyDescent="0.3">
      <c r="A19" s="720"/>
      <c r="B19" s="732"/>
      <c r="C19" s="314" t="s">
        <v>82</v>
      </c>
      <c r="D19" s="445" t="s">
        <v>512</v>
      </c>
      <c r="E19" s="201">
        <v>45684</v>
      </c>
      <c r="F19" s="158">
        <v>2</v>
      </c>
      <c r="G19" s="246" t="s">
        <v>9</v>
      </c>
      <c r="H19" s="215">
        <v>2</v>
      </c>
      <c r="I19" s="243">
        <v>0</v>
      </c>
      <c r="J19" s="10">
        <v>0</v>
      </c>
      <c r="K19" s="44">
        <v>0</v>
      </c>
      <c r="L19" s="38">
        <v>0</v>
      </c>
      <c r="M19" s="132"/>
      <c r="N19" s="174"/>
      <c r="O19" s="12"/>
      <c r="P19" s="5"/>
      <c r="Q19" s="28"/>
      <c r="R19" s="15"/>
      <c r="S19" s="15"/>
      <c r="T19" s="15"/>
      <c r="U19" s="26"/>
      <c r="V19" s="26"/>
      <c r="W19" s="26"/>
      <c r="X19" s="26"/>
      <c r="Y19" s="26"/>
      <c r="Z19" s="26"/>
      <c r="AA19" s="15"/>
      <c r="AB19" s="15"/>
      <c r="AK19" s="15"/>
      <c r="AL19" s="15"/>
      <c r="AM19" s="15"/>
    </row>
    <row r="20" spans="1:39" ht="18.600000000000001" customHeight="1" thickBot="1" x14ac:dyDescent="0.3">
      <c r="A20" s="720"/>
      <c r="B20" s="732"/>
      <c r="C20" s="356" t="s">
        <v>82</v>
      </c>
      <c r="D20" s="348" t="s">
        <v>513</v>
      </c>
      <c r="E20" s="154">
        <v>45691</v>
      </c>
      <c r="F20" s="158">
        <v>0</v>
      </c>
      <c r="G20" s="246" t="s">
        <v>9</v>
      </c>
      <c r="H20" s="215">
        <v>1</v>
      </c>
      <c r="I20" s="243">
        <v>1</v>
      </c>
      <c r="J20" s="10">
        <v>1</v>
      </c>
      <c r="K20" s="44">
        <v>1</v>
      </c>
      <c r="L20" s="38">
        <v>0</v>
      </c>
      <c r="M20" s="132"/>
      <c r="N20" s="149" t="s">
        <v>514</v>
      </c>
      <c r="O20" s="12"/>
      <c r="P20" s="5"/>
      <c r="Q20" s="28"/>
      <c r="R20" s="15"/>
      <c r="S20" s="15"/>
      <c r="T20" s="15"/>
      <c r="U20" s="26"/>
      <c r="V20" s="26"/>
      <c r="W20" s="26"/>
      <c r="X20" s="26"/>
      <c r="Y20" s="26"/>
      <c r="Z20" s="26"/>
      <c r="AA20" s="15"/>
      <c r="AB20" s="15"/>
      <c r="AK20" s="15"/>
      <c r="AL20" s="15"/>
      <c r="AM20" s="15"/>
    </row>
    <row r="21" spans="1:39" ht="18.600000000000001" customHeight="1" thickBot="1" x14ac:dyDescent="0.3">
      <c r="A21" s="720"/>
      <c r="B21" s="732"/>
      <c r="C21" s="356" t="s">
        <v>82</v>
      </c>
      <c r="D21" s="348" t="s">
        <v>347</v>
      </c>
      <c r="E21" s="154">
        <v>45698</v>
      </c>
      <c r="F21" s="158">
        <v>1</v>
      </c>
      <c r="G21" s="246" t="s">
        <v>9</v>
      </c>
      <c r="H21" s="215">
        <v>1</v>
      </c>
      <c r="I21" s="243">
        <v>1</v>
      </c>
      <c r="J21" s="10">
        <v>0</v>
      </c>
      <c r="K21" s="44">
        <v>0</v>
      </c>
      <c r="L21" s="38">
        <v>0</v>
      </c>
      <c r="M21" s="132"/>
      <c r="N21" s="149" t="s">
        <v>431</v>
      </c>
      <c r="O21" s="12"/>
      <c r="P21" s="5"/>
      <c r="Q21" s="28"/>
      <c r="R21" s="15"/>
      <c r="S21" s="15"/>
      <c r="T21" s="15"/>
      <c r="U21" s="26"/>
      <c r="V21" s="26"/>
      <c r="W21" s="26"/>
      <c r="X21" s="26"/>
      <c r="Y21" s="26"/>
      <c r="Z21" s="26"/>
      <c r="AA21" s="15"/>
      <c r="AB21" s="15"/>
      <c r="AK21" s="15"/>
      <c r="AL21" s="15"/>
      <c r="AM21" s="15"/>
    </row>
    <row r="22" spans="1:39" ht="18" customHeight="1" thickBot="1" x14ac:dyDescent="0.3">
      <c r="A22" s="720"/>
      <c r="B22" s="732"/>
      <c r="C22" s="68" t="s">
        <v>48</v>
      </c>
      <c r="D22" s="348" t="s">
        <v>51</v>
      </c>
      <c r="E22" s="154"/>
      <c r="F22" s="158">
        <v>1</v>
      </c>
      <c r="G22" s="246" t="s">
        <v>9</v>
      </c>
      <c r="H22" s="215">
        <v>1</v>
      </c>
      <c r="I22" s="243">
        <v>1</v>
      </c>
      <c r="J22" s="10">
        <v>1</v>
      </c>
      <c r="K22" s="44">
        <v>1</v>
      </c>
      <c r="L22" s="38">
        <v>1</v>
      </c>
      <c r="M22" s="132"/>
      <c r="N22" s="149" t="s">
        <v>515</v>
      </c>
      <c r="O22" s="12"/>
      <c r="P22" s="5"/>
      <c r="Q22" s="28"/>
      <c r="R22" s="15"/>
      <c r="S22" s="15"/>
      <c r="T22" s="15"/>
      <c r="U22" s="26"/>
      <c r="V22" s="26"/>
      <c r="W22" s="26"/>
      <c r="X22" s="26"/>
      <c r="Y22" s="26"/>
      <c r="Z22" s="26"/>
      <c r="AA22" s="15"/>
      <c r="AB22" s="15"/>
      <c r="AK22" s="15"/>
      <c r="AL22" s="15"/>
      <c r="AM22" s="15"/>
    </row>
    <row r="23" spans="1:39" ht="18.600000000000001" customHeight="1" thickBot="1" x14ac:dyDescent="0.3">
      <c r="A23" s="720"/>
      <c r="B23" s="732"/>
      <c r="C23" s="68" t="s">
        <v>48</v>
      </c>
      <c r="D23" s="541" t="s">
        <v>516</v>
      </c>
      <c r="E23" s="201">
        <v>45671</v>
      </c>
      <c r="F23" s="158">
        <v>3</v>
      </c>
      <c r="G23" s="246" t="s">
        <v>9</v>
      </c>
      <c r="H23" s="215">
        <v>3</v>
      </c>
      <c r="I23" s="243">
        <v>3</v>
      </c>
      <c r="J23" s="10">
        <v>3</v>
      </c>
      <c r="K23" s="44">
        <v>3</v>
      </c>
      <c r="L23" s="38">
        <v>3</v>
      </c>
      <c r="M23" s="132"/>
      <c r="N23" s="149" t="s">
        <v>517</v>
      </c>
      <c r="O23" s="12"/>
      <c r="P23" s="5"/>
      <c r="Q23" s="28"/>
      <c r="R23" s="15"/>
      <c r="S23" s="15"/>
      <c r="T23" s="15"/>
      <c r="U23" s="26"/>
      <c r="V23" s="26"/>
      <c r="W23" s="26"/>
      <c r="X23" s="26"/>
      <c r="Y23" s="26"/>
      <c r="Z23" s="26"/>
      <c r="AA23" s="15"/>
      <c r="AB23" s="15"/>
      <c r="AK23" s="15"/>
      <c r="AL23" s="15"/>
      <c r="AM23" s="15"/>
    </row>
    <row r="24" spans="1:39" ht="18.600000000000001" customHeight="1" thickBot="1" x14ac:dyDescent="0.3">
      <c r="A24" s="720"/>
      <c r="B24" s="732"/>
      <c r="C24" s="68" t="s">
        <v>48</v>
      </c>
      <c r="D24" s="541" t="s">
        <v>518</v>
      </c>
      <c r="E24" s="201">
        <v>45678</v>
      </c>
      <c r="F24" s="158">
        <v>3</v>
      </c>
      <c r="G24" s="246" t="s">
        <v>9</v>
      </c>
      <c r="H24" s="215">
        <v>3</v>
      </c>
      <c r="I24" s="243">
        <v>3</v>
      </c>
      <c r="J24" s="10">
        <v>3</v>
      </c>
      <c r="K24" s="44">
        <v>3</v>
      </c>
      <c r="L24" s="38">
        <v>3</v>
      </c>
      <c r="M24" s="132"/>
      <c r="N24" s="149" t="s">
        <v>132</v>
      </c>
      <c r="O24" s="12"/>
      <c r="P24" s="5"/>
      <c r="Q24" s="28"/>
      <c r="R24" s="15"/>
      <c r="S24" s="15"/>
      <c r="T24" s="15"/>
      <c r="U24" s="26"/>
      <c r="V24" s="26"/>
      <c r="W24" s="26"/>
      <c r="X24" s="26"/>
      <c r="Y24" s="26"/>
      <c r="Z24" s="26"/>
      <c r="AA24" s="15"/>
      <c r="AB24" s="15"/>
      <c r="AK24" s="15"/>
      <c r="AL24" s="15"/>
      <c r="AM24" s="15"/>
    </row>
    <row r="25" spans="1:39" ht="18.600000000000001" customHeight="1" thickBot="1" x14ac:dyDescent="0.3">
      <c r="A25" s="720"/>
      <c r="B25" s="732"/>
      <c r="C25" s="68" t="s">
        <v>48</v>
      </c>
      <c r="D25" s="541" t="s">
        <v>519</v>
      </c>
      <c r="E25" s="511">
        <v>45685</v>
      </c>
      <c r="F25" s="158">
        <v>3</v>
      </c>
      <c r="G25" s="246" t="s">
        <v>9</v>
      </c>
      <c r="H25" s="215">
        <v>3</v>
      </c>
      <c r="I25" s="243">
        <v>3</v>
      </c>
      <c r="J25" s="243">
        <v>3</v>
      </c>
      <c r="K25" s="170">
        <v>3</v>
      </c>
      <c r="L25" s="38">
        <v>3</v>
      </c>
      <c r="M25" s="132"/>
      <c r="N25" s="149" t="s">
        <v>520</v>
      </c>
      <c r="O25" s="12"/>
      <c r="P25" s="5"/>
      <c r="Q25" s="28"/>
      <c r="R25" s="15"/>
      <c r="S25" s="15"/>
      <c r="T25" s="15"/>
      <c r="U25" s="26"/>
      <c r="V25" s="26"/>
      <c r="W25" s="26"/>
      <c r="X25" s="26"/>
      <c r="Y25" s="26"/>
      <c r="Z25" s="26"/>
      <c r="AA25" s="15"/>
      <c r="AB25" s="15"/>
      <c r="AK25" s="15"/>
      <c r="AL25" s="15"/>
      <c r="AM25" s="15"/>
    </row>
    <row r="26" spans="1:39" ht="18.600000000000001" customHeight="1" thickBot="1" x14ac:dyDescent="0.3">
      <c r="A26" s="720"/>
      <c r="B26" s="732"/>
      <c r="C26" s="70" t="s">
        <v>48</v>
      </c>
      <c r="D26" s="541" t="s">
        <v>521</v>
      </c>
      <c r="E26" s="511">
        <v>45685</v>
      </c>
      <c r="F26" s="158">
        <v>2</v>
      </c>
      <c r="G26" s="246" t="s">
        <v>9</v>
      </c>
      <c r="H26" s="215">
        <v>2</v>
      </c>
      <c r="I26" s="243">
        <v>2</v>
      </c>
      <c r="J26" s="243">
        <v>4</v>
      </c>
      <c r="K26" s="243">
        <v>4</v>
      </c>
      <c r="L26" s="38">
        <v>0</v>
      </c>
      <c r="M26" s="132"/>
      <c r="N26" s="149" t="s">
        <v>182</v>
      </c>
      <c r="O26" s="12"/>
      <c r="P26" s="5"/>
      <c r="Q26" s="28"/>
      <c r="R26" s="15"/>
      <c r="S26" s="15"/>
      <c r="T26" s="15"/>
      <c r="U26" s="26"/>
      <c r="V26" s="26"/>
      <c r="W26" s="26"/>
      <c r="X26" s="26"/>
      <c r="Y26" s="26"/>
      <c r="Z26" s="26"/>
      <c r="AA26" s="15"/>
      <c r="AB26" s="15"/>
      <c r="AK26" s="15"/>
      <c r="AL26" s="15"/>
      <c r="AM26" s="15"/>
    </row>
    <row r="27" spans="1:39" ht="18.600000000000001" customHeight="1" thickBot="1" x14ac:dyDescent="0.3">
      <c r="A27" s="720"/>
      <c r="B27" s="732"/>
      <c r="C27" s="68" t="s">
        <v>48</v>
      </c>
      <c r="D27" s="541" t="s">
        <v>522</v>
      </c>
      <c r="E27" s="511">
        <v>45691</v>
      </c>
      <c r="F27" s="158">
        <v>2</v>
      </c>
      <c r="G27" s="246" t="s">
        <v>9</v>
      </c>
      <c r="H27" s="215">
        <v>1</v>
      </c>
      <c r="I27" s="243">
        <v>1</v>
      </c>
      <c r="J27" s="243">
        <v>1</v>
      </c>
      <c r="K27" s="243">
        <v>1</v>
      </c>
      <c r="L27" s="38">
        <v>1</v>
      </c>
      <c r="M27" s="132"/>
      <c r="N27" s="149" t="s">
        <v>351</v>
      </c>
      <c r="O27" s="12"/>
      <c r="P27" s="5"/>
      <c r="Q27" s="28"/>
      <c r="R27" s="15"/>
      <c r="S27" s="15"/>
      <c r="T27" s="15"/>
      <c r="U27" s="26"/>
      <c r="V27" s="26"/>
      <c r="W27" s="26"/>
      <c r="X27" s="26"/>
      <c r="Y27" s="26"/>
      <c r="Z27" s="26"/>
      <c r="AA27" s="15"/>
      <c r="AB27" s="15"/>
      <c r="AK27" s="15"/>
      <c r="AL27" s="15"/>
      <c r="AM27" s="15"/>
    </row>
    <row r="28" spans="1:39" ht="18.600000000000001" customHeight="1" thickBot="1" x14ac:dyDescent="0.3">
      <c r="A28" s="720"/>
      <c r="B28" s="732"/>
      <c r="C28" s="314" t="s">
        <v>48</v>
      </c>
      <c r="D28" s="542" t="s">
        <v>523</v>
      </c>
      <c r="E28" s="512">
        <v>45705</v>
      </c>
      <c r="F28" s="158">
        <v>1</v>
      </c>
      <c r="G28" s="246" t="s">
        <v>9</v>
      </c>
      <c r="H28" s="215">
        <v>1</v>
      </c>
      <c r="I28" s="243">
        <v>4</v>
      </c>
      <c r="J28" s="170">
        <v>1</v>
      </c>
      <c r="K28" s="44">
        <v>1</v>
      </c>
      <c r="L28" s="38">
        <v>1</v>
      </c>
      <c r="M28" s="122"/>
      <c r="N28" s="149" t="s">
        <v>354</v>
      </c>
      <c r="O28" s="12"/>
      <c r="P28" s="5"/>
      <c r="Q28" s="28"/>
      <c r="R28" s="15"/>
      <c r="S28" s="15"/>
      <c r="T28" s="15"/>
      <c r="U28" s="26"/>
      <c r="V28" s="26"/>
      <c r="W28" s="26"/>
      <c r="X28" s="26"/>
      <c r="Y28" s="26"/>
      <c r="Z28" s="26"/>
      <c r="AA28" s="15"/>
      <c r="AB28" s="15"/>
      <c r="AK28" s="15"/>
      <c r="AL28" s="15"/>
      <c r="AM28" s="15"/>
    </row>
    <row r="29" spans="1:39" ht="18.600000000000001" customHeight="1" thickBot="1" x14ac:dyDescent="0.3">
      <c r="A29" s="720"/>
      <c r="B29" s="732"/>
      <c r="C29" s="314" t="s">
        <v>48</v>
      </c>
      <c r="D29" s="542" t="s">
        <v>58</v>
      </c>
      <c r="E29" s="511">
        <v>45664</v>
      </c>
      <c r="F29" s="158">
        <v>1</v>
      </c>
      <c r="G29" s="246" t="s">
        <v>9</v>
      </c>
      <c r="H29" s="215">
        <v>1</v>
      </c>
      <c r="I29" s="243">
        <v>1</v>
      </c>
      <c r="J29" s="170">
        <v>1</v>
      </c>
      <c r="K29" s="44">
        <v>1</v>
      </c>
      <c r="L29" s="38">
        <v>1</v>
      </c>
      <c r="M29" s="122"/>
      <c r="N29" s="149" t="str">
        <f ca="1">CONCATENATE(" Se debió emitir el ", TEXT(E29, "DD/MMM")," en ", RIGHT(D29,5)," - ", NETWORKDAYS(E29,TODAY()), " días de retraso (HATCH)")</f>
        <v xml:space="preserve"> Se debió emitir el 07/Ene en Rev.B - 64 días de retraso (HATCH)</v>
      </c>
      <c r="O29" s="12"/>
      <c r="P29" s="5"/>
      <c r="Q29" s="28"/>
      <c r="R29" s="15"/>
      <c r="S29" s="15"/>
      <c r="T29" s="15"/>
      <c r="U29" s="26"/>
      <c r="V29" s="26"/>
      <c r="W29" s="26"/>
      <c r="X29" s="26"/>
      <c r="Y29" s="26"/>
      <c r="Z29" s="26"/>
      <c r="AA29" s="15"/>
      <c r="AB29" s="15"/>
      <c r="AK29" s="15"/>
      <c r="AL29" s="15"/>
      <c r="AM29" s="15"/>
    </row>
    <row r="30" spans="1:39" ht="18.600000000000001" customHeight="1" thickBot="1" x14ac:dyDescent="0.3">
      <c r="A30" s="720"/>
      <c r="B30" s="732"/>
      <c r="C30" s="314" t="s">
        <v>48</v>
      </c>
      <c r="D30" s="445" t="s">
        <v>59</v>
      </c>
      <c r="E30" s="512">
        <v>45698</v>
      </c>
      <c r="F30" s="158">
        <v>1</v>
      </c>
      <c r="G30" s="246" t="s">
        <v>9</v>
      </c>
      <c r="H30" s="215">
        <v>1</v>
      </c>
      <c r="I30" s="243">
        <v>1</v>
      </c>
      <c r="J30" s="10">
        <v>1</v>
      </c>
      <c r="K30" s="44">
        <v>1</v>
      </c>
      <c r="L30" s="38">
        <v>1</v>
      </c>
      <c r="M30" s="132"/>
      <c r="N30" s="149" t="str">
        <f ca="1">CONCATENATE(" Se debió emitir el ", TEXT(E30, "DD/MMM")," en ", RIGHT(D30,5)," - ", NETWORKDAYS(E30,TODAY()), " días de retraso (HATCH)")</f>
        <v xml:space="preserve"> Se debió emitir el 10/Feb en Rev.B - 40 días de retraso (HATCH)</v>
      </c>
      <c r="O30" s="12"/>
      <c r="P30" s="5"/>
      <c r="Q30" s="28"/>
      <c r="R30" s="15"/>
      <c r="S30" s="15"/>
      <c r="T30" s="15"/>
      <c r="U30" s="26"/>
      <c r="V30" s="26"/>
      <c r="W30" s="26"/>
      <c r="X30" s="26"/>
      <c r="Y30" s="26"/>
      <c r="Z30" s="26"/>
      <c r="AA30" s="15"/>
      <c r="AB30" s="15"/>
      <c r="AK30" s="15"/>
      <c r="AL30" s="15"/>
      <c r="AM30" s="15"/>
    </row>
    <row r="31" spans="1:39" ht="18.600000000000001" customHeight="1" thickBot="1" x14ac:dyDescent="0.3">
      <c r="A31" s="720"/>
      <c r="B31" s="732"/>
      <c r="C31" s="335" t="s">
        <v>48</v>
      </c>
      <c r="D31" s="541" t="s">
        <v>524</v>
      </c>
      <c r="E31" s="512">
        <v>45699</v>
      </c>
      <c r="F31" s="158">
        <v>2</v>
      </c>
      <c r="G31" s="125" t="s">
        <v>9</v>
      </c>
      <c r="H31" s="101">
        <v>1</v>
      </c>
      <c r="I31" s="7">
        <v>1</v>
      </c>
      <c r="J31" s="279">
        <v>1</v>
      </c>
      <c r="K31" s="47">
        <v>1</v>
      </c>
      <c r="L31" s="33">
        <v>1</v>
      </c>
      <c r="M31" s="123"/>
      <c r="N31" s="149" t="s">
        <v>351</v>
      </c>
      <c r="O31" s="12"/>
      <c r="P31" s="5"/>
      <c r="Q31" s="28"/>
      <c r="R31" s="15"/>
      <c r="S31" s="15"/>
      <c r="T31" s="15"/>
      <c r="U31" s="26"/>
      <c r="V31" s="26"/>
      <c r="W31" s="26"/>
      <c r="X31" s="26"/>
      <c r="Y31" s="26"/>
      <c r="Z31" s="26"/>
      <c r="AA31" s="15"/>
      <c r="AB31" s="15"/>
      <c r="AK31" s="15"/>
      <c r="AL31" s="15"/>
      <c r="AM31" s="15"/>
    </row>
    <row r="32" spans="1:39" ht="18.600000000000001" customHeight="1" thickBot="1" x14ac:dyDescent="0.3">
      <c r="A32" s="720"/>
      <c r="B32" s="732"/>
      <c r="C32" s="335" t="s">
        <v>48</v>
      </c>
      <c r="D32" s="541" t="s">
        <v>525</v>
      </c>
      <c r="E32" s="512">
        <v>45699</v>
      </c>
      <c r="F32" s="158">
        <v>2</v>
      </c>
      <c r="G32" s="246" t="s">
        <v>9</v>
      </c>
      <c r="H32" s="101">
        <v>1</v>
      </c>
      <c r="I32" s="7">
        <v>1</v>
      </c>
      <c r="J32" s="279">
        <v>1</v>
      </c>
      <c r="K32" s="47">
        <v>1</v>
      </c>
      <c r="L32" s="33">
        <v>1</v>
      </c>
      <c r="M32" s="123"/>
      <c r="N32" s="149" t="s">
        <v>354</v>
      </c>
      <c r="O32" s="12"/>
      <c r="P32" s="5"/>
      <c r="Q32" s="28"/>
      <c r="R32" s="15"/>
      <c r="S32" s="15"/>
      <c r="T32" s="15"/>
      <c r="U32" s="26"/>
      <c r="V32" s="26"/>
      <c r="W32" s="26"/>
      <c r="X32" s="26"/>
      <c r="Y32" s="26"/>
      <c r="Z32" s="26"/>
      <c r="AA32" s="15"/>
      <c r="AB32" s="15"/>
      <c r="AK32" s="15"/>
      <c r="AL32" s="15"/>
      <c r="AM32" s="15"/>
    </row>
    <row r="33" spans="1:39" ht="18.600000000000001" customHeight="1" thickBot="1" x14ac:dyDescent="0.3">
      <c r="A33" s="720"/>
      <c r="B33" s="732"/>
      <c r="C33" s="335" t="s">
        <v>48</v>
      </c>
      <c r="D33" s="445" t="s">
        <v>526</v>
      </c>
      <c r="E33" s="512">
        <v>45699</v>
      </c>
      <c r="F33" s="158">
        <v>1</v>
      </c>
      <c r="G33" s="246" t="s">
        <v>9</v>
      </c>
      <c r="H33" s="101">
        <v>1</v>
      </c>
      <c r="I33" s="7">
        <v>1</v>
      </c>
      <c r="J33" s="279">
        <v>1</v>
      </c>
      <c r="K33" s="47">
        <v>1</v>
      </c>
      <c r="L33" s="33">
        <v>1</v>
      </c>
      <c r="M33" s="123"/>
      <c r="N33" s="149" t="str">
        <f ca="1">CONCATENATE(" Se debió emitir el ", TEXT(E33, "DD/MMM")," en ", RIGHT(D33,5)," - ", NETWORKDAYS(E33,TODAY()), " días de retraso (HATCH)")</f>
        <v xml:space="preserve"> Se debió emitir el 11/Feb en Rev.B - 39 días de retraso (HATCH)</v>
      </c>
      <c r="O33" s="12"/>
      <c r="P33" s="5"/>
      <c r="Q33" s="28"/>
      <c r="R33" s="15"/>
      <c r="S33" s="15"/>
      <c r="T33" s="15"/>
      <c r="U33" s="26"/>
      <c r="V33" s="26"/>
      <c r="W33" s="26"/>
      <c r="X33" s="26"/>
      <c r="Y33" s="26"/>
      <c r="Z33" s="26"/>
      <c r="AA33" s="15"/>
      <c r="AB33" s="15"/>
      <c r="AK33" s="15"/>
      <c r="AL33" s="15"/>
      <c r="AM33" s="15"/>
    </row>
    <row r="34" spans="1:39" ht="18.600000000000001" customHeight="1" thickBot="1" x14ac:dyDescent="0.3">
      <c r="A34" s="720"/>
      <c r="B34" s="732"/>
      <c r="C34" s="335" t="s">
        <v>48</v>
      </c>
      <c r="D34" s="445" t="s">
        <v>527</v>
      </c>
      <c r="E34" s="512">
        <v>45691</v>
      </c>
      <c r="F34" s="158">
        <v>1</v>
      </c>
      <c r="G34" s="246" t="s">
        <v>9</v>
      </c>
      <c r="H34" s="101">
        <v>1</v>
      </c>
      <c r="I34" s="7">
        <v>1</v>
      </c>
      <c r="J34" s="279">
        <v>1</v>
      </c>
      <c r="K34" s="47">
        <v>1</v>
      </c>
      <c r="L34" s="33">
        <v>4</v>
      </c>
      <c r="M34" s="123"/>
      <c r="N34" s="149" t="s">
        <v>132</v>
      </c>
      <c r="O34" s="12"/>
      <c r="P34" s="5"/>
      <c r="Q34" s="28"/>
      <c r="R34" s="15"/>
      <c r="S34" s="15"/>
      <c r="T34" s="15"/>
      <c r="U34" s="26"/>
      <c r="V34" s="26"/>
      <c r="W34" s="26"/>
      <c r="X34" s="26"/>
      <c r="Y34" s="26"/>
      <c r="Z34" s="26"/>
      <c r="AA34" s="15"/>
      <c r="AB34" s="15"/>
      <c r="AK34" s="15"/>
      <c r="AL34" s="15"/>
      <c r="AM34" s="15"/>
    </row>
    <row r="35" spans="1:39" ht="18.600000000000001" customHeight="1" thickBot="1" x14ac:dyDescent="0.3">
      <c r="A35" s="720"/>
      <c r="B35" s="732"/>
      <c r="C35" s="335" t="s">
        <v>48</v>
      </c>
      <c r="D35" s="445" t="s">
        <v>528</v>
      </c>
      <c r="E35" s="512">
        <v>45691</v>
      </c>
      <c r="F35" s="158">
        <v>1</v>
      </c>
      <c r="G35" s="246" t="s">
        <v>9</v>
      </c>
      <c r="H35" s="101">
        <v>1</v>
      </c>
      <c r="I35" s="7">
        <v>1</v>
      </c>
      <c r="J35" s="279">
        <v>1</v>
      </c>
      <c r="K35" s="47">
        <v>1</v>
      </c>
      <c r="L35" s="33">
        <v>1</v>
      </c>
      <c r="M35" s="123"/>
      <c r="N35" s="149" t="s">
        <v>529</v>
      </c>
      <c r="O35" s="12"/>
      <c r="P35" s="5"/>
      <c r="Q35" s="28"/>
      <c r="R35" s="15"/>
      <c r="S35" s="15"/>
      <c r="T35" s="15"/>
      <c r="U35" s="26"/>
      <c r="V35" s="26"/>
      <c r="W35" s="26"/>
      <c r="X35" s="26"/>
      <c r="Y35" s="26"/>
      <c r="Z35" s="26"/>
      <c r="AA35" s="15"/>
      <c r="AB35" s="15"/>
      <c r="AK35" s="15"/>
      <c r="AL35" s="15"/>
      <c r="AM35" s="15"/>
    </row>
    <row r="36" spans="1:39" ht="18.600000000000001" customHeight="1" thickBot="1" x14ac:dyDescent="0.3">
      <c r="A36" s="720"/>
      <c r="B36" s="732"/>
      <c r="C36" s="335" t="s">
        <v>48</v>
      </c>
      <c r="D36" s="445" t="s">
        <v>530</v>
      </c>
      <c r="E36" s="512">
        <v>45698</v>
      </c>
      <c r="F36" s="158">
        <v>1</v>
      </c>
      <c r="G36" s="246" t="s">
        <v>9</v>
      </c>
      <c r="H36" s="101">
        <v>1</v>
      </c>
      <c r="I36" s="7">
        <v>1</v>
      </c>
      <c r="J36" s="279">
        <v>1</v>
      </c>
      <c r="K36" s="47">
        <v>1</v>
      </c>
      <c r="L36" s="33">
        <v>1</v>
      </c>
      <c r="M36" s="123"/>
      <c r="N36" s="539" t="s">
        <v>531</v>
      </c>
      <c r="O36" s="12"/>
      <c r="P36" s="5"/>
      <c r="Q36" s="28"/>
      <c r="R36" s="15"/>
      <c r="S36" s="15"/>
      <c r="T36" s="15"/>
      <c r="U36" s="26"/>
      <c r="V36" s="26"/>
      <c r="W36" s="26"/>
      <c r="X36" s="26"/>
      <c r="Y36" s="26"/>
      <c r="Z36" s="26"/>
      <c r="AA36" s="15"/>
      <c r="AB36" s="15"/>
      <c r="AK36" s="15"/>
      <c r="AL36" s="15"/>
      <c r="AM36" s="15"/>
    </row>
    <row r="37" spans="1:39" ht="18.600000000000001" customHeight="1" thickBot="1" x14ac:dyDescent="0.3">
      <c r="A37" s="720"/>
      <c r="B37" s="732"/>
      <c r="C37" s="335" t="s">
        <v>48</v>
      </c>
      <c r="D37" s="543" t="s">
        <v>532</v>
      </c>
      <c r="E37" s="512">
        <v>45709</v>
      </c>
      <c r="F37" s="158"/>
      <c r="G37" s="246" t="s">
        <v>9</v>
      </c>
      <c r="H37" s="101">
        <v>1</v>
      </c>
      <c r="I37" s="7">
        <v>1</v>
      </c>
      <c r="J37" s="279">
        <v>1</v>
      </c>
      <c r="K37" s="47">
        <v>1</v>
      </c>
      <c r="L37" s="33">
        <v>1</v>
      </c>
      <c r="M37" s="123"/>
      <c r="N37" s="149" t="s">
        <v>354</v>
      </c>
      <c r="O37" s="12"/>
      <c r="P37" s="5"/>
      <c r="Q37" s="28"/>
      <c r="R37" s="15"/>
      <c r="S37" s="15"/>
      <c r="T37" s="15"/>
      <c r="U37" s="26"/>
      <c r="V37" s="26"/>
      <c r="W37" s="26"/>
      <c r="X37" s="26"/>
      <c r="Y37" s="26"/>
      <c r="Z37" s="26"/>
      <c r="AA37" s="15"/>
      <c r="AB37" s="15"/>
      <c r="AK37" s="15"/>
      <c r="AL37" s="15"/>
      <c r="AM37" s="15"/>
    </row>
    <row r="38" spans="1:39" ht="18.600000000000001" customHeight="1" thickBot="1" x14ac:dyDescent="0.3">
      <c r="A38" s="720"/>
      <c r="B38" s="732"/>
      <c r="C38" s="335" t="s">
        <v>48</v>
      </c>
      <c r="D38" s="543" t="s">
        <v>533</v>
      </c>
      <c r="E38" s="512">
        <v>45691</v>
      </c>
      <c r="F38" s="158">
        <v>1</v>
      </c>
      <c r="G38" s="246" t="s">
        <v>9</v>
      </c>
      <c r="H38" s="101">
        <v>1</v>
      </c>
      <c r="I38" s="7">
        <v>1</v>
      </c>
      <c r="J38" s="279">
        <v>1</v>
      </c>
      <c r="K38" s="47">
        <v>1</v>
      </c>
      <c r="L38" s="33">
        <v>1</v>
      </c>
      <c r="M38" s="123"/>
      <c r="N38" s="149" t="s">
        <v>534</v>
      </c>
      <c r="O38" s="12"/>
      <c r="P38" s="5"/>
      <c r="Q38" s="28"/>
      <c r="R38" s="15"/>
      <c r="S38" s="15"/>
      <c r="T38" s="15"/>
      <c r="U38" s="26"/>
      <c r="V38" s="26"/>
      <c r="W38" s="26"/>
      <c r="X38" s="26"/>
      <c r="Y38" s="26"/>
      <c r="Z38" s="26"/>
      <c r="AA38" s="15"/>
      <c r="AB38" s="15"/>
      <c r="AK38" s="15"/>
      <c r="AL38" s="15"/>
      <c r="AM38" s="15"/>
    </row>
    <row r="39" spans="1:39" ht="18.600000000000001" customHeight="1" thickBot="1" x14ac:dyDescent="0.3">
      <c r="A39" s="720"/>
      <c r="B39" s="732"/>
      <c r="C39" s="335" t="s">
        <v>48</v>
      </c>
      <c r="D39" s="543" t="s">
        <v>535</v>
      </c>
      <c r="E39" s="512">
        <v>45723</v>
      </c>
      <c r="F39" s="158"/>
      <c r="G39" s="246" t="s">
        <v>9</v>
      </c>
      <c r="H39" s="101">
        <v>1</v>
      </c>
      <c r="I39" s="7">
        <v>1</v>
      </c>
      <c r="J39" s="279">
        <v>1</v>
      </c>
      <c r="K39" s="47">
        <v>1</v>
      </c>
      <c r="L39" s="33">
        <v>1</v>
      </c>
      <c r="M39" s="123"/>
      <c r="N39" s="149" t="s">
        <v>534</v>
      </c>
      <c r="O39" s="12"/>
      <c r="P39" s="5"/>
      <c r="Q39" s="28"/>
      <c r="R39" s="15"/>
      <c r="S39" s="15"/>
      <c r="T39" s="15"/>
      <c r="U39" s="26"/>
      <c r="V39" s="26"/>
      <c r="W39" s="26"/>
      <c r="X39" s="26"/>
      <c r="Y39" s="26"/>
      <c r="Z39" s="26"/>
      <c r="AA39" s="15"/>
      <c r="AB39" s="15"/>
      <c r="AK39" s="15"/>
      <c r="AL39" s="15"/>
      <c r="AM39" s="15"/>
    </row>
    <row r="40" spans="1:39" ht="18.600000000000001" customHeight="1" thickBot="1" x14ac:dyDescent="0.3">
      <c r="A40" s="720"/>
      <c r="B40" s="732"/>
      <c r="C40" s="335" t="s">
        <v>48</v>
      </c>
      <c r="D40" s="445" t="s">
        <v>61</v>
      </c>
      <c r="E40" s="512">
        <v>45691</v>
      </c>
      <c r="F40" s="158">
        <v>1</v>
      </c>
      <c r="G40" s="246" t="s">
        <v>9</v>
      </c>
      <c r="H40" s="101">
        <v>1</v>
      </c>
      <c r="I40" s="7">
        <v>1</v>
      </c>
      <c r="J40" s="279">
        <v>1</v>
      </c>
      <c r="K40" s="47">
        <v>1</v>
      </c>
      <c r="L40" s="33">
        <v>1</v>
      </c>
      <c r="M40" s="123"/>
      <c r="N40" s="149" t="str">
        <f ca="1">CONCATENATE(" Se debió emitir el ", TEXT(E40, "DD/MMM")," en ", RIGHT(D40,5)," - ", NETWORKDAYS(E40,TODAY()), " días de retraso (HATCH)")</f>
        <v xml:space="preserve"> Se debió emitir el 03/Feb en Rev.B - 45 días de retraso (HATCH)</v>
      </c>
      <c r="O40" s="12"/>
      <c r="P40" s="5"/>
      <c r="Q40" s="28"/>
      <c r="R40" s="15"/>
      <c r="S40" s="15"/>
      <c r="T40" s="15"/>
      <c r="U40" s="26"/>
      <c r="V40" s="26"/>
      <c r="W40" s="26"/>
      <c r="X40" s="26"/>
      <c r="Y40" s="26"/>
      <c r="Z40" s="26"/>
      <c r="AA40" s="15"/>
      <c r="AB40" s="15"/>
      <c r="AK40" s="15"/>
      <c r="AL40" s="15"/>
      <c r="AM40" s="15"/>
    </row>
    <row r="41" spans="1:39" ht="18.600000000000001" customHeight="1" thickBot="1" x14ac:dyDescent="0.3">
      <c r="A41" s="720"/>
      <c r="B41" s="732"/>
      <c r="C41" s="335" t="s">
        <v>48</v>
      </c>
      <c r="D41" s="541" t="s">
        <v>536</v>
      </c>
      <c r="E41" s="512">
        <v>45698</v>
      </c>
      <c r="F41" s="158">
        <v>2</v>
      </c>
      <c r="G41" s="246" t="s">
        <v>9</v>
      </c>
      <c r="H41" s="101">
        <v>4</v>
      </c>
      <c r="I41" s="7">
        <v>1</v>
      </c>
      <c r="J41" s="279">
        <v>1</v>
      </c>
      <c r="K41" s="47">
        <v>1</v>
      </c>
      <c r="L41" s="33">
        <v>1</v>
      </c>
      <c r="M41" s="123"/>
      <c r="N41" s="149" t="s">
        <v>354</v>
      </c>
      <c r="O41" s="12"/>
      <c r="P41" s="5"/>
      <c r="Q41" s="28"/>
      <c r="R41" s="15"/>
      <c r="S41" s="15"/>
      <c r="T41" s="15"/>
      <c r="U41" s="26"/>
      <c r="V41" s="26"/>
      <c r="W41" s="26"/>
      <c r="X41" s="26"/>
      <c r="Y41" s="26"/>
      <c r="Z41" s="26"/>
      <c r="AA41" s="15"/>
      <c r="AB41" s="15"/>
      <c r="AK41" s="15"/>
      <c r="AL41" s="15"/>
      <c r="AM41" s="15"/>
    </row>
    <row r="42" spans="1:39" ht="18.600000000000001" customHeight="1" thickBot="1" x14ac:dyDescent="0.3">
      <c r="A42" s="720"/>
      <c r="B42" s="732"/>
      <c r="C42" s="335" t="s">
        <v>48</v>
      </c>
      <c r="D42" s="541" t="s">
        <v>287</v>
      </c>
      <c r="E42" s="512">
        <v>45698</v>
      </c>
      <c r="F42" s="158">
        <v>2</v>
      </c>
      <c r="G42" s="246" t="s">
        <v>9</v>
      </c>
      <c r="H42" s="101">
        <v>4</v>
      </c>
      <c r="I42" s="7">
        <v>1</v>
      </c>
      <c r="J42" s="279">
        <v>1</v>
      </c>
      <c r="K42" s="47">
        <v>1</v>
      </c>
      <c r="L42" s="33">
        <v>1</v>
      </c>
      <c r="M42" s="123"/>
      <c r="N42" s="149" t="s">
        <v>354</v>
      </c>
      <c r="O42" s="12"/>
      <c r="P42" s="5"/>
      <c r="Q42" s="28"/>
      <c r="R42" s="15"/>
      <c r="S42" s="15"/>
      <c r="T42" s="15"/>
      <c r="U42" s="26"/>
      <c r="V42" s="26"/>
      <c r="W42" s="26"/>
      <c r="X42" s="26"/>
      <c r="Y42" s="26"/>
      <c r="Z42" s="26"/>
      <c r="AA42" s="15"/>
      <c r="AB42" s="15"/>
      <c r="AK42" s="15"/>
      <c r="AL42" s="15"/>
      <c r="AM42" s="15"/>
    </row>
    <row r="43" spans="1:39" ht="18.600000000000001" customHeight="1" thickBot="1" x14ac:dyDescent="0.3">
      <c r="A43" s="720"/>
      <c r="B43" s="732"/>
      <c r="C43" s="335" t="s">
        <v>48</v>
      </c>
      <c r="D43" s="445" t="s">
        <v>537</v>
      </c>
      <c r="E43" s="512">
        <v>45691</v>
      </c>
      <c r="F43" s="158">
        <v>1</v>
      </c>
      <c r="G43" s="246" t="s">
        <v>9</v>
      </c>
      <c r="H43" s="101">
        <v>1</v>
      </c>
      <c r="I43" s="7">
        <v>1</v>
      </c>
      <c r="J43" s="279">
        <v>1</v>
      </c>
      <c r="K43" s="47">
        <v>1</v>
      </c>
      <c r="L43" s="33">
        <v>1</v>
      </c>
      <c r="M43" s="123"/>
      <c r="N43" s="149" t="str">
        <f ca="1">CONCATENATE(" Se debió emitir el ", TEXT(E43, "DD/MMM")," en ", RIGHT(D43,5)," - ", NETWORKDAYS(E43,TODAY()), " días de retraso (HATCH)")</f>
        <v xml:space="preserve"> Se debió emitir el 03/Feb en Rev.B - 45 días de retraso (HATCH)</v>
      </c>
      <c r="O43" s="12"/>
      <c r="P43" s="5"/>
      <c r="Q43" s="28"/>
      <c r="R43" s="15"/>
      <c r="S43" s="15"/>
      <c r="T43" s="15"/>
      <c r="U43" s="26"/>
      <c r="V43" s="26"/>
      <c r="W43" s="26"/>
      <c r="X43" s="26"/>
      <c r="Y43" s="26"/>
      <c r="Z43" s="26"/>
      <c r="AA43" s="15"/>
      <c r="AB43" s="15"/>
      <c r="AK43" s="15"/>
      <c r="AL43" s="15"/>
      <c r="AM43" s="15"/>
    </row>
    <row r="44" spans="1:39" ht="18.75" customHeight="1" thickBot="1" x14ac:dyDescent="0.3">
      <c r="A44" s="720"/>
      <c r="B44" s="732"/>
      <c r="C44" s="335" t="s">
        <v>48</v>
      </c>
      <c r="D44" s="348" t="s">
        <v>66</v>
      </c>
      <c r="E44" s="511">
        <v>45691</v>
      </c>
      <c r="F44" s="158">
        <v>1</v>
      </c>
      <c r="G44" s="125" t="s">
        <v>9</v>
      </c>
      <c r="H44" s="170">
        <v>1</v>
      </c>
      <c r="I44" s="10">
        <v>1</v>
      </c>
      <c r="J44" s="243">
        <v>1</v>
      </c>
      <c r="K44" s="44">
        <v>1</v>
      </c>
      <c r="L44" s="38">
        <v>1</v>
      </c>
      <c r="M44" s="132"/>
      <c r="N44" s="149" t="str">
        <f ca="1">CONCATENATE(" Se debió emitir el ", TEXT(E44, "DD/MMM")," en ", RIGHT(D44,5)," - ", NETWORKDAYS(E44,TODAY()), " días de retraso (HATCH)")</f>
        <v xml:space="preserve"> Se debió emitir el 03/Feb en Rev.B - 45 días de retraso (HATCH)</v>
      </c>
      <c r="O44" s="12"/>
      <c r="P44" s="5"/>
      <c r="Q44" s="28"/>
      <c r="R44" s="15"/>
      <c r="S44" s="15"/>
      <c r="T44" s="15"/>
      <c r="U44" s="26"/>
      <c r="V44" s="26"/>
      <c r="W44" s="26"/>
      <c r="X44" s="26"/>
      <c r="Y44" s="26"/>
      <c r="Z44" s="26"/>
      <c r="AA44" s="15"/>
      <c r="AB44" s="15"/>
      <c r="AK44" s="15"/>
      <c r="AL44" s="15"/>
      <c r="AM44" s="15"/>
    </row>
    <row r="45" spans="1:39" ht="18.75" customHeight="1" thickBot="1" x14ac:dyDescent="0.3">
      <c r="A45" s="720"/>
      <c r="B45" s="732"/>
      <c r="C45" s="335" t="s">
        <v>48</v>
      </c>
      <c r="D45" s="532" t="s">
        <v>538</v>
      </c>
      <c r="E45" s="511">
        <v>45698</v>
      </c>
      <c r="F45" s="158">
        <v>1</v>
      </c>
      <c r="G45" s="125" t="s">
        <v>9</v>
      </c>
      <c r="H45" s="170">
        <v>1</v>
      </c>
      <c r="I45" s="10">
        <v>1</v>
      </c>
      <c r="J45" s="243">
        <v>1</v>
      </c>
      <c r="K45" s="44">
        <v>1</v>
      </c>
      <c r="L45" s="38">
        <v>1</v>
      </c>
      <c r="M45" s="132"/>
      <c r="N45" s="149" t="str">
        <f ca="1">CONCATENATE(" Se debió emitir el ", TEXT(E45, "DD/MMM")," en ", RIGHT(D45,5)," - ", NETWORKDAYS(E45,TODAY()), " días de retraso (HATCH)")</f>
        <v xml:space="preserve"> Se debió emitir el 10/Feb en Rev.0 - 40 días de retraso (HATCH)</v>
      </c>
      <c r="O45" s="12"/>
      <c r="P45" s="5"/>
      <c r="Q45" s="28"/>
      <c r="R45" s="15"/>
      <c r="S45" s="15"/>
      <c r="T45" s="15"/>
      <c r="U45" s="26"/>
      <c r="V45" s="26"/>
      <c r="W45" s="26"/>
      <c r="X45" s="26"/>
      <c r="Y45" s="26"/>
      <c r="Z45" s="26"/>
      <c r="AA45" s="15"/>
      <c r="AB45" s="15"/>
      <c r="AK45" s="15"/>
      <c r="AL45" s="15"/>
      <c r="AM45" s="15"/>
    </row>
    <row r="46" spans="1:39" ht="18.75" customHeight="1" thickBot="1" x14ac:dyDescent="0.3">
      <c r="A46" s="720"/>
      <c r="B46" s="732"/>
      <c r="C46" s="335" t="s">
        <v>48</v>
      </c>
      <c r="D46" s="348" t="s">
        <v>539</v>
      </c>
      <c r="E46" s="154"/>
      <c r="F46" s="158"/>
      <c r="G46" s="246" t="s">
        <v>9</v>
      </c>
      <c r="H46" s="170">
        <v>1</v>
      </c>
      <c r="I46" s="10">
        <v>1</v>
      </c>
      <c r="J46" s="243">
        <v>1</v>
      </c>
      <c r="K46" s="44">
        <v>1</v>
      </c>
      <c r="L46" s="38">
        <v>1</v>
      </c>
      <c r="M46" s="132"/>
      <c r="N46" s="149" t="s">
        <v>529</v>
      </c>
      <c r="O46" s="12"/>
      <c r="P46" s="5"/>
      <c r="Q46" s="28"/>
      <c r="R46" s="15"/>
      <c r="S46" s="15"/>
      <c r="T46" s="15"/>
      <c r="U46" s="26"/>
      <c r="V46" s="26"/>
      <c r="W46" s="26"/>
      <c r="X46" s="26"/>
      <c r="Y46" s="26"/>
      <c r="Z46" s="26"/>
      <c r="AA46" s="15"/>
      <c r="AB46" s="15"/>
      <c r="AK46" s="15"/>
      <c r="AL46" s="15"/>
      <c r="AM46" s="15"/>
    </row>
    <row r="47" spans="1:39" ht="18.600000000000001" customHeight="1" thickBot="1" x14ac:dyDescent="0.3">
      <c r="A47" s="720"/>
      <c r="B47" s="732"/>
      <c r="C47" s="335" t="s">
        <v>48</v>
      </c>
      <c r="D47" s="348" t="s">
        <v>540</v>
      </c>
      <c r="E47" s="511">
        <v>45691</v>
      </c>
      <c r="F47" s="158">
        <v>1</v>
      </c>
      <c r="G47" s="125" t="s">
        <v>9</v>
      </c>
      <c r="H47" s="170">
        <v>1</v>
      </c>
      <c r="I47" s="10">
        <v>1</v>
      </c>
      <c r="J47" s="243">
        <v>1</v>
      </c>
      <c r="K47" s="44">
        <v>1</v>
      </c>
      <c r="L47" s="38">
        <v>1</v>
      </c>
      <c r="M47" s="132"/>
      <c r="N47" s="149" t="str">
        <f ca="1">CONCATENATE(" Se debió emitir el ", TEXT(E47, "DD/MMM")," en ", RIGHT(D47,5)," - ", NETWORKDAYS(E47,TODAY()), " días de retraso (HATCH)")</f>
        <v xml:space="preserve"> Se debió emitir el 03/Feb en Rev.B - 45 días de retraso (HATCH)</v>
      </c>
      <c r="O47" s="12"/>
      <c r="P47" s="5"/>
      <c r="Q47" s="28"/>
      <c r="R47" s="15"/>
      <c r="S47" s="15"/>
      <c r="T47" s="15"/>
      <c r="U47" s="26"/>
      <c r="V47" s="26"/>
      <c r="W47" s="26"/>
      <c r="X47" s="26"/>
      <c r="Y47" s="26"/>
      <c r="Z47" s="26"/>
      <c r="AA47" s="15"/>
      <c r="AB47" s="15"/>
      <c r="AK47" s="15"/>
      <c r="AL47" s="15"/>
      <c r="AM47" s="15"/>
    </row>
    <row r="48" spans="1:39" ht="18.600000000000001" customHeight="1" thickBot="1" x14ac:dyDescent="0.3">
      <c r="A48" s="720"/>
      <c r="B48" s="732"/>
      <c r="C48" s="335" t="s">
        <v>48</v>
      </c>
      <c r="D48" s="348" t="s">
        <v>541</v>
      </c>
      <c r="E48" s="511">
        <v>45691</v>
      </c>
      <c r="F48" s="158">
        <v>1</v>
      </c>
      <c r="G48" s="246" t="s">
        <v>9</v>
      </c>
      <c r="H48" s="170">
        <v>1</v>
      </c>
      <c r="I48" s="10">
        <v>1</v>
      </c>
      <c r="J48" s="243">
        <v>1</v>
      </c>
      <c r="K48" s="44">
        <v>1</v>
      </c>
      <c r="L48" s="38">
        <v>1</v>
      </c>
      <c r="M48" s="132"/>
      <c r="N48" s="149" t="str">
        <f ca="1">CONCATENATE(" Se debió emitir el ", TEXT(E48, "DD/MMM")," en ", RIGHT(D48,5)," - ", NETWORKDAYS(E48,TODAY()), " días de retraso (HATCH)")</f>
        <v xml:space="preserve"> Se debió emitir el 03/Feb en Rev.B - 45 días de retraso (HATCH)</v>
      </c>
      <c r="O48" s="12"/>
      <c r="P48" s="5"/>
      <c r="Q48" s="28"/>
      <c r="R48" s="15"/>
      <c r="S48" s="15"/>
      <c r="T48" s="15"/>
      <c r="U48" s="26"/>
      <c r="V48" s="26"/>
      <c r="W48" s="26"/>
      <c r="X48" s="26"/>
      <c r="Y48" s="26"/>
      <c r="Z48" s="26"/>
      <c r="AA48" s="15"/>
      <c r="AB48" s="15"/>
      <c r="AK48" s="15"/>
      <c r="AL48" s="15"/>
      <c r="AM48" s="15"/>
    </row>
    <row r="49" spans="1:39" ht="18" customHeight="1" thickBot="1" x14ac:dyDescent="0.3">
      <c r="A49" s="720"/>
      <c r="B49" s="732"/>
      <c r="C49" s="335" t="s">
        <v>48</v>
      </c>
      <c r="D49" s="348" t="s">
        <v>542</v>
      </c>
      <c r="E49" s="511">
        <v>45691</v>
      </c>
      <c r="F49" s="158">
        <v>1</v>
      </c>
      <c r="G49" s="246" t="s">
        <v>9</v>
      </c>
      <c r="H49" s="170">
        <v>1</v>
      </c>
      <c r="I49" s="10">
        <v>1</v>
      </c>
      <c r="J49" s="243">
        <v>1</v>
      </c>
      <c r="K49" s="44">
        <v>1</v>
      </c>
      <c r="L49" s="38">
        <v>1</v>
      </c>
      <c r="M49" s="132"/>
      <c r="N49" s="149" t="str">
        <f ca="1">CONCATENATE(" Se debió emitir el ", TEXT(E49, "DD/MMM")," en ", RIGHT(D49,5)," - ", NETWORKDAYS(E49,TODAY()), " días de retraso (HATCH)")</f>
        <v xml:space="preserve"> Se debió emitir el 03/Feb en Rev.B - 45 días de retraso (HATCH)</v>
      </c>
      <c r="O49" s="12"/>
      <c r="P49" s="5"/>
      <c r="Q49" s="28"/>
      <c r="R49" s="15"/>
      <c r="S49" s="15"/>
      <c r="T49" s="15"/>
      <c r="U49" s="26"/>
      <c r="V49" s="26"/>
      <c r="W49" s="26"/>
      <c r="X49" s="26"/>
      <c r="Y49" s="26"/>
      <c r="Z49" s="26"/>
      <c r="AA49" s="15"/>
      <c r="AB49" s="15"/>
      <c r="AK49" s="15"/>
      <c r="AL49" s="15"/>
      <c r="AM49" s="15"/>
    </row>
    <row r="50" spans="1:39" ht="18" customHeight="1" thickBot="1" x14ac:dyDescent="0.3">
      <c r="A50" s="720"/>
      <c r="B50" s="732"/>
      <c r="C50" s="335" t="s">
        <v>48</v>
      </c>
      <c r="D50" s="348" t="s">
        <v>543</v>
      </c>
      <c r="E50" s="511">
        <v>45691</v>
      </c>
      <c r="F50" s="158">
        <v>1</v>
      </c>
      <c r="G50" s="246" t="s">
        <v>9</v>
      </c>
      <c r="H50" s="170">
        <v>1</v>
      </c>
      <c r="I50" s="10">
        <v>1</v>
      </c>
      <c r="J50" s="243">
        <v>1</v>
      </c>
      <c r="K50" s="44">
        <v>1</v>
      </c>
      <c r="L50" s="38">
        <v>1</v>
      </c>
      <c r="M50" s="132"/>
      <c r="N50" s="149" t="str">
        <f ca="1">CONCATENATE(" Se debió emitir el ", TEXT(E50, "DD/MMM")," en ", RIGHT(D50,5)," - ", NETWORKDAYS(E50,TODAY()), " días de retraso (HATCH)")</f>
        <v xml:space="preserve"> Se debió emitir el 03/Feb en Rev.B - 45 días de retraso (HATCH)</v>
      </c>
      <c r="O50" s="12"/>
      <c r="P50" s="5"/>
      <c r="Q50" s="28"/>
      <c r="R50" s="15"/>
      <c r="S50" s="15"/>
      <c r="T50" s="15"/>
      <c r="U50" s="26"/>
      <c r="V50" s="26"/>
      <c r="W50" s="26"/>
      <c r="X50" s="26"/>
      <c r="Y50" s="26"/>
      <c r="Z50" s="26"/>
      <c r="AA50" s="15"/>
      <c r="AB50" s="15"/>
      <c r="AK50" s="15"/>
      <c r="AL50" s="15"/>
      <c r="AM50" s="15"/>
    </row>
    <row r="51" spans="1:39" ht="18" customHeight="1" thickBot="1" x14ac:dyDescent="0.3">
      <c r="A51" s="720"/>
      <c r="B51" s="732"/>
      <c r="C51" s="335" t="s">
        <v>48</v>
      </c>
      <c r="D51" s="541" t="s">
        <v>544</v>
      </c>
      <c r="E51" s="511">
        <v>45685</v>
      </c>
      <c r="F51" s="158">
        <v>1</v>
      </c>
      <c r="G51" s="246" t="s">
        <v>9</v>
      </c>
      <c r="H51" s="170">
        <v>3</v>
      </c>
      <c r="I51" s="10">
        <v>3</v>
      </c>
      <c r="J51" s="243">
        <v>3</v>
      </c>
      <c r="K51" s="44">
        <v>3</v>
      </c>
      <c r="L51" s="38">
        <v>3</v>
      </c>
      <c r="M51" s="132"/>
      <c r="N51" s="149" t="s">
        <v>520</v>
      </c>
      <c r="O51" s="12"/>
      <c r="P51" s="5"/>
      <c r="Q51" s="28"/>
      <c r="R51" s="15"/>
      <c r="S51" s="15"/>
      <c r="T51" s="15"/>
      <c r="U51" s="26"/>
      <c r="V51" s="26"/>
      <c r="W51" s="26"/>
      <c r="X51" s="26"/>
      <c r="Y51" s="26"/>
      <c r="Z51" s="26"/>
      <c r="AA51" s="15"/>
      <c r="AB51" s="15"/>
      <c r="AK51" s="15"/>
      <c r="AL51" s="15"/>
      <c r="AM51" s="15"/>
    </row>
    <row r="52" spans="1:39" ht="18" customHeight="1" thickBot="1" x14ac:dyDescent="0.3">
      <c r="A52" s="720"/>
      <c r="B52" s="732"/>
      <c r="C52" s="335" t="s">
        <v>48</v>
      </c>
      <c r="D52" s="348" t="s">
        <v>72</v>
      </c>
      <c r="E52" s="511">
        <v>45698</v>
      </c>
      <c r="F52" s="158">
        <v>1</v>
      </c>
      <c r="G52" s="246" t="s">
        <v>9</v>
      </c>
      <c r="H52" s="170">
        <v>1</v>
      </c>
      <c r="I52" s="10">
        <v>1</v>
      </c>
      <c r="J52" s="243">
        <v>1</v>
      </c>
      <c r="K52" s="44">
        <v>1</v>
      </c>
      <c r="L52" s="38">
        <v>1</v>
      </c>
      <c r="M52" s="132"/>
      <c r="N52" s="149" t="str">
        <f ca="1">CONCATENATE(" Se debió emitir el ", TEXT(E52, "DD/MMM")," en ", RIGHT(D52,5)," - ", NETWORKDAYS(E52,TODAY()), " días de retraso (HATCH)")</f>
        <v xml:space="preserve"> Se debió emitir el 10/Feb en Rev.B - 40 días de retraso (HATCH)</v>
      </c>
      <c r="O52" s="12"/>
      <c r="P52" s="5"/>
      <c r="Q52" s="28"/>
      <c r="R52" s="15"/>
      <c r="S52" s="15"/>
      <c r="T52" s="15"/>
      <c r="U52" s="26"/>
      <c r="V52" s="26"/>
      <c r="W52" s="26"/>
      <c r="X52" s="26"/>
      <c r="Y52" s="26"/>
      <c r="Z52" s="26"/>
      <c r="AA52" s="15"/>
      <c r="AB52" s="15"/>
      <c r="AK52" s="15"/>
      <c r="AL52" s="15"/>
      <c r="AM52" s="15"/>
    </row>
    <row r="53" spans="1:39" ht="18" customHeight="1" thickBot="1" x14ac:dyDescent="0.3">
      <c r="A53" s="720"/>
      <c r="B53" s="732"/>
      <c r="C53" s="335" t="s">
        <v>48</v>
      </c>
      <c r="D53" s="348" t="s">
        <v>73</v>
      </c>
      <c r="E53" s="511">
        <v>45698</v>
      </c>
      <c r="F53" s="158">
        <v>1</v>
      </c>
      <c r="G53" s="246" t="s">
        <v>9</v>
      </c>
      <c r="H53" s="170">
        <v>1</v>
      </c>
      <c r="I53" s="10">
        <v>1</v>
      </c>
      <c r="J53" s="243">
        <v>1</v>
      </c>
      <c r="K53" s="44">
        <v>1</v>
      </c>
      <c r="L53" s="38">
        <v>1</v>
      </c>
      <c r="M53" s="132"/>
      <c r="N53" s="149" t="str">
        <f ca="1">CONCATENATE(" Se debió emitir el ", TEXT(E53, "DD/MMM")," en ", RIGHT(D53,5)," - ", NETWORKDAYS(E53,TODAY()), " días de retraso (HATCH)")</f>
        <v xml:space="preserve"> Se debió emitir el 10/Feb en Rev.B - 40 días de retraso (HATCH)</v>
      </c>
      <c r="O53" s="12"/>
      <c r="P53" s="5"/>
      <c r="Q53" s="28"/>
      <c r="R53" s="15"/>
      <c r="S53" s="15"/>
      <c r="T53" s="15"/>
      <c r="U53" s="26"/>
      <c r="V53" s="26"/>
      <c r="W53" s="26"/>
      <c r="X53" s="26"/>
      <c r="Y53" s="26"/>
      <c r="Z53" s="26"/>
      <c r="AA53" s="15"/>
      <c r="AB53" s="15"/>
      <c r="AK53" s="15"/>
      <c r="AL53" s="15"/>
      <c r="AM53" s="15"/>
    </row>
    <row r="54" spans="1:39" ht="18.600000000000001" customHeight="1" thickBot="1" x14ac:dyDescent="0.3">
      <c r="A54" s="720"/>
      <c r="B54" s="732"/>
      <c r="C54" s="335" t="s">
        <v>48</v>
      </c>
      <c r="D54" s="348" t="s">
        <v>545</v>
      </c>
      <c r="E54" s="511">
        <v>45684</v>
      </c>
      <c r="F54" s="158">
        <v>1</v>
      </c>
      <c r="G54" s="246" t="s">
        <v>9</v>
      </c>
      <c r="H54" s="170">
        <v>1</v>
      </c>
      <c r="I54" s="10">
        <v>1</v>
      </c>
      <c r="J54" s="243">
        <v>1</v>
      </c>
      <c r="K54" s="44">
        <v>1</v>
      </c>
      <c r="L54" s="38">
        <v>1</v>
      </c>
      <c r="M54" s="132"/>
      <c r="N54" s="149" t="s">
        <v>529</v>
      </c>
      <c r="O54" s="12"/>
      <c r="P54" s="5"/>
      <c r="Q54" s="28"/>
      <c r="R54" s="15"/>
      <c r="S54" s="15"/>
      <c r="T54" s="15"/>
      <c r="U54" s="26"/>
      <c r="V54" s="26"/>
      <c r="W54" s="26"/>
      <c r="X54" s="26"/>
      <c r="Y54" s="26"/>
      <c r="Z54" s="26"/>
      <c r="AA54" s="15"/>
      <c r="AB54" s="15"/>
      <c r="AK54" s="15"/>
      <c r="AL54" s="15"/>
      <c r="AM54" s="15"/>
    </row>
    <row r="55" spans="1:39" ht="18.600000000000001" customHeight="1" thickBot="1" x14ac:dyDescent="0.3">
      <c r="A55" s="720"/>
      <c r="B55" s="732"/>
      <c r="C55" s="335" t="s">
        <v>48</v>
      </c>
      <c r="D55" s="348" t="s">
        <v>546</v>
      </c>
      <c r="E55" s="154">
        <v>45705</v>
      </c>
      <c r="F55" s="158"/>
      <c r="G55" s="246" t="s">
        <v>9</v>
      </c>
      <c r="H55" s="170">
        <v>1</v>
      </c>
      <c r="I55" s="10">
        <v>1</v>
      </c>
      <c r="J55" s="243">
        <v>1</v>
      </c>
      <c r="K55" s="44">
        <v>1</v>
      </c>
      <c r="L55" s="38">
        <v>1</v>
      </c>
      <c r="M55" s="132"/>
      <c r="N55" s="149" t="s">
        <v>547</v>
      </c>
      <c r="O55" s="12"/>
      <c r="P55" s="5"/>
      <c r="Q55" s="28"/>
      <c r="R55" s="15"/>
      <c r="S55" s="15"/>
      <c r="T55" s="15"/>
      <c r="U55" s="26"/>
      <c r="V55" s="26"/>
      <c r="W55" s="26"/>
      <c r="X55" s="26"/>
      <c r="Y55" s="26"/>
      <c r="Z55" s="26"/>
      <c r="AA55" s="15"/>
      <c r="AB55" s="15"/>
      <c r="AK55" s="15"/>
      <c r="AL55" s="15"/>
      <c r="AM55" s="15"/>
    </row>
    <row r="56" spans="1:39" ht="18.600000000000001" customHeight="1" thickBot="1" x14ac:dyDescent="0.3">
      <c r="A56" s="720"/>
      <c r="B56" s="732"/>
      <c r="C56" s="335" t="s">
        <v>48</v>
      </c>
      <c r="D56" s="348" t="s">
        <v>440</v>
      </c>
      <c r="E56" s="154">
        <v>45707</v>
      </c>
      <c r="F56" s="158"/>
      <c r="G56" s="246" t="s">
        <v>9</v>
      </c>
      <c r="H56" s="170">
        <v>1</v>
      </c>
      <c r="I56" s="10">
        <v>1</v>
      </c>
      <c r="J56" s="243">
        <v>1</v>
      </c>
      <c r="K56" s="44">
        <v>1</v>
      </c>
      <c r="L56" s="38">
        <v>1</v>
      </c>
      <c r="M56" s="132"/>
      <c r="N56" s="149" t="s">
        <v>241</v>
      </c>
      <c r="O56" s="12"/>
      <c r="P56" s="5"/>
      <c r="Q56" s="28"/>
      <c r="R56" s="15"/>
      <c r="S56" s="15"/>
      <c r="T56" s="15"/>
      <c r="U56" s="26"/>
      <c r="V56" s="26"/>
      <c r="W56" s="26"/>
      <c r="X56" s="26"/>
      <c r="Y56" s="26"/>
      <c r="Z56" s="26"/>
      <c r="AA56" s="15"/>
      <c r="AB56" s="15"/>
      <c r="AK56" s="15"/>
      <c r="AL56" s="15"/>
      <c r="AM56" s="15"/>
    </row>
    <row r="57" spans="1:39" ht="18.600000000000001" customHeight="1" thickBot="1" x14ac:dyDescent="0.3">
      <c r="A57" s="720"/>
      <c r="B57" s="732"/>
      <c r="C57" s="335"/>
      <c r="D57" s="348"/>
      <c r="E57" s="154"/>
      <c r="F57" s="158"/>
      <c r="G57" s="246"/>
      <c r="H57" s="170"/>
      <c r="I57" s="10"/>
      <c r="J57" s="243"/>
      <c r="K57" s="44"/>
      <c r="L57" s="38"/>
      <c r="M57" s="132"/>
      <c r="N57" s="149"/>
      <c r="O57" s="12"/>
      <c r="P57" s="5"/>
      <c r="Q57" s="28"/>
      <c r="R57" s="15"/>
      <c r="S57" s="15"/>
      <c r="T57" s="15"/>
      <c r="U57" s="26"/>
      <c r="V57" s="26"/>
      <c r="W57" s="26"/>
      <c r="X57" s="26"/>
      <c r="Y57" s="26"/>
      <c r="Z57" s="26"/>
      <c r="AA57" s="15"/>
      <c r="AB57" s="15"/>
      <c r="AK57" s="15"/>
      <c r="AL57" s="15"/>
      <c r="AM57" s="15"/>
    </row>
    <row r="58" spans="1:39" ht="8.25" customHeight="1" thickBot="1" x14ac:dyDescent="0.3">
      <c r="A58" s="720"/>
      <c r="B58" s="733"/>
      <c r="C58" s="481"/>
      <c r="D58" s="544"/>
      <c r="E58" s="154"/>
      <c r="F58" s="158"/>
      <c r="G58" s="246"/>
      <c r="H58" s="171"/>
      <c r="I58" s="9"/>
      <c r="J58" s="244"/>
      <c r="K58" s="45"/>
      <c r="L58" s="34"/>
      <c r="M58" s="487"/>
      <c r="N58" s="177"/>
      <c r="O58" s="12"/>
      <c r="P58" s="5"/>
      <c r="Q58" s="28"/>
      <c r="R58" s="15"/>
      <c r="S58" s="15"/>
      <c r="T58" s="15"/>
      <c r="U58" s="26"/>
      <c r="V58" s="26"/>
      <c r="W58" s="26"/>
      <c r="X58" s="26"/>
      <c r="Y58" s="26"/>
      <c r="Z58" s="26"/>
      <c r="AA58" s="15"/>
      <c r="AB58" s="15"/>
      <c r="AK58" s="15"/>
      <c r="AL58" s="15"/>
      <c r="AM58" s="15"/>
    </row>
    <row r="59" spans="1:39" ht="18.600000000000001" customHeight="1" thickBot="1" x14ac:dyDescent="0.3">
      <c r="A59" s="720"/>
      <c r="B59" s="732" t="s">
        <v>74</v>
      </c>
      <c r="C59" s="356" t="s">
        <v>82</v>
      </c>
      <c r="D59" s="207" t="s">
        <v>291</v>
      </c>
      <c r="E59" s="286">
        <v>45694</v>
      </c>
      <c r="F59" s="285">
        <v>0</v>
      </c>
      <c r="G59" s="222" t="s">
        <v>9</v>
      </c>
      <c r="H59" s="101">
        <v>2</v>
      </c>
      <c r="I59" s="7">
        <v>2</v>
      </c>
      <c r="J59" s="101">
        <v>2</v>
      </c>
      <c r="K59" s="47">
        <v>2</v>
      </c>
      <c r="L59" s="33">
        <v>2</v>
      </c>
      <c r="M59" s="123"/>
      <c r="N59" s="149" t="s">
        <v>548</v>
      </c>
      <c r="O59" s="12"/>
      <c r="P59" s="5"/>
      <c r="Q59" s="28"/>
      <c r="R59" s="15"/>
      <c r="S59" s="15"/>
      <c r="T59" s="15"/>
      <c r="U59" s="26"/>
      <c r="V59" s="26"/>
      <c r="W59" s="26"/>
      <c r="X59" s="26"/>
      <c r="Y59" s="26"/>
      <c r="Z59" s="26"/>
      <c r="AA59" s="15"/>
      <c r="AB59" s="15"/>
      <c r="AK59" s="15"/>
      <c r="AL59" s="15"/>
      <c r="AM59" s="15"/>
    </row>
    <row r="60" spans="1:39" ht="18.600000000000001" customHeight="1" thickBot="1" x14ac:dyDescent="0.3">
      <c r="A60" s="720"/>
      <c r="B60" s="732"/>
      <c r="C60" s="356" t="s">
        <v>82</v>
      </c>
      <c r="D60" s="207" t="s">
        <v>442</v>
      </c>
      <c r="E60" s="345"/>
      <c r="F60" s="297"/>
      <c r="G60" s="192" t="s">
        <v>9</v>
      </c>
      <c r="H60" s="101"/>
      <c r="I60" s="7"/>
      <c r="J60" s="101">
        <v>1</v>
      </c>
      <c r="K60" s="47">
        <v>1</v>
      </c>
      <c r="L60" s="33">
        <v>4</v>
      </c>
      <c r="M60" s="123"/>
      <c r="N60" s="149" t="s">
        <v>443</v>
      </c>
      <c r="O60" s="12"/>
      <c r="P60" s="5"/>
      <c r="Q60" s="28"/>
      <c r="R60" s="15"/>
      <c r="S60" s="15"/>
      <c r="T60" s="15"/>
      <c r="U60" s="26"/>
      <c r="V60" s="26"/>
      <c r="W60" s="26"/>
      <c r="X60" s="26"/>
      <c r="Y60" s="26"/>
      <c r="Z60" s="26"/>
      <c r="AA60" s="15"/>
      <c r="AB60" s="15"/>
      <c r="AK60" s="15"/>
      <c r="AL60" s="15"/>
      <c r="AM60" s="15"/>
    </row>
    <row r="61" spans="1:39" ht="18.600000000000001" customHeight="1" thickBot="1" x14ac:dyDescent="0.3">
      <c r="A61" s="720"/>
      <c r="B61" s="732"/>
      <c r="C61" s="356" t="s">
        <v>82</v>
      </c>
      <c r="D61" s="207" t="s">
        <v>444</v>
      </c>
      <c r="E61" s="345">
        <v>45700</v>
      </c>
      <c r="F61" s="297">
        <v>1</v>
      </c>
      <c r="G61" s="192" t="s">
        <v>9</v>
      </c>
      <c r="H61" s="101">
        <v>1</v>
      </c>
      <c r="I61" s="7">
        <v>1</v>
      </c>
      <c r="J61" s="101">
        <v>1</v>
      </c>
      <c r="K61" s="47">
        <v>1</v>
      </c>
      <c r="L61" s="33">
        <v>1</v>
      </c>
      <c r="M61" s="123"/>
      <c r="N61" s="149" t="s">
        <v>445</v>
      </c>
      <c r="O61" s="12"/>
      <c r="P61" s="5"/>
      <c r="Q61" s="28"/>
      <c r="R61" s="15"/>
      <c r="S61" s="15"/>
      <c r="T61" s="15"/>
      <c r="U61" s="26"/>
      <c r="V61" s="26"/>
      <c r="W61" s="26"/>
      <c r="X61" s="26"/>
      <c r="Y61" s="26"/>
      <c r="Z61" s="26"/>
      <c r="AA61" s="15"/>
      <c r="AB61" s="15"/>
      <c r="AK61" s="15"/>
      <c r="AL61" s="15"/>
      <c r="AM61" s="15"/>
    </row>
    <row r="62" spans="1:39" ht="18.600000000000001" customHeight="1" thickBot="1" x14ac:dyDescent="0.3">
      <c r="A62" s="720"/>
      <c r="B62" s="732"/>
      <c r="C62" s="75" t="s">
        <v>48</v>
      </c>
      <c r="D62" s="207" t="s">
        <v>75</v>
      </c>
      <c r="E62" s="345">
        <v>45705</v>
      </c>
      <c r="F62" s="297">
        <v>1</v>
      </c>
      <c r="G62" s="192" t="s">
        <v>9</v>
      </c>
      <c r="H62" s="101">
        <v>1</v>
      </c>
      <c r="I62" s="7">
        <v>1</v>
      </c>
      <c r="J62" s="101">
        <v>1</v>
      </c>
      <c r="K62" s="47">
        <v>1</v>
      </c>
      <c r="L62" s="33">
        <v>1</v>
      </c>
      <c r="M62" s="123"/>
      <c r="N62" s="149"/>
      <c r="O62" s="12"/>
      <c r="P62" s="5"/>
      <c r="Q62" s="28"/>
      <c r="R62" s="15"/>
      <c r="S62" s="15"/>
      <c r="T62" s="15"/>
      <c r="U62" s="26"/>
      <c r="V62" s="26"/>
      <c r="W62" s="26"/>
      <c r="X62" s="26"/>
      <c r="Y62" s="26"/>
      <c r="Z62" s="26"/>
      <c r="AA62" s="15"/>
      <c r="AB62" s="15"/>
      <c r="AK62" s="15"/>
      <c r="AL62" s="15"/>
      <c r="AM62" s="15"/>
    </row>
    <row r="63" spans="1:39" ht="18.600000000000001" customHeight="1" thickBot="1" x14ac:dyDescent="0.3">
      <c r="A63" s="720"/>
      <c r="B63" s="732"/>
      <c r="C63" s="75" t="s">
        <v>48</v>
      </c>
      <c r="D63" s="207" t="s">
        <v>76</v>
      </c>
      <c r="E63" s="201">
        <v>45701</v>
      </c>
      <c r="F63" s="297">
        <v>1</v>
      </c>
      <c r="G63" s="192" t="s">
        <v>9</v>
      </c>
      <c r="H63" s="101">
        <v>1</v>
      </c>
      <c r="I63" s="7">
        <v>1</v>
      </c>
      <c r="J63" s="101">
        <v>1</v>
      </c>
      <c r="K63" s="47">
        <v>1</v>
      </c>
      <c r="L63" s="33">
        <v>1</v>
      </c>
      <c r="M63" s="123"/>
      <c r="N63" s="149" t="s">
        <v>77</v>
      </c>
      <c r="O63" s="12"/>
      <c r="P63" s="5"/>
      <c r="Q63" s="28"/>
      <c r="R63" s="15"/>
      <c r="S63" s="15"/>
      <c r="T63" s="15"/>
      <c r="U63" s="26"/>
      <c r="V63" s="26"/>
      <c r="W63" s="26"/>
      <c r="X63" s="26"/>
      <c r="Y63" s="26"/>
      <c r="Z63" s="26"/>
      <c r="AA63" s="15"/>
      <c r="AB63" s="15"/>
      <c r="AK63" s="15"/>
      <c r="AL63" s="15"/>
      <c r="AM63" s="15"/>
    </row>
    <row r="64" spans="1:39" ht="18.600000000000001" customHeight="1" thickBot="1" x14ac:dyDescent="0.3">
      <c r="A64" s="720"/>
      <c r="B64" s="732"/>
      <c r="C64" s="75" t="s">
        <v>48</v>
      </c>
      <c r="D64" s="207" t="s">
        <v>78</v>
      </c>
      <c r="E64" s="201">
        <v>45701</v>
      </c>
      <c r="F64" s="178">
        <v>1</v>
      </c>
      <c r="G64" s="184" t="s">
        <v>9</v>
      </c>
      <c r="H64" s="101">
        <v>1</v>
      </c>
      <c r="I64" s="7">
        <v>1</v>
      </c>
      <c r="J64" s="101">
        <v>1</v>
      </c>
      <c r="K64" s="47">
        <v>1</v>
      </c>
      <c r="L64" s="33">
        <v>1</v>
      </c>
      <c r="M64" s="123"/>
      <c r="N64" s="149" t="s">
        <v>77</v>
      </c>
      <c r="O64" s="12"/>
      <c r="P64" s="5"/>
      <c r="Q64" s="28"/>
      <c r="R64" s="15"/>
      <c r="S64" s="15"/>
      <c r="T64" s="15"/>
      <c r="U64" s="26"/>
      <c r="V64" s="26"/>
      <c r="W64" s="26"/>
      <c r="X64" s="26"/>
      <c r="Y64" s="26"/>
      <c r="Z64" s="26"/>
      <c r="AA64" s="15"/>
      <c r="AB64" s="15"/>
      <c r="AK64" s="15"/>
      <c r="AL64" s="15"/>
      <c r="AM64" s="15"/>
    </row>
    <row r="65" spans="1:39" ht="18" customHeight="1" thickBot="1" x14ac:dyDescent="0.3">
      <c r="A65" s="720"/>
      <c r="B65" s="732"/>
      <c r="C65" s="75" t="s">
        <v>48</v>
      </c>
      <c r="D65" s="207" t="s">
        <v>79</v>
      </c>
      <c r="E65" s="201">
        <v>45695</v>
      </c>
      <c r="F65" s="178">
        <v>1</v>
      </c>
      <c r="G65" s="184" t="s">
        <v>9</v>
      </c>
      <c r="H65" s="101">
        <v>1</v>
      </c>
      <c r="I65" s="7">
        <v>1</v>
      </c>
      <c r="J65" s="101">
        <v>1</v>
      </c>
      <c r="K65" s="47">
        <v>1</v>
      </c>
      <c r="L65" s="33">
        <v>1</v>
      </c>
      <c r="M65" s="123"/>
      <c r="N65" s="149" t="s">
        <v>80</v>
      </c>
      <c r="O65" s="12"/>
      <c r="P65" s="5"/>
      <c r="Q65" s="28"/>
      <c r="R65" s="15"/>
      <c r="S65" s="15"/>
      <c r="T65" s="15"/>
      <c r="U65" s="26"/>
      <c r="V65" s="26"/>
      <c r="W65" s="26"/>
      <c r="X65" s="26"/>
      <c r="Y65" s="26"/>
      <c r="Z65" s="26"/>
      <c r="AA65" s="15"/>
      <c r="AB65" s="15"/>
      <c r="AK65" s="15"/>
      <c r="AL65" s="15"/>
      <c r="AM65" s="15"/>
    </row>
    <row r="66" spans="1:39" ht="8.25" customHeight="1" thickBot="1" x14ac:dyDescent="0.3">
      <c r="A66" s="720"/>
      <c r="B66" s="733"/>
      <c r="C66" s="153"/>
      <c r="D66" s="205"/>
      <c r="E66" s="248"/>
      <c r="F66" s="60"/>
      <c r="G66" s="185"/>
      <c r="H66" s="171"/>
      <c r="I66" s="9"/>
      <c r="J66" s="171"/>
      <c r="K66" s="45"/>
      <c r="L66" s="34"/>
      <c r="M66" s="487"/>
      <c r="N66" s="177"/>
      <c r="O66" s="12"/>
      <c r="P66" s="5"/>
      <c r="Q66" s="28"/>
      <c r="R66" s="15"/>
      <c r="S66" s="15"/>
      <c r="T66" s="15"/>
      <c r="U66" s="26"/>
      <c r="V66" s="26"/>
      <c r="W66" s="26"/>
      <c r="X66" s="26"/>
      <c r="Y66" s="26"/>
      <c r="Z66" s="26"/>
      <c r="AA66" s="15"/>
      <c r="AB66" s="15"/>
      <c r="AK66" s="15"/>
      <c r="AL66" s="15"/>
      <c r="AM66" s="15"/>
    </row>
    <row r="67" spans="1:39" ht="16.899999999999999" customHeight="1" thickBot="1" x14ac:dyDescent="0.3">
      <c r="A67" s="720"/>
      <c r="B67" s="731" t="s">
        <v>81</v>
      </c>
      <c r="C67" s="500" t="s">
        <v>82</v>
      </c>
      <c r="D67" s="291" t="s">
        <v>83</v>
      </c>
      <c r="E67" s="286"/>
      <c r="F67" s="285">
        <v>2</v>
      </c>
      <c r="G67" s="222" t="s">
        <v>9</v>
      </c>
      <c r="H67" s="209">
        <v>2</v>
      </c>
      <c r="I67" s="8">
        <v>2</v>
      </c>
      <c r="J67" s="209">
        <v>2</v>
      </c>
      <c r="K67" s="46">
        <v>2</v>
      </c>
      <c r="L67" s="32">
        <v>2</v>
      </c>
      <c r="M67" s="486"/>
      <c r="N67" s="330"/>
      <c r="O67" s="12"/>
      <c r="P67" s="5"/>
      <c r="Q67" s="28"/>
      <c r="R67" s="15"/>
      <c r="S67" s="15"/>
      <c r="T67" s="15"/>
      <c r="U67" s="26"/>
      <c r="V67" s="26"/>
      <c r="W67" s="26"/>
      <c r="X67" s="26"/>
      <c r="Y67" s="26"/>
      <c r="Z67" s="26"/>
      <c r="AA67" s="15"/>
      <c r="AB67" s="15"/>
      <c r="AK67" s="15"/>
      <c r="AL67" s="15"/>
      <c r="AM67" s="15"/>
    </row>
    <row r="68" spans="1:39" ht="16.899999999999999" customHeight="1" thickBot="1" x14ac:dyDescent="0.3">
      <c r="A68" s="720"/>
      <c r="B68" s="732"/>
      <c r="C68" s="499" t="s">
        <v>82</v>
      </c>
      <c r="D68" s="204" t="s">
        <v>85</v>
      </c>
      <c r="E68" s="208"/>
      <c r="F68" s="161">
        <v>2</v>
      </c>
      <c r="G68" s="189" t="s">
        <v>9</v>
      </c>
      <c r="H68" s="1">
        <v>2</v>
      </c>
      <c r="I68" s="31">
        <v>2</v>
      </c>
      <c r="J68" s="1">
        <v>4</v>
      </c>
      <c r="K68" s="162">
        <v>4</v>
      </c>
      <c r="L68" s="41">
        <v>1</v>
      </c>
      <c r="M68" s="122"/>
      <c r="N68" s="190" t="s">
        <v>86</v>
      </c>
      <c r="O68" s="12"/>
      <c r="P68" s="5"/>
      <c r="Q68" s="28"/>
      <c r="R68" s="15"/>
      <c r="S68" s="15"/>
      <c r="T68" s="15"/>
      <c r="U68" s="26"/>
      <c r="V68" s="26"/>
      <c r="W68" s="26"/>
      <c r="X68" s="26"/>
      <c r="Y68" s="26"/>
      <c r="Z68" s="26"/>
      <c r="AA68" s="15"/>
      <c r="AB68" s="15"/>
      <c r="AK68" s="15"/>
      <c r="AL68" s="15"/>
      <c r="AM68" s="15"/>
    </row>
    <row r="69" spans="1:39" ht="16.899999999999999" customHeight="1" thickBot="1" x14ac:dyDescent="0.3">
      <c r="A69" s="720"/>
      <c r="B69" s="732"/>
      <c r="C69" s="68" t="s">
        <v>41</v>
      </c>
      <c r="D69" s="207" t="s">
        <v>87</v>
      </c>
      <c r="E69" s="180">
        <v>45700</v>
      </c>
      <c r="F69" s="156">
        <v>1</v>
      </c>
      <c r="G69" s="184" t="s">
        <v>9</v>
      </c>
      <c r="H69" s="101">
        <v>1</v>
      </c>
      <c r="I69" s="7">
        <v>1</v>
      </c>
      <c r="J69" s="7">
        <v>1</v>
      </c>
      <c r="K69" s="7">
        <v>1</v>
      </c>
      <c r="L69" s="33">
        <v>1</v>
      </c>
      <c r="M69" s="132"/>
      <c r="N69" s="174" t="s">
        <v>88</v>
      </c>
      <c r="O69" s="12"/>
      <c r="P69" s="5"/>
      <c r="Q69" s="28"/>
      <c r="R69" s="15"/>
      <c r="S69" s="15"/>
      <c r="T69" s="15"/>
      <c r="U69" s="26"/>
      <c r="V69" s="26"/>
      <c r="W69" s="26"/>
      <c r="X69" s="26"/>
      <c r="Y69" s="26"/>
      <c r="Z69" s="26"/>
      <c r="AA69" s="15"/>
      <c r="AB69" s="15"/>
      <c r="AK69" s="15"/>
      <c r="AL69" s="15"/>
      <c r="AM69" s="15"/>
    </row>
    <row r="70" spans="1:39" ht="16.899999999999999" customHeight="1" thickBot="1" x14ac:dyDescent="0.3">
      <c r="A70" s="720"/>
      <c r="B70" s="732"/>
      <c r="C70" s="68" t="s">
        <v>82</v>
      </c>
      <c r="D70" s="235" t="s">
        <v>89</v>
      </c>
      <c r="E70" s="180"/>
      <c r="F70" s="156">
        <v>1</v>
      </c>
      <c r="G70" s="184" t="s">
        <v>9</v>
      </c>
      <c r="H70" s="101">
        <v>1</v>
      </c>
      <c r="I70" s="7">
        <v>1</v>
      </c>
      <c r="J70" s="7">
        <v>1</v>
      </c>
      <c r="K70" s="7">
        <v>1</v>
      </c>
      <c r="L70" s="33">
        <v>1</v>
      </c>
      <c r="M70" s="122"/>
      <c r="N70" s="193" t="s">
        <v>446</v>
      </c>
      <c r="O70" s="12"/>
      <c r="P70" s="5"/>
      <c r="Q70" s="28"/>
      <c r="R70" s="15"/>
      <c r="S70" s="15"/>
      <c r="T70" s="15"/>
      <c r="U70" s="26"/>
      <c r="V70" s="26"/>
      <c r="W70" s="26"/>
      <c r="X70" s="26"/>
      <c r="Y70" s="26"/>
      <c r="Z70" s="26"/>
      <c r="AA70" s="15"/>
      <c r="AB70" s="15"/>
      <c r="AK70" s="15"/>
      <c r="AL70" s="15"/>
      <c r="AM70" s="15"/>
    </row>
    <row r="71" spans="1:39" ht="8.25" customHeight="1" thickBot="1" x14ac:dyDescent="0.3">
      <c r="A71" s="729"/>
      <c r="B71" s="733"/>
      <c r="C71" s="384"/>
      <c r="D71" s="389"/>
      <c r="E71" s="384"/>
      <c r="F71" s="384"/>
      <c r="G71" s="384"/>
      <c r="H71" s="389"/>
      <c r="I71" s="386"/>
      <c r="J71" s="388"/>
      <c r="K71" s="386"/>
      <c r="L71" s="387"/>
      <c r="N71" s="384"/>
      <c r="O71" s="12"/>
      <c r="P71" s="5"/>
      <c r="Q71" s="28"/>
      <c r="R71" s="15"/>
      <c r="S71" s="15"/>
      <c r="T71" s="15"/>
      <c r="U71" s="26"/>
      <c r="V71" s="26"/>
      <c r="W71" s="26"/>
      <c r="X71" s="26"/>
      <c r="Y71" s="26"/>
      <c r="Z71" s="26"/>
      <c r="AA71" s="15"/>
      <c r="AB71" s="15"/>
      <c r="AK71" s="15"/>
      <c r="AL71" s="15"/>
      <c r="AM71" s="15"/>
    </row>
    <row r="72" spans="1:39" ht="7.5" customHeight="1" thickBot="1" x14ac:dyDescent="0.3">
      <c r="A72" s="130"/>
      <c r="B72" s="130"/>
      <c r="C72" s="128"/>
      <c r="D72" s="94"/>
      <c r="E72" s="49"/>
      <c r="F72" s="1"/>
      <c r="G72" s="54"/>
      <c r="H72" s="1"/>
      <c r="I72" s="31"/>
      <c r="J72" s="1"/>
      <c r="K72" s="1"/>
      <c r="L72" s="1"/>
      <c r="M72" s="1"/>
      <c r="N72" s="80"/>
      <c r="O72" s="27"/>
      <c r="P72" s="5"/>
      <c r="Q72" s="28"/>
      <c r="R72" s="15"/>
      <c r="S72" s="15"/>
      <c r="T72" s="15"/>
    </row>
    <row r="73" spans="1:39" ht="30" customHeight="1" x14ac:dyDescent="0.25">
      <c r="A73" s="695" t="s">
        <v>99</v>
      </c>
      <c r="B73" s="723" t="s">
        <v>100</v>
      </c>
      <c r="C73" s="437" t="s">
        <v>45</v>
      </c>
      <c r="D73" s="443" t="s">
        <v>46</v>
      </c>
      <c r="E73" s="439"/>
      <c r="F73" s="160"/>
      <c r="G73" s="245"/>
      <c r="H73" s="188"/>
      <c r="I73" s="39"/>
      <c r="J73" s="253"/>
      <c r="K73" s="39"/>
      <c r="L73" s="40"/>
      <c r="M73" s="169"/>
      <c r="N73" s="311" t="s">
        <v>549</v>
      </c>
      <c r="O73" s="27"/>
      <c r="P73" s="5"/>
      <c r="Q73" s="28"/>
      <c r="R73" s="61"/>
      <c r="S73" s="61"/>
      <c r="T73" s="61"/>
      <c r="U73" s="15"/>
    </row>
    <row r="74" spans="1:39" ht="17.45" customHeight="1" x14ac:dyDescent="0.25">
      <c r="A74" s="696"/>
      <c r="B74" s="724"/>
      <c r="C74" s="139" t="s">
        <v>102</v>
      </c>
      <c r="D74" s="444" t="s">
        <v>103</v>
      </c>
      <c r="E74" s="440"/>
      <c r="F74" s="156">
        <v>1</v>
      </c>
      <c r="G74" s="125" t="s">
        <v>9</v>
      </c>
      <c r="H74" s="178">
        <v>1</v>
      </c>
      <c r="I74" s="7">
        <v>1</v>
      </c>
      <c r="J74" s="7">
        <v>1</v>
      </c>
      <c r="K74" s="47">
        <v>1</v>
      </c>
      <c r="L74" s="33">
        <v>1</v>
      </c>
      <c r="M74" s="1"/>
      <c r="N74" s="149"/>
      <c r="O74" s="27"/>
      <c r="P74" s="5"/>
      <c r="Q74" s="28"/>
      <c r="R74" s="61"/>
      <c r="S74" s="61"/>
      <c r="T74" s="61"/>
      <c r="U74" s="15"/>
    </row>
    <row r="75" spans="1:39" ht="17.45" customHeight="1" x14ac:dyDescent="0.25">
      <c r="A75" s="696"/>
      <c r="B75" s="724"/>
      <c r="C75" s="139" t="s">
        <v>104</v>
      </c>
      <c r="D75" s="465" t="s">
        <v>372</v>
      </c>
      <c r="E75" s="440">
        <v>45678</v>
      </c>
      <c r="F75" s="420">
        <v>1</v>
      </c>
      <c r="G75" s="421" t="s">
        <v>9</v>
      </c>
      <c r="H75" s="178">
        <v>1</v>
      </c>
      <c r="I75" s="7">
        <v>1</v>
      </c>
      <c r="J75" s="7">
        <v>1</v>
      </c>
      <c r="K75" s="47">
        <v>1</v>
      </c>
      <c r="L75" s="35">
        <v>1</v>
      </c>
      <c r="M75" s="1"/>
      <c r="N75" s="149" t="str">
        <f ca="1">CONCATENATE(" Se debió emitir el ", TEXT(E75, "DD/MMM")," en ", RIGHT(D75,5)," - ", NETWORKDAYS(E75,TODAY()), " días de retraso (Wood)")</f>
        <v xml:space="preserve"> Se debió emitir el 21/Ene en Rev.1 - 54 días de retraso (Wood)</v>
      </c>
      <c r="O75" s="27"/>
      <c r="P75" s="5"/>
      <c r="Q75" s="28"/>
      <c r="R75" s="15"/>
      <c r="S75" s="15"/>
      <c r="T75" s="15"/>
    </row>
    <row r="76" spans="1:39" ht="17.45" customHeight="1" x14ac:dyDescent="0.25">
      <c r="A76" s="696"/>
      <c r="B76" s="724"/>
      <c r="C76" s="139" t="s">
        <v>104</v>
      </c>
      <c r="D76" s="465" t="s">
        <v>450</v>
      </c>
      <c r="E76" s="440">
        <v>45671</v>
      </c>
      <c r="F76" s="420">
        <v>1</v>
      </c>
      <c r="G76" s="421" t="s">
        <v>9</v>
      </c>
      <c r="H76" s="178">
        <v>1</v>
      </c>
      <c r="I76" s="7">
        <v>1</v>
      </c>
      <c r="J76" s="7">
        <v>1</v>
      </c>
      <c r="K76" s="47">
        <v>1</v>
      </c>
      <c r="L76" s="35">
        <v>1</v>
      </c>
      <c r="M76" s="1"/>
      <c r="N76" s="149" t="s">
        <v>550</v>
      </c>
      <c r="O76" s="27"/>
      <c r="P76" s="5"/>
      <c r="Q76" s="28"/>
      <c r="R76" s="15"/>
      <c r="S76" s="15"/>
      <c r="T76" s="15"/>
    </row>
    <row r="77" spans="1:39" ht="17.45" customHeight="1" x14ac:dyDescent="0.25">
      <c r="A77" s="696"/>
      <c r="B77" s="724"/>
      <c r="C77" s="313" t="s">
        <v>104</v>
      </c>
      <c r="D77" s="476" t="s">
        <v>451</v>
      </c>
      <c r="E77" s="440">
        <v>45678</v>
      </c>
      <c r="F77" s="420">
        <v>1</v>
      </c>
      <c r="G77" s="421" t="s">
        <v>9</v>
      </c>
      <c r="H77" s="297">
        <v>1</v>
      </c>
      <c r="I77" s="11">
        <v>1</v>
      </c>
      <c r="J77" s="11">
        <v>1</v>
      </c>
      <c r="K77" s="47">
        <v>1</v>
      </c>
      <c r="L77" s="33">
        <v>1</v>
      </c>
      <c r="M77" s="167"/>
      <c r="N77" s="149" t="s">
        <v>550</v>
      </c>
      <c r="O77" s="27"/>
      <c r="P77" s="5"/>
      <c r="Q77" s="28"/>
      <c r="R77" s="15"/>
      <c r="S77" s="15"/>
      <c r="T77" s="15"/>
    </row>
    <row r="78" spans="1:39" ht="17.45" customHeight="1" x14ac:dyDescent="0.25">
      <c r="A78" s="696"/>
      <c r="B78" s="724"/>
      <c r="C78" s="313" t="s">
        <v>104</v>
      </c>
      <c r="D78" s="426" t="s">
        <v>551</v>
      </c>
      <c r="E78" s="440">
        <v>45671</v>
      </c>
      <c r="F78" s="423">
        <v>3</v>
      </c>
      <c r="G78" s="419" t="s">
        <v>9</v>
      </c>
      <c r="H78" s="161">
        <v>2</v>
      </c>
      <c r="I78" s="31">
        <v>4</v>
      </c>
      <c r="J78" s="31">
        <v>0</v>
      </c>
      <c r="K78" s="162">
        <v>0</v>
      </c>
      <c r="L78" s="41">
        <v>0</v>
      </c>
      <c r="M78" s="1"/>
      <c r="N78" s="149" t="s">
        <v>182</v>
      </c>
      <c r="O78" s="27"/>
      <c r="P78" s="5"/>
      <c r="Q78" s="28"/>
      <c r="R78" s="15"/>
      <c r="S78" s="15"/>
      <c r="T78" s="15"/>
    </row>
    <row r="79" spans="1:39" ht="17.45" customHeight="1" x14ac:dyDescent="0.25">
      <c r="A79" s="696"/>
      <c r="B79" s="724"/>
      <c r="C79" s="280" t="s">
        <v>104</v>
      </c>
      <c r="D79" s="476" t="s">
        <v>373</v>
      </c>
      <c r="E79" s="440">
        <v>45681</v>
      </c>
      <c r="F79" s="219">
        <v>2</v>
      </c>
      <c r="G79" s="422" t="s">
        <v>9</v>
      </c>
      <c r="H79" s="134">
        <v>4</v>
      </c>
      <c r="I79" s="199">
        <v>1</v>
      </c>
      <c r="J79" s="199">
        <v>1</v>
      </c>
      <c r="K79" s="194">
        <v>1</v>
      </c>
      <c r="L79" s="195">
        <v>1</v>
      </c>
      <c r="M79" s="140"/>
      <c r="N79" s="149" t="str">
        <f ca="1">CONCATENATE(" Se debió emitir el ", TEXT(E79, "DD/MMM")," en ", RIGHT(D79,5)," - ", NETWORKDAYS(E79,TODAY()), " días de retraso (Wood)")</f>
        <v xml:space="preserve"> Se debió emitir el 24/Ene en Rev.0 - 51 días de retraso (Wood)</v>
      </c>
      <c r="O79" s="27"/>
      <c r="P79" s="5"/>
      <c r="Q79" s="28"/>
      <c r="R79" s="15"/>
      <c r="S79" s="15"/>
      <c r="T79" s="15"/>
    </row>
    <row r="80" spans="1:39" ht="17.45" customHeight="1" x14ac:dyDescent="0.25">
      <c r="A80" s="696"/>
      <c r="B80" s="724"/>
      <c r="C80" s="280" t="s">
        <v>104</v>
      </c>
      <c r="D80" s="465" t="s">
        <v>375</v>
      </c>
      <c r="E80" s="440">
        <v>45681</v>
      </c>
      <c r="F80" s="424">
        <v>2</v>
      </c>
      <c r="G80" s="402" t="s">
        <v>9</v>
      </c>
      <c r="H80" s="163">
        <v>4</v>
      </c>
      <c r="I80" s="200">
        <v>1</v>
      </c>
      <c r="J80" s="200">
        <v>1</v>
      </c>
      <c r="K80" s="196">
        <v>1</v>
      </c>
      <c r="L80" s="197">
        <v>1</v>
      </c>
      <c r="M80" s="179"/>
      <c r="N80" s="149" t="str">
        <f ca="1">CONCATENATE(" Se debió emitir el ", TEXT(E80, "DD/MMM")," en ", RIGHT(D80,5)," - ", NETWORKDAYS(E80,TODAY()), " días de retraso (Wood)")</f>
        <v xml:space="preserve"> Se debió emitir el 24/Ene en Rev.0 - 51 días de retraso (Wood)</v>
      </c>
      <c r="O80" s="27"/>
      <c r="P80" s="5"/>
      <c r="Q80" s="28"/>
      <c r="R80" s="15"/>
      <c r="S80" s="15"/>
      <c r="T80" s="15"/>
    </row>
    <row r="81" spans="1:20" ht="17.45" customHeight="1" x14ac:dyDescent="0.25">
      <c r="A81" s="696"/>
      <c r="B81" s="724"/>
      <c r="C81" s="280" t="s">
        <v>104</v>
      </c>
      <c r="D81" s="444" t="s">
        <v>552</v>
      </c>
      <c r="E81" s="442">
        <v>45681</v>
      </c>
      <c r="F81" s="424">
        <v>2</v>
      </c>
      <c r="G81" s="402" t="s">
        <v>9</v>
      </c>
      <c r="H81" s="163">
        <v>2</v>
      </c>
      <c r="I81" s="200">
        <v>4</v>
      </c>
      <c r="J81" s="200">
        <v>0</v>
      </c>
      <c r="K81" s="196">
        <v>0</v>
      </c>
      <c r="L81" s="197">
        <v>0</v>
      </c>
      <c r="M81" s="179"/>
      <c r="N81" s="149" t="s">
        <v>182</v>
      </c>
      <c r="O81" s="27"/>
      <c r="P81" s="5"/>
      <c r="Q81" s="28"/>
      <c r="R81" s="15"/>
      <c r="S81" s="15"/>
      <c r="T81" s="15"/>
    </row>
    <row r="82" spans="1:20" ht="17.45" customHeight="1" x14ac:dyDescent="0.25">
      <c r="A82" s="696"/>
      <c r="B82" s="724"/>
      <c r="C82" s="280" t="s">
        <v>104</v>
      </c>
      <c r="D82" s="465" t="s">
        <v>452</v>
      </c>
      <c r="E82" s="442">
        <v>45695</v>
      </c>
      <c r="F82" s="424">
        <v>1</v>
      </c>
      <c r="G82" s="402" t="s">
        <v>9</v>
      </c>
      <c r="H82" s="163">
        <v>1</v>
      </c>
      <c r="I82" s="200">
        <v>1</v>
      </c>
      <c r="J82" s="200">
        <v>1</v>
      </c>
      <c r="K82" s="196">
        <v>1</v>
      </c>
      <c r="L82" s="197">
        <v>1</v>
      </c>
      <c r="M82" s="179"/>
      <c r="N82" s="149" t="str">
        <f ca="1">CONCATENATE(" Se debió emitir el ", TEXT(E82, "DD/MMM")," en ", RIGHT(D82,5)," - ", NETWORKDAYS(E82,TODAY()), " días de retraso (Wood)")</f>
        <v xml:space="preserve"> Se debió emitir el 07/Feb en Rev.B - 41 días de retraso (Wood)</v>
      </c>
      <c r="O82" s="27"/>
      <c r="P82" s="5"/>
      <c r="Q82" s="28"/>
      <c r="R82" s="15"/>
      <c r="S82" s="15"/>
      <c r="T82" s="15"/>
    </row>
    <row r="83" spans="1:20" ht="17.45" customHeight="1" x14ac:dyDescent="0.25">
      <c r="A83" s="696"/>
      <c r="B83" s="724"/>
      <c r="C83" s="280" t="s">
        <v>104</v>
      </c>
      <c r="D83" s="465" t="s">
        <v>109</v>
      </c>
      <c r="E83" s="440">
        <v>45699</v>
      </c>
      <c r="F83" s="424">
        <v>1</v>
      </c>
      <c r="G83" s="402" t="s">
        <v>9</v>
      </c>
      <c r="H83" s="163">
        <v>1</v>
      </c>
      <c r="I83" s="200">
        <v>1</v>
      </c>
      <c r="J83" s="200">
        <v>1</v>
      </c>
      <c r="K83" s="196">
        <v>1</v>
      </c>
      <c r="L83" s="197">
        <v>1</v>
      </c>
      <c r="M83" s="12"/>
      <c r="N83" s="149" t="str">
        <f ca="1">CONCATENATE(" Se debió emitir el ", TEXT(E83, "DD/MMM")," en ", RIGHT(D83,5)," - ", NETWORKDAYS(E83,TODAY()), " días de retraso (Wood)")</f>
        <v xml:space="preserve"> Se debió emitir el 11/Feb en Rev.0 - 39 días de retraso (Wood)</v>
      </c>
      <c r="O83" s="27"/>
      <c r="P83" s="5"/>
      <c r="Q83" s="28"/>
      <c r="R83" s="15"/>
      <c r="S83" s="15"/>
      <c r="T83" s="15"/>
    </row>
    <row r="84" spans="1:20" ht="17.45" customHeight="1" x14ac:dyDescent="0.25">
      <c r="A84" s="696"/>
      <c r="B84" s="724"/>
      <c r="C84" s="280" t="s">
        <v>104</v>
      </c>
      <c r="D84" s="465" t="s">
        <v>378</v>
      </c>
      <c r="E84" s="442">
        <v>45695</v>
      </c>
      <c r="F84" s="424">
        <v>1</v>
      </c>
      <c r="G84" s="402" t="s">
        <v>9</v>
      </c>
      <c r="H84" s="163">
        <v>1</v>
      </c>
      <c r="I84" s="200">
        <v>1</v>
      </c>
      <c r="J84" s="200">
        <v>1</v>
      </c>
      <c r="K84" s="196">
        <v>1</v>
      </c>
      <c r="L84" s="197">
        <v>1</v>
      </c>
      <c r="M84" s="12"/>
      <c r="N84" s="149" t="str">
        <f ca="1">CONCATENATE(" Se debió emitir el ", TEXT(E84, "DD/MMM")," en ", RIGHT(D84,5)," - ", NETWORKDAYS(E84,TODAY()), " días de retraso (Wood)")</f>
        <v xml:space="preserve"> Se debió emitir el 07/Feb en Rev.B - 41 días de retraso (Wood)</v>
      </c>
      <c r="O84" s="27"/>
      <c r="P84" s="5"/>
      <c r="Q84" s="28"/>
      <c r="R84" s="15"/>
      <c r="S84" s="15"/>
      <c r="T84" s="15"/>
    </row>
    <row r="85" spans="1:20" ht="17.45" customHeight="1" x14ac:dyDescent="0.25">
      <c r="A85" s="696"/>
      <c r="B85" s="724"/>
      <c r="C85" s="280" t="s">
        <v>104</v>
      </c>
      <c r="D85" s="465" t="s">
        <v>108</v>
      </c>
      <c r="E85" s="524">
        <v>45695</v>
      </c>
      <c r="F85" s="424">
        <v>1</v>
      </c>
      <c r="G85" s="402" t="s">
        <v>9</v>
      </c>
      <c r="H85" s="163">
        <v>1</v>
      </c>
      <c r="I85" s="200">
        <v>1</v>
      </c>
      <c r="J85" s="200">
        <v>1</v>
      </c>
      <c r="K85" s="196">
        <v>1</v>
      </c>
      <c r="L85" s="197">
        <v>1</v>
      </c>
      <c r="M85" s="12"/>
      <c r="N85" s="149" t="str">
        <f ca="1">CONCATENATE(" Se debió emitir el ", TEXT(E85, "DD/MMM")," en ", RIGHT(D85,5)," - ", NETWORKDAYS(E85,TODAY()), " días de retraso (Wood)")</f>
        <v xml:space="preserve"> Se debió emitir el 07/Feb en Rev.B - 41 días de retraso (Wood)</v>
      </c>
      <c r="O85" s="27"/>
      <c r="P85" s="5"/>
      <c r="Q85" s="28"/>
      <c r="R85" s="15"/>
      <c r="S85" s="15"/>
      <c r="T85" s="15"/>
    </row>
    <row r="86" spans="1:20" ht="17.45" customHeight="1" x14ac:dyDescent="0.25">
      <c r="A86" s="696"/>
      <c r="B86" s="724"/>
      <c r="C86" s="139" t="s">
        <v>553</v>
      </c>
      <c r="D86" s="444" t="s">
        <v>554</v>
      </c>
      <c r="E86" s="112">
        <v>45680</v>
      </c>
      <c r="F86" s="158">
        <v>2</v>
      </c>
      <c r="G86" s="246" t="s">
        <v>9</v>
      </c>
      <c r="H86" s="135">
        <v>2</v>
      </c>
      <c r="I86" s="10">
        <v>4</v>
      </c>
      <c r="J86" s="44">
        <v>0</v>
      </c>
      <c r="K86" s="44">
        <v>0</v>
      </c>
      <c r="L86" s="38">
        <v>0</v>
      </c>
      <c r="M86" s="170"/>
      <c r="N86" s="149" t="s">
        <v>182</v>
      </c>
      <c r="O86" s="27"/>
      <c r="P86" s="5"/>
      <c r="Q86" s="28"/>
      <c r="R86" s="15"/>
      <c r="S86" s="15"/>
      <c r="T86" s="15"/>
    </row>
    <row r="87" spans="1:20" ht="17.45" customHeight="1" x14ac:dyDescent="0.25">
      <c r="A87" s="696"/>
      <c r="B87" s="724"/>
      <c r="C87" s="313" t="s">
        <v>553</v>
      </c>
      <c r="D87" s="86" t="s">
        <v>555</v>
      </c>
      <c r="E87" s="440">
        <v>45685</v>
      </c>
      <c r="F87" s="156">
        <v>2</v>
      </c>
      <c r="G87" s="125" t="s">
        <v>9</v>
      </c>
      <c r="H87" s="178">
        <v>2</v>
      </c>
      <c r="I87" s="7">
        <v>4</v>
      </c>
      <c r="J87" s="279">
        <v>0</v>
      </c>
      <c r="K87" s="47">
        <v>0</v>
      </c>
      <c r="L87" s="33">
        <v>0</v>
      </c>
      <c r="M87" s="101"/>
      <c r="N87" s="149" t="s">
        <v>182</v>
      </c>
      <c r="O87" s="27"/>
      <c r="P87" s="5"/>
      <c r="Q87" s="28"/>
      <c r="R87" s="15"/>
      <c r="S87" s="15"/>
      <c r="T87" s="15"/>
    </row>
    <row r="88" spans="1:20" ht="17.45" customHeight="1" x14ac:dyDescent="0.25">
      <c r="A88" s="696"/>
      <c r="B88" s="724"/>
      <c r="C88" s="139" t="s">
        <v>104</v>
      </c>
      <c r="D88" s="86" t="s">
        <v>380</v>
      </c>
      <c r="E88" s="440"/>
      <c r="F88" s="156">
        <v>1</v>
      </c>
      <c r="G88" s="125" t="s">
        <v>9</v>
      </c>
      <c r="H88" s="178">
        <v>1</v>
      </c>
      <c r="I88" s="7">
        <v>1</v>
      </c>
      <c r="J88" s="279">
        <v>1</v>
      </c>
      <c r="K88" s="47">
        <v>1</v>
      </c>
      <c r="L88" s="33">
        <v>1</v>
      </c>
      <c r="M88" s="101"/>
      <c r="N88" s="88"/>
      <c r="O88" s="27"/>
      <c r="P88" s="5"/>
      <c r="Q88" s="28"/>
      <c r="R88" s="15"/>
      <c r="S88" s="15"/>
      <c r="T88" s="15"/>
    </row>
    <row r="89" spans="1:20" ht="17.45" customHeight="1" x14ac:dyDescent="0.25">
      <c r="A89" s="696"/>
      <c r="B89" s="724"/>
      <c r="C89" s="139" t="s">
        <v>41</v>
      </c>
      <c r="D89" s="86" t="s">
        <v>381</v>
      </c>
      <c r="E89" s="440"/>
      <c r="F89" s="156">
        <v>1</v>
      </c>
      <c r="G89" s="125" t="s">
        <v>9</v>
      </c>
      <c r="H89" s="178">
        <v>1</v>
      </c>
      <c r="I89" s="7">
        <v>1</v>
      </c>
      <c r="J89" s="279">
        <v>1</v>
      </c>
      <c r="K89" s="47">
        <v>1</v>
      </c>
      <c r="L89" s="33">
        <v>1</v>
      </c>
      <c r="M89" s="101"/>
      <c r="N89" s="88"/>
      <c r="O89" s="27"/>
      <c r="P89" s="5"/>
      <c r="Q89" s="28"/>
      <c r="R89" s="15"/>
      <c r="S89" s="15"/>
      <c r="T89" s="15"/>
    </row>
    <row r="90" spans="1:20" ht="15.75" x14ac:dyDescent="0.25">
      <c r="A90" s="696"/>
      <c r="B90" s="724"/>
      <c r="C90" s="139" t="s">
        <v>41</v>
      </c>
      <c r="D90" s="86" t="s">
        <v>383</v>
      </c>
      <c r="E90" s="440">
        <v>45714</v>
      </c>
      <c r="F90" s="156">
        <v>1</v>
      </c>
      <c r="G90" s="125" t="s">
        <v>9</v>
      </c>
      <c r="H90" s="178">
        <v>1</v>
      </c>
      <c r="I90" s="7">
        <v>1</v>
      </c>
      <c r="J90" s="279">
        <v>1</v>
      </c>
      <c r="K90" s="47">
        <v>1</v>
      </c>
      <c r="L90" s="33">
        <v>1</v>
      </c>
      <c r="M90" s="101"/>
      <c r="N90" s="88"/>
      <c r="O90" s="27"/>
      <c r="P90" s="5"/>
      <c r="Q90" s="28"/>
      <c r="R90" s="15"/>
      <c r="S90" s="15"/>
      <c r="T90" s="15"/>
    </row>
    <row r="91" spans="1:20" ht="15.75" x14ac:dyDescent="0.25">
      <c r="A91" s="696"/>
      <c r="B91" s="724"/>
      <c r="C91" s="139" t="s">
        <v>140</v>
      </c>
      <c r="D91" s="86" t="s">
        <v>456</v>
      </c>
      <c r="E91" s="440">
        <v>45702</v>
      </c>
      <c r="F91" s="156"/>
      <c r="G91" s="125" t="s">
        <v>9</v>
      </c>
      <c r="H91" s="178"/>
      <c r="I91" s="7">
        <v>1</v>
      </c>
      <c r="J91" s="279">
        <v>1</v>
      </c>
      <c r="K91" s="47">
        <v>2</v>
      </c>
      <c r="L91" s="33">
        <v>2</v>
      </c>
      <c r="M91" s="101"/>
      <c r="N91" s="88" t="s">
        <v>457</v>
      </c>
      <c r="O91" s="27"/>
      <c r="P91" s="5"/>
      <c r="Q91" s="28"/>
      <c r="R91" s="15"/>
      <c r="S91" s="15"/>
      <c r="T91" s="15"/>
    </row>
    <row r="92" spans="1:20" ht="15.75" x14ac:dyDescent="0.25">
      <c r="A92" s="696"/>
      <c r="B92" s="724"/>
      <c r="C92" s="139" t="s">
        <v>41</v>
      </c>
      <c r="D92" s="86" t="s">
        <v>458</v>
      </c>
      <c r="E92" s="440">
        <v>45706</v>
      </c>
      <c r="F92" s="156">
        <v>1</v>
      </c>
      <c r="G92" s="125" t="s">
        <v>9</v>
      </c>
      <c r="H92" s="178">
        <v>1</v>
      </c>
      <c r="I92" s="7">
        <v>1</v>
      </c>
      <c r="J92" s="279">
        <v>1</v>
      </c>
      <c r="K92" s="47">
        <v>1</v>
      </c>
      <c r="L92" s="33">
        <v>1</v>
      </c>
      <c r="M92" s="101"/>
      <c r="N92" s="88"/>
      <c r="O92" s="27"/>
      <c r="P92" s="5"/>
      <c r="Q92" s="28"/>
      <c r="R92" s="15"/>
      <c r="S92" s="15"/>
      <c r="T92" s="15"/>
    </row>
    <row r="93" spans="1:20" ht="8.25" customHeight="1" thickBot="1" x14ac:dyDescent="0.3">
      <c r="A93" s="696"/>
      <c r="B93" s="724"/>
      <c r="C93" s="438"/>
      <c r="D93" s="517"/>
      <c r="E93" s="49"/>
      <c r="F93" s="423"/>
      <c r="G93" s="419"/>
      <c r="H93" s="161"/>
      <c r="I93" s="31"/>
      <c r="J93" s="250"/>
      <c r="K93" s="162"/>
      <c r="L93" s="41"/>
      <c r="M93" s="1"/>
      <c r="N93" s="164"/>
      <c r="O93" s="27"/>
      <c r="P93" s="5"/>
      <c r="Q93" s="28"/>
      <c r="R93" s="15"/>
      <c r="S93" s="15"/>
      <c r="T93" s="15"/>
    </row>
    <row r="94" spans="1:20" ht="17.45" customHeight="1" x14ac:dyDescent="0.25">
      <c r="A94" s="696"/>
      <c r="B94" s="723" t="s">
        <v>120</v>
      </c>
      <c r="C94" s="400" t="s">
        <v>104</v>
      </c>
      <c r="D94" s="518" t="s">
        <v>121</v>
      </c>
      <c r="E94" s="308">
        <v>45681</v>
      </c>
      <c r="F94" s="98">
        <v>1</v>
      </c>
      <c r="G94" s="288" t="s">
        <v>9</v>
      </c>
      <c r="H94" s="285">
        <v>1</v>
      </c>
      <c r="I94" s="8">
        <v>1</v>
      </c>
      <c r="J94" s="8">
        <v>1</v>
      </c>
      <c r="K94" s="46">
        <v>1</v>
      </c>
      <c r="L94" s="32">
        <v>1</v>
      </c>
      <c r="M94" s="209"/>
      <c r="N94" s="82" t="s">
        <v>459</v>
      </c>
      <c r="O94" s="27"/>
      <c r="P94" s="5"/>
      <c r="Q94" s="28"/>
      <c r="R94" s="15"/>
      <c r="S94" s="15"/>
      <c r="T94" s="15"/>
    </row>
    <row r="95" spans="1:20" ht="17.45" customHeight="1" x14ac:dyDescent="0.25">
      <c r="A95" s="696"/>
      <c r="B95" s="724"/>
      <c r="C95" s="470" t="s">
        <v>104</v>
      </c>
      <c r="D95" s="515" t="s">
        <v>122</v>
      </c>
      <c r="E95" s="191">
        <v>45688</v>
      </c>
      <c r="F95" s="108">
        <v>1</v>
      </c>
      <c r="G95" s="421" t="s">
        <v>9</v>
      </c>
      <c r="H95" s="297">
        <v>1</v>
      </c>
      <c r="I95" s="11">
        <v>1</v>
      </c>
      <c r="J95" s="11">
        <v>1</v>
      </c>
      <c r="K95" s="64">
        <v>1</v>
      </c>
      <c r="L95" s="35">
        <v>1</v>
      </c>
      <c r="M95" s="167"/>
      <c r="N95" s="149" t="str">
        <f ca="1">CONCATENATE(" Se debió emitir el ", TEXT(E95, "DD/MMM")," en ", RIGHT(D95,5)," - ", NETWORKDAYS(E95,TODAY()), " días de retraso (Wood)")</f>
        <v xml:space="preserve"> Se debió emitir el 31/Ene en Rev.B - 46 días de retraso (Wood)</v>
      </c>
      <c r="O95" s="27"/>
      <c r="P95" s="5"/>
      <c r="Q95" s="28"/>
      <c r="R95" s="15"/>
      <c r="S95" s="15"/>
      <c r="T95" s="15"/>
    </row>
    <row r="96" spans="1:20" ht="17.45" customHeight="1" x14ac:dyDescent="0.25">
      <c r="A96" s="696"/>
      <c r="B96" s="724"/>
      <c r="C96" s="470" t="s">
        <v>104</v>
      </c>
      <c r="D96" s="515" t="s">
        <v>556</v>
      </c>
      <c r="E96" s="513">
        <v>45695</v>
      </c>
      <c r="F96" s="108">
        <v>1</v>
      </c>
      <c r="G96" s="421" t="s">
        <v>9</v>
      </c>
      <c r="H96" s="297">
        <v>1</v>
      </c>
      <c r="I96" s="11">
        <v>1</v>
      </c>
      <c r="J96" s="11">
        <v>1</v>
      </c>
      <c r="K96" s="64">
        <v>1</v>
      </c>
      <c r="L96" s="35">
        <v>1</v>
      </c>
      <c r="M96" s="167"/>
      <c r="N96" s="88" t="s">
        <v>557</v>
      </c>
      <c r="O96" s="27"/>
      <c r="P96" s="5"/>
      <c r="Q96" s="28"/>
      <c r="R96" s="15"/>
      <c r="S96" s="15"/>
      <c r="T96" s="15"/>
    </row>
    <row r="97" spans="1:20" ht="17.45" customHeight="1" x14ac:dyDescent="0.25">
      <c r="A97" s="696"/>
      <c r="B97" s="724"/>
      <c r="C97" s="470" t="s">
        <v>104</v>
      </c>
      <c r="D97" s="515" t="s">
        <v>389</v>
      </c>
      <c r="E97" s="513">
        <v>45695</v>
      </c>
      <c r="F97" s="108">
        <v>1</v>
      </c>
      <c r="G97" s="421" t="s">
        <v>9</v>
      </c>
      <c r="H97" s="297">
        <v>1</v>
      </c>
      <c r="I97" s="11">
        <v>1</v>
      </c>
      <c r="J97" s="11">
        <v>1</v>
      </c>
      <c r="K97" s="64">
        <v>1</v>
      </c>
      <c r="L97" s="35">
        <v>1</v>
      </c>
      <c r="M97" s="167"/>
      <c r="N97" s="88" t="str">
        <f ca="1">CONCATENATE(" Se debió emitir el ", TEXT(E97, "DD/MMM")," en ", RIGHT(D97,5)," - ", NETWORKDAYS(E97,TODAY()), " días de retraso (Wood)")</f>
        <v xml:space="preserve"> Se debió emitir el 07/Feb en Rev.B - 41 días de retraso (Wood)</v>
      </c>
      <c r="O97" s="27"/>
      <c r="P97" s="5"/>
      <c r="Q97" s="28"/>
      <c r="R97" s="15"/>
      <c r="S97" s="15"/>
      <c r="T97" s="15"/>
    </row>
    <row r="98" spans="1:20" ht="17.45" customHeight="1" x14ac:dyDescent="0.25">
      <c r="A98" s="696"/>
      <c r="B98" s="724"/>
      <c r="C98" s="470" t="s">
        <v>104</v>
      </c>
      <c r="D98" s="456" t="s">
        <v>123</v>
      </c>
      <c r="E98" s="191">
        <v>45709</v>
      </c>
      <c r="F98" s="108">
        <v>1</v>
      </c>
      <c r="G98" s="421" t="s">
        <v>9</v>
      </c>
      <c r="H98" s="297">
        <v>1</v>
      </c>
      <c r="I98" s="11">
        <v>1</v>
      </c>
      <c r="J98" s="11">
        <v>1</v>
      </c>
      <c r="K98" s="64">
        <v>1</v>
      </c>
      <c r="L98" s="35">
        <v>1</v>
      </c>
      <c r="M98" s="167"/>
      <c r="N98" s="84"/>
      <c r="O98" s="27"/>
      <c r="P98" s="5"/>
      <c r="Q98" s="28"/>
      <c r="R98" s="15"/>
      <c r="S98" s="15"/>
      <c r="T98" s="15"/>
    </row>
    <row r="99" spans="1:20" ht="17.45" customHeight="1" x14ac:dyDescent="0.25">
      <c r="A99" s="696"/>
      <c r="B99" s="724"/>
      <c r="C99" s="470" t="s">
        <v>104</v>
      </c>
      <c r="D99" s="456" t="s">
        <v>390</v>
      </c>
      <c r="E99" s="191">
        <v>45709</v>
      </c>
      <c r="F99" s="108">
        <v>1</v>
      </c>
      <c r="G99" s="421" t="s">
        <v>9</v>
      </c>
      <c r="H99" s="297">
        <v>1</v>
      </c>
      <c r="I99" s="11">
        <v>1</v>
      </c>
      <c r="J99" s="11">
        <v>1</v>
      </c>
      <c r="K99" s="64">
        <v>1</v>
      </c>
      <c r="L99" s="35">
        <v>1</v>
      </c>
      <c r="M99" s="167"/>
      <c r="N99" s="84"/>
      <c r="O99" s="27"/>
      <c r="P99" s="5"/>
      <c r="Q99" s="28"/>
      <c r="R99" s="15"/>
      <c r="S99" s="15"/>
      <c r="T99" s="15"/>
    </row>
    <row r="100" spans="1:20" ht="17.45" customHeight="1" x14ac:dyDescent="0.25">
      <c r="A100" s="696"/>
      <c r="B100" s="724"/>
      <c r="C100" s="347" t="s">
        <v>125</v>
      </c>
      <c r="D100" s="269" t="s">
        <v>129</v>
      </c>
      <c r="E100" s="180">
        <v>45688</v>
      </c>
      <c r="F100" s="97">
        <v>1</v>
      </c>
      <c r="G100" s="125" t="s">
        <v>9</v>
      </c>
      <c r="H100" s="178">
        <v>1</v>
      </c>
      <c r="I100" s="7">
        <v>1</v>
      </c>
      <c r="J100" s="7">
        <v>1</v>
      </c>
      <c r="K100" s="47">
        <v>1</v>
      </c>
      <c r="L100" s="33">
        <v>1</v>
      </c>
      <c r="M100" s="101"/>
      <c r="N100" s="88"/>
      <c r="O100" s="27"/>
      <c r="P100" s="5"/>
      <c r="Q100" s="28"/>
      <c r="R100" s="15"/>
      <c r="S100" s="15"/>
      <c r="T100" s="15"/>
    </row>
    <row r="101" spans="1:20" ht="17.45" customHeight="1" x14ac:dyDescent="0.25">
      <c r="A101" s="696"/>
      <c r="B101" s="724"/>
      <c r="C101" s="347" t="s">
        <v>140</v>
      </c>
      <c r="D101" s="526" t="s">
        <v>130</v>
      </c>
      <c r="E101" s="180">
        <v>45695</v>
      </c>
      <c r="F101" s="97">
        <v>1</v>
      </c>
      <c r="G101" s="125" t="s">
        <v>9</v>
      </c>
      <c r="H101" s="178">
        <v>1</v>
      </c>
      <c r="I101" s="7">
        <v>1</v>
      </c>
      <c r="J101" s="7">
        <v>1</v>
      </c>
      <c r="K101" s="47">
        <v>1</v>
      </c>
      <c r="L101" s="33">
        <v>1</v>
      </c>
      <c r="M101" s="101"/>
      <c r="N101" s="88" t="s">
        <v>558</v>
      </c>
      <c r="O101" s="27"/>
      <c r="P101" s="5"/>
      <c r="Q101" s="28"/>
      <c r="R101" s="15"/>
      <c r="S101" s="15"/>
      <c r="T101" s="15"/>
    </row>
    <row r="102" spans="1:20" ht="17.45" customHeight="1" x14ac:dyDescent="0.25">
      <c r="A102" s="696"/>
      <c r="B102" s="724"/>
      <c r="C102" s="347" t="s">
        <v>125</v>
      </c>
      <c r="D102" s="269" t="s">
        <v>131</v>
      </c>
      <c r="E102" s="418">
        <v>45681</v>
      </c>
      <c r="F102" s="97">
        <v>2</v>
      </c>
      <c r="G102" s="125" t="s">
        <v>9</v>
      </c>
      <c r="H102" s="178">
        <v>2</v>
      </c>
      <c r="I102" s="7">
        <v>2</v>
      </c>
      <c r="J102" s="7">
        <v>2</v>
      </c>
      <c r="K102" s="47">
        <v>2</v>
      </c>
      <c r="L102" s="33">
        <v>2</v>
      </c>
      <c r="M102" s="101"/>
      <c r="N102" s="519" t="s">
        <v>132</v>
      </c>
      <c r="O102" s="27"/>
      <c r="P102" s="5"/>
      <c r="Q102" s="28"/>
      <c r="R102" s="15"/>
      <c r="S102" s="15"/>
      <c r="T102" s="15"/>
    </row>
    <row r="103" spans="1:20" ht="17.45" customHeight="1" x14ac:dyDescent="0.25">
      <c r="A103" s="696"/>
      <c r="B103" s="724"/>
      <c r="C103" s="347" t="s">
        <v>125</v>
      </c>
      <c r="D103" s="92" t="s">
        <v>133</v>
      </c>
      <c r="E103" s="180">
        <v>45681</v>
      </c>
      <c r="F103" s="97">
        <v>1</v>
      </c>
      <c r="G103" s="125" t="s">
        <v>9</v>
      </c>
      <c r="H103" s="178">
        <v>1</v>
      </c>
      <c r="I103" s="7">
        <v>1</v>
      </c>
      <c r="J103" s="7">
        <v>1</v>
      </c>
      <c r="K103" s="47">
        <v>1</v>
      </c>
      <c r="L103" s="33">
        <v>1</v>
      </c>
      <c r="M103" s="101"/>
      <c r="N103" s="88" t="s">
        <v>559</v>
      </c>
      <c r="O103" s="27"/>
      <c r="P103" s="5"/>
      <c r="Q103" s="28"/>
      <c r="R103" s="15"/>
      <c r="S103" s="15"/>
      <c r="T103" s="15"/>
    </row>
    <row r="104" spans="1:20" ht="17.45" customHeight="1" x14ac:dyDescent="0.25">
      <c r="A104" s="696"/>
      <c r="B104" s="724"/>
      <c r="C104" s="347" t="s">
        <v>125</v>
      </c>
      <c r="D104" s="269" t="s">
        <v>134</v>
      </c>
      <c r="E104" s="180">
        <v>45681</v>
      </c>
      <c r="F104" s="97">
        <v>2</v>
      </c>
      <c r="G104" s="125" t="s">
        <v>9</v>
      </c>
      <c r="H104" s="178">
        <v>2</v>
      </c>
      <c r="I104" s="7">
        <v>2</v>
      </c>
      <c r="J104" s="7">
        <v>2</v>
      </c>
      <c r="K104" s="47">
        <v>2</v>
      </c>
      <c r="L104" s="33">
        <v>2</v>
      </c>
      <c r="M104" s="101"/>
      <c r="N104" s="519" t="s">
        <v>132</v>
      </c>
      <c r="O104" s="27"/>
      <c r="P104" s="5"/>
      <c r="Q104" s="28"/>
      <c r="R104" s="15"/>
      <c r="S104" s="15"/>
      <c r="T104" s="15"/>
    </row>
    <row r="105" spans="1:20" ht="17.45" customHeight="1" x14ac:dyDescent="0.25">
      <c r="A105" s="696"/>
      <c r="B105" s="724"/>
      <c r="C105" s="347" t="s">
        <v>125</v>
      </c>
      <c r="D105" s="269" t="s">
        <v>135</v>
      </c>
      <c r="E105" s="191">
        <v>45695</v>
      </c>
      <c r="F105" s="97">
        <v>2</v>
      </c>
      <c r="G105" s="125" t="s">
        <v>9</v>
      </c>
      <c r="H105" s="178">
        <v>2</v>
      </c>
      <c r="I105" s="7">
        <v>2</v>
      </c>
      <c r="J105" s="7">
        <v>2</v>
      </c>
      <c r="K105" s="47">
        <v>2</v>
      </c>
      <c r="L105" s="33">
        <v>2</v>
      </c>
      <c r="M105" s="101"/>
      <c r="N105" s="519" t="s">
        <v>132</v>
      </c>
      <c r="O105" s="27"/>
      <c r="P105" s="5"/>
      <c r="Q105" s="28"/>
      <c r="R105" s="15"/>
      <c r="S105" s="15"/>
      <c r="T105" s="15"/>
    </row>
    <row r="106" spans="1:20" ht="17.45" customHeight="1" x14ac:dyDescent="0.25">
      <c r="A106" s="696"/>
      <c r="B106" s="724"/>
      <c r="C106" s="520" t="s">
        <v>136</v>
      </c>
      <c r="D106" s="473" t="s">
        <v>392</v>
      </c>
      <c r="E106" s="191"/>
      <c r="F106" s="97">
        <v>1</v>
      </c>
      <c r="G106" s="125" t="s">
        <v>9</v>
      </c>
      <c r="H106" s="178">
        <v>1</v>
      </c>
      <c r="I106" s="7">
        <v>1</v>
      </c>
      <c r="J106" s="7">
        <v>1</v>
      </c>
      <c r="K106" s="47">
        <v>1</v>
      </c>
      <c r="L106" s="33">
        <v>1</v>
      </c>
      <c r="M106" s="101"/>
      <c r="N106" s="88"/>
      <c r="O106" s="27"/>
      <c r="P106" s="5"/>
      <c r="Q106" s="28"/>
      <c r="R106" s="15"/>
      <c r="S106" s="15"/>
      <c r="T106" s="15"/>
    </row>
    <row r="107" spans="1:20" ht="17.45" customHeight="1" x14ac:dyDescent="0.25">
      <c r="A107" s="696"/>
      <c r="B107" s="724"/>
      <c r="C107" s="347" t="s">
        <v>125</v>
      </c>
      <c r="D107" s="269" t="s">
        <v>317</v>
      </c>
      <c r="E107" s="180">
        <v>45688</v>
      </c>
      <c r="F107" s="97">
        <v>1</v>
      </c>
      <c r="G107" s="125" t="s">
        <v>9</v>
      </c>
      <c r="H107" s="178">
        <v>1</v>
      </c>
      <c r="I107" s="7">
        <v>1</v>
      </c>
      <c r="J107" s="7">
        <v>1</v>
      </c>
      <c r="K107" s="47">
        <v>1</v>
      </c>
      <c r="L107" s="33">
        <v>1</v>
      </c>
      <c r="M107" s="101"/>
      <c r="N107" s="88" t="s">
        <v>560</v>
      </c>
      <c r="O107" s="27"/>
      <c r="P107" s="5"/>
      <c r="Q107" s="28"/>
      <c r="R107" s="15"/>
      <c r="S107" s="15"/>
      <c r="T107" s="15"/>
    </row>
    <row r="108" spans="1:20" ht="17.45" customHeight="1" x14ac:dyDescent="0.25">
      <c r="A108" s="696"/>
      <c r="B108" s="724"/>
      <c r="C108" s="347" t="s">
        <v>140</v>
      </c>
      <c r="D108" s="526" t="s">
        <v>318</v>
      </c>
      <c r="E108" s="180">
        <v>45681</v>
      </c>
      <c r="F108" s="97">
        <v>1</v>
      </c>
      <c r="G108" s="125" t="s">
        <v>9</v>
      </c>
      <c r="H108" s="178">
        <v>1</v>
      </c>
      <c r="I108" s="7">
        <v>1</v>
      </c>
      <c r="J108" s="7">
        <v>1</v>
      </c>
      <c r="K108" s="47">
        <v>1</v>
      </c>
      <c r="L108" s="33">
        <v>1</v>
      </c>
      <c r="M108" s="101"/>
      <c r="N108" s="88" t="s">
        <v>561</v>
      </c>
      <c r="O108" s="27"/>
      <c r="P108" s="5"/>
      <c r="Q108" s="28"/>
      <c r="R108" s="15"/>
      <c r="S108" s="15"/>
      <c r="T108" s="15"/>
    </row>
    <row r="109" spans="1:20" ht="17.45" customHeight="1" x14ac:dyDescent="0.25">
      <c r="A109" s="696"/>
      <c r="B109" s="724"/>
      <c r="C109" s="520" t="s">
        <v>142</v>
      </c>
      <c r="D109" s="521" t="s">
        <v>143</v>
      </c>
      <c r="E109" s="181"/>
      <c r="F109" s="109">
        <v>1</v>
      </c>
      <c r="G109" s="246" t="s">
        <v>9</v>
      </c>
      <c r="H109" s="135">
        <v>1</v>
      </c>
      <c r="I109" s="10">
        <v>1</v>
      </c>
      <c r="J109" s="10">
        <v>1</v>
      </c>
      <c r="K109" s="47">
        <v>1</v>
      </c>
      <c r="L109" s="33">
        <v>1</v>
      </c>
      <c r="M109" s="101"/>
      <c r="N109" s="88"/>
      <c r="O109" s="27"/>
      <c r="P109" s="5"/>
      <c r="Q109" s="28"/>
      <c r="R109" s="15"/>
      <c r="S109" s="15"/>
      <c r="T109" s="15"/>
    </row>
    <row r="110" spans="1:20" ht="17.45" customHeight="1" x14ac:dyDescent="0.25">
      <c r="A110" s="696"/>
      <c r="B110" s="724"/>
      <c r="C110" s="377" t="s">
        <v>125</v>
      </c>
      <c r="D110" s="523" t="s">
        <v>319</v>
      </c>
      <c r="E110" s="359">
        <v>45664</v>
      </c>
      <c r="F110" s="109">
        <v>1</v>
      </c>
      <c r="G110" s="246" t="s">
        <v>9</v>
      </c>
      <c r="H110" s="135">
        <v>1</v>
      </c>
      <c r="I110" s="10">
        <v>1</v>
      </c>
      <c r="J110" s="10">
        <v>1</v>
      </c>
      <c r="K110" s="47">
        <v>1</v>
      </c>
      <c r="L110" s="33">
        <v>1</v>
      </c>
      <c r="M110" s="101"/>
      <c r="N110" s="88"/>
      <c r="O110" s="27"/>
      <c r="P110" s="5"/>
      <c r="Q110" s="28"/>
      <c r="R110" s="15"/>
      <c r="S110" s="15"/>
      <c r="T110" s="15"/>
    </row>
    <row r="111" spans="1:20" ht="8.25" customHeight="1" thickBot="1" x14ac:dyDescent="0.3">
      <c r="A111" s="696"/>
      <c r="B111" s="724"/>
      <c r="C111" s="390"/>
      <c r="D111" s="522"/>
      <c r="E111" s="206"/>
      <c r="F111" s="99"/>
      <c r="G111" s="247"/>
      <c r="H111" s="60"/>
      <c r="I111" s="9"/>
      <c r="J111" s="244"/>
      <c r="K111" s="45"/>
      <c r="L111" s="34"/>
      <c r="M111" s="171"/>
      <c r="N111" s="89"/>
      <c r="O111" s="27"/>
      <c r="P111" s="5"/>
      <c r="Q111" s="28"/>
      <c r="R111" s="15"/>
      <c r="S111" s="15"/>
      <c r="T111" s="15"/>
    </row>
    <row r="112" spans="1:20" ht="17.45" customHeight="1" x14ac:dyDescent="0.25">
      <c r="A112" s="696"/>
      <c r="B112" s="799" t="s">
        <v>81</v>
      </c>
      <c r="C112" s="375" t="s">
        <v>113</v>
      </c>
      <c r="D112" s="118" t="s">
        <v>562</v>
      </c>
      <c r="E112" s="308">
        <v>45687</v>
      </c>
      <c r="F112" s="98">
        <v>2</v>
      </c>
      <c r="G112" s="288" t="s">
        <v>9</v>
      </c>
      <c r="H112" s="285">
        <v>2</v>
      </c>
      <c r="I112" s="8">
        <v>2</v>
      </c>
      <c r="J112" s="8">
        <v>1</v>
      </c>
      <c r="K112" s="8">
        <v>1</v>
      </c>
      <c r="L112" s="32">
        <v>0</v>
      </c>
      <c r="M112" s="169"/>
      <c r="N112" s="82" t="s">
        <v>445</v>
      </c>
      <c r="O112" s="27"/>
      <c r="P112" s="5"/>
      <c r="Q112" s="28"/>
      <c r="R112" s="15"/>
      <c r="S112" s="15"/>
      <c r="T112" s="15"/>
    </row>
    <row r="113" spans="1:39" ht="17.45" customHeight="1" x14ac:dyDescent="0.25">
      <c r="A113" s="696"/>
      <c r="B113" s="789"/>
      <c r="C113" s="342" t="s">
        <v>113</v>
      </c>
      <c r="D113" s="269" t="s">
        <v>396</v>
      </c>
      <c r="E113" s="180">
        <v>45687</v>
      </c>
      <c r="F113" s="97">
        <v>2</v>
      </c>
      <c r="G113" s="125" t="s">
        <v>9</v>
      </c>
      <c r="H113" s="178">
        <v>2</v>
      </c>
      <c r="I113" s="7">
        <v>2</v>
      </c>
      <c r="J113" s="7">
        <v>1</v>
      </c>
      <c r="K113" s="47">
        <v>1</v>
      </c>
      <c r="L113" s="35">
        <v>1</v>
      </c>
      <c r="M113" s="1"/>
      <c r="N113" s="88"/>
      <c r="O113" s="27"/>
      <c r="P113" s="5"/>
      <c r="Q113" s="28"/>
      <c r="R113" s="15"/>
      <c r="S113" s="15"/>
      <c r="T113" s="15"/>
    </row>
    <row r="114" spans="1:39" ht="17.45" customHeight="1" x14ac:dyDescent="0.25">
      <c r="A114" s="696"/>
      <c r="B114" s="789"/>
      <c r="C114" s="342" t="s">
        <v>113</v>
      </c>
      <c r="D114" s="269" t="s">
        <v>563</v>
      </c>
      <c r="E114" s="180">
        <v>45687</v>
      </c>
      <c r="F114" s="97">
        <v>2</v>
      </c>
      <c r="G114" s="125" t="s">
        <v>9</v>
      </c>
      <c r="H114" s="178">
        <v>2</v>
      </c>
      <c r="I114" s="7">
        <v>2</v>
      </c>
      <c r="J114" s="7">
        <v>1</v>
      </c>
      <c r="K114" s="7">
        <v>1</v>
      </c>
      <c r="L114" s="35">
        <v>0</v>
      </c>
      <c r="M114" s="97"/>
      <c r="N114" s="88"/>
      <c r="P114" s="5"/>
      <c r="Q114" s="28"/>
      <c r="R114" s="15"/>
      <c r="S114" s="15"/>
      <c r="T114" s="15"/>
    </row>
    <row r="115" spans="1:39" ht="17.45" customHeight="1" x14ac:dyDescent="0.25">
      <c r="A115" s="696"/>
      <c r="B115" s="789"/>
      <c r="C115" s="342" t="s">
        <v>41</v>
      </c>
      <c r="D115" s="351" t="s">
        <v>85</v>
      </c>
      <c r="E115" s="181">
        <v>45693</v>
      </c>
      <c r="F115" s="109">
        <v>2</v>
      </c>
      <c r="G115" s="246" t="s">
        <v>9</v>
      </c>
      <c r="H115" s="135">
        <v>2</v>
      </c>
      <c r="I115" s="10">
        <v>2</v>
      </c>
      <c r="J115" s="243">
        <v>1</v>
      </c>
      <c r="K115" s="44">
        <v>2</v>
      </c>
      <c r="L115" s="33">
        <v>4</v>
      </c>
      <c r="M115" s="170"/>
      <c r="N115" s="149"/>
      <c r="P115" s="5"/>
      <c r="Q115" s="28"/>
      <c r="R115" s="15"/>
      <c r="S115" s="15"/>
      <c r="T115" s="15"/>
    </row>
    <row r="116" spans="1:39" ht="8.25" customHeight="1" thickBot="1" x14ac:dyDescent="0.3">
      <c r="A116" s="696"/>
      <c r="B116" s="789"/>
      <c r="C116" s="364"/>
      <c r="D116" s="351"/>
      <c r="E116" s="181"/>
      <c r="F116" s="109"/>
      <c r="G116" s="246"/>
      <c r="H116" s="135"/>
      <c r="I116" s="10"/>
      <c r="J116" s="243"/>
      <c r="K116" s="44"/>
      <c r="L116" s="41"/>
      <c r="M116" s="170"/>
      <c r="N116" s="149"/>
      <c r="O116" s="27"/>
      <c r="P116" s="5"/>
      <c r="Q116" s="28"/>
      <c r="R116" s="15"/>
      <c r="S116" s="15"/>
      <c r="T116" s="15"/>
    </row>
    <row r="117" spans="1:39" ht="18" customHeight="1" thickBot="1" x14ac:dyDescent="0.3">
      <c r="A117" s="715"/>
      <c r="B117" s="714" t="s">
        <v>146</v>
      </c>
      <c r="C117" s="290" t="s">
        <v>82</v>
      </c>
      <c r="D117" s="291" t="s">
        <v>564</v>
      </c>
      <c r="E117" s="286">
        <v>45666</v>
      </c>
      <c r="F117" s="285">
        <v>1</v>
      </c>
      <c r="G117" s="304" t="s">
        <v>9</v>
      </c>
      <c r="H117" s="285">
        <v>1</v>
      </c>
      <c r="I117" s="8">
        <v>1</v>
      </c>
      <c r="J117" s="8">
        <v>1</v>
      </c>
      <c r="K117" s="8">
        <v>1</v>
      </c>
      <c r="L117" s="32">
        <v>0</v>
      </c>
      <c r="M117" s="209"/>
      <c r="N117" s="357" t="s">
        <v>565</v>
      </c>
      <c r="O117" s="12"/>
      <c r="P117" s="5"/>
      <c r="Q117" s="28"/>
      <c r="R117" s="15"/>
      <c r="S117" s="15"/>
      <c r="T117" s="15"/>
      <c r="U117" s="26"/>
      <c r="V117" s="26"/>
      <c r="W117" s="26"/>
      <c r="X117" s="26"/>
      <c r="Y117" s="26"/>
      <c r="Z117" s="26"/>
      <c r="AA117" s="15"/>
      <c r="AB117" s="15"/>
      <c r="AK117" s="15"/>
      <c r="AL117" s="15"/>
      <c r="AM117" s="15"/>
    </row>
    <row r="118" spans="1:39" ht="18" customHeight="1" thickBot="1" x14ac:dyDescent="0.3">
      <c r="A118" s="715"/>
      <c r="B118" s="714"/>
      <c r="C118" s="479" t="s">
        <v>82</v>
      </c>
      <c r="D118" s="355" t="s">
        <v>398</v>
      </c>
      <c r="E118" s="345"/>
      <c r="F118" s="297"/>
      <c r="G118" s="302"/>
      <c r="H118" s="297"/>
      <c r="I118" s="11"/>
      <c r="J118" s="11"/>
      <c r="K118" s="11"/>
      <c r="L118" s="35">
        <v>1</v>
      </c>
      <c r="M118" s="167"/>
      <c r="N118" s="480"/>
      <c r="O118" s="12"/>
      <c r="P118" s="5"/>
      <c r="Q118" s="28"/>
      <c r="R118" s="15"/>
      <c r="S118" s="15"/>
      <c r="T118" s="15"/>
      <c r="U118" s="26"/>
      <c r="V118" s="26"/>
      <c r="W118" s="26"/>
      <c r="X118" s="26"/>
      <c r="Y118" s="26"/>
      <c r="Z118" s="26"/>
      <c r="AA118" s="15"/>
      <c r="AB118" s="15"/>
      <c r="AK118" s="15"/>
      <c r="AL118" s="15"/>
      <c r="AM118" s="15"/>
    </row>
    <row r="119" spans="1:39" ht="18" customHeight="1" thickBot="1" x14ac:dyDescent="0.3">
      <c r="A119" s="715"/>
      <c r="B119" s="714"/>
      <c r="C119" s="479" t="s">
        <v>82</v>
      </c>
      <c r="D119" s="355" t="s">
        <v>320</v>
      </c>
      <c r="E119" s="345"/>
      <c r="F119" s="297"/>
      <c r="G119" s="302"/>
      <c r="H119" s="297"/>
      <c r="I119" s="11"/>
      <c r="J119" s="11"/>
      <c r="K119" s="11"/>
      <c r="L119" s="35">
        <v>1</v>
      </c>
      <c r="M119" s="167"/>
      <c r="N119" s="480"/>
      <c r="O119" s="12"/>
      <c r="P119" s="5"/>
      <c r="Q119" s="28"/>
      <c r="R119" s="15"/>
      <c r="S119" s="15"/>
      <c r="T119" s="15"/>
      <c r="U119" s="26"/>
      <c r="V119" s="26"/>
      <c r="W119" s="26"/>
      <c r="X119" s="26"/>
      <c r="Y119" s="26"/>
      <c r="Z119" s="26"/>
      <c r="AA119" s="15"/>
      <c r="AB119" s="15"/>
      <c r="AK119" s="15"/>
      <c r="AL119" s="15"/>
      <c r="AM119" s="15"/>
    </row>
    <row r="120" spans="1:39" ht="18" customHeight="1" thickBot="1" x14ac:dyDescent="0.3">
      <c r="A120" s="715"/>
      <c r="B120" s="714"/>
      <c r="C120" s="479" t="s">
        <v>82</v>
      </c>
      <c r="D120" s="355" t="s">
        <v>257</v>
      </c>
      <c r="E120" s="345">
        <v>45688</v>
      </c>
      <c r="F120" s="297">
        <v>1</v>
      </c>
      <c r="G120" s="238" t="s">
        <v>9</v>
      </c>
      <c r="H120" s="297">
        <v>1</v>
      </c>
      <c r="I120" s="11">
        <v>2</v>
      </c>
      <c r="J120" s="11">
        <v>2</v>
      </c>
      <c r="K120" s="11">
        <v>2</v>
      </c>
      <c r="L120" s="35">
        <v>2</v>
      </c>
      <c r="M120" s="167"/>
      <c r="N120" s="480" t="s">
        <v>566</v>
      </c>
      <c r="O120" s="12"/>
      <c r="P120" s="5"/>
      <c r="Q120" s="28"/>
      <c r="R120" s="15"/>
      <c r="S120" s="15"/>
      <c r="T120" s="15"/>
      <c r="U120" s="26"/>
      <c r="V120" s="26"/>
      <c r="W120" s="26"/>
      <c r="X120" s="26"/>
      <c r="Y120" s="26"/>
      <c r="Z120" s="26"/>
      <c r="AA120" s="15"/>
      <c r="AB120" s="15"/>
      <c r="AK120" s="15"/>
      <c r="AL120" s="15"/>
      <c r="AM120" s="15"/>
    </row>
    <row r="121" spans="1:39" ht="18" customHeight="1" thickBot="1" x14ac:dyDescent="0.3">
      <c r="A121" s="715"/>
      <c r="B121" s="714"/>
      <c r="C121" s="347" t="s">
        <v>82</v>
      </c>
      <c r="D121" s="269" t="s">
        <v>567</v>
      </c>
      <c r="E121" s="345">
        <v>45688</v>
      </c>
      <c r="F121" s="178">
        <v>1</v>
      </c>
      <c r="G121" s="238" t="s">
        <v>9</v>
      </c>
      <c r="H121" s="178">
        <v>1</v>
      </c>
      <c r="I121" s="7">
        <v>2</v>
      </c>
      <c r="J121" s="7">
        <v>2</v>
      </c>
      <c r="K121" s="7">
        <v>2</v>
      </c>
      <c r="L121" s="33">
        <v>2</v>
      </c>
      <c r="M121" s="101"/>
      <c r="N121" s="260" t="s">
        <v>568</v>
      </c>
      <c r="O121" s="12"/>
      <c r="P121" s="5"/>
      <c r="Q121" s="28"/>
      <c r="R121" s="15"/>
      <c r="S121" s="15"/>
      <c r="T121" s="15"/>
      <c r="U121" s="26"/>
      <c r="V121" s="26"/>
      <c r="W121" s="26"/>
      <c r="X121" s="26"/>
      <c r="Y121" s="26"/>
      <c r="Z121" s="26"/>
      <c r="AA121" s="15"/>
      <c r="AB121" s="15"/>
      <c r="AK121" s="15"/>
      <c r="AL121" s="15"/>
      <c r="AM121" s="15"/>
    </row>
    <row r="122" spans="1:39" ht="18" customHeight="1" thickBot="1" x14ac:dyDescent="0.3">
      <c r="A122" s="715"/>
      <c r="B122" s="714"/>
      <c r="C122" s="347" t="s">
        <v>82</v>
      </c>
      <c r="D122" s="351" t="s">
        <v>569</v>
      </c>
      <c r="E122" s="345">
        <v>45702</v>
      </c>
      <c r="F122" s="178"/>
      <c r="G122" s="238" t="s">
        <v>9</v>
      </c>
      <c r="H122" s="178"/>
      <c r="I122" s="7">
        <v>1</v>
      </c>
      <c r="J122" s="279">
        <v>1</v>
      </c>
      <c r="K122" s="7">
        <v>1</v>
      </c>
      <c r="L122" s="33">
        <v>1</v>
      </c>
      <c r="M122" s="101"/>
      <c r="N122" s="260"/>
      <c r="O122" s="12"/>
      <c r="P122" s="5"/>
      <c r="Q122" s="28"/>
      <c r="R122" s="15"/>
      <c r="S122" s="15"/>
      <c r="T122" s="15"/>
      <c r="U122" s="26"/>
      <c r="V122" s="26"/>
      <c r="W122" s="26"/>
      <c r="X122" s="26"/>
      <c r="Y122" s="26"/>
      <c r="Z122" s="26"/>
      <c r="AA122" s="15"/>
      <c r="AB122" s="15"/>
      <c r="AK122" s="15"/>
      <c r="AL122" s="15"/>
      <c r="AM122" s="15"/>
    </row>
    <row r="123" spans="1:39" ht="18" customHeight="1" thickBot="1" x14ac:dyDescent="0.3">
      <c r="A123" s="715"/>
      <c r="B123" s="714"/>
      <c r="C123" s="347" t="s">
        <v>82</v>
      </c>
      <c r="D123" s="351" t="s">
        <v>260</v>
      </c>
      <c r="E123" s="345">
        <v>45702</v>
      </c>
      <c r="F123" s="178"/>
      <c r="G123" s="238" t="s">
        <v>9</v>
      </c>
      <c r="H123" s="178"/>
      <c r="I123" s="7">
        <v>1</v>
      </c>
      <c r="J123" s="279">
        <v>1</v>
      </c>
      <c r="K123" s="7">
        <v>1</v>
      </c>
      <c r="L123" s="33">
        <v>1</v>
      </c>
      <c r="M123" s="101"/>
      <c r="N123" s="260"/>
      <c r="O123" s="12"/>
      <c r="P123" s="5"/>
      <c r="Q123" s="28"/>
      <c r="R123" s="15"/>
      <c r="S123" s="15"/>
      <c r="T123" s="15"/>
      <c r="U123" s="26"/>
      <c r="V123" s="26"/>
      <c r="W123" s="26"/>
      <c r="X123" s="26"/>
      <c r="Y123" s="26"/>
      <c r="Z123" s="26"/>
      <c r="AA123" s="15"/>
      <c r="AB123" s="15"/>
      <c r="AK123" s="15"/>
      <c r="AL123" s="15"/>
      <c r="AM123" s="15"/>
    </row>
    <row r="124" spans="1:39" ht="18" customHeight="1" thickBot="1" x14ac:dyDescent="0.3">
      <c r="A124" s="715"/>
      <c r="B124" s="714"/>
      <c r="C124" s="347" t="s">
        <v>82</v>
      </c>
      <c r="D124" s="351" t="s">
        <v>471</v>
      </c>
      <c r="E124" s="345">
        <v>45702</v>
      </c>
      <c r="F124" s="178"/>
      <c r="G124" s="238" t="s">
        <v>9</v>
      </c>
      <c r="H124" s="178"/>
      <c r="I124" s="7">
        <v>1</v>
      </c>
      <c r="J124" s="279">
        <v>1</v>
      </c>
      <c r="K124" s="7">
        <v>1</v>
      </c>
      <c r="L124" s="33">
        <v>1</v>
      </c>
      <c r="M124" s="101"/>
      <c r="N124" s="260"/>
      <c r="O124" s="12"/>
      <c r="P124" s="5"/>
      <c r="Q124" s="28"/>
      <c r="R124" s="15"/>
      <c r="S124" s="15"/>
      <c r="T124" s="15"/>
      <c r="U124" s="26"/>
      <c r="V124" s="26"/>
      <c r="W124" s="26"/>
      <c r="X124" s="26"/>
      <c r="Y124" s="26"/>
      <c r="Z124" s="26"/>
      <c r="AA124" s="15"/>
      <c r="AB124" s="15"/>
      <c r="AK124" s="15"/>
      <c r="AL124" s="15"/>
      <c r="AM124" s="15"/>
    </row>
    <row r="125" spans="1:39" ht="18" customHeight="1" thickBot="1" x14ac:dyDescent="0.3">
      <c r="A125" s="715"/>
      <c r="B125" s="714"/>
      <c r="C125" s="347" t="s">
        <v>82</v>
      </c>
      <c r="D125" s="351" t="s">
        <v>473</v>
      </c>
      <c r="E125" s="345">
        <v>45702</v>
      </c>
      <c r="F125" s="178"/>
      <c r="G125" s="238" t="s">
        <v>9</v>
      </c>
      <c r="H125" s="178"/>
      <c r="I125" s="7">
        <v>1</v>
      </c>
      <c r="J125" s="279">
        <v>1</v>
      </c>
      <c r="K125" s="7">
        <v>1</v>
      </c>
      <c r="L125" s="33">
        <v>1</v>
      </c>
      <c r="M125" s="101"/>
      <c r="N125" s="260"/>
      <c r="O125" s="12"/>
      <c r="P125" s="5"/>
      <c r="Q125" s="28"/>
      <c r="R125" s="15"/>
      <c r="S125" s="15"/>
      <c r="T125" s="15"/>
      <c r="U125" s="26"/>
      <c r="V125" s="26"/>
      <c r="W125" s="26"/>
      <c r="X125" s="26"/>
      <c r="Y125" s="26"/>
      <c r="Z125" s="26"/>
      <c r="AA125" s="15"/>
      <c r="AB125" s="15"/>
      <c r="AK125" s="15"/>
      <c r="AL125" s="15"/>
      <c r="AM125" s="15"/>
    </row>
    <row r="126" spans="1:39" ht="18" customHeight="1" thickBot="1" x14ac:dyDescent="0.3">
      <c r="A126" s="715"/>
      <c r="B126" s="714"/>
      <c r="C126" s="347" t="s">
        <v>82</v>
      </c>
      <c r="D126" s="351" t="s">
        <v>153</v>
      </c>
      <c r="E126" s="345">
        <v>45702</v>
      </c>
      <c r="F126" s="178"/>
      <c r="G126" s="238" t="s">
        <v>9</v>
      </c>
      <c r="H126" s="178"/>
      <c r="I126" s="7">
        <v>1</v>
      </c>
      <c r="J126" s="279">
        <v>1</v>
      </c>
      <c r="K126" s="7">
        <v>1</v>
      </c>
      <c r="L126" s="33">
        <v>1</v>
      </c>
      <c r="M126" s="101"/>
      <c r="N126" s="260"/>
      <c r="O126" s="12"/>
      <c r="P126" s="5"/>
      <c r="Q126" s="28"/>
      <c r="R126" s="15"/>
      <c r="S126" s="15"/>
      <c r="T126" s="15"/>
      <c r="U126" s="26"/>
      <c r="V126" s="26"/>
      <c r="W126" s="26"/>
      <c r="X126" s="26"/>
      <c r="Y126" s="26"/>
      <c r="Z126" s="26"/>
      <c r="AA126" s="15"/>
      <c r="AB126" s="15"/>
      <c r="AK126" s="15"/>
      <c r="AL126" s="15"/>
      <c r="AM126" s="15"/>
    </row>
    <row r="127" spans="1:39" ht="18" customHeight="1" thickBot="1" x14ac:dyDescent="0.3">
      <c r="A127" s="715"/>
      <c r="B127" s="714"/>
      <c r="C127" s="347" t="s">
        <v>82</v>
      </c>
      <c r="D127" s="351" t="s">
        <v>401</v>
      </c>
      <c r="E127" s="345">
        <v>45705</v>
      </c>
      <c r="F127" s="178"/>
      <c r="G127" s="238" t="s">
        <v>9</v>
      </c>
      <c r="H127" s="178"/>
      <c r="I127" s="7"/>
      <c r="J127" s="279">
        <v>1</v>
      </c>
      <c r="K127" s="7">
        <v>1</v>
      </c>
      <c r="L127" s="33">
        <v>1</v>
      </c>
      <c r="M127" s="101"/>
      <c r="N127" s="260"/>
      <c r="O127" s="12"/>
      <c r="P127" s="5"/>
      <c r="Q127" s="28"/>
      <c r="R127" s="15"/>
      <c r="S127" s="15"/>
      <c r="T127" s="15"/>
      <c r="U127" s="26"/>
      <c r="V127" s="26"/>
      <c r="W127" s="26"/>
      <c r="X127" s="26"/>
      <c r="Y127" s="26"/>
      <c r="Z127" s="26"/>
      <c r="AA127" s="15"/>
      <c r="AB127" s="15"/>
      <c r="AK127" s="15"/>
      <c r="AL127" s="15"/>
      <c r="AM127" s="15"/>
    </row>
    <row r="128" spans="1:39" ht="18" customHeight="1" thickBot="1" x14ac:dyDescent="0.3">
      <c r="A128" s="715"/>
      <c r="B128" s="714"/>
      <c r="C128" s="347" t="s">
        <v>41</v>
      </c>
      <c r="D128" s="351" t="s">
        <v>402</v>
      </c>
      <c r="E128" s="345"/>
      <c r="F128" s="178"/>
      <c r="G128" s="238" t="s">
        <v>9</v>
      </c>
      <c r="H128" s="178"/>
      <c r="I128" s="7">
        <v>1</v>
      </c>
      <c r="J128" s="279">
        <v>1</v>
      </c>
      <c r="K128" s="7">
        <v>1</v>
      </c>
      <c r="L128" s="33">
        <v>1</v>
      </c>
      <c r="M128" s="101"/>
      <c r="N128" s="260"/>
      <c r="O128" s="12"/>
      <c r="P128" s="5"/>
      <c r="Q128" s="28"/>
      <c r="R128" s="15"/>
      <c r="S128" s="15"/>
      <c r="T128" s="15"/>
      <c r="U128" s="26"/>
      <c r="V128" s="26"/>
      <c r="W128" s="26"/>
      <c r="X128" s="26"/>
      <c r="Y128" s="26"/>
      <c r="Z128" s="26"/>
      <c r="AA128" s="15"/>
      <c r="AB128" s="15"/>
      <c r="AK128" s="15"/>
      <c r="AL128" s="15"/>
      <c r="AM128" s="15"/>
    </row>
    <row r="129" spans="1:39" ht="18" customHeight="1" thickBot="1" x14ac:dyDescent="0.3">
      <c r="A129" s="715"/>
      <c r="B129" s="714"/>
      <c r="C129" s="347" t="s">
        <v>41</v>
      </c>
      <c r="D129" s="351" t="s">
        <v>154</v>
      </c>
      <c r="E129" s="345"/>
      <c r="F129" s="178"/>
      <c r="G129" s="238" t="s">
        <v>9</v>
      </c>
      <c r="H129" s="178"/>
      <c r="I129" s="7">
        <v>1</v>
      </c>
      <c r="J129" s="279">
        <v>1</v>
      </c>
      <c r="K129" s="7">
        <v>1</v>
      </c>
      <c r="L129" s="33">
        <v>1</v>
      </c>
      <c r="M129" s="101"/>
      <c r="N129" s="260"/>
      <c r="O129" s="12"/>
      <c r="P129" s="5"/>
      <c r="Q129" s="28"/>
      <c r="R129" s="15"/>
      <c r="S129" s="15"/>
      <c r="T129" s="15"/>
      <c r="U129" s="26"/>
      <c r="V129" s="26"/>
      <c r="W129" s="26"/>
      <c r="X129" s="26"/>
      <c r="Y129" s="26"/>
      <c r="Z129" s="26"/>
      <c r="AA129" s="15"/>
      <c r="AB129" s="15"/>
      <c r="AK129" s="15"/>
      <c r="AL129" s="15"/>
      <c r="AM129" s="15"/>
    </row>
    <row r="130" spans="1:39" ht="9.75" customHeight="1" thickBot="1" x14ac:dyDescent="0.3">
      <c r="A130" s="716"/>
      <c r="B130" s="727"/>
      <c r="C130" s="390"/>
      <c r="D130" s="376"/>
      <c r="E130" s="263"/>
      <c r="F130" s="265"/>
      <c r="G130" s="505"/>
      <c r="H130" s="265"/>
      <c r="I130" s="36"/>
      <c r="J130" s="266"/>
      <c r="K130" s="36"/>
      <c r="L130" s="37"/>
      <c r="M130" s="226"/>
      <c r="N130" s="506"/>
      <c r="O130" s="12"/>
      <c r="P130" s="5"/>
      <c r="Q130" s="28"/>
      <c r="R130" s="15"/>
      <c r="S130" s="15"/>
      <c r="T130" s="15"/>
      <c r="U130" s="26"/>
      <c r="V130" s="26"/>
      <c r="W130" s="26"/>
      <c r="X130" s="26"/>
      <c r="Y130" s="26"/>
      <c r="Z130" s="26"/>
      <c r="AA130" s="15"/>
      <c r="AB130" s="15"/>
      <c r="AK130" s="15"/>
      <c r="AL130" s="15"/>
      <c r="AM130" s="15"/>
    </row>
    <row r="131" spans="1:39" ht="9.75" customHeight="1" thickBot="1" x14ac:dyDescent="0.3">
      <c r="A131" s="508"/>
      <c r="B131" s="127"/>
      <c r="C131" s="516"/>
      <c r="D131" s="204"/>
      <c r="E131" s="49"/>
      <c r="F131" s="1"/>
      <c r="G131" s="54"/>
      <c r="H131" s="1"/>
      <c r="I131" s="31"/>
      <c r="J131" s="250"/>
      <c r="K131" s="31"/>
      <c r="L131" s="41"/>
      <c r="M131" s="1"/>
      <c r="N131" s="525"/>
      <c r="O131" s="12"/>
      <c r="P131" s="5"/>
      <c r="Q131" s="28"/>
      <c r="R131" s="15"/>
      <c r="S131" s="15"/>
      <c r="T131" s="15"/>
      <c r="U131" s="26"/>
      <c r="V131" s="26"/>
      <c r="W131" s="26"/>
      <c r="X131" s="26"/>
      <c r="Y131" s="26"/>
      <c r="Z131" s="26"/>
      <c r="AA131" s="15"/>
      <c r="AB131" s="15"/>
      <c r="AK131" s="15"/>
      <c r="AL131" s="15"/>
      <c r="AM131" s="15"/>
    </row>
    <row r="132" spans="1:39" ht="16.149999999999999" customHeight="1" x14ac:dyDescent="0.25">
      <c r="A132" s="706" t="s">
        <v>156</v>
      </c>
      <c r="B132" s="782" t="s">
        <v>157</v>
      </c>
      <c r="C132" s="343" t="s">
        <v>41</v>
      </c>
      <c r="D132" s="203" t="s">
        <v>403</v>
      </c>
      <c r="E132" s="286"/>
      <c r="F132" s="155">
        <v>1</v>
      </c>
      <c r="G132" s="51" t="s">
        <v>9</v>
      </c>
      <c r="H132" s="218">
        <v>1</v>
      </c>
      <c r="I132" s="8">
        <v>1</v>
      </c>
      <c r="J132" s="8">
        <v>1</v>
      </c>
      <c r="K132" s="8">
        <v>1</v>
      </c>
      <c r="L132" s="32">
        <v>1</v>
      </c>
      <c r="M132" s="101"/>
      <c r="N132" s="330"/>
      <c r="O132" s="27"/>
      <c r="P132" s="5"/>
      <c r="Q132" s="28"/>
      <c r="R132" s="15"/>
      <c r="S132" s="15"/>
      <c r="T132" s="15"/>
    </row>
    <row r="133" spans="1:39" ht="16.149999999999999" customHeight="1" x14ac:dyDescent="0.25">
      <c r="A133" s="707"/>
      <c r="B133" s="783"/>
      <c r="C133" s="335" t="s">
        <v>41</v>
      </c>
      <c r="D133" s="207" t="s">
        <v>570</v>
      </c>
      <c r="E133" s="201">
        <v>45698</v>
      </c>
      <c r="F133" s="156">
        <v>1</v>
      </c>
      <c r="G133" s="52" t="s">
        <v>9</v>
      </c>
      <c r="H133" s="220">
        <v>1</v>
      </c>
      <c r="I133" s="7">
        <v>1</v>
      </c>
      <c r="J133" s="7">
        <v>0</v>
      </c>
      <c r="K133" s="7">
        <v>0</v>
      </c>
      <c r="L133" s="33">
        <v>0</v>
      </c>
      <c r="M133" s="101"/>
      <c r="N133" s="174" t="s">
        <v>571</v>
      </c>
      <c r="O133" s="27"/>
      <c r="P133" s="5"/>
      <c r="Q133" s="28"/>
      <c r="R133" s="15"/>
      <c r="S133" s="15"/>
      <c r="T133" s="15"/>
    </row>
    <row r="134" spans="1:39" ht="16.149999999999999" customHeight="1" x14ac:dyDescent="0.25">
      <c r="A134" s="707"/>
      <c r="B134" s="783"/>
      <c r="C134" s="335" t="s">
        <v>41</v>
      </c>
      <c r="D134" s="207" t="s">
        <v>572</v>
      </c>
      <c r="E134" s="201">
        <v>45700</v>
      </c>
      <c r="F134" s="156">
        <v>1</v>
      </c>
      <c r="G134" s="52" t="s">
        <v>9</v>
      </c>
      <c r="H134" s="220">
        <v>1</v>
      </c>
      <c r="I134" s="7">
        <v>1</v>
      </c>
      <c r="J134" s="7">
        <v>4</v>
      </c>
      <c r="K134" s="7">
        <v>1</v>
      </c>
      <c r="L134" s="33">
        <v>1</v>
      </c>
      <c r="M134" s="101"/>
      <c r="N134" s="174" t="s">
        <v>573</v>
      </c>
      <c r="O134" s="27"/>
      <c r="P134" s="5"/>
      <c r="Q134" s="28"/>
      <c r="R134" s="15"/>
      <c r="S134" s="15"/>
      <c r="T134" s="15"/>
    </row>
    <row r="135" spans="1:39" ht="16.149999999999999" customHeight="1" x14ac:dyDescent="0.25">
      <c r="A135" s="707"/>
      <c r="B135" s="783"/>
      <c r="C135" s="335" t="s">
        <v>477</v>
      </c>
      <c r="D135" s="207" t="s">
        <v>478</v>
      </c>
      <c r="E135" s="201">
        <v>45702</v>
      </c>
      <c r="F135" s="156"/>
      <c r="G135" s="52" t="s">
        <v>9</v>
      </c>
      <c r="H135" s="220"/>
      <c r="I135" s="7">
        <v>1</v>
      </c>
      <c r="J135" s="7">
        <v>1</v>
      </c>
      <c r="K135" s="7">
        <v>1</v>
      </c>
      <c r="L135" s="33">
        <v>1</v>
      </c>
      <c r="M135" s="101"/>
      <c r="N135" s="174"/>
      <c r="O135" s="27"/>
      <c r="P135" s="5"/>
      <c r="Q135" s="28"/>
      <c r="R135" s="15"/>
      <c r="S135" s="15"/>
      <c r="T135" s="15"/>
    </row>
    <row r="136" spans="1:39" ht="16.149999999999999" customHeight="1" x14ac:dyDescent="0.25">
      <c r="A136" s="707"/>
      <c r="B136" s="783"/>
      <c r="C136" s="335" t="s">
        <v>265</v>
      </c>
      <c r="D136" s="207" t="s">
        <v>406</v>
      </c>
      <c r="E136" s="201">
        <v>45701</v>
      </c>
      <c r="F136" s="156"/>
      <c r="G136" s="52" t="s">
        <v>9</v>
      </c>
      <c r="H136" s="220"/>
      <c r="I136" s="7">
        <v>1</v>
      </c>
      <c r="J136" s="7">
        <v>1</v>
      </c>
      <c r="K136" s="7">
        <v>3</v>
      </c>
      <c r="L136" s="33">
        <v>3</v>
      </c>
      <c r="M136" s="101"/>
      <c r="N136" s="174" t="s">
        <v>574</v>
      </c>
      <c r="O136" s="27"/>
      <c r="P136" s="5"/>
      <c r="Q136" s="28"/>
      <c r="R136" s="15"/>
      <c r="S136" s="15"/>
      <c r="T136" s="15"/>
    </row>
    <row r="137" spans="1:39" ht="16.149999999999999" customHeight="1" x14ac:dyDescent="0.25">
      <c r="A137" s="707"/>
      <c r="B137" s="783"/>
      <c r="C137" s="335" t="s">
        <v>82</v>
      </c>
      <c r="D137" s="207" t="s">
        <v>480</v>
      </c>
      <c r="E137" s="201">
        <v>45700</v>
      </c>
      <c r="F137" s="156"/>
      <c r="G137" s="52" t="s">
        <v>9</v>
      </c>
      <c r="H137" s="220"/>
      <c r="I137" s="7"/>
      <c r="J137" s="7">
        <v>1</v>
      </c>
      <c r="K137" s="7">
        <v>1</v>
      </c>
      <c r="L137" s="33">
        <v>1</v>
      </c>
      <c r="M137" s="101"/>
      <c r="N137" s="174"/>
      <c r="O137" s="27"/>
      <c r="P137" s="5"/>
      <c r="Q137" s="28"/>
      <c r="R137" s="15"/>
      <c r="S137" s="15"/>
      <c r="T137" s="15"/>
    </row>
    <row r="138" spans="1:39" ht="16.149999999999999" customHeight="1" x14ac:dyDescent="0.25">
      <c r="A138" s="707"/>
      <c r="B138" s="783"/>
      <c r="C138" s="335" t="s">
        <v>82</v>
      </c>
      <c r="D138" s="207" t="s">
        <v>482</v>
      </c>
      <c r="E138" s="201">
        <v>45669</v>
      </c>
      <c r="F138" s="156"/>
      <c r="G138" s="52" t="s">
        <v>9</v>
      </c>
      <c r="H138" s="220"/>
      <c r="I138" s="7">
        <v>1</v>
      </c>
      <c r="J138" s="7">
        <v>1</v>
      </c>
      <c r="K138" s="7">
        <v>1</v>
      </c>
      <c r="L138" s="33">
        <v>1</v>
      </c>
      <c r="M138" s="101"/>
      <c r="N138" s="174" t="s">
        <v>575</v>
      </c>
      <c r="O138" s="27"/>
      <c r="P138" s="5"/>
      <c r="Q138" s="28"/>
      <c r="R138" s="15"/>
      <c r="S138" s="15"/>
      <c r="T138" s="15"/>
    </row>
    <row r="139" spans="1:39" ht="16.149999999999999" customHeight="1" x14ac:dyDescent="0.25">
      <c r="A139" s="707"/>
      <c r="B139" s="783"/>
      <c r="C139" s="68" t="s">
        <v>323</v>
      </c>
      <c r="D139" s="207" t="s">
        <v>408</v>
      </c>
      <c r="E139" s="201">
        <v>45702</v>
      </c>
      <c r="F139" s="156"/>
      <c r="G139" s="52" t="s">
        <v>9</v>
      </c>
      <c r="H139" s="220"/>
      <c r="I139" s="7">
        <v>1</v>
      </c>
      <c r="J139" s="7">
        <v>1</v>
      </c>
      <c r="K139" s="7">
        <v>1</v>
      </c>
      <c r="L139" s="33">
        <v>1</v>
      </c>
      <c r="M139" s="101"/>
      <c r="N139" s="260"/>
      <c r="O139" s="27"/>
      <c r="P139" s="5"/>
      <c r="Q139" s="28"/>
      <c r="R139" s="15"/>
      <c r="S139" s="15"/>
      <c r="T139" s="15"/>
    </row>
    <row r="140" spans="1:39" ht="16.149999999999999" customHeight="1" x14ac:dyDescent="0.25">
      <c r="A140" s="707"/>
      <c r="B140" s="783"/>
      <c r="C140" s="68" t="s">
        <v>323</v>
      </c>
      <c r="D140" s="207" t="s">
        <v>576</v>
      </c>
      <c r="E140" s="201">
        <v>45702</v>
      </c>
      <c r="F140" s="156"/>
      <c r="G140" s="52" t="s">
        <v>9</v>
      </c>
      <c r="H140" s="220"/>
      <c r="I140" s="7">
        <v>1</v>
      </c>
      <c r="J140" s="7">
        <v>1</v>
      </c>
      <c r="K140" s="7">
        <v>1</v>
      </c>
      <c r="L140" s="33">
        <v>1</v>
      </c>
      <c r="M140" s="101"/>
      <c r="N140" s="260"/>
      <c r="O140" s="27"/>
      <c r="P140" s="5"/>
      <c r="Q140" s="28"/>
      <c r="R140" s="15"/>
      <c r="S140" s="15"/>
      <c r="T140" s="15"/>
    </row>
    <row r="141" spans="1:39" ht="16.149999999999999" customHeight="1" x14ac:dyDescent="0.25">
      <c r="A141" s="707"/>
      <c r="B141" s="783"/>
      <c r="C141" s="68" t="s">
        <v>265</v>
      </c>
      <c r="D141" s="207" t="s">
        <v>411</v>
      </c>
      <c r="E141" s="201">
        <v>45702</v>
      </c>
      <c r="F141" s="156"/>
      <c r="G141" s="52" t="s">
        <v>9</v>
      </c>
      <c r="H141" s="220"/>
      <c r="I141" s="7">
        <v>1</v>
      </c>
      <c r="J141" s="7">
        <v>1</v>
      </c>
      <c r="K141" s="7">
        <v>1</v>
      </c>
      <c r="L141" s="33">
        <v>1</v>
      </c>
      <c r="M141" s="101"/>
      <c r="N141" s="260"/>
      <c r="O141" s="27"/>
      <c r="P141" s="5"/>
      <c r="Q141" s="28"/>
      <c r="R141" s="15"/>
      <c r="S141" s="15"/>
      <c r="T141" s="15"/>
    </row>
    <row r="142" spans="1:39" ht="9.75" customHeight="1" thickBot="1" x14ac:dyDescent="0.3">
      <c r="A142" s="708"/>
      <c r="B142" s="785"/>
      <c r="C142" s="72"/>
      <c r="D142" s="205"/>
      <c r="E142" s="248"/>
      <c r="F142" s="157"/>
      <c r="G142" s="53"/>
      <c r="H142" s="216"/>
      <c r="I142" s="9"/>
      <c r="J142" s="9"/>
      <c r="K142" s="9"/>
      <c r="L142" s="34"/>
      <c r="M142" s="101"/>
      <c r="N142" s="358"/>
      <c r="O142" s="27"/>
      <c r="P142" s="5"/>
      <c r="Q142" s="28"/>
      <c r="R142" s="15"/>
      <c r="S142" s="15"/>
      <c r="T142" s="15"/>
    </row>
    <row r="143" spans="1:39" ht="8.25" customHeight="1" thickBot="1" x14ac:dyDescent="0.3">
      <c r="A143" s="127"/>
      <c r="B143" s="127"/>
      <c r="C143" s="338"/>
      <c r="D143" s="204"/>
      <c r="E143" s="49"/>
      <c r="F143" s="1"/>
      <c r="G143" s="54"/>
      <c r="H143" s="1"/>
      <c r="I143" s="31"/>
      <c r="J143" s="1"/>
      <c r="K143" s="1"/>
      <c r="L143" s="1"/>
      <c r="M143" s="1"/>
      <c r="N143" s="337"/>
      <c r="O143" s="27"/>
      <c r="P143" s="5"/>
      <c r="Q143" s="28"/>
      <c r="R143" s="15"/>
      <c r="S143" s="15"/>
      <c r="T143" s="15"/>
    </row>
    <row r="144" spans="1:39" ht="18" customHeight="1" thickBot="1" x14ac:dyDescent="0.3">
      <c r="A144" s="792" t="s">
        <v>162</v>
      </c>
      <c r="B144" s="797" t="s">
        <v>163</v>
      </c>
      <c r="C144" s="331" t="s">
        <v>413</v>
      </c>
      <c r="D144" s="141" t="s">
        <v>414</v>
      </c>
      <c r="E144" s="286"/>
      <c r="F144" s="155">
        <v>1</v>
      </c>
      <c r="G144" s="222" t="s">
        <v>9</v>
      </c>
      <c r="H144" s="209">
        <v>1</v>
      </c>
      <c r="I144" s="8">
        <v>1</v>
      </c>
      <c r="J144" s="8">
        <v>1</v>
      </c>
      <c r="K144" s="8">
        <v>1</v>
      </c>
      <c r="L144" s="32">
        <v>1</v>
      </c>
      <c r="M144" s="344"/>
      <c r="N144" s="82" t="s">
        <v>415</v>
      </c>
    </row>
    <row r="145" spans="1:39" ht="18" customHeight="1" thickBot="1" x14ac:dyDescent="0.3">
      <c r="A145" s="796"/>
      <c r="B145" s="798"/>
      <c r="C145" s="481" t="s">
        <v>113</v>
      </c>
      <c r="D145" s="307" t="s">
        <v>577</v>
      </c>
      <c r="E145" s="427"/>
      <c r="F145" s="157">
        <v>1</v>
      </c>
      <c r="G145" s="185" t="s">
        <v>9</v>
      </c>
      <c r="H145" s="171">
        <v>1</v>
      </c>
      <c r="I145" s="9">
        <v>2</v>
      </c>
      <c r="J145" s="9">
        <v>2</v>
      </c>
      <c r="K145" s="9">
        <v>0</v>
      </c>
      <c r="L145" s="34">
        <v>0</v>
      </c>
      <c r="M145" s="341"/>
      <c r="N145" s="89"/>
    </row>
    <row r="146" spans="1:39" ht="9" customHeight="1" thickBot="1" x14ac:dyDescent="0.3">
      <c r="A146" s="127"/>
      <c r="B146" s="127"/>
      <c r="C146" s="128"/>
      <c r="D146" s="129"/>
      <c r="E146" s="50"/>
      <c r="F146" s="1"/>
      <c r="G146" s="54"/>
      <c r="H146" s="1"/>
      <c r="I146" s="31"/>
      <c r="J146" s="1"/>
      <c r="K146" s="1"/>
      <c r="L146" s="1"/>
      <c r="M146" s="1"/>
      <c r="N146" s="80"/>
      <c r="O146" s="3"/>
      <c r="P146" s="2"/>
      <c r="Q146" s="4"/>
      <c r="R146" s="48"/>
      <c r="S146" s="48"/>
      <c r="T146" s="48"/>
    </row>
    <row r="147" spans="1:39" ht="33" customHeight="1" thickBot="1" x14ac:dyDescent="0.3">
      <c r="A147" s="695" t="s">
        <v>173</v>
      </c>
      <c r="B147" s="695" t="s">
        <v>174</v>
      </c>
      <c r="C147" s="368" t="s">
        <v>45</v>
      </c>
      <c r="D147" s="141" t="s">
        <v>46</v>
      </c>
      <c r="E147" s="369"/>
      <c r="F147" s="155"/>
      <c r="G147" s="51"/>
      <c r="H147" s="285"/>
      <c r="I147" s="39"/>
      <c r="J147" s="306"/>
      <c r="K147" s="8"/>
      <c r="L147" s="32"/>
      <c r="M147" s="209"/>
      <c r="N147" s="172" t="s">
        <v>578</v>
      </c>
    </row>
    <row r="148" spans="1:39" ht="17.45" customHeight="1" x14ac:dyDescent="0.25">
      <c r="A148" s="696"/>
      <c r="B148" s="696"/>
      <c r="C148" s="527" t="s">
        <v>102</v>
      </c>
      <c r="D148" s="528" t="s">
        <v>176</v>
      </c>
      <c r="E148" s="428"/>
      <c r="F148" s="156">
        <v>1</v>
      </c>
      <c r="G148" s="52" t="s">
        <v>9</v>
      </c>
      <c r="H148" s="178">
        <v>1</v>
      </c>
      <c r="I148" s="7">
        <v>1</v>
      </c>
      <c r="J148" s="7">
        <v>1</v>
      </c>
      <c r="K148" s="279">
        <v>1</v>
      </c>
      <c r="L148" s="33">
        <v>1</v>
      </c>
      <c r="M148" s="209"/>
      <c r="N148" s="175"/>
    </row>
    <row r="149" spans="1:39" ht="17.45" customHeight="1" x14ac:dyDescent="0.25">
      <c r="A149" s="696"/>
      <c r="B149" s="715"/>
      <c r="C149" s="537" t="s">
        <v>177</v>
      </c>
      <c r="D149" s="538" t="s">
        <v>489</v>
      </c>
      <c r="E149" s="428">
        <v>45698</v>
      </c>
      <c r="F149" s="156">
        <v>1</v>
      </c>
      <c r="G149" s="52" t="s">
        <v>9</v>
      </c>
      <c r="H149" s="178">
        <v>1</v>
      </c>
      <c r="I149" s="7">
        <v>1</v>
      </c>
      <c r="J149" s="7">
        <v>4</v>
      </c>
      <c r="K149" s="279">
        <v>1</v>
      </c>
      <c r="L149" s="33">
        <v>1</v>
      </c>
      <c r="M149" s="101"/>
      <c r="N149" s="175"/>
    </row>
    <row r="150" spans="1:39" ht="17.45" customHeight="1" x14ac:dyDescent="0.25">
      <c r="A150" s="696"/>
      <c r="B150" s="696"/>
      <c r="C150" s="531" t="s">
        <v>177</v>
      </c>
      <c r="D150" s="528" t="s">
        <v>333</v>
      </c>
      <c r="E150" s="491">
        <v>45685</v>
      </c>
      <c r="F150" s="420">
        <v>3</v>
      </c>
      <c r="G150" s="492" t="s">
        <v>9</v>
      </c>
      <c r="H150" s="297">
        <v>3</v>
      </c>
      <c r="I150" s="11">
        <v>3</v>
      </c>
      <c r="J150" s="11">
        <v>3</v>
      </c>
      <c r="K150" s="298">
        <v>3</v>
      </c>
      <c r="L150" s="35">
        <v>3</v>
      </c>
      <c r="M150" s="167"/>
      <c r="N150" s="190" t="s">
        <v>490</v>
      </c>
    </row>
    <row r="151" spans="1:39" ht="17.45" customHeight="1" x14ac:dyDescent="0.25">
      <c r="A151" s="696"/>
      <c r="B151" s="696"/>
      <c r="C151" s="529" t="s">
        <v>41</v>
      </c>
      <c r="D151" s="530" t="s">
        <v>579</v>
      </c>
      <c r="E151" s="428">
        <v>45700</v>
      </c>
      <c r="F151" s="156">
        <v>1</v>
      </c>
      <c r="G151" s="52" t="s">
        <v>9</v>
      </c>
      <c r="H151" s="178">
        <v>1</v>
      </c>
      <c r="I151" s="7">
        <v>1</v>
      </c>
      <c r="J151" s="7">
        <v>4</v>
      </c>
      <c r="K151" s="279">
        <v>0</v>
      </c>
      <c r="L151" s="33">
        <v>0</v>
      </c>
      <c r="M151" s="101"/>
      <c r="N151" s="175" t="s">
        <v>580</v>
      </c>
    </row>
    <row r="152" spans="1:39" ht="17.45" customHeight="1" x14ac:dyDescent="0.25">
      <c r="A152" s="696"/>
      <c r="B152" s="696"/>
      <c r="C152" s="527" t="s">
        <v>177</v>
      </c>
      <c r="D152" s="532" t="s">
        <v>491</v>
      </c>
      <c r="E152" s="310">
        <v>45680</v>
      </c>
      <c r="F152" s="156">
        <v>3</v>
      </c>
      <c r="G152" s="55" t="s">
        <v>9</v>
      </c>
      <c r="H152" s="135">
        <v>3</v>
      </c>
      <c r="I152" s="10">
        <v>2</v>
      </c>
      <c r="J152" s="10">
        <v>2</v>
      </c>
      <c r="K152" s="279">
        <v>2</v>
      </c>
      <c r="L152" s="33">
        <v>2</v>
      </c>
      <c r="M152" s="1"/>
      <c r="N152" s="210" t="s">
        <v>132</v>
      </c>
    </row>
    <row r="153" spans="1:39" s="16" customFormat="1" ht="17.45" customHeight="1" x14ac:dyDescent="0.25">
      <c r="A153" s="696"/>
      <c r="B153" s="696"/>
      <c r="C153" s="527" t="s">
        <v>177</v>
      </c>
      <c r="D153" s="532" t="s">
        <v>180</v>
      </c>
      <c r="E153" s="310">
        <v>45720</v>
      </c>
      <c r="F153" s="158">
        <v>1</v>
      </c>
      <c r="G153" s="55" t="s">
        <v>9</v>
      </c>
      <c r="H153" s="135">
        <v>1</v>
      </c>
      <c r="I153" s="10">
        <v>1</v>
      </c>
      <c r="J153" s="10">
        <v>1</v>
      </c>
      <c r="K153" s="10">
        <v>1</v>
      </c>
      <c r="L153" s="38">
        <v>1</v>
      </c>
      <c r="M153" s="1"/>
      <c r="N153" s="176" t="s">
        <v>581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</row>
    <row r="154" spans="1:39" s="16" customFormat="1" ht="17.45" customHeight="1" x14ac:dyDescent="0.25">
      <c r="A154" s="696"/>
      <c r="B154" s="696"/>
      <c r="C154" s="533" t="s">
        <v>177</v>
      </c>
      <c r="D154" s="534" t="s">
        <v>582</v>
      </c>
      <c r="E154" s="310">
        <v>45702</v>
      </c>
      <c r="F154" s="158"/>
      <c r="G154" s="55"/>
      <c r="H154" s="135"/>
      <c r="I154" s="10">
        <v>1</v>
      </c>
      <c r="J154" s="10">
        <v>1</v>
      </c>
      <c r="K154" s="10">
        <v>1</v>
      </c>
      <c r="L154" s="38">
        <v>0</v>
      </c>
      <c r="M154" s="1"/>
      <c r="N154" s="17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</row>
    <row r="155" spans="1:39" s="16" customFormat="1" ht="17.45" customHeight="1" x14ac:dyDescent="0.25">
      <c r="A155" s="696"/>
      <c r="B155" s="696"/>
      <c r="C155" s="533" t="s">
        <v>177</v>
      </c>
      <c r="D155" s="534" t="s">
        <v>189</v>
      </c>
      <c r="E155" s="310">
        <v>45702</v>
      </c>
      <c r="F155" s="158"/>
      <c r="G155" s="55"/>
      <c r="H155" s="135"/>
      <c r="I155" s="10">
        <v>1</v>
      </c>
      <c r="J155" s="10">
        <v>1</v>
      </c>
      <c r="K155" s="10">
        <v>1</v>
      </c>
      <c r="L155" s="38">
        <v>4</v>
      </c>
      <c r="M155" s="1"/>
      <c r="N155" s="17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</row>
    <row r="156" spans="1:39" s="16" customFormat="1" ht="17.45" customHeight="1" x14ac:dyDescent="0.25">
      <c r="A156" s="696"/>
      <c r="B156" s="696"/>
      <c r="C156" s="533" t="s">
        <v>177</v>
      </c>
      <c r="D156" s="534" t="s">
        <v>495</v>
      </c>
      <c r="E156" s="310">
        <v>45684</v>
      </c>
      <c r="F156" s="158">
        <v>1</v>
      </c>
      <c r="G156" s="55" t="s">
        <v>9</v>
      </c>
      <c r="H156" s="135">
        <v>1</v>
      </c>
      <c r="I156" s="10">
        <v>1</v>
      </c>
      <c r="J156" s="10">
        <v>1</v>
      </c>
      <c r="K156" s="10">
        <v>1</v>
      </c>
      <c r="L156" s="38">
        <v>4</v>
      </c>
      <c r="M156" s="1"/>
      <c r="N156" s="176" t="s">
        <v>583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</row>
    <row r="157" spans="1:39" s="16" customFormat="1" ht="17.45" customHeight="1" x14ac:dyDescent="0.25">
      <c r="A157" s="696"/>
      <c r="B157" s="696"/>
      <c r="C157" s="527" t="s">
        <v>177</v>
      </c>
      <c r="D157" s="532" t="s">
        <v>213</v>
      </c>
      <c r="E157" s="310">
        <v>45684</v>
      </c>
      <c r="F157" s="156">
        <v>1</v>
      </c>
      <c r="G157" s="55" t="s">
        <v>9</v>
      </c>
      <c r="H157" s="135">
        <v>1</v>
      </c>
      <c r="I157" s="10">
        <v>1</v>
      </c>
      <c r="J157" s="10">
        <v>1</v>
      </c>
      <c r="K157" s="7">
        <v>1</v>
      </c>
      <c r="L157" s="33">
        <v>1</v>
      </c>
      <c r="M157" s="1"/>
      <c r="N157" s="174" t="s">
        <v>497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</row>
    <row r="158" spans="1:39" s="16" customFormat="1" ht="17.45" customHeight="1" x14ac:dyDescent="0.25">
      <c r="A158" s="696"/>
      <c r="B158" s="696"/>
      <c r="C158" s="533" t="s">
        <v>140</v>
      </c>
      <c r="D158" s="534" t="s">
        <v>498</v>
      </c>
      <c r="E158" s="310">
        <v>45686</v>
      </c>
      <c r="F158" s="156">
        <v>1</v>
      </c>
      <c r="G158" s="55" t="s">
        <v>9</v>
      </c>
      <c r="H158" s="135">
        <v>1</v>
      </c>
      <c r="I158" s="10">
        <v>1</v>
      </c>
      <c r="J158" s="10">
        <v>1</v>
      </c>
      <c r="K158" s="7">
        <v>1</v>
      </c>
      <c r="L158" s="33">
        <v>4</v>
      </c>
      <c r="M158" s="1"/>
      <c r="N158" s="88" t="s">
        <v>499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</row>
    <row r="159" spans="1:39" s="16" customFormat="1" ht="17.45" customHeight="1" x14ac:dyDescent="0.25">
      <c r="A159" s="696"/>
      <c r="B159" s="696"/>
      <c r="C159" s="366" t="s">
        <v>177</v>
      </c>
      <c r="D159" s="444" t="s">
        <v>194</v>
      </c>
      <c r="E159" s="326">
        <v>45707</v>
      </c>
      <c r="F159" s="156">
        <v>1</v>
      </c>
      <c r="G159" s="55" t="s">
        <v>9</v>
      </c>
      <c r="H159" s="135">
        <v>1</v>
      </c>
      <c r="I159" s="10">
        <v>1</v>
      </c>
      <c r="J159" s="10">
        <v>1</v>
      </c>
      <c r="K159" s="7">
        <v>1</v>
      </c>
      <c r="L159" s="195">
        <v>1</v>
      </c>
      <c r="M159" s="1"/>
      <c r="N159" s="88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</row>
    <row r="160" spans="1:39" s="16" customFormat="1" ht="17.45" customHeight="1" x14ac:dyDescent="0.25">
      <c r="A160" s="696"/>
      <c r="B160" s="696"/>
      <c r="C160" s="366" t="s">
        <v>177</v>
      </c>
      <c r="D160" s="444" t="s">
        <v>196</v>
      </c>
      <c r="E160" s="326">
        <v>45702</v>
      </c>
      <c r="F160" s="156">
        <v>1</v>
      </c>
      <c r="G160" s="55" t="s">
        <v>9</v>
      </c>
      <c r="H160" s="135">
        <v>1</v>
      </c>
      <c r="I160" s="10">
        <v>1</v>
      </c>
      <c r="J160" s="10">
        <v>1</v>
      </c>
      <c r="K160" s="7">
        <v>1</v>
      </c>
      <c r="L160" s="195">
        <v>1</v>
      </c>
      <c r="M160" s="1"/>
      <c r="N160" s="88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</row>
    <row r="161" spans="1:39" s="16" customFormat="1" ht="17.45" customHeight="1" x14ac:dyDescent="0.25">
      <c r="A161" s="696"/>
      <c r="B161" s="696"/>
      <c r="C161" s="366" t="s">
        <v>177</v>
      </c>
      <c r="D161" s="444" t="s">
        <v>197</v>
      </c>
      <c r="E161" s="326">
        <v>45699</v>
      </c>
      <c r="F161" s="156">
        <v>4</v>
      </c>
      <c r="G161" s="55" t="s">
        <v>9</v>
      </c>
      <c r="H161" s="135">
        <v>4</v>
      </c>
      <c r="I161" s="10">
        <v>4</v>
      </c>
      <c r="J161" s="10">
        <v>4</v>
      </c>
      <c r="K161" s="7">
        <v>1</v>
      </c>
      <c r="L161" s="195">
        <v>2</v>
      </c>
      <c r="M161" s="1"/>
      <c r="N161" s="88" t="s">
        <v>132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</row>
    <row r="162" spans="1:39" s="16" customFormat="1" ht="17.45" customHeight="1" x14ac:dyDescent="0.25">
      <c r="A162" s="696"/>
      <c r="B162" s="696"/>
      <c r="C162" s="366" t="s">
        <v>177</v>
      </c>
      <c r="D162" s="444" t="s">
        <v>199</v>
      </c>
      <c r="E162" s="326">
        <v>45693</v>
      </c>
      <c r="F162" s="156">
        <v>2</v>
      </c>
      <c r="G162" s="55" t="s">
        <v>9</v>
      </c>
      <c r="H162" s="135">
        <v>2</v>
      </c>
      <c r="I162" s="10">
        <v>2</v>
      </c>
      <c r="J162" s="10">
        <v>2</v>
      </c>
      <c r="K162" s="7">
        <v>2</v>
      </c>
      <c r="L162" s="195">
        <v>2</v>
      </c>
      <c r="M162" s="1"/>
      <c r="N162" s="88" t="s">
        <v>132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</row>
    <row r="163" spans="1:39" s="16" customFormat="1" ht="17.45" customHeight="1" x14ac:dyDescent="0.25">
      <c r="A163" s="696"/>
      <c r="B163" s="696"/>
      <c r="C163" s="535" t="s">
        <v>140</v>
      </c>
      <c r="D163" s="536" t="s">
        <v>200</v>
      </c>
      <c r="E163" s="326">
        <v>45698</v>
      </c>
      <c r="F163" s="156">
        <v>4</v>
      </c>
      <c r="G163" s="55" t="s">
        <v>9</v>
      </c>
      <c r="H163" s="135">
        <v>4</v>
      </c>
      <c r="I163" s="10">
        <v>4</v>
      </c>
      <c r="J163" s="10">
        <v>4</v>
      </c>
      <c r="K163" s="7">
        <v>1</v>
      </c>
      <c r="L163" s="195">
        <v>2</v>
      </c>
      <c r="M163" s="1"/>
      <c r="N163" s="88" t="s">
        <v>584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</row>
    <row r="164" spans="1:39" s="16" customFormat="1" ht="17.45" customHeight="1" x14ac:dyDescent="0.25">
      <c r="A164" s="696"/>
      <c r="B164" s="696"/>
      <c r="C164" s="366" t="s">
        <v>177</v>
      </c>
      <c r="D164" s="444" t="s">
        <v>201</v>
      </c>
      <c r="E164" s="326">
        <v>45702</v>
      </c>
      <c r="F164" s="156">
        <v>1</v>
      </c>
      <c r="G164" s="55" t="s">
        <v>9</v>
      </c>
      <c r="H164" s="135">
        <v>1</v>
      </c>
      <c r="I164" s="10">
        <v>1</v>
      </c>
      <c r="J164" s="10">
        <v>1</v>
      </c>
      <c r="K164" s="7">
        <v>1</v>
      </c>
      <c r="L164" s="195">
        <v>1</v>
      </c>
      <c r="M164" s="1"/>
      <c r="N164" s="88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</row>
    <row r="165" spans="1:39" s="16" customFormat="1" ht="17.45" customHeight="1" x14ac:dyDescent="0.25">
      <c r="A165" s="696"/>
      <c r="B165" s="696"/>
      <c r="C165" s="535" t="s">
        <v>501</v>
      </c>
      <c r="D165" s="536" t="s">
        <v>585</v>
      </c>
      <c r="E165" s="326">
        <v>45701</v>
      </c>
      <c r="F165" s="156">
        <v>1</v>
      </c>
      <c r="G165" s="55" t="s">
        <v>9</v>
      </c>
      <c r="H165" s="135">
        <v>1</v>
      </c>
      <c r="I165" s="10">
        <v>1</v>
      </c>
      <c r="J165" s="10">
        <v>1</v>
      </c>
      <c r="K165" s="7">
        <v>1</v>
      </c>
      <c r="L165" s="195">
        <v>1</v>
      </c>
      <c r="M165" s="1"/>
      <c r="N165" s="88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</row>
    <row r="166" spans="1:39" s="16" customFormat="1" ht="17.45" customHeight="1" x14ac:dyDescent="0.25">
      <c r="A166" s="696"/>
      <c r="B166" s="696"/>
      <c r="C166" s="535" t="s">
        <v>140</v>
      </c>
      <c r="D166" s="536" t="s">
        <v>338</v>
      </c>
      <c r="E166" s="326">
        <v>45700</v>
      </c>
      <c r="F166" s="156">
        <v>1</v>
      </c>
      <c r="G166" s="55" t="s">
        <v>9</v>
      </c>
      <c r="H166" s="135">
        <v>1</v>
      </c>
      <c r="I166" s="10">
        <v>1</v>
      </c>
      <c r="J166" s="10">
        <v>1</v>
      </c>
      <c r="K166" s="7">
        <v>1</v>
      </c>
      <c r="L166" s="195">
        <v>1</v>
      </c>
      <c r="M166" s="1"/>
      <c r="N166" s="88" t="s">
        <v>557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</row>
    <row r="167" spans="1:39" s="16" customFormat="1" ht="17.45" customHeight="1" x14ac:dyDescent="0.25">
      <c r="A167" s="696"/>
      <c r="B167" s="696"/>
      <c r="C167" s="535" t="s">
        <v>177</v>
      </c>
      <c r="D167" s="536" t="s">
        <v>339</v>
      </c>
      <c r="E167" s="326">
        <v>45700</v>
      </c>
      <c r="F167" s="156">
        <v>1</v>
      </c>
      <c r="G167" s="55" t="s">
        <v>9</v>
      </c>
      <c r="H167" s="135">
        <v>1</v>
      </c>
      <c r="I167" s="10">
        <v>1</v>
      </c>
      <c r="J167" s="10">
        <v>1</v>
      </c>
      <c r="K167" s="7">
        <v>1</v>
      </c>
      <c r="L167" s="195">
        <v>1</v>
      </c>
      <c r="M167" s="1"/>
      <c r="N167" s="88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</row>
    <row r="168" spans="1:39" s="16" customFormat="1" ht="17.45" customHeight="1" x14ac:dyDescent="0.25">
      <c r="A168" s="696"/>
      <c r="B168" s="696"/>
      <c r="C168" s="366" t="s">
        <v>177</v>
      </c>
      <c r="D168" s="444" t="s">
        <v>216</v>
      </c>
      <c r="E168" s="326">
        <v>45695</v>
      </c>
      <c r="F168" s="156">
        <v>1</v>
      </c>
      <c r="G168" s="55" t="s">
        <v>9</v>
      </c>
      <c r="H168" s="135">
        <v>1</v>
      </c>
      <c r="I168" s="10">
        <v>1</v>
      </c>
      <c r="J168" s="10">
        <v>1</v>
      </c>
      <c r="K168" s="7">
        <v>1</v>
      </c>
      <c r="L168" s="195">
        <v>1</v>
      </c>
      <c r="M168" s="1"/>
      <c r="N168" s="88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</row>
    <row r="169" spans="1:39" s="16" customFormat="1" ht="17.45" customHeight="1" x14ac:dyDescent="0.25">
      <c r="A169" s="696"/>
      <c r="B169" s="696"/>
      <c r="C169" s="535" t="s">
        <v>140</v>
      </c>
      <c r="D169" s="536" t="s">
        <v>206</v>
      </c>
      <c r="E169" s="326">
        <v>45705</v>
      </c>
      <c r="F169" s="156">
        <v>1</v>
      </c>
      <c r="G169" s="55" t="s">
        <v>9</v>
      </c>
      <c r="H169" s="135">
        <v>1</v>
      </c>
      <c r="I169" s="10">
        <v>1</v>
      </c>
      <c r="J169" s="10">
        <v>1</v>
      </c>
      <c r="K169" s="7">
        <v>1</v>
      </c>
      <c r="L169" s="195">
        <v>1</v>
      </c>
      <c r="M169" s="1"/>
      <c r="N169" s="88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</row>
    <row r="170" spans="1:39" s="16" customFormat="1" ht="17.45" hidden="1" customHeight="1" thickBot="1" x14ac:dyDescent="0.3">
      <c r="A170" s="696"/>
      <c r="B170" s="696"/>
      <c r="C170" s="366" t="s">
        <v>177</v>
      </c>
      <c r="D170" s="348" t="s">
        <v>138</v>
      </c>
      <c r="E170" s="326">
        <v>45688</v>
      </c>
      <c r="F170" s="156">
        <v>1</v>
      </c>
      <c r="G170" s="55" t="s">
        <v>9</v>
      </c>
      <c r="H170" s="135">
        <v>1</v>
      </c>
      <c r="I170" s="10">
        <v>1</v>
      </c>
      <c r="J170" s="10">
        <v>1</v>
      </c>
      <c r="K170" s="7">
        <v>1</v>
      </c>
      <c r="L170" s="195">
        <v>1</v>
      </c>
      <c r="M170" s="1"/>
      <c r="N170" s="88" t="s">
        <v>427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</row>
    <row r="171" spans="1:39" s="16" customFormat="1" ht="17.45" customHeight="1" x14ac:dyDescent="0.25">
      <c r="A171" s="696"/>
      <c r="B171" s="696"/>
      <c r="C171" s="366" t="s">
        <v>177</v>
      </c>
      <c r="D171" s="444" t="s">
        <v>208</v>
      </c>
      <c r="E171" s="326">
        <v>45702</v>
      </c>
      <c r="F171" s="156">
        <v>1</v>
      </c>
      <c r="G171" s="55" t="s">
        <v>9</v>
      </c>
      <c r="H171" s="135">
        <v>1</v>
      </c>
      <c r="I171" s="10">
        <v>1</v>
      </c>
      <c r="J171" s="10">
        <v>1</v>
      </c>
      <c r="K171" s="7">
        <v>1</v>
      </c>
      <c r="L171" s="195">
        <v>1</v>
      </c>
      <c r="M171" s="1"/>
      <c r="N171" s="174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</row>
    <row r="172" spans="1:39" s="16" customFormat="1" ht="17.45" customHeight="1" x14ac:dyDescent="0.25">
      <c r="A172" s="696"/>
      <c r="B172" s="696"/>
      <c r="C172" s="339" t="s">
        <v>210</v>
      </c>
      <c r="D172" s="275" t="s">
        <v>211</v>
      </c>
      <c r="E172" s="370"/>
      <c r="F172" s="156">
        <v>1</v>
      </c>
      <c r="G172" s="52" t="s">
        <v>9</v>
      </c>
      <c r="H172" s="178">
        <v>1</v>
      </c>
      <c r="I172" s="7">
        <v>1</v>
      </c>
      <c r="J172" s="7">
        <v>1</v>
      </c>
      <c r="K172" s="7">
        <v>1</v>
      </c>
      <c r="L172" s="195">
        <v>1</v>
      </c>
      <c r="M172" s="167"/>
      <c r="N172" s="174" t="s">
        <v>428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</row>
    <row r="173" spans="1:39" s="16" customFormat="1" ht="6" customHeight="1" thickBot="1" x14ac:dyDescent="0.3">
      <c r="A173" s="697"/>
      <c r="B173" s="697"/>
      <c r="C173" s="296"/>
      <c r="D173" s="225"/>
      <c r="E173" s="371"/>
      <c r="F173" s="159"/>
      <c r="G173" s="126"/>
      <c r="H173" s="265"/>
      <c r="I173" s="36"/>
      <c r="J173" s="266"/>
      <c r="K173" s="36"/>
      <c r="L173" s="37"/>
      <c r="M173" s="226"/>
      <c r="N173" s="328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</row>
    <row r="174" spans="1:39" s="16" customFormat="1" ht="7.5" customHeight="1" thickBot="1" x14ac:dyDescent="0.3">
      <c r="A174" s="6"/>
      <c r="B174" s="113"/>
      <c r="C174" s="6"/>
      <c r="D174" s="6"/>
      <c r="E174" s="12"/>
      <c r="F174" s="1"/>
      <c r="G174" s="13"/>
      <c r="H174" s="1"/>
      <c r="I174" s="31"/>
      <c r="J174" s="1"/>
      <c r="K174" s="1"/>
      <c r="L174" s="1"/>
      <c r="M174" s="6"/>
      <c r="N174" s="14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</row>
    <row r="175" spans="1:39" ht="16.7" customHeight="1" thickBot="1" x14ac:dyDescent="0.3">
      <c r="A175" s="695" t="s">
        <v>222</v>
      </c>
      <c r="B175" s="698" t="s">
        <v>223</v>
      </c>
      <c r="C175" s="353" t="s">
        <v>82</v>
      </c>
      <c r="D175" s="90" t="s">
        <v>224</v>
      </c>
      <c r="E175" s="308"/>
      <c r="F175" s="98">
        <v>1</v>
      </c>
      <c r="G175" s="51" t="s">
        <v>9</v>
      </c>
      <c r="H175" s="285">
        <v>1</v>
      </c>
      <c r="I175" s="8">
        <v>1</v>
      </c>
      <c r="J175" s="8">
        <v>1</v>
      </c>
      <c r="K175" s="8">
        <v>1</v>
      </c>
      <c r="L175" s="32">
        <v>1</v>
      </c>
      <c r="M175" s="209"/>
      <c r="N175" s="330" t="s">
        <v>225</v>
      </c>
    </row>
    <row r="176" spans="1:39" ht="16.7" customHeight="1" thickBot="1" x14ac:dyDescent="0.3">
      <c r="A176" s="696"/>
      <c r="B176" s="698"/>
      <c r="C176" s="360" t="s">
        <v>41</v>
      </c>
      <c r="D176" s="91" t="s">
        <v>226</v>
      </c>
      <c r="E176" s="191"/>
      <c r="F176" s="158">
        <v>1</v>
      </c>
      <c r="G176" s="55" t="s">
        <v>9</v>
      </c>
      <c r="H176" s="135">
        <v>1</v>
      </c>
      <c r="I176" s="10">
        <v>1</v>
      </c>
      <c r="J176" s="10">
        <v>1</v>
      </c>
      <c r="K176" s="10">
        <v>1</v>
      </c>
      <c r="L176" s="38">
        <v>1</v>
      </c>
      <c r="M176" s="170"/>
      <c r="N176" s="176" t="s">
        <v>225</v>
      </c>
    </row>
    <row r="177" spans="1:39" ht="16.7" customHeight="1" thickBot="1" x14ac:dyDescent="0.3">
      <c r="A177" s="696"/>
      <c r="B177" s="698"/>
      <c r="C177" s="354" t="s">
        <v>82</v>
      </c>
      <c r="D177" s="95" t="s">
        <v>227</v>
      </c>
      <c r="E177" s="180"/>
      <c r="F177" s="156">
        <v>1</v>
      </c>
      <c r="G177" s="52" t="s">
        <v>9</v>
      </c>
      <c r="H177" s="178">
        <v>1</v>
      </c>
      <c r="I177" s="7">
        <v>1</v>
      </c>
      <c r="J177" s="7">
        <v>1</v>
      </c>
      <c r="K177" s="7">
        <v>1</v>
      </c>
      <c r="L177" s="33">
        <v>1</v>
      </c>
      <c r="M177" s="279"/>
      <c r="N177" s="385" t="s">
        <v>225</v>
      </c>
    </row>
    <row r="178" spans="1:39" ht="9" customHeight="1" thickBot="1" x14ac:dyDescent="0.3">
      <c r="A178" s="696"/>
      <c r="B178" s="699"/>
      <c r="C178" s="323"/>
      <c r="D178" s="324"/>
      <c r="E178" s="292"/>
      <c r="F178" s="159"/>
      <c r="G178" s="126"/>
      <c r="H178" s="265"/>
      <c r="I178" s="36"/>
      <c r="J178" s="36"/>
      <c r="K178" s="36"/>
      <c r="L178" s="37"/>
      <c r="M178" s="226"/>
      <c r="N178" s="328"/>
    </row>
    <row r="179" spans="1:39" ht="16.7" customHeight="1" x14ac:dyDescent="0.25">
      <c r="A179" s="696"/>
      <c r="B179" s="712" t="s">
        <v>228</v>
      </c>
      <c r="C179" s="457" t="s">
        <v>82</v>
      </c>
      <c r="D179" s="355" t="s">
        <v>229</v>
      </c>
      <c r="E179" s="308">
        <v>45646</v>
      </c>
      <c r="F179" s="156">
        <v>3</v>
      </c>
      <c r="G179" s="222" t="s">
        <v>9</v>
      </c>
      <c r="H179" s="285">
        <v>3</v>
      </c>
      <c r="I179" s="8">
        <v>3</v>
      </c>
      <c r="J179" s="8">
        <v>3</v>
      </c>
      <c r="K179" s="8">
        <v>3</v>
      </c>
      <c r="L179" s="32">
        <v>3</v>
      </c>
      <c r="M179" s="170"/>
      <c r="N179" s="176" t="s">
        <v>230</v>
      </c>
      <c r="O179" s="6"/>
    </row>
    <row r="180" spans="1:39" ht="7.5" customHeight="1" thickBot="1" x14ac:dyDescent="0.3">
      <c r="A180" s="697"/>
      <c r="B180" s="713"/>
      <c r="C180" s="459"/>
      <c r="D180" s="329"/>
      <c r="E180" s="263"/>
      <c r="F180" s="159"/>
      <c r="G180" s="126"/>
      <c r="H180" s="265"/>
      <c r="I180" s="36"/>
      <c r="J180" s="36"/>
      <c r="K180" s="36"/>
      <c r="L180" s="37"/>
      <c r="M180" s="171"/>
      <c r="N180" s="177"/>
    </row>
    <row r="181" spans="1:39" s="16" customFormat="1" ht="7.5" customHeight="1" thickBot="1" x14ac:dyDescent="0.3">
      <c r="A181" s="6"/>
      <c r="B181" s="113"/>
      <c r="C181" s="6"/>
      <c r="D181" s="6"/>
      <c r="E181" s="12"/>
      <c r="F181" s="1"/>
      <c r="G181" s="13"/>
      <c r="H181" s="1"/>
      <c r="I181" s="31"/>
      <c r="J181" s="31"/>
      <c r="K181" s="1"/>
      <c r="L181" s="1"/>
      <c r="M181" s="6"/>
      <c r="N181" s="14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</row>
    <row r="182" spans="1:39" ht="18.600000000000001" customHeight="1" x14ac:dyDescent="0.25">
      <c r="A182" s="698" t="s">
        <v>162</v>
      </c>
      <c r="B182" s="792" t="s">
        <v>586</v>
      </c>
      <c r="C182" s="500" t="s">
        <v>587</v>
      </c>
      <c r="D182" s="90" t="s">
        <v>588</v>
      </c>
      <c r="E182" s="308">
        <v>45679</v>
      </c>
      <c r="F182" s="98">
        <v>3</v>
      </c>
      <c r="G182" s="304" t="s">
        <v>9</v>
      </c>
      <c r="H182" s="285">
        <v>3</v>
      </c>
      <c r="I182" s="8">
        <v>3</v>
      </c>
      <c r="J182" s="8">
        <v>3</v>
      </c>
      <c r="K182" s="8">
        <v>0</v>
      </c>
      <c r="L182" s="32">
        <v>0</v>
      </c>
      <c r="M182" s="209"/>
      <c r="N182" s="82" t="s">
        <v>589</v>
      </c>
    </row>
    <row r="183" spans="1:39" ht="7.5" customHeight="1" thickBot="1" x14ac:dyDescent="0.3">
      <c r="A183" s="713"/>
      <c r="B183" s="793"/>
      <c r="C183" s="115"/>
      <c r="D183" s="120"/>
      <c r="E183" s="206"/>
      <c r="F183" s="99"/>
      <c r="G183" s="242"/>
      <c r="H183" s="60"/>
      <c r="I183" s="9"/>
      <c r="J183" s="9"/>
      <c r="K183" s="9"/>
      <c r="L183" s="34"/>
      <c r="M183" s="341"/>
      <c r="N183" s="89"/>
    </row>
    <row r="184" spans="1:39" ht="10.5" customHeight="1" thickBot="1" x14ac:dyDescent="0.3">
      <c r="A184"/>
      <c r="B184"/>
      <c r="C184" s="317"/>
      <c r="D184" s="204"/>
      <c r="E184" s="318"/>
      <c r="F184" s="319"/>
      <c r="G184" s="320"/>
      <c r="H184" s="319"/>
      <c r="I184" s="460"/>
      <c r="J184" s="460"/>
      <c r="K184" s="319"/>
      <c r="L184" s="319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</row>
    <row r="185" spans="1:39" ht="18.600000000000001" customHeight="1" x14ac:dyDescent="0.25">
      <c r="A185" s="700" t="s">
        <v>231</v>
      </c>
      <c r="B185" s="701"/>
      <c r="C185" s="365" t="s">
        <v>41</v>
      </c>
      <c r="D185" s="118" t="s">
        <v>232</v>
      </c>
      <c r="E185" s="121">
        <v>45679</v>
      </c>
      <c r="F185" s="160">
        <v>1</v>
      </c>
      <c r="G185" s="56" t="s">
        <v>9</v>
      </c>
      <c r="H185" s="188">
        <v>1</v>
      </c>
      <c r="I185" s="39">
        <v>1</v>
      </c>
      <c r="J185" s="39">
        <v>1</v>
      </c>
      <c r="K185" s="39">
        <v>1</v>
      </c>
      <c r="L185" s="40">
        <v>1</v>
      </c>
      <c r="M185" s="169">
        <v>1</v>
      </c>
      <c r="N185" s="461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</row>
    <row r="186" spans="1:39" ht="18.600000000000001" customHeight="1" x14ac:dyDescent="0.25">
      <c r="A186" s="702"/>
      <c r="B186" s="703"/>
      <c r="C186" s="75" t="s">
        <v>504</v>
      </c>
      <c r="D186" s="92" t="s">
        <v>234</v>
      </c>
      <c r="E186" s="201"/>
      <c r="F186" s="156">
        <v>1</v>
      </c>
      <c r="G186" s="52" t="s">
        <v>9</v>
      </c>
      <c r="H186" s="178">
        <v>1</v>
      </c>
      <c r="I186" s="7">
        <v>1</v>
      </c>
      <c r="J186" s="7">
        <v>1</v>
      </c>
      <c r="K186" s="7">
        <v>1</v>
      </c>
      <c r="L186" s="33">
        <v>1</v>
      </c>
      <c r="M186" s="101"/>
      <c r="N186" s="174" t="s">
        <v>235</v>
      </c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</row>
    <row r="187" spans="1:39" ht="18.600000000000001" customHeight="1" thickBot="1" x14ac:dyDescent="0.3">
      <c r="A187" s="704"/>
      <c r="B187" s="705"/>
      <c r="C187" s="301" t="s">
        <v>82</v>
      </c>
      <c r="D187" s="329" t="s">
        <v>590</v>
      </c>
      <c r="E187" s="263">
        <v>45681</v>
      </c>
      <c r="F187" s="159">
        <v>1</v>
      </c>
      <c r="G187" s="126" t="s">
        <v>9</v>
      </c>
      <c r="H187" s="265">
        <v>1</v>
      </c>
      <c r="I187" s="36">
        <v>1</v>
      </c>
      <c r="J187" s="36">
        <v>1</v>
      </c>
      <c r="K187" s="36">
        <v>1</v>
      </c>
      <c r="L187" s="37">
        <v>0</v>
      </c>
      <c r="M187" s="226"/>
      <c r="N187" s="429" t="s">
        <v>591</v>
      </c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</row>
    <row r="192" spans="1:39" x14ac:dyDescent="0.25">
      <c r="B192" s="332"/>
      <c r="E192" s="6"/>
      <c r="F192" s="6"/>
      <c r="G192" s="6"/>
      <c r="N192" s="6"/>
      <c r="O192" s="6"/>
    </row>
    <row r="193" spans="2:15" x14ac:dyDescent="0.25">
      <c r="B193" s="332"/>
      <c r="E193" s="6"/>
      <c r="F193" s="6"/>
      <c r="G193" s="6"/>
      <c r="N193" s="6"/>
      <c r="O193" s="6"/>
    </row>
    <row r="194" spans="2:15" x14ac:dyDescent="0.25">
      <c r="B194" s="332"/>
      <c r="C194" s="333"/>
      <c r="E194" s="6"/>
      <c r="F194" s="6"/>
      <c r="G194" s="6"/>
      <c r="N194" s="6"/>
      <c r="O194" s="6"/>
    </row>
    <row r="195" spans="2:15" x14ac:dyDescent="0.25">
      <c r="B195" s="332"/>
      <c r="C195" s="333"/>
      <c r="E195" s="6"/>
      <c r="F195" s="6"/>
      <c r="G195" s="6"/>
      <c r="N195" s="6"/>
      <c r="O195" s="6"/>
    </row>
    <row r="196" spans="2:15" x14ac:dyDescent="0.25">
      <c r="B196" s="332"/>
      <c r="C196" s="333"/>
      <c r="E196" s="6"/>
      <c r="F196" s="6"/>
      <c r="G196" s="6"/>
      <c r="N196" s="6"/>
      <c r="O196" s="6"/>
    </row>
    <row r="197" spans="2:15" x14ac:dyDescent="0.25">
      <c r="B197" s="332"/>
      <c r="C197" s="333"/>
      <c r="E197" s="6"/>
      <c r="F197" s="6"/>
      <c r="G197" s="6"/>
      <c r="N197" s="6"/>
      <c r="O197" s="6"/>
    </row>
    <row r="198" spans="2:15" x14ac:dyDescent="0.25">
      <c r="B198" s="332"/>
      <c r="C198" s="334"/>
      <c r="E198" s="6"/>
      <c r="F198" s="6"/>
      <c r="G198" s="6"/>
      <c r="N198" s="6"/>
      <c r="O198" s="6"/>
    </row>
  </sheetData>
  <mergeCells count="48">
    <mergeCell ref="A2:A4"/>
    <mergeCell ref="B2:M2"/>
    <mergeCell ref="N2:N4"/>
    <mergeCell ref="R2:S2"/>
    <mergeCell ref="B3:M3"/>
    <mergeCell ref="B4:M4"/>
    <mergeCell ref="H6:L6"/>
    <mergeCell ref="G7:G8"/>
    <mergeCell ref="H7:H8"/>
    <mergeCell ref="I7:I8"/>
    <mergeCell ref="J7:J8"/>
    <mergeCell ref="K7:K8"/>
    <mergeCell ref="L7:L8"/>
    <mergeCell ref="B9:B10"/>
    <mergeCell ref="C9:C10"/>
    <mergeCell ref="A11:A12"/>
    <mergeCell ref="B11:B12"/>
    <mergeCell ref="C11:C12"/>
    <mergeCell ref="O11:O12"/>
    <mergeCell ref="A13:A71"/>
    <mergeCell ref="B13:B17"/>
    <mergeCell ref="B18:B58"/>
    <mergeCell ref="B59:B66"/>
    <mergeCell ref="B67:B71"/>
    <mergeCell ref="E11:E12"/>
    <mergeCell ref="F11:F12"/>
    <mergeCell ref="G11:G12"/>
    <mergeCell ref="H11:L11"/>
    <mergeCell ref="M11:M12"/>
    <mergeCell ref="N11:N12"/>
    <mergeCell ref="D11:D12"/>
    <mergeCell ref="A73:A130"/>
    <mergeCell ref="B73:B93"/>
    <mergeCell ref="B94:B111"/>
    <mergeCell ref="B112:B116"/>
    <mergeCell ref="B117:B130"/>
    <mergeCell ref="A182:A183"/>
    <mergeCell ref="B182:B183"/>
    <mergeCell ref="A185:B187"/>
    <mergeCell ref="A144:A145"/>
    <mergeCell ref="B144:B145"/>
    <mergeCell ref="A147:A173"/>
    <mergeCell ref="B147:B173"/>
    <mergeCell ref="B132:B142"/>
    <mergeCell ref="A132:A142"/>
    <mergeCell ref="A175:A180"/>
    <mergeCell ref="B175:B178"/>
    <mergeCell ref="B179:B180"/>
  </mergeCells>
  <conditionalFormatting sqref="F13:F70 H13:L70 F72:F183 H72:L183">
    <cfRule type="cellIs" dxfId="150" priority="396" operator="equal">
      <formula>1</formula>
    </cfRule>
    <cfRule type="cellIs" dxfId="149" priority="393" operator="equal">
      <formula>4</formula>
    </cfRule>
    <cfRule type="cellIs" dxfId="148" priority="394" operator="equal">
      <formula>3</formula>
    </cfRule>
    <cfRule type="cellIs" dxfId="147" priority="395" operator="equal">
      <formula>2</formula>
    </cfRule>
  </conditionalFormatting>
  <conditionalFormatting sqref="F185:F187">
    <cfRule type="cellIs" dxfId="145" priority="370" operator="equal">
      <formula>4</formula>
    </cfRule>
    <cfRule type="cellIs" dxfId="144" priority="371" operator="equal">
      <formula>3</formula>
    </cfRule>
    <cfRule type="cellIs" dxfId="143" priority="372" operator="equal">
      <formula>2</formula>
    </cfRule>
    <cfRule type="cellIs" dxfId="142" priority="373" operator="equal">
      <formula>1</formula>
    </cfRule>
  </conditionalFormatting>
  <conditionalFormatting sqref="H185:M187">
    <cfRule type="cellIs" dxfId="139" priority="327" operator="equal">
      <formula>3</formula>
    </cfRule>
    <cfRule type="cellIs" dxfId="137" priority="329" operator="equal">
      <formula>1</formula>
    </cfRule>
    <cfRule type="cellIs" dxfId="136" priority="328" operator="equal">
      <formula>2</formula>
    </cfRule>
    <cfRule type="cellIs" dxfId="135" priority="326" operator="equal">
      <formula>4</formula>
    </cfRule>
  </conditionalFormatting>
  <conditionalFormatting sqref="M72:M173 M175:M180">
    <cfRule type="containsText" dxfId="134" priority="176" operator="containsText" text="1">
      <formula>NOT(ISERROR(SEARCH("1",M72)))</formula>
    </cfRule>
  </conditionalFormatting>
  <conditionalFormatting sqref="M182">
    <cfRule type="containsText" dxfId="133" priority="105900" operator="containsText" text="1">
      <formula>NOT(ISERROR(SEARCH("1",M182)))</formula>
    </cfRule>
  </conditionalFormatting>
  <dataValidations count="2">
    <dataValidation type="list" allowBlank="1" showInputMessage="1" showErrorMessage="1" sqref="L117:L120 K146:M146 H144:H145 H172:H173 J173:J180 I172:I180 H175:H180 K100:L116 H185:M187 I151:I152 H147:H152 F180:F183 I147:M150 H74:H123 H124:M138 M100:M123 K121:L123 K72:M99 J151:M172 H182:L183 K173:L181 H153:I171 I72:J123 F72:F178 K139:L145 I139:J146 F13:F70 H13:L70" xr:uid="{E38CADEE-F5FF-482A-90D3-67B8E0C339AE}">
      <formula1>$S$4:$S$9</formula1>
    </dataValidation>
    <dataValidation type="list" allowBlank="1" showInputMessage="1" showErrorMessage="1" sqref="G174:G183 G72:G138 G144:G172 G13:G70" xr:uid="{8673C48F-F845-4FEF-87AD-017C82490FEB}">
      <formula1>$P$5:$P$8</formula1>
    </dataValidation>
  </dataValidations>
  <pageMargins left="0.7" right="0.7" top="0.75" bottom="0.75" header="0.3" footer="0.3"/>
  <pageSetup paperSize="9" scale="55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4712" id="{B50959A6-D197-4D70-B66D-6F42AA776F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710" id="{B2B743A0-AFB0-405A-9359-4A10C1C229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711" id="{0CCEC18B-5D64-454E-A724-9CFB9F9A45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F13:F19</xm:sqref>
        </x14:conditionalFormatting>
        <x14:conditionalFormatting xmlns:xm="http://schemas.microsoft.com/office/excel/2006/main">
          <x14:cfRule type="iconSet" priority="104867" id="{12A78546-5691-44B3-B2E7-CD2C15AF8D9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66" id="{104335DF-5443-4C7F-8392-2949C3B6FB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65" id="{5E815CC6-75C5-4AFC-AB84-5C7626DB56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F20:F27</xm:sqref>
        </x14:conditionalFormatting>
        <x14:conditionalFormatting xmlns:xm="http://schemas.microsoft.com/office/excel/2006/main">
          <x14:cfRule type="iconSet" priority="43" id="{E353CC6B-D394-49CC-93D0-5AA7DF288DA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4" id="{07A6F7AC-73AE-4AE9-8FE6-FD58A5A888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2" id="{3ED73993-C3BF-4F90-8232-8CF485A71F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F28:F30</xm:sqref>
        </x14:conditionalFormatting>
        <x14:conditionalFormatting xmlns:xm="http://schemas.microsoft.com/office/excel/2006/main">
          <x14:cfRule type="iconSet" priority="108231" id="{A42E1C65-0B06-4510-AAA8-01BCCB33C7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F28:F56 I28:L56</xm:sqref>
        </x14:conditionalFormatting>
        <x14:conditionalFormatting xmlns:xm="http://schemas.microsoft.com/office/excel/2006/main">
          <x14:cfRule type="iconSet" priority="108237" id="{F47CF32A-639E-4040-BAE1-31328B940D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235" id="{09A2BF79-B4D2-4396-B6A6-69D3786B8B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236" id="{4174742A-22A1-4A17-B9B4-3E3418D98D5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F31:F56</xm:sqref>
        </x14:conditionalFormatting>
        <x14:conditionalFormatting xmlns:xm="http://schemas.microsoft.com/office/excel/2006/main">
          <x14:cfRule type="iconSet" priority="104649" id="{1D0DBC51-E14F-44D6-9D9A-16C30E55194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651" id="{D18FBECB-3F91-4DC3-A3D8-DA803FC5A9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650" id="{3984C86D-4FA8-437F-9E72-9F48351F05C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F57:F58</xm:sqref>
        </x14:conditionalFormatting>
        <x14:conditionalFormatting xmlns:xm="http://schemas.microsoft.com/office/excel/2006/main">
          <x14:cfRule type="iconSet" priority="143" id="{853C2DBB-2F5F-4F7E-80E6-0B9601A091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2" id="{1BAC2EEB-4441-4A68-8642-CD174858FDE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41" id="{2696332F-92A8-480C-A6E7-8968297E1A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F59:F70</xm:sqref>
        </x14:conditionalFormatting>
        <x14:conditionalFormatting xmlns:xm="http://schemas.microsoft.com/office/excel/2006/main">
          <x14:cfRule type="containsText" priority="392" stopIfTrue="1" operator="containsText" id="{5654B8C1-BE4E-4A09-B7F7-63F3332681FC}">
            <xm:f>NOT(ISERROR(SEARCH(0,F13)))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F72:F183 H75:L183 H13:L70 F13:F70</xm:sqref>
        </x14:conditionalFormatting>
        <x14:conditionalFormatting xmlns:xm="http://schemas.microsoft.com/office/excel/2006/main">
          <x14:cfRule type="iconSet" priority="391" id="{C5B85FEB-C6C3-42E0-8AF4-4DB7F68AFE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0" id="{AA44BC85-E7D3-4963-8347-E7BE3BD6D8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F112 F74:F92</xm:sqref>
        </x14:conditionalFormatting>
        <x14:conditionalFormatting xmlns:xm="http://schemas.microsoft.com/office/excel/2006/main">
          <x14:cfRule type="iconSet" priority="106286" id="{002D0033-17F3-4FC6-887C-A1F22BAE738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F117:F131 I117:L131</xm:sqref>
        </x14:conditionalFormatting>
        <x14:conditionalFormatting xmlns:xm="http://schemas.microsoft.com/office/excel/2006/main">
          <x14:cfRule type="iconSet" priority="105502" id="{99C0185D-39B0-4D69-AC8B-6434A5BDCF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F144:F145 H144:L145</xm:sqref>
        </x14:conditionalFormatting>
        <x14:conditionalFormatting xmlns:xm="http://schemas.microsoft.com/office/excel/2006/main">
          <x14:cfRule type="iconSet" priority="105504" id="{BD021556-2682-4561-88AB-EDA8688F639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F144:F145</xm:sqref>
        </x14:conditionalFormatting>
        <x14:conditionalFormatting xmlns:xm="http://schemas.microsoft.com/office/excel/2006/main">
          <x14:cfRule type="iconSet" priority="105814" id="{27984BC3-92CC-4E4A-AB24-17C6C0A6C1E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F147:F152</xm:sqref>
        </x14:conditionalFormatting>
        <x14:conditionalFormatting xmlns:xm="http://schemas.microsoft.com/office/excel/2006/main">
          <x14:cfRule type="iconSet" priority="385" id="{21694C5D-66F5-4F43-B672-FB8989ECF3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6" id="{871129F8-A38E-438D-964B-C0F0C0CD1C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F153:F156</xm:sqref>
        </x14:conditionalFormatting>
        <x14:conditionalFormatting xmlns:xm="http://schemas.microsoft.com/office/excel/2006/main">
          <x14:cfRule type="iconSet" priority="384" id="{3E722E9F-A93B-491D-9050-A956B5AB0A3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F153:F172 H153:L172</xm:sqref>
        </x14:conditionalFormatting>
        <x14:conditionalFormatting xmlns:xm="http://schemas.microsoft.com/office/excel/2006/main">
          <x14:cfRule type="iconSet" priority="383" id="{4EE3508A-B642-4366-8CB6-FC01416240F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F153:F172</xm:sqref>
        </x14:conditionalFormatting>
        <x14:conditionalFormatting xmlns:xm="http://schemas.microsoft.com/office/excel/2006/main">
          <x14:cfRule type="iconSet" priority="382" id="{9319D839-7822-48AA-890B-4C175DD55D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F179 K179:L179 H179:J180</xm:sqref>
        </x14:conditionalFormatting>
        <x14:conditionalFormatting xmlns:xm="http://schemas.microsoft.com/office/excel/2006/main">
          <x14:cfRule type="iconSet" priority="381" id="{D8C5D9AD-55D9-4545-AB58-B0C1D6EC03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F179</xm:sqref>
        </x14:conditionalFormatting>
        <x14:conditionalFormatting xmlns:xm="http://schemas.microsoft.com/office/excel/2006/main">
          <x14:cfRule type="iconSet" priority="380" id="{F4BCB6E2-9EB3-4DA2-A987-24948758816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F180 F175:F178</xm:sqref>
        </x14:conditionalFormatting>
        <x14:conditionalFormatting xmlns:xm="http://schemas.microsoft.com/office/excel/2006/main">
          <x14:cfRule type="iconSet" priority="105839" id="{B04851DA-9833-4D94-AD43-ACAB4C3C7E1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5840" id="{E6D1106E-4708-40EC-9A00-EA37485697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5841" id="{398EC3E3-7B76-485D-B396-308FB1C214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F182</xm:sqref>
        </x14:conditionalFormatting>
        <x14:conditionalFormatting xmlns:xm="http://schemas.microsoft.com/office/excel/2006/main">
          <x14:cfRule type="iconSet" priority="105842" id="{0A8E584A-5965-46C4-B378-A5E4666516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F182:F183</xm:sqref>
        </x14:conditionalFormatting>
        <x14:conditionalFormatting xmlns:xm="http://schemas.microsoft.com/office/excel/2006/main">
          <x14:cfRule type="containsText" priority="374" stopIfTrue="1" operator="containsText" id="{EECB6B51-D343-4ADC-82D6-E074D5AA3CDD}">
            <xm:f>NOT(ISERROR(SEARCH(0,F185)))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75" id="{AEBF0DB1-3B13-4D11-B67F-7E8237A82B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F185:F187</xm:sqref>
        </x14:conditionalFormatting>
        <x14:conditionalFormatting xmlns:xm="http://schemas.microsoft.com/office/excel/2006/main">
          <x14:cfRule type="iconSet" priority="104742" id="{F18638AA-C0F5-43C8-A009-F3138E498DF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741" id="{240B304F-D6F1-4D28-97EE-69A1A826276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744" id="{E2D5668F-ED43-42A0-BA92-4016CBA289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743" id="{88FAB731-B145-4318-A210-E70C37FD3E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740" id="{5A62236D-4FE7-49A5-B7EC-C5AAEE4820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H13:H19</xm:sqref>
        </x14:conditionalFormatting>
        <x14:conditionalFormatting xmlns:xm="http://schemas.microsoft.com/office/excel/2006/main">
          <x14:cfRule type="iconSet" priority="104868" id="{4921CE06-B17B-4D5B-BB3B-F55CBFD1D0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H13:H27</xm:sqref>
        </x14:conditionalFormatting>
        <x14:conditionalFormatting xmlns:xm="http://schemas.microsoft.com/office/excel/2006/main">
          <x14:cfRule type="iconSet" priority="104745" id="{478417BA-3DF4-4739-A4E7-23349AA02F6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H15:H19</xm:sqref>
        </x14:conditionalFormatting>
        <x14:conditionalFormatting xmlns:xm="http://schemas.microsoft.com/office/excel/2006/main">
          <x14:cfRule type="iconSet" priority="104870" id="{3DA3C3C6-E539-4484-8E98-49E0B393CF0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71" id="{DB554F92-6032-4513-A760-5CBAC8D19C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72" id="{6886ADD6-49CA-4B19-A1E1-E46C5FEEAF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74" id="{9A37864B-EA72-4BCD-BFD8-E33A672663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73" id="{B2B589CB-7B6D-4311-B5EE-F8570D00325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H20:H27</xm:sqref>
        </x14:conditionalFormatting>
        <x14:conditionalFormatting xmlns:xm="http://schemas.microsoft.com/office/excel/2006/main">
          <x14:cfRule type="iconSet" priority="41" id="{D9A688E8-999D-4098-B488-04FFE750DB7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40" id="{37EF0B2E-8E53-4059-87CD-E9208E1A10F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9" id="{3C2670CC-49C9-4929-9822-5763B140A3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8" id="{E2E883D9-BCBD-42A7-81EC-0015F4B86A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6" id="{2952617A-EAF1-4C65-AC38-BA3A957EC3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7" id="{1775488D-9BAA-42CE-BD13-C81BFD265FD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H28:H30</xm:sqref>
        </x14:conditionalFormatting>
        <x14:conditionalFormatting xmlns:xm="http://schemas.microsoft.com/office/excel/2006/main">
          <x14:cfRule type="iconSet" priority="108249" id="{36105018-F61C-4D0C-BD54-5530AFE50C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253" id="{18C5D378-AB29-4712-B0B6-B61C03352E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252" id="{C7297F36-95DA-4359-B794-3DF9E08B4F6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251" id="{4545CED3-3298-457D-A2E9-65CDD68257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250" id="{3F939245-110E-42A7-A610-3298E44160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H28:H56</xm:sqref>
        </x14:conditionalFormatting>
        <x14:conditionalFormatting xmlns:xm="http://schemas.microsoft.com/office/excel/2006/main">
          <x14:cfRule type="iconSet" priority="108260" id="{1CCC864A-B31B-491B-807E-E2EC334CEE6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259" id="{922D9382-EE7E-4B77-8096-F941553CABC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H31:H56</xm:sqref>
        </x14:conditionalFormatting>
        <x14:conditionalFormatting xmlns:xm="http://schemas.microsoft.com/office/excel/2006/main">
          <x14:cfRule type="iconSet" priority="104928" id="{8558D9D3-6441-4919-9241-D8E9C0A97D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930" id="{8ACFF573-B137-4114-9B0A-1B3A53FACC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931" id="{EB27D046-FD80-4DF7-AA53-D09AB04A2E3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929" id="{C4FBABD8-FD49-4EDA-86FD-F4EDB938CD4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H57:H70 H13:H27</xm:sqref>
        </x14:conditionalFormatting>
        <x14:conditionalFormatting xmlns:xm="http://schemas.microsoft.com/office/excel/2006/main">
          <x14:cfRule type="iconSet" priority="104662" id="{92E09E66-F4E5-4C8E-9F7D-FF106E0ABA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661" id="{227FC8D2-C7E2-48EA-95AC-0FB14CBDD7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H57:H70</xm:sqref>
        </x14:conditionalFormatting>
        <x14:conditionalFormatting xmlns:xm="http://schemas.microsoft.com/office/excel/2006/main">
          <x14:cfRule type="iconSet" priority="106292" id="{F26D207D-E4D2-4AFB-9629-018902850CC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291" id="{430A9131-0717-4E55-A587-D0687AA90E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294" id="{F8236A8E-BA87-4EB5-B800-BFE66300F3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293" id="{90A87768-7E85-4A13-BBED-70E689A29B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290" id="{3E532200-550F-4D93-B6CD-F7426500C8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H117:H131</xm:sqref>
        </x14:conditionalFormatting>
        <x14:conditionalFormatting xmlns:xm="http://schemas.microsoft.com/office/excel/2006/main">
          <x14:cfRule type="iconSet" priority="11" id="{2624707F-866E-441D-986E-C4F5D9EA10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" id="{12A5589C-A41D-40E0-8453-E422B2EAE6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2" id="{BB368229-3265-4F2A-9137-FFF27D82D0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H132:H138</xm:sqref>
        </x14:conditionalFormatting>
        <x14:conditionalFormatting xmlns:xm="http://schemas.microsoft.com/office/excel/2006/main">
          <x14:cfRule type="iconSet" priority="105509" id="{DA2F54A1-4743-4078-9D38-F67ACE47657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H144:H145</xm:sqref>
        </x14:conditionalFormatting>
        <x14:conditionalFormatting xmlns:xm="http://schemas.microsoft.com/office/excel/2006/main">
          <x14:cfRule type="iconSet" priority="349" id="{EC950224-AED3-44C2-8E2A-EB6238CB2B2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H146:H150 H153:H174 I148:J150 H151:J152 H13:H27 H57:H70 H72:H116 H132:H143 H185:J187 H179:J183 I153:J172</xm:sqref>
        </x14:conditionalFormatting>
        <x14:conditionalFormatting xmlns:xm="http://schemas.microsoft.com/office/excel/2006/main">
          <x14:cfRule type="iconSet" priority="355" id="{8D0A7A63-AC53-4421-8660-5E5E34857E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H153:H173 H147:H150 I148:J150 H151:J152 I153:J172</xm:sqref>
        </x14:conditionalFormatting>
        <x14:conditionalFormatting xmlns:xm="http://schemas.microsoft.com/office/excel/2006/main">
          <x14:cfRule type="iconSet" priority="140" id="{5607EE76-AC1F-4605-B0F8-7C00E553DF7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H59:I68</xm:sqref>
        </x14:conditionalFormatting>
        <x14:conditionalFormatting xmlns:xm="http://schemas.microsoft.com/office/excel/2006/main">
          <x14:cfRule type="iconSet" priority="105844" id="{6CFA5044-9FBB-4A99-9BC8-B9A26501C45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H182:I183</xm:sqref>
        </x14:conditionalFormatting>
        <x14:conditionalFormatting xmlns:xm="http://schemas.microsoft.com/office/excel/2006/main">
          <x14:cfRule type="iconSet" priority="347" id="{2C7AF88A-5F8D-4376-B1C8-DA8D9494100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8" id="{EFF9945D-859A-4F63-904A-4F731E835E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H185:I187</xm:sqref>
        </x14:conditionalFormatting>
        <x14:conditionalFormatting xmlns:xm="http://schemas.microsoft.com/office/excel/2006/main">
          <x14:cfRule type="iconSet" priority="105532" id="{000819B9-DC6E-496E-BEB4-F377C293F7B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H144:J145</xm:sqref>
        </x14:conditionalFormatting>
        <x14:conditionalFormatting xmlns:xm="http://schemas.microsoft.com/office/excel/2006/main">
          <x14:cfRule type="iconSet" priority="345" id="{A8173D84-440A-4E05-AB47-E09BFCBD7D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H153:J172</xm:sqref>
        </x14:conditionalFormatting>
        <x14:conditionalFormatting xmlns:xm="http://schemas.microsoft.com/office/excel/2006/main">
          <x14:cfRule type="iconSet" priority="352" id="{2E92F50E-DE1A-483A-8AF2-ED564235D8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3" id="{5F6111EA-4C30-44C5-988E-7BBE08D9C0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54" id="{F159E5FE-4CE5-402B-B74E-D5491186BAF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H179:J180</xm:sqref>
        </x14:conditionalFormatting>
        <x14:conditionalFormatting xmlns:xm="http://schemas.microsoft.com/office/excel/2006/main">
          <x14:cfRule type="iconSet" priority="343" id="{7113BA6F-1BB1-4E87-AFB9-D37736E6330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H13:K13</xm:sqref>
        </x14:conditionalFormatting>
        <x14:conditionalFormatting xmlns:xm="http://schemas.microsoft.com/office/excel/2006/main">
          <x14:cfRule type="iconSet" priority="342" id="{E7FA2468-B639-494A-8AEF-5AF58AC2F73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H14:K14</xm:sqref>
        </x14:conditionalFormatting>
        <x14:conditionalFormatting xmlns:xm="http://schemas.microsoft.com/office/excel/2006/main">
          <x14:cfRule type="iconSet" priority="104875" id="{F5D715FD-F49E-426E-B06D-0353F204CA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H20:K27</xm:sqref>
        </x14:conditionalFormatting>
        <x14:conditionalFormatting xmlns:xm="http://schemas.microsoft.com/office/excel/2006/main">
          <x14:cfRule type="iconSet" priority="35" id="{FB741145-7652-4412-9CFB-2447DD675C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H28:K30</xm:sqref>
        </x14:conditionalFormatting>
        <x14:conditionalFormatting xmlns:xm="http://schemas.microsoft.com/office/excel/2006/main">
          <x14:cfRule type="iconSet" priority="108281" id="{D56123E3-E6AD-40AE-825E-116ABF1278B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H31:K56</xm:sqref>
        </x14:conditionalFormatting>
        <x14:conditionalFormatting xmlns:xm="http://schemas.microsoft.com/office/excel/2006/main">
          <x14:cfRule type="iconSet" priority="341" id="{9FAFD758-2916-4167-B5D1-45CC1B812E6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H69:K70 H59:I68 H57:K58</xm:sqref>
        </x14:conditionalFormatting>
        <x14:conditionalFormatting xmlns:xm="http://schemas.microsoft.com/office/excel/2006/main">
          <x14:cfRule type="iconSet" priority="340" id="{9BCF2AEA-3CFC-4559-85D8-4D7FD1E70F9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H157:K169 H147:I147 H170:J172 H153:J156</xm:sqref>
        </x14:conditionalFormatting>
        <x14:conditionalFormatting xmlns:xm="http://schemas.microsoft.com/office/excel/2006/main">
          <x14:cfRule type="iconSet" priority="339" id="{8173D89C-78D9-4F5D-8C2C-833D8DE810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H157:K169 H170:J172 H153:J156</xm:sqref>
        </x14:conditionalFormatting>
        <x14:conditionalFormatting xmlns:xm="http://schemas.microsoft.com/office/excel/2006/main">
          <x14:cfRule type="iconSet" priority="105857" id="{4D062229-333D-421D-A62B-41FD0B1C443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H182:K183</xm:sqref>
        </x14:conditionalFormatting>
        <x14:conditionalFormatting xmlns:xm="http://schemas.microsoft.com/office/excel/2006/main">
          <x14:cfRule type="containsText" priority="337" stopIfTrue="1" operator="containsText" id="{8BF4DF8E-2FE0-496D-A7CE-BABA169CE6B5}">
            <xm:f>NOT(ISERROR(SEARCH(0,H72)))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m:sqref>H72:L74</xm:sqref>
        </x14:conditionalFormatting>
        <x14:conditionalFormatting xmlns:xm="http://schemas.microsoft.com/office/excel/2006/main">
          <x14:cfRule type="iconSet" priority="105859" id="{0DEC7648-D6C1-4922-9161-7201B157DFF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5860" id="{99108C0A-CE50-44BA-A7DF-EA44EC100F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5861" id="{97C5AD2F-1389-4821-978E-8C88166228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H182:L182</xm:sqref>
        </x14:conditionalFormatting>
        <x14:conditionalFormatting xmlns:xm="http://schemas.microsoft.com/office/excel/2006/main">
          <x14:cfRule type="iconSet" priority="333" id="{37A152D6-47A9-4D6C-8506-2D6B5891AD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H188:L197 F180:F183 H147 F173:F178 I173:L174 K175:L183 F185:F197 F146:F152 I146:L152 F13:F27 I13:L27 I57:L70 F57:F70 F72:F116 I132:L143 F132:F143 H185:M187 H182:J183 H175:J180 I72:L116</xm:sqref>
        </x14:conditionalFormatting>
        <x14:conditionalFormatting xmlns:xm="http://schemas.microsoft.com/office/excel/2006/main">
          <x14:cfRule type="iconSet" priority="332" id="{B46283A8-521F-468B-BCDA-B8E6736582A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containsText" priority="330" stopIfTrue="1" operator="containsText" id="{5FEADD2E-7A93-4C90-8AE5-E300FCCC0F21}">
            <xm:f>NOT(ISERROR(SEARCH(0,H185)))</xm:f>
            <xm:f>0</xm:f>
            <x14:dxf>
              <font>
                <color theme="2" tint="-0.499984740745262"/>
              </font>
              <fill>
                <patternFill>
                  <bgColor theme="2" tint="-0.499984740745262"/>
                </patternFill>
              </fill>
            </x14:dxf>
          </x14:cfRule>
          <x14:cfRule type="iconSet" priority="331" id="{8A62C256-549C-41DA-A7B5-C9801B668F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H185:M187</xm:sqref>
        </x14:conditionalFormatting>
        <x14:conditionalFormatting xmlns:xm="http://schemas.microsoft.com/office/excel/2006/main">
          <x14:cfRule type="iconSet" priority="325" id="{A2877D32-0291-4E1B-B2D2-16B719E435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4" id="{A6139E03-7624-4709-BF5D-38680AC390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9" id="{EE9CE8D0-C91F-4266-8CE0-12CC39211F4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0" id="{00ED5AC4-2C62-4AAB-87A8-CB6E91B4972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1" id="{C85B6EC0-1D74-43C9-95A9-066A146FED3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2" id="{957373B0-2561-4134-9C61-1ED0B17848D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23" id="{0D5736A4-BB34-4592-BFD2-D515BFB42E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I13:I16</xm:sqref>
        </x14:conditionalFormatting>
        <x14:conditionalFormatting xmlns:xm="http://schemas.microsoft.com/office/excel/2006/main">
          <x14:cfRule type="iconSet" priority="318" id="{D17724DC-32A7-45D3-8A61-F54EF1C111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I15:I16</xm:sqref>
        </x14:conditionalFormatting>
        <x14:conditionalFormatting xmlns:xm="http://schemas.microsoft.com/office/excel/2006/main">
          <x14:cfRule type="iconSet" priority="104799" id="{3A24DD3C-6A8E-404A-AC2C-E67EAAEE4C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00" id="{68A55186-8D4C-4AA4-BABA-ECE5A0AF48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798" id="{A704DD22-E9D7-418A-BCBE-B0D1E03959E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I18:I19</xm:sqref>
        </x14:conditionalFormatting>
        <x14:conditionalFormatting xmlns:xm="http://schemas.microsoft.com/office/excel/2006/main">
          <x14:cfRule type="iconSet" priority="228" id="{BC6289D5-CC99-47AD-87CF-11F4612B73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9" id="{F6F5353C-BC3E-4F7B-A813-7E2C25ED89E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1" id="{21C9123F-F431-4F92-8792-2986737B4A8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30" id="{BF9DE35F-92A5-43A7-BDBF-55863E0DC4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7" id="{A95505E1-78B6-4E1D-B3D1-FA4F8B9675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I18:I25 I26:K27</xm:sqref>
        </x14:conditionalFormatting>
        <x14:conditionalFormatting xmlns:xm="http://schemas.microsoft.com/office/excel/2006/main">
          <x14:cfRule type="iconSet" priority="226" id="{D4221E86-0628-442D-BB21-C78A5AEEBFA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5" id="{81E7C266-64B1-4E90-95EC-2DBC48BA5B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I20:I25 I26:K27</xm:sqref>
        </x14:conditionalFormatting>
        <x14:conditionalFormatting xmlns:xm="http://schemas.microsoft.com/office/excel/2006/main">
          <x14:cfRule type="iconSet" priority="68" id="{CA70B955-30D2-4F07-AC66-9940F64D9D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9" id="{B6C4D2AC-8B95-44AF-B24F-49B11EA826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5" id="{8CD9313C-4A46-4986-AB53-3C6C8DC4ABB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4" id="{E86CEE23-7BCB-4574-A4F8-52C62E61FA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6" id="{3AB3CE93-6E7A-4075-99F3-242A165449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0" id="{4960C67B-7244-4A56-A0C9-5CF8BF01C9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7" id="{D5AA1C30-2C79-4350-9D8D-287B4E8AA08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I28:I30</xm:sqref>
        </x14:conditionalFormatting>
        <x14:conditionalFormatting xmlns:xm="http://schemas.microsoft.com/office/excel/2006/main">
          <x14:cfRule type="iconSet" priority="133" id="{48303305-730E-49D3-B7F6-ADBA2F590B1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4" id="{860A388E-9AA3-4FFA-AF0D-132E675D37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5" id="{8FB0ECFA-5AE5-4ECB-ADF6-8AFAB33975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9" id="{CC938596-2085-4ACA-B76C-00AED70684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6" id="{6AE6CCE5-F792-4186-ACF3-237D4BEEEE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7" id="{989663DB-A187-45D2-8717-11E5AECC74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8" id="{6FA94794-29D8-422D-97A1-29D6DD09EDC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I59:I70</xm:sqref>
        </x14:conditionalFormatting>
        <x14:conditionalFormatting xmlns:xm="http://schemas.microsoft.com/office/excel/2006/main">
          <x14:cfRule type="iconSet" priority="106004" id="{5753EA8E-F8D8-4458-8CC9-7F263E4D85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003" id="{3E307800-BCD3-4641-AA0A-1A55F062E36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001" id="{643A58F4-5F03-48EA-A7CC-6C4B2E4D920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002" id="{F9AEB80D-82A2-4D4A-8C2C-B7644B0852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I94:I110</xm:sqref>
        </x14:conditionalFormatting>
        <x14:conditionalFormatting xmlns:xm="http://schemas.microsoft.com/office/excel/2006/main">
          <x14:cfRule type="iconSet" priority="308" id="{2656D39A-690B-49CE-AF31-AB0475DEAA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9" id="{CABEC9F5-E1C0-47FC-AB4F-C019ED01A70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0" id="{FE6055B7-B3C5-42E6-9AD7-158ACE3626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7" id="{789AA029-3E8D-458E-9D6C-772BBEB1F40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I112:I115</xm:sqref>
        </x14:conditionalFormatting>
        <x14:conditionalFormatting xmlns:xm="http://schemas.microsoft.com/office/excel/2006/main">
          <x14:cfRule type="iconSet" priority="106300" id="{06818DAD-2B50-4B98-A590-9CE5CB8E27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02" id="{14DF448E-6787-452C-838E-BA87FB02D6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03" id="{EB08878D-ED1A-4DCA-83F2-6A1D5BED976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04" id="{07487068-F15C-4389-A41A-FD9E13E990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01" id="{0D4086D0-4A52-46FC-8714-5BB9E8C3E10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I117:I129</xm:sqref>
        </x14:conditionalFormatting>
        <x14:conditionalFormatting xmlns:xm="http://schemas.microsoft.com/office/excel/2006/main">
          <x14:cfRule type="iconSet" priority="17" id="{6F9E7B67-AF93-4735-A612-CB7592B15E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" id="{D0A6BD1C-D437-4168-9224-AB94C0395F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" id="{C19431EB-8641-4783-88FD-67EB11EDBA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" id="{007B57C4-59CB-4016-A617-69CC1331DFA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I132:I137</xm:sqref>
        </x14:conditionalFormatting>
        <x14:conditionalFormatting xmlns:xm="http://schemas.microsoft.com/office/excel/2006/main">
          <x14:cfRule type="iconSet" priority="105558" id="{2E4E8DB3-575F-46DB-A573-FDA5BF275C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I144:I145</xm:sqref>
        </x14:conditionalFormatting>
        <x14:conditionalFormatting xmlns:xm="http://schemas.microsoft.com/office/excel/2006/main">
          <x14:cfRule type="iconSet" priority="304" id="{F4A298D4-1FBA-4D2B-BBD8-3637367947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5" id="{B7ED21F6-01F5-4C50-8857-2DAEF947B8E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I13:J13</xm:sqref>
        </x14:conditionalFormatting>
        <x14:conditionalFormatting xmlns:xm="http://schemas.microsoft.com/office/excel/2006/main">
          <x14:cfRule type="iconSet" priority="104801" id="{149BE184-2D6D-4DC2-A05F-3F8C1C629FB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I15:J19</xm:sqref>
        </x14:conditionalFormatting>
        <x14:conditionalFormatting xmlns:xm="http://schemas.microsoft.com/office/excel/2006/main">
          <x14:cfRule type="iconSet" priority="211" id="{34D38CFF-5148-4DE2-B75E-57990795AD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0" id="{BBDD656E-1EDF-4122-8B5C-D234CED5884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I20:J25 I26:K27</xm:sqref>
        </x14:conditionalFormatting>
        <x14:conditionalFormatting xmlns:xm="http://schemas.microsoft.com/office/excel/2006/main">
          <x14:cfRule type="iconSet" priority="63" id="{3FFA55D7-1DD7-4F57-A7FF-C55A7CB3C6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2" id="{D3D3E804-DEBC-4BAD-9B0F-7B98EE16302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I28:J30</xm:sqref>
        </x14:conditionalFormatting>
        <x14:conditionalFormatting xmlns:xm="http://schemas.microsoft.com/office/excel/2006/main">
          <x14:cfRule type="iconSet" priority="108317" id="{68D150BE-B2DE-46C3-B3BB-8F5BFA9528E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316" id="{EB5D8D64-085B-4C8F-AF31-3D5464594C1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315" id="{040EBD65-8398-490E-A33A-B9EC00DFD9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314" id="{AC72E9D9-1079-4302-AEF1-B04FFF97B4B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313" id="{09D21FE4-9927-4651-935F-F6897BD5608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319" id="{735132C1-4106-42A3-A51D-114CA3185DA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318" id="{228AA8C1-3BD4-4B4B-ACBE-BCD1387E39D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I28:J56</xm:sqref>
        </x14:conditionalFormatting>
        <x14:conditionalFormatting xmlns:xm="http://schemas.microsoft.com/office/excel/2006/main">
          <x14:cfRule type="iconSet" priority="108328" id="{C0912C78-657D-4859-B779-A28EF923AC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327" id="{2AEE8822-4FF3-4CB1-92CE-7E45A2550E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I31:J56</xm:sqref>
        </x14:conditionalFormatting>
        <x14:conditionalFormatting xmlns:xm="http://schemas.microsoft.com/office/excel/2006/main">
          <x14:cfRule type="iconSet" priority="104656" id="{9C30BB08-E5A4-4118-882A-89D0670CB9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655" id="{DB05E49F-3CAB-4F3C-B6B5-93404A6970F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I57:J58</xm:sqref>
        </x14:conditionalFormatting>
        <x14:conditionalFormatting xmlns:xm="http://schemas.microsoft.com/office/excel/2006/main">
          <x14:cfRule type="iconSet" priority="104665" id="{F60F4990-B10F-4BC3-8C90-70C278207C5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666" id="{632509A7-A3DA-4D31-B89C-C138871C0E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667" id="{143927C6-259B-448A-AA1B-356ADE1FD79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668" id="{865750FB-330F-4E14-ADD0-907273B0F3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669" id="{87C3CA66-32CB-4372-A43F-326A83D27C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670" id="{3D137AC1-453E-4677-8D0A-86761EA0F4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671" id="{98369F12-6B40-456D-A6EC-88ECE1FF13A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I57:J70 I13:J25 I26:K27</xm:sqref>
        </x14:conditionalFormatting>
        <x14:conditionalFormatting xmlns:xm="http://schemas.microsoft.com/office/excel/2006/main">
          <x14:cfRule type="iconSet" priority="302" id="{F58A8006-C981-4E5B-BB1C-B563FC159EE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1" id="{B34EB5A4-1511-4B17-B061-35BD718EAF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I69:J70</xm:sqref>
        </x14:conditionalFormatting>
        <x14:conditionalFormatting xmlns:xm="http://schemas.microsoft.com/office/excel/2006/main">
          <x14:cfRule type="iconSet" priority="106118" id="{A7D4D36B-2302-43EB-BE30-A9E19AA0AE6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I74:J92</xm:sqref>
        </x14:conditionalFormatting>
        <x14:conditionalFormatting xmlns:xm="http://schemas.microsoft.com/office/excel/2006/main">
          <x14:cfRule type="iconSet" priority="106398" id="{E7400BEC-DC04-4852-9089-D0DCF97F228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97" id="{1E174912-9179-4AFE-A1B7-B375820273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96" id="{694FEB46-9DB7-456C-8A70-791293D665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I82:J92 H74:J81 H82:H116</xm:sqref>
        </x14:conditionalFormatting>
        <x14:conditionalFormatting xmlns:xm="http://schemas.microsoft.com/office/excel/2006/main">
          <x14:cfRule type="iconSet" priority="298" id="{681AF6D0-9844-43C3-805E-E2C00D144FA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7" id="{E2200CFE-54A6-4A78-9AAB-79675D93CF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5" id="{252DF9BA-7D58-4A5D-9A11-FE46ED6209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4" id="{12FD4C93-027F-437C-B6BD-877CE260FB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6" id="{0F5FC945-1539-455A-85C5-247C046995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9" id="{45099641-F340-45A3-982F-FB80FDA8613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I117:J120</xm:sqref>
        </x14:conditionalFormatting>
        <x14:conditionalFormatting xmlns:xm="http://schemas.microsoft.com/office/excel/2006/main">
          <x14:cfRule type="iconSet" priority="106309" id="{ECDF3F89-EB03-4585-B05F-35CC0B683EB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08" id="{6CDA0FBC-05FC-41CF-80F7-BA30C0206C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07" id="{0AA6A7F5-810A-4A1E-99A1-00578B529C0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06" id="{B8D49CA8-BEE1-4077-8B7C-1DDC7ADD82A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05" id="{235F8C86-1CAB-4111-B42F-7B3E8E04EE5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I121:J129</xm:sqref>
        </x14:conditionalFormatting>
        <x14:conditionalFormatting xmlns:xm="http://schemas.microsoft.com/office/excel/2006/main">
          <x14:cfRule type="iconSet" priority="290" id="{550CB671-75A0-40D7-A812-E15C6E135A1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2" id="{1E6943C2-6842-4B65-B350-B5105BC120A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9" id="{ECC2BE82-4D1F-489E-AFF3-4CAF1C6A26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1" id="{57BBD8EA-7756-4C5E-B9E7-37943BB139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3" id="{D301E300-6A52-49C3-AF6C-3891BCA2B55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I130:J131</xm:sqref>
        </x14:conditionalFormatting>
        <x14:conditionalFormatting xmlns:xm="http://schemas.microsoft.com/office/excel/2006/main">
          <x14:cfRule type="iconSet" priority="284" id="{C1FBC5CA-9595-4946-91C3-6D111041F8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I157:J169 K153:K172</xm:sqref>
        </x14:conditionalFormatting>
        <x14:conditionalFormatting xmlns:xm="http://schemas.microsoft.com/office/excel/2006/main">
          <x14:cfRule type="iconSet" priority="104803" id="{C7D5E281-EEF4-4123-B94E-1E5F2EB88DF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I15:K19</xm:sqref>
        </x14:conditionalFormatting>
        <x14:conditionalFormatting xmlns:xm="http://schemas.microsoft.com/office/excel/2006/main">
          <x14:cfRule type="iconSet" priority="132" id="{28555D39-FB81-40C7-8337-D2CFB9F98A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1" id="{58BF2DD0-A12B-45C5-8225-0A5D6DADF3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I59:K68 I14:K19</xm:sqref>
        </x14:conditionalFormatting>
        <x14:conditionalFormatting xmlns:xm="http://schemas.microsoft.com/office/excel/2006/main">
          <x14:cfRule type="iconSet" priority="130" id="{875AF4DB-313E-4ECD-A750-4E56F3C2711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I59:K68</xm:sqref>
        </x14:conditionalFormatting>
        <x14:conditionalFormatting xmlns:xm="http://schemas.microsoft.com/office/excel/2006/main">
          <x14:cfRule type="iconSet" priority="104805" id="{076C7067-C3C7-44C0-81AE-15E26A9A51A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04" id="{F53E3FA5-222C-40AD-B83D-843E3921742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 J14:K19</xm:sqref>
        </x14:conditionalFormatting>
        <x14:conditionalFormatting xmlns:xm="http://schemas.microsoft.com/office/excel/2006/main">
          <x14:cfRule type="iconSet" priority="277" id="{2263A4A2-8CBE-42AF-BC4A-A90FA4A55C9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6" id="{2A79869B-4B16-4CAB-97B0-B4B6FBA570E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0" id="{2472B104-793F-4AFD-80E8-8AA1969F5B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5" id="{A1FD8286-9795-4967-8B6D-C1D2EA96590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4" id="{664BDE49-957F-4875-9A16-22A6F85B046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9" id="{48C06B88-842D-4F95-8523-0B4AC4B4813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8" id="{B4C78615-B82A-460E-8491-BECCC5BE58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J13:J16</xm:sqref>
        </x14:conditionalFormatting>
        <x14:conditionalFormatting xmlns:xm="http://schemas.microsoft.com/office/excel/2006/main">
          <x14:cfRule type="iconSet" priority="273" id="{174BF2A0-0D46-4536-9B86-5902CCB9B7E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J15:J16</xm:sqref>
        </x14:conditionalFormatting>
        <x14:conditionalFormatting xmlns:xm="http://schemas.microsoft.com/office/excel/2006/main">
          <x14:cfRule type="iconSet" priority="104808" id="{3BE09583-EFCE-45FB-8CCD-064FDB6A68D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10" id="{9F3DEA35-76F6-4493-B791-2DDA65272C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09" id="{EBFE6F40-B2F7-456B-81DB-6ABBF254FD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J18:J19</xm:sqref>
        </x14:conditionalFormatting>
        <x14:conditionalFormatting xmlns:xm="http://schemas.microsoft.com/office/excel/2006/main">
          <x14:cfRule type="iconSet" priority="104879" id="{C6F4F13D-3665-4DC2-9A7B-61F1DB2F92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78" id="{AF457004-5A7C-48AC-8E9C-7E0D1819C7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80" id="{ACEAC560-7BAC-4838-9E4F-1E5B6714D20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76" id="{E1A27D54-E9E9-43A4-B6E1-93FE7DB4902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77" id="{2E518B9E-B6B2-4CE6-B3C6-CBDE720354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J18:J27</xm:sqref>
        </x14:conditionalFormatting>
        <x14:conditionalFormatting xmlns:xm="http://schemas.microsoft.com/office/excel/2006/main">
          <x14:cfRule type="iconSet" priority="104887" id="{EA701F9C-547D-4420-BF89-08044BD6639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86" id="{075CE877-B1B3-4489-B864-387C1E6F50D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J20:J27</xm:sqref>
        </x14:conditionalFormatting>
        <x14:conditionalFormatting xmlns:xm="http://schemas.microsoft.com/office/excel/2006/main">
          <x14:cfRule type="iconSet" priority="32" id="{CE6798AC-2FB7-4D45-90E5-16010E3079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1" id="{84FFD79A-5884-41F6-81BD-60D6669979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0" id="{9119F62F-516C-4DEF-92F5-2D1F293437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9" id="{5FF1CC0C-456D-4762-BC29-0090E3B4643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8" id="{299D82A8-1F11-4E2D-8CFF-56B030F9A4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3" id="{1296404C-0B26-4F11-B8CA-B5944CE4648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4" id="{FAFA4496-99B1-462D-8812-FD23716C8A4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J28:J30</xm:sqref>
        </x14:conditionalFormatting>
        <x14:conditionalFormatting xmlns:xm="http://schemas.microsoft.com/office/excel/2006/main">
          <x14:cfRule type="iconSet" priority="108355" id="{23682139-8347-4DEA-BCC5-A2EA2F8A716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354" id="{E3A5736D-1C4B-4747-AAD8-31042723B8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J31:J56</xm:sqref>
        </x14:conditionalFormatting>
        <x14:conditionalFormatting xmlns:xm="http://schemas.microsoft.com/office/excel/2006/main">
          <x14:cfRule type="iconSet" priority="268" id="{A7DB7C09-73B5-49EC-A4C4-FA2D5608C6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9" id="{1BEAEC75-8EB0-418B-A6AF-8CBD1023F7F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J69:J70 J59:K68 J57:J58</xm:sqref>
        </x14:conditionalFormatting>
        <x14:conditionalFormatting xmlns:xm="http://schemas.microsoft.com/office/excel/2006/main">
          <x14:cfRule type="iconSet" priority="265" id="{87136C07-65A4-4225-B3D6-3AA1647C2F1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6" id="{79E62764-E6F2-4EB3-A15C-129FD54973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4" id="{DA839A11-457A-4640-A1EA-0CBA08D98C5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7" id="{6BC40F1B-A7CA-45C7-BDF9-AE2E2F131E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3" id="{C8414AA4-31F8-40A9-9138-C3F611C1D8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2" id="{E73670B9-E16A-4419-8DDF-5F4139DC244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61" id="{73367786-701B-4763-9078-5D88D3826E7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J69:J70</xm:sqref>
        </x14:conditionalFormatting>
        <x14:conditionalFormatting xmlns:xm="http://schemas.microsoft.com/office/excel/2006/main">
          <x14:cfRule type="iconSet" priority="1" id="{D5E3B118-B074-4ECA-BEA8-D8BF2352A73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" id="{CEE44CD8-137E-4BE1-8DFA-5C8D5766AE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J86</xm:sqref>
        </x14:conditionalFormatting>
        <x14:conditionalFormatting xmlns:xm="http://schemas.microsoft.com/office/excel/2006/main">
          <x14:cfRule type="iconSet" priority="9" id="{435A90A4-B39B-4CD8-8DAC-452F3118DAD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8" id="{5B3BCD9D-E5C3-4155-B3CB-1D2E0A0D929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7" id="{DD4C1171-B7C5-4DC0-A57E-1E96281B0B5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6" id="{C5D30981-5DAF-486B-8489-754107866F9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008" id="{9C2A9E89-20AD-477A-AB16-133BB699053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007" id="{8D560EAF-EA9E-4B68-8F20-6F365C3B0DC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006" id="{4714BE90-CBB9-4D38-9762-2AE6D8734B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005" id="{4D53FA06-13E8-4276-BAFD-4321F9ACF4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J94:J110</xm:sqref>
        </x14:conditionalFormatting>
        <x14:conditionalFormatting xmlns:xm="http://schemas.microsoft.com/office/excel/2006/main">
          <x14:cfRule type="iconSet" priority="256" id="{4DC2BFED-9D4E-4EA5-ABD2-3144FC2CB0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3" id="{F1159AA0-F0B2-4517-A449-DF72D4CDAC4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5" id="{2284C87C-1D62-4115-822B-57DB3E229D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54" id="{0B951685-83D0-494F-B244-F811EDFEEED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J112:J115</xm:sqref>
        </x14:conditionalFormatting>
        <x14:conditionalFormatting xmlns:xm="http://schemas.microsoft.com/office/excel/2006/main">
          <x14:cfRule type="iconSet" priority="106313" id="{04FDC079-BDA2-45E7-B94C-39D381A5317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14" id="{14457ECC-E604-45AF-9C7F-A0825E30462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12" id="{0034156E-EA3D-403D-B1D7-CE89F9DD562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10" id="{509A3689-4BCB-485C-BD18-D66463E479F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6311" id="{353BEBB0-A8D3-4F61-A330-1ED884A3B64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J117:J129</xm:sqref>
        </x14:conditionalFormatting>
        <x14:conditionalFormatting xmlns:xm="http://schemas.microsoft.com/office/excel/2006/main">
          <x14:cfRule type="iconSet" priority="14" id="{995A1157-42DA-4085-BD02-0B6B8EE274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5" id="{0642AEE8-DB81-459D-AD37-79B36447EED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6" id="{2C12188E-D634-46CA-B5BF-A833F9C9BD8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3" id="{39290317-5916-4ECC-AC2F-90D0898FA2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J132:J137</xm:sqref>
        </x14:conditionalFormatting>
        <x14:conditionalFormatting xmlns:xm="http://schemas.microsoft.com/office/excel/2006/main">
          <x14:cfRule type="iconSet" priority="105560" id="{F9CE1162-AA25-4F87-B637-8194BCE3B2B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5561" id="{D45A74EE-7CB7-46CC-B3BC-B5EC705A0E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J144:J145</xm:sqref>
        </x14:conditionalFormatting>
        <x14:conditionalFormatting xmlns:xm="http://schemas.microsoft.com/office/excel/2006/main">
          <x14:cfRule type="iconSet" priority="250" id="{94BFDD12-35D4-44AE-BDCE-DA25D884013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J147</xm:sqref>
        </x14:conditionalFormatting>
        <x14:conditionalFormatting xmlns:xm="http://schemas.microsoft.com/office/excel/2006/main">
          <x14:cfRule type="iconSet" priority="5" id="{5639B3F0-8D88-4B5E-AA90-00566A721DE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J182:J183</xm:sqref>
        </x14:conditionalFormatting>
        <x14:conditionalFormatting xmlns:xm="http://schemas.microsoft.com/office/excel/2006/main">
          <x14:cfRule type="iconSet" priority="4" id="{D7611BDC-0202-4ADC-B466-017DA9B44C5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3" id="{E163569A-B432-412A-ABB0-261E7477520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J185:J187</xm:sqref>
        </x14:conditionalFormatting>
        <x14:conditionalFormatting xmlns:xm="http://schemas.microsoft.com/office/excel/2006/main">
          <x14:cfRule type="iconSet" priority="106009" id="{DA770604-ECDD-4223-A7EE-9255BC8345C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J93:K116 J74:J92</xm:sqref>
        </x14:conditionalFormatting>
        <x14:conditionalFormatting xmlns:xm="http://schemas.microsoft.com/office/excel/2006/main">
          <x14:cfRule type="iconSet" priority="223" id="{3D81AFE0-A5DE-4AC8-9076-81FDF4CD7A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J113:K116 I112:K112 I74:J92 J93:K111</xm:sqref>
        </x14:conditionalFormatting>
        <x14:conditionalFormatting xmlns:xm="http://schemas.microsoft.com/office/excel/2006/main">
          <x14:cfRule type="iconSet" priority="222" id="{7AC84FFD-55F6-4BC1-91FA-5B771E31F58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J172:K172 K157:K171 I157:I169 J153:J171</xm:sqref>
        </x14:conditionalFormatting>
        <x14:conditionalFormatting xmlns:xm="http://schemas.microsoft.com/office/excel/2006/main">
          <x14:cfRule type="iconSet" priority="104849" id="{77EB9732-E509-4826-A6B3-57836C76577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50" id="{C07F38EE-F487-40A0-9FE9-CCEF268AFAD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K13:K19</xm:sqref>
        </x14:conditionalFormatting>
        <x14:conditionalFormatting xmlns:xm="http://schemas.microsoft.com/office/excel/2006/main">
          <x14:cfRule type="iconSet" priority="104889" id="{56FE3C50-BC27-481E-AF12-66306571173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888" id="{37CC0B2F-03FB-486F-9064-DF63592FDC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K20:K27</xm:sqref>
        </x14:conditionalFormatting>
        <x14:conditionalFormatting xmlns:xm="http://schemas.microsoft.com/office/excel/2006/main">
          <x14:cfRule type="iconSet" priority="26" id="{032BD11E-DA61-49F0-BDAE-4D5DC3E0971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7" id="{CFCA82F4-13F8-406E-A44C-D1D6EDC682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K28:K30</xm:sqref>
        </x14:conditionalFormatting>
        <x14:conditionalFormatting xmlns:xm="http://schemas.microsoft.com/office/excel/2006/main">
          <x14:cfRule type="iconSet" priority="108370" id="{017CCA63-FEA5-4769-BBA5-64F9A53E562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8369" id="{497F3E11-FC84-4256-B90A-0627AE3E5C7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K31:K56</xm:sqref>
        </x14:conditionalFormatting>
        <x14:conditionalFormatting xmlns:xm="http://schemas.microsoft.com/office/excel/2006/main">
          <x14:cfRule type="iconSet" priority="104701" id="{964BC580-B875-449E-8978-475D0A70C59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4700" id="{56F863AB-502C-4656-AED7-5E07A43EE28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K57:K70</xm:sqref>
        </x14:conditionalFormatting>
        <x14:conditionalFormatting xmlns:xm="http://schemas.microsoft.com/office/excel/2006/main">
          <x14:cfRule type="iconSet" priority="209" id="{281EA957-AC8F-4260-87AA-9253D0B2B81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8" id="{D69E5B9F-AB88-459B-9499-0E3FB74D3E8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K112 K74:K92</xm:sqref>
        </x14:conditionalFormatting>
        <x14:conditionalFormatting xmlns:xm="http://schemas.microsoft.com/office/excel/2006/main">
          <x14:cfRule type="iconSet" priority="105566" id="{8280BAC5-1548-491D-AFCD-E308049D4CD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K144:K145</xm:sqref>
        </x14:conditionalFormatting>
        <x14:conditionalFormatting xmlns:xm="http://schemas.microsoft.com/office/excel/2006/main">
          <x14:cfRule type="iconSet" priority="105816" id="{7BFE55A1-FBA4-46F7-8B67-FEC41CB1FF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K147:K152</xm:sqref>
        </x14:conditionalFormatting>
        <x14:conditionalFormatting xmlns:xm="http://schemas.microsoft.com/office/excel/2006/main">
          <x14:cfRule type="iconSet" priority="205" id="{09A1BB88-6B50-4A5C-988E-73CDDDD2EB2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K170:K172</xm:sqref>
        </x14:conditionalFormatting>
        <x14:conditionalFormatting xmlns:xm="http://schemas.microsoft.com/office/excel/2006/main">
          <x14:cfRule type="iconSet" priority="344" id="{F7EB5EA7-4844-41FA-BD31-C3D7249099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K179 H175:J180</xm:sqref>
        </x14:conditionalFormatting>
        <x14:conditionalFormatting xmlns:xm="http://schemas.microsoft.com/office/excel/2006/main">
          <x14:cfRule type="iconSet" priority="351" id="{2B18B9AE-CD99-43DD-9BFD-EB146BC333D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K179 H179:J180</xm:sqref>
        </x14:conditionalFormatting>
        <x14:conditionalFormatting xmlns:xm="http://schemas.microsoft.com/office/excel/2006/main">
          <x14:cfRule type="iconSet" priority="202" id="{731620A2-017E-4DA6-AE3E-03921B8FA9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1" id="{11401C12-122A-41B6-8A56-F572906A135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0" id="{00606B7A-682B-447F-BF0E-5F279B61DC1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7" id="{18ABBAE0-5D0A-4D6D-9895-7F306BD38E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8" id="{F3BD94D3-CDE2-4ACF-81BB-C7651F27B97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19" id="{F2597121-F3A7-4689-A44D-0C109AF03D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1" id="{2B090191-319C-4E08-9E77-2E972AA63BE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9" id="{43691C28-E5C1-46F9-9774-7A1AFEC3D7D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4" id="{A7299C1B-0385-494A-BC93-C53144089F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03" id="{ABC2D009-B8D1-4C2A-88C0-06ABDE04101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8" id="{51D86109-9492-448A-A828-BB5DB75CB3F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220" id="{2856E287-DCB9-4F62-8A7A-2C3ACC74E003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K179</xm:sqref>
        </x14:conditionalFormatting>
        <x14:conditionalFormatting xmlns:xm="http://schemas.microsoft.com/office/excel/2006/main">
          <x14:cfRule type="iconSet" priority="105889" id="{E2A789D4-69EC-448F-A7C4-5446860918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5892" id="{9A4AE06A-79F2-4B7E-A33F-862D6DC6CCC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K182:K183</xm:sqref>
        </x14:conditionalFormatting>
        <x14:conditionalFormatting xmlns:xm="http://schemas.microsoft.com/office/excel/2006/main">
          <x14:cfRule type="iconSet" priority="196" id="{E00E0F66-08D2-4214-BE8A-E2FBB802C34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K180:L180 K175:K178</xm:sqref>
        </x14:conditionalFormatting>
        <x14:conditionalFormatting xmlns:xm="http://schemas.microsoft.com/office/excel/2006/main">
          <x14:cfRule type="iconSet" priority="105891" id="{11E13FDA-5F77-4710-A7E9-D2AA8D1FEB2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K182:L182</xm:sqref>
        </x14:conditionalFormatting>
        <x14:conditionalFormatting xmlns:xm="http://schemas.microsoft.com/office/excel/2006/main">
          <x14:cfRule type="iconSet" priority="214" id="{6DB6D8D6-0827-4FED-8A75-3072A1C3A18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5" id="{85863FE1-455F-4275-9A76-9B96E9E96BA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K185:M187</xm:sqref>
        </x14:conditionalFormatting>
        <x14:conditionalFormatting xmlns:xm="http://schemas.microsoft.com/office/excel/2006/main">
          <x14:cfRule type="iconSet" priority="104860" id="{E9C9C7FD-63D1-496F-A42E-EE880A4182A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L13:L19</xm:sqref>
        </x14:conditionalFormatting>
        <x14:conditionalFormatting xmlns:xm="http://schemas.microsoft.com/office/excel/2006/main">
          <x14:cfRule type="iconSet" priority="104890" id="{06F8BA5E-3C15-49E8-9EA2-C44BC86AA7F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L20:L27</xm:sqref>
        </x14:conditionalFormatting>
        <x14:conditionalFormatting xmlns:xm="http://schemas.microsoft.com/office/excel/2006/main">
          <x14:cfRule type="iconSet" priority="25" id="{5FE2963D-B764-41F3-A55E-A06B0B261E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L28:L30</xm:sqref>
        </x14:conditionalFormatting>
        <x14:conditionalFormatting xmlns:xm="http://schemas.microsoft.com/office/excel/2006/main">
          <x14:cfRule type="iconSet" priority="108378" id="{CE0B07FF-C2E1-48DD-9314-87914FE95AD1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L31:L56</xm:sqref>
        </x14:conditionalFormatting>
        <x14:conditionalFormatting xmlns:xm="http://schemas.microsoft.com/office/excel/2006/main">
          <x14:cfRule type="iconSet" priority="104704" id="{D2F69B73-A1F6-4C65-AF5D-63B4C0F8A8A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L57:L70</xm:sqref>
        </x14:conditionalFormatting>
        <x14:conditionalFormatting xmlns:xm="http://schemas.microsoft.com/office/excel/2006/main">
          <x14:cfRule type="iconSet" priority="105818" id="{D7A95099-76AE-45ED-B224-E6F7739A137D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L148:L152</xm:sqref>
        </x14:conditionalFormatting>
        <x14:conditionalFormatting xmlns:xm="http://schemas.microsoft.com/office/excel/2006/main">
          <x14:cfRule type="iconSet" priority="192" id="{BF44BAA6-95EE-4F58-B13E-15116B870F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L175:L178</xm:sqref>
        </x14:conditionalFormatting>
        <x14:conditionalFormatting xmlns:xm="http://schemas.microsoft.com/office/excel/2006/main">
          <x14:cfRule type="iconSet" priority="191" id="{4FC96CAF-36F4-4EBF-B29A-E43DFCA7D33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90" id="{5719633D-B3A6-4277-B0CC-269055E0613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9" id="{E3A66619-7B8C-4423-ACFA-C3367DA1010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8" id="{62AF3263-B2C1-421E-8722-34F224EF216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7" id="{47872B25-925A-4483-A4E3-6E6D1FB70DB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6" id="{AE13C442-11D1-4798-AE98-A56E65F7753C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5" id="{E8DF1F17-FCF9-4E6E-A87E-639AAD5745C4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2" id="{B3994026-90C5-4521-BB8F-8DDDAA59A30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1" id="{C20B64FB-ECBA-4006-90B3-672EE4CD35D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0" id="{43CA4361-4B0C-42ED-B97A-6E53FCF0C99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4" id="{D8D81DFA-DB26-4D92-8F34-63293A46A547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83" id="{C3F85928-479B-4569-A2CB-E882AC74D82E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L179</xm:sqref>
        </x14:conditionalFormatting>
        <x14:conditionalFormatting xmlns:xm="http://schemas.microsoft.com/office/excel/2006/main">
          <x14:cfRule type="iconSet" priority="105894" id="{4FA0278A-BAF1-4337-85E3-1598DE8E089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5895" id="{C95657F1-3FB7-4EDA-A4C2-98372857708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14:cfRule type="iconSet" priority="105896" id="{0F9770CB-7D64-4635-9C0F-37703D673958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4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L182:L183</xm:sqref>
        </x14:conditionalFormatting>
        <x14:conditionalFormatting xmlns:xm="http://schemas.microsoft.com/office/excel/2006/main">
          <x14:cfRule type="iconSet" priority="106315" id="{B3737430-B651-4B12-A1B2-FFFB03EB5D33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M117:M131</xm:sqref>
        </x14:conditionalFormatting>
        <x14:conditionalFormatting xmlns:xm="http://schemas.microsoft.com/office/excel/2006/main">
          <x14:cfRule type="iconSet" priority="106481" id="{F102292B-B0BE-4717-9996-D3F53787E867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M146 M72:M116 M132:M143</xm:sqref>
        </x14:conditionalFormatting>
        <x14:conditionalFormatting xmlns:xm="http://schemas.microsoft.com/office/excel/2006/main">
          <x14:cfRule type="iconSet" priority="174" id="{E4690AA6-70CB-446F-AEB6-C344E6C77E36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M153:M172</xm:sqref>
        </x14:conditionalFormatting>
        <x14:conditionalFormatting xmlns:xm="http://schemas.microsoft.com/office/excel/2006/main">
          <x14:cfRule type="iconSet" priority="173" id="{9AB5E531-739D-4EC8-AA5E-26C138C8BBEE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M173 M147:M152</xm:sqref>
        </x14:conditionalFormatting>
        <x14:conditionalFormatting xmlns:xm="http://schemas.microsoft.com/office/excel/2006/main">
          <x14:cfRule type="iconSet" priority="172" id="{EE5EE5E3-6A0E-477A-A45E-C03A88D64F5D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M179</xm:sqref>
        </x14:conditionalFormatting>
        <x14:conditionalFormatting xmlns:xm="http://schemas.microsoft.com/office/excel/2006/main">
          <x14:cfRule type="iconSet" priority="171" id="{EAB9B739-2770-45E4-8B9D-2EB8447F8E2C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M180 M175:M178</xm:sqref>
        </x14:conditionalFormatting>
        <x14:conditionalFormatting xmlns:xm="http://schemas.microsoft.com/office/excel/2006/main">
          <x14:cfRule type="iconSet" priority="105901" id="{E7F68EE6-8FF7-4A63-88A8-1DAC6C5DD8C4}">
            <x14:iconSet showValue="0" custom="1">
              <x14:cfvo type="percent">
                <xm:f>0</xm:f>
              </x14:cfvo>
              <x14:cfvo type="num">
                <xm:f>5</xm:f>
              </x14:cfvo>
              <x14:cfvo type="num">
                <xm:f>10</xm:f>
              </x14:cfvo>
              <x14:cfIcon iconSet="3Symbols2" iconId="1"/>
              <x14:cfIcon iconSet="3Symbols2" iconId="2"/>
              <x14:cfIcon iconSet="3Symbols2" iconId="0"/>
            </x14:iconSet>
          </x14:cfRule>
          <xm:sqref>M182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fc4474-c847-48fe-a79f-b7b9e8757b32">
      <Terms xmlns="http://schemas.microsoft.com/office/infopath/2007/PartnerControls"/>
    </lcf76f155ced4ddcb4097134ff3c332f>
    <TaxCatchAll xmlns="1ae22232-b894-44f7-8ff9-69f58cc5685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A92CA64C3AD54A8F3C51C90B35CF69" ma:contentTypeVersion="13" ma:contentTypeDescription="Create a new document." ma:contentTypeScope="" ma:versionID="54772b024d9c1ee54cc5b16d4ef6554c">
  <xsd:schema xmlns:xsd="http://www.w3.org/2001/XMLSchema" xmlns:xs="http://www.w3.org/2001/XMLSchema" xmlns:p="http://schemas.microsoft.com/office/2006/metadata/properties" xmlns:ns2="a3fc4474-c847-48fe-a79f-b7b9e8757b32" xmlns:ns3="1ae22232-b894-44f7-8ff9-69f58cc56852" targetNamespace="http://schemas.microsoft.com/office/2006/metadata/properties" ma:root="true" ma:fieldsID="dbade07ebc2478452a893d974322c95a" ns2:_="" ns3:_="">
    <xsd:import namespace="a3fc4474-c847-48fe-a79f-b7b9e8757b32"/>
    <xsd:import namespace="1ae22232-b894-44f7-8ff9-69f58cc568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Billing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fc4474-c847-48fe-a79f-b7b9e8757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BillingMetadata" ma:index="12" nillable="true" ma:displayName="MediaServiceBillingMetadata" ma:hidden="true" ma:internalName="MediaServiceBilling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8f7636e4-27fd-40f6-b66a-8c08e824a21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e22232-b894-44f7-8ff9-69f58cc56852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a21cbb3-0911-497b-b2c7-e67d62545dd8}" ma:internalName="TaxCatchAll" ma:showField="CatchAllData" ma:web="1ae22232-b894-44f7-8ff9-69f58cc568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954CB7-F001-45B3-B6F4-B22336812680}">
  <ds:schemaRefs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2a55e412-c40a-4185-be68-e8f67ac346ab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aa59e2df-dc48-4608-8211-69d530c7c139"/>
  </ds:schemaRefs>
</ds:datastoreItem>
</file>

<file path=customXml/itemProps2.xml><?xml version="1.0" encoding="utf-8"?>
<ds:datastoreItem xmlns:ds="http://schemas.openxmlformats.org/officeDocument/2006/customXml" ds:itemID="{77F4E78A-09DB-4F89-9A2F-C3098F15EE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46B080-19CD-4B9B-8846-C3925A13CE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07 Abr - 11 Abr</vt:lpstr>
      <vt:lpstr>31 Mar - 04 Abr</vt:lpstr>
      <vt:lpstr>24 Mar - 28 Mar</vt:lpstr>
      <vt:lpstr>17 Mar - 21 Mar</vt:lpstr>
      <vt:lpstr>10 Mar - 14 Mar</vt:lpstr>
      <vt:lpstr>03 Mar - 07 Mar</vt:lpstr>
      <vt:lpstr>24 Feb - 28 Feb</vt:lpstr>
      <vt:lpstr>17 Feb - 21 Feb</vt:lpstr>
      <vt:lpstr>10 Feb - 14 Feb</vt:lpstr>
      <vt:lpstr>03 Feb - 07 Feb</vt:lpstr>
      <vt:lpstr>27 Ene - 31 Ene</vt:lpstr>
      <vt:lpstr>20 Ene - 24 Ene</vt:lpstr>
      <vt:lpstr>13 Ene - 17 Ene</vt:lpstr>
      <vt:lpstr>06 Dic - 10 Ene</vt:lpstr>
      <vt:lpstr>30 Dic - 03 Ene</vt:lpstr>
      <vt:lpstr>Sheet2</vt:lpstr>
      <vt:lpstr>25 Mar - 29 Mar_1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Espinoza Sulca, Freddy</dc:creator>
  <cp:keywords/>
  <dc:description/>
  <cp:lastModifiedBy>Montoya, Sebastian</cp:lastModifiedBy>
  <cp:revision/>
  <dcterms:created xsi:type="dcterms:W3CDTF">2022-09-19T04:46:15Z</dcterms:created>
  <dcterms:modified xsi:type="dcterms:W3CDTF">2025-04-04T23:00:39Z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0x010100D4A92CA64C3AD54A8F3C51C90B35CF69</vt:lpwstr>
  </property>
  <property fmtid="{D5CDD505-2E9C-101B-9397-08002B2CF9AE}" pid="3" name="Order">
    <vt:r8>2900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