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27" i="1" l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26" i="1"/>
  <c r="W51" i="1" l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26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V71" i="1" l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G1" i="1"/>
  <c r="P1" i="1"/>
  <c r="Q1" i="1"/>
  <c r="G2" i="1"/>
  <c r="H2" i="1"/>
  <c r="L2" i="1"/>
  <c r="M2" i="1"/>
  <c r="R2" i="1"/>
  <c r="H3" i="1"/>
  <c r="L3" i="1"/>
  <c r="R3" i="1"/>
  <c r="M3" i="1" s="1"/>
  <c r="H4" i="1"/>
  <c r="L4" i="1"/>
  <c r="M4" i="1"/>
  <c r="R4" i="1"/>
  <c r="H5" i="1"/>
  <c r="L5" i="1"/>
  <c r="R5" i="1"/>
  <c r="M5" i="1" s="1"/>
  <c r="H6" i="1"/>
  <c r="L6" i="1"/>
  <c r="M6" i="1"/>
  <c r="R6" i="1"/>
  <c r="H7" i="1"/>
  <c r="L7" i="1"/>
  <c r="R7" i="1"/>
  <c r="M7" i="1" s="1"/>
  <c r="H8" i="1"/>
  <c r="L8" i="1"/>
  <c r="M8" i="1"/>
  <c r="R8" i="1"/>
  <c r="H9" i="1"/>
  <c r="L9" i="1"/>
  <c r="R9" i="1"/>
  <c r="M9" i="1" s="1"/>
  <c r="H10" i="1"/>
  <c r="L10" i="1"/>
  <c r="M10" i="1"/>
  <c r="R10" i="1"/>
  <c r="H11" i="1"/>
  <c r="L11" i="1"/>
  <c r="R11" i="1"/>
  <c r="M11" i="1" s="1"/>
  <c r="H12" i="1"/>
  <c r="L12" i="1"/>
  <c r="M12" i="1"/>
  <c r="R12" i="1"/>
  <c r="H13" i="1"/>
  <c r="L13" i="1"/>
  <c r="R13" i="1"/>
  <c r="M13" i="1" s="1"/>
  <c r="H14" i="1"/>
  <c r="L14" i="1"/>
  <c r="M14" i="1"/>
  <c r="R14" i="1"/>
  <c r="H15" i="1"/>
  <c r="L15" i="1"/>
  <c r="R15" i="1"/>
  <c r="M15" i="1" s="1"/>
  <c r="H16" i="1"/>
  <c r="L16" i="1"/>
  <c r="M16" i="1"/>
  <c r="R16" i="1"/>
  <c r="H17" i="1"/>
  <c r="L17" i="1"/>
  <c r="R17" i="1"/>
  <c r="M17" i="1" s="1"/>
  <c r="H18" i="1"/>
  <c r="L18" i="1"/>
  <c r="M18" i="1"/>
  <c r="R18" i="1"/>
  <c r="H19" i="1"/>
  <c r="L19" i="1"/>
  <c r="R19" i="1"/>
  <c r="M19" i="1" s="1"/>
  <c r="H20" i="1"/>
  <c r="L20" i="1"/>
  <c r="M20" i="1"/>
  <c r="R20" i="1"/>
  <c r="H21" i="1"/>
  <c r="L21" i="1"/>
  <c r="R21" i="1"/>
  <c r="M21" i="1" s="1"/>
  <c r="H22" i="1"/>
  <c r="L22" i="1"/>
  <c r="M22" i="1"/>
  <c r="R22" i="1"/>
  <c r="H23" i="1"/>
  <c r="L23" i="1"/>
  <c r="R23" i="1"/>
  <c r="M23" i="1" s="1"/>
  <c r="H24" i="1"/>
  <c r="L24" i="1"/>
  <c r="M24" i="1"/>
  <c r="R24" i="1"/>
  <c r="H25" i="1"/>
  <c r="L25" i="1"/>
  <c r="R25" i="1"/>
  <c r="M25" i="1" s="1"/>
  <c r="V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C22" i="1" l="1"/>
  <c r="C23" i="1"/>
  <c r="C24" i="1"/>
  <c r="C25" i="1"/>
  <c r="B22" i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5" i="1" l="1"/>
  <c r="C6" i="1"/>
  <c r="C7" i="1"/>
  <c r="C13" i="1"/>
  <c r="C14" i="1"/>
  <c r="C15" i="1"/>
  <c r="C21" i="1"/>
  <c r="C3" i="1"/>
  <c r="C4" i="1"/>
  <c r="C8" i="1"/>
  <c r="C9" i="1"/>
  <c r="C10" i="1"/>
  <c r="C11" i="1"/>
  <c r="C12" i="1"/>
  <c r="C16" i="1"/>
  <c r="C17" i="1"/>
  <c r="C18" i="1"/>
  <c r="C19" i="1"/>
  <c r="C20" i="1"/>
  <c r="C2" i="1"/>
  <c r="D2" i="1"/>
  <c r="E2" i="1"/>
  <c r="F1" i="1"/>
</calcChain>
</file>

<file path=xl/sharedStrings.xml><?xml version="1.0" encoding="utf-8"?>
<sst xmlns="http://schemas.openxmlformats.org/spreadsheetml/2006/main" count="27" uniqueCount="14">
  <si>
    <t>y</t>
  </si>
  <si>
    <t>$</t>
  </si>
  <si>
    <t>coef x</t>
  </si>
  <si>
    <t>enter sol (first buyer)</t>
  </si>
  <si>
    <t>enter sol (buy after 10 sol)</t>
  </si>
  <si>
    <t>entry sol</t>
  </si>
  <si>
    <t>av. enter mc</t>
  </si>
  <si>
    <t>net profit/day</t>
  </si>
  <si>
    <t>sol price</t>
  </si>
  <si>
    <t>net prof coef</t>
  </si>
  <si>
    <t>tp coef</t>
  </si>
  <si>
    <t>30%, 11%</t>
  </si>
  <si>
    <t>Only 30%</t>
  </si>
  <si>
    <t>All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</si>
</sst>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topLeftCell="E19" zoomScaleNormal="100" workbookViewId="0">
      <selection activeCell="X31" sqref="X31"/>
    </sheetView>
  </sheetViews>
  <sheetFormatPr defaultRowHeight="15" x14ac:dyDescent="0.25"/>
  <cols>
    <col min="1" max="1" width="20.140625" bestFit="1" customWidth="1"/>
    <col min="4" max="4" width="10" bestFit="1" customWidth="1"/>
    <col min="6" max="6" width="12" bestFit="1" customWidth="1"/>
    <col min="11" max="11" width="23" bestFit="1" customWidth="1"/>
    <col min="14" max="14" width="10" bestFit="1" customWidth="1"/>
    <col min="16" max="16" width="12" bestFit="1" customWidth="1"/>
    <col min="20" max="20" width="23" bestFit="1" customWidth="1"/>
    <col min="22" max="22" width="12.42578125" bestFit="1" customWidth="1"/>
    <col min="23" max="23" width="13.5703125" bestFit="1" customWidth="1"/>
    <col min="24" max="24" width="12.42578125" bestFit="1" customWidth="1"/>
    <col min="25" max="25" width="12" bestFit="1" customWidth="1"/>
    <col min="28" max="28" width="10" bestFit="1" customWidth="1"/>
  </cols>
  <sheetData>
    <row r="1" spans="1:27" x14ac:dyDescent="0.25">
      <c r="A1" t="s">
        <v>3</v>
      </c>
      <c r="B1" t="s">
        <v>0</v>
      </c>
      <c r="C1" t="s">
        <v>1</v>
      </c>
      <c r="D1">
        <v>206000000</v>
      </c>
      <c r="E1">
        <v>79</v>
      </c>
      <c r="F1">
        <f>D1*E1</f>
        <v>16274000000</v>
      </c>
      <c r="G1">
        <f>E1/D1*170000000000</f>
        <v>65194.174757281551</v>
      </c>
      <c r="H1" t="s">
        <v>2</v>
      </c>
      <c r="K1" t="s">
        <v>4</v>
      </c>
      <c r="L1" t="s">
        <v>0</v>
      </c>
      <c r="M1" t="s">
        <v>1</v>
      </c>
      <c r="N1">
        <v>206000000</v>
      </c>
      <c r="O1">
        <v>79</v>
      </c>
      <c r="P1">
        <f>N1*O1</f>
        <v>16274000000</v>
      </c>
      <c r="Q1">
        <f>O1/N1*170000000000</f>
        <v>65194.174757281551</v>
      </c>
      <c r="R1" t="s">
        <v>2</v>
      </c>
      <c r="T1" s="2" t="s">
        <v>11</v>
      </c>
      <c r="U1" s="2" t="s">
        <v>5</v>
      </c>
      <c r="V1" s="2" t="s">
        <v>6</v>
      </c>
      <c r="W1" s="2" t="s">
        <v>7</v>
      </c>
      <c r="X1" s="2" t="s">
        <v>9</v>
      </c>
      <c r="Y1" s="2" t="s">
        <v>10</v>
      </c>
      <c r="Z1" s="1" t="s">
        <v>8</v>
      </c>
      <c r="AA1" s="1">
        <v>211</v>
      </c>
    </row>
    <row r="2" spans="1:27" x14ac:dyDescent="0.25">
      <c r="A2">
        <v>1</v>
      </c>
      <c r="B2">
        <f>(79+A2)/($F$1/(79+A2))*186000000000</f>
        <v>73147.35160378518</v>
      </c>
      <c r="C2">
        <f>((56*H2*A2-4*A2)-1.78*4)/4</f>
        <v>4.5073387096774153</v>
      </c>
      <c r="D2">
        <f>F1/E2</f>
        <v>203425000</v>
      </c>
      <c r="E2">
        <f>E1+1</f>
        <v>80</v>
      </c>
      <c r="G2">
        <f>E2/D2*170000000000</f>
        <v>66855.106304534842</v>
      </c>
      <c r="H2">
        <f>(120000/B2)-(1+(0.12/A2))</f>
        <v>0.52052419354838686</v>
      </c>
      <c r="K2">
        <v>1</v>
      </c>
      <c r="L2">
        <f>(89+K2)/($F$1/(89+K2))*202000000000</f>
        <v>100540.73983040433</v>
      </c>
      <c r="M2">
        <f>((56*R2*K2-4*K2)-1.78*4)/4</f>
        <v>-0.35788534408996742</v>
      </c>
      <c r="R2">
        <f>(130000/L2)-(1+(0.12/K2))</f>
        <v>0.17300818970785947</v>
      </c>
      <c r="T2">
        <v>79</v>
      </c>
      <c r="U2">
        <v>1</v>
      </c>
      <c r="V2">
        <f>U2/(($P$1/$T$2)-($P$1/($T$2+U2)))*$AA$1*1000000000</f>
        <v>81941.74757281554</v>
      </c>
      <c r="W2">
        <f>((16*X2)-(12*0.3)*U2/3)-1.643</f>
        <v>-2.1230000000000011</v>
      </c>
      <c r="X2">
        <f>Y2-(1+(0.585/U2))</f>
        <v>4.4999999999999929E-2</v>
      </c>
      <c r="Y2">
        <v>1.63</v>
      </c>
    </row>
    <row r="3" spans="1:27" x14ac:dyDescent="0.25">
      <c r="A3">
        <v>2</v>
      </c>
      <c r="B3">
        <f t="shared" ref="B3:B25" si="0">(79+A3)/($F$1/(79+A3))*186000000000</f>
        <v>74987.464667567911</v>
      </c>
      <c r="C3">
        <f t="shared" ref="C3:C25" si="1">((56*H3*A3-4*A3)-1.78*4)/4</f>
        <v>11.347489023604771</v>
      </c>
      <c r="H3">
        <f t="shared" ref="H3:H25" si="2">(120000/B3)-(1+(0.12/A3))</f>
        <v>0.5402674651287418</v>
      </c>
      <c r="K3">
        <v>2</v>
      </c>
      <c r="L3">
        <f t="shared" ref="L3:L25" si="3">(89+K3)/($F$1/(89+K3))*202000000000</f>
        <v>102787.39093031829</v>
      </c>
      <c r="M3">
        <f t="shared" ref="M3:M25" si="4">((56*R3*K3-4*K3)-1.78*4)/4</f>
        <v>1.9529039277554123</v>
      </c>
      <c r="R3">
        <f t="shared" ref="R3:R25" si="5">(130000/L3)-(1+(0.12/K3))</f>
        <v>0.20474656884840758</v>
      </c>
      <c r="U3">
        <v>2</v>
      </c>
      <c r="V3">
        <f t="shared" ref="V3:V23" si="6">U3/(($P$1/$T$2)-($P$1/($T$2+U3)))*$AA$1*1000000000</f>
        <v>82966.019417475763</v>
      </c>
      <c r="W3">
        <f t="shared" ref="W3:W23" si="7">((16*X3)-(12*0.3)*U3/3)-1.643</f>
        <v>0.55700000000000149</v>
      </c>
      <c r="X3">
        <f t="shared" ref="X3:X23" si="8">Y3-(1+(0.585/U3))</f>
        <v>0.28750000000000009</v>
      </c>
      <c r="Y3">
        <v>1.58</v>
      </c>
    </row>
    <row r="4" spans="1:27" x14ac:dyDescent="0.25">
      <c r="A4">
        <v>3</v>
      </c>
      <c r="B4">
        <f t="shared" si="0"/>
        <v>76850.436278726804</v>
      </c>
      <c r="C4">
        <f t="shared" si="1"/>
        <v>17.121930878317432</v>
      </c>
      <c r="H4">
        <f t="shared" si="2"/>
        <v>0.52147454472184362</v>
      </c>
      <c r="K4">
        <v>3</v>
      </c>
      <c r="L4">
        <f t="shared" si="3"/>
        <v>105058.86690426446</v>
      </c>
      <c r="M4">
        <f t="shared" si="4"/>
        <v>3.5108632016320795</v>
      </c>
      <c r="R4">
        <f t="shared" si="5"/>
        <v>0.19740150480076379</v>
      </c>
      <c r="U4">
        <v>3</v>
      </c>
      <c r="V4">
        <f t="shared" si="6"/>
        <v>83990.291262135812</v>
      </c>
      <c r="W4">
        <f t="shared" si="7"/>
        <v>0.27699999999999991</v>
      </c>
      <c r="X4">
        <f t="shared" si="8"/>
        <v>0.34499999999999997</v>
      </c>
      <c r="Y4">
        <v>1.54</v>
      </c>
    </row>
    <row r="5" spans="1:27" x14ac:dyDescent="0.25">
      <c r="A5">
        <v>4</v>
      </c>
      <c r="B5">
        <f t="shared" si="0"/>
        <v>78736.266437261889</v>
      </c>
      <c r="C5">
        <f t="shared" si="1"/>
        <v>21.888217588582076</v>
      </c>
      <c r="H5">
        <f t="shared" si="2"/>
        <v>0.49407531408182281</v>
      </c>
      <c r="K5">
        <v>4</v>
      </c>
      <c r="L5">
        <f t="shared" si="3"/>
        <v>107355.16775224284</v>
      </c>
      <c r="M5">
        <f t="shared" si="4"/>
        <v>4.3522921553341556</v>
      </c>
      <c r="R5">
        <f t="shared" si="5"/>
        <v>0.18093378848810993</v>
      </c>
      <c r="U5">
        <v>4</v>
      </c>
      <c r="V5">
        <f t="shared" si="6"/>
        <v>85014.563106796006</v>
      </c>
      <c r="W5">
        <f t="shared" si="7"/>
        <v>-0.7829999999999997</v>
      </c>
      <c r="X5">
        <f t="shared" si="8"/>
        <v>0.35375000000000001</v>
      </c>
      <c r="Y5">
        <v>1.5</v>
      </c>
    </row>
    <row r="6" spans="1:27" x14ac:dyDescent="0.25">
      <c r="A6">
        <v>5</v>
      </c>
      <c r="B6">
        <f t="shared" si="0"/>
        <v>80644.955143173167</v>
      </c>
      <c r="C6">
        <f t="shared" si="1"/>
        <v>25.700266257040433</v>
      </c>
      <c r="H6">
        <f t="shared" si="2"/>
        <v>0.46400380367200622</v>
      </c>
      <c r="K6">
        <v>5</v>
      </c>
      <c r="L6">
        <f t="shared" si="3"/>
        <v>109676.29347425341</v>
      </c>
      <c r="M6">
        <f t="shared" si="4"/>
        <v>4.5114399688044893</v>
      </c>
      <c r="R6">
        <f t="shared" si="5"/>
        <v>0.16130628526863555</v>
      </c>
      <c r="U6">
        <v>5</v>
      </c>
      <c r="V6">
        <f t="shared" si="6"/>
        <v>86038.8349514562</v>
      </c>
      <c r="W6">
        <f t="shared" si="7"/>
        <v>-2.1550000000000002</v>
      </c>
      <c r="X6">
        <f t="shared" si="8"/>
        <v>0.34299999999999997</v>
      </c>
      <c r="Y6">
        <v>1.46</v>
      </c>
    </row>
    <row r="7" spans="1:27" x14ac:dyDescent="0.25">
      <c r="A7">
        <v>6</v>
      </c>
      <c r="B7">
        <f t="shared" si="0"/>
        <v>82576.502396460608</v>
      </c>
      <c r="C7">
        <f t="shared" si="1"/>
        <v>28.608623730327039</v>
      </c>
      <c r="H7">
        <f t="shared" si="2"/>
        <v>0.43319790155151239</v>
      </c>
      <c r="K7">
        <v>6</v>
      </c>
      <c r="L7">
        <f t="shared" si="3"/>
        <v>112022.24407029618</v>
      </c>
      <c r="M7">
        <f t="shared" si="4"/>
        <v>4.0206395875044523</v>
      </c>
      <c r="R7">
        <f t="shared" si="5"/>
        <v>0.14048380461314824</v>
      </c>
      <c r="U7">
        <v>6</v>
      </c>
      <c r="V7">
        <f t="shared" si="6"/>
        <v>87063.106796116495</v>
      </c>
      <c r="W7">
        <f t="shared" si="7"/>
        <v>-3.5229999999999988</v>
      </c>
      <c r="X7">
        <f t="shared" si="8"/>
        <v>0.33250000000000002</v>
      </c>
      <c r="Y7">
        <v>1.43</v>
      </c>
    </row>
    <row r="8" spans="1:27" x14ac:dyDescent="0.25">
      <c r="A8">
        <v>7</v>
      </c>
      <c r="B8">
        <f t="shared" si="0"/>
        <v>84530.908197124256</v>
      </c>
      <c r="C8">
        <f t="shared" si="1"/>
        <v>30.660710410160654</v>
      </c>
      <c r="H8">
        <f t="shared" si="2"/>
        <v>0.40245622867510877</v>
      </c>
      <c r="K8">
        <v>7</v>
      </c>
      <c r="L8">
        <f t="shared" si="3"/>
        <v>114393.01954037113</v>
      </c>
      <c r="M8">
        <f t="shared" si="4"/>
        <v>2.9104319650715285</v>
      </c>
      <c r="R8">
        <f t="shared" si="5"/>
        <v>0.11929012209256662</v>
      </c>
      <c r="U8">
        <v>7</v>
      </c>
      <c r="V8">
        <f t="shared" si="6"/>
        <v>88087.378640776733</v>
      </c>
      <c r="W8">
        <f t="shared" si="7"/>
        <v>-5.140142857142858</v>
      </c>
      <c r="X8">
        <f t="shared" si="8"/>
        <v>0.30642857142857127</v>
      </c>
      <c r="Y8">
        <v>1.39</v>
      </c>
    </row>
    <row r="9" spans="1:27" x14ac:dyDescent="0.25">
      <c r="A9">
        <v>8</v>
      </c>
      <c r="B9">
        <f t="shared" si="0"/>
        <v>86508.172545164067</v>
      </c>
      <c r="C9">
        <f t="shared" si="1"/>
        <v>31.901043986720026</v>
      </c>
      <c r="H9">
        <f t="shared" si="2"/>
        <v>0.37215217845285742</v>
      </c>
      <c r="K9">
        <v>8</v>
      </c>
      <c r="L9">
        <f t="shared" si="3"/>
        <v>116788.61988447831</v>
      </c>
      <c r="M9">
        <f t="shared" si="4"/>
        <v>1.2096811247710069</v>
      </c>
      <c r="R9">
        <f t="shared" si="5"/>
        <v>9.8122152899741133E-2</v>
      </c>
      <c r="U9">
        <v>8</v>
      </c>
      <c r="V9">
        <f t="shared" si="6"/>
        <v>89111.650485436898</v>
      </c>
      <c r="W9">
        <f t="shared" si="7"/>
        <v>-6.6529999999999996</v>
      </c>
      <c r="X9">
        <f t="shared" si="8"/>
        <v>0.28687499999999999</v>
      </c>
      <c r="Y9">
        <v>1.36</v>
      </c>
    </row>
    <row r="10" spans="1:27" x14ac:dyDescent="0.25">
      <c r="A10">
        <v>9</v>
      </c>
      <c r="B10">
        <f t="shared" si="0"/>
        <v>88508.295440580056</v>
      </c>
      <c r="C10">
        <f t="shared" si="1"/>
        <v>32.371444948013874</v>
      </c>
      <c r="H10">
        <f t="shared" si="2"/>
        <v>0.34247178530169742</v>
      </c>
      <c r="K10">
        <v>9</v>
      </c>
      <c r="L10">
        <f t="shared" si="3"/>
        <v>119209.04510261766</v>
      </c>
      <c r="M10">
        <f t="shared" si="4"/>
        <v>-1.0543191986837008</v>
      </c>
      <c r="R10">
        <f t="shared" si="5"/>
        <v>7.7187942867589676E-2</v>
      </c>
      <c r="U10">
        <v>9</v>
      </c>
      <c r="V10">
        <f t="shared" si="6"/>
        <v>90135.922330097106</v>
      </c>
      <c r="W10">
        <f t="shared" si="7"/>
        <v>-8.2029999999999976</v>
      </c>
      <c r="X10">
        <f t="shared" si="8"/>
        <v>0.26500000000000012</v>
      </c>
      <c r="Y10">
        <v>1.33</v>
      </c>
    </row>
    <row r="11" spans="1:27" x14ac:dyDescent="0.25">
      <c r="A11">
        <v>10</v>
      </c>
      <c r="B11">
        <f t="shared" si="0"/>
        <v>90531.276883372237</v>
      </c>
      <c r="C11">
        <f t="shared" si="1"/>
        <v>32.111225529523438</v>
      </c>
      <c r="H11">
        <f t="shared" si="2"/>
        <v>0.31350875378231025</v>
      </c>
      <c r="K11">
        <v>10</v>
      </c>
      <c r="L11">
        <f t="shared" si="3"/>
        <v>121654.29519478923</v>
      </c>
      <c r="M11">
        <f t="shared" si="4"/>
        <v>-3.8557466453716058</v>
      </c>
      <c r="R11">
        <f t="shared" si="5"/>
        <v>5.6601809675917103E-2</v>
      </c>
      <c r="U11">
        <v>10</v>
      </c>
      <c r="V11">
        <f t="shared" si="6"/>
        <v>91160.194174757315</v>
      </c>
      <c r="W11">
        <f t="shared" si="7"/>
        <v>-9.7789999999999999</v>
      </c>
      <c r="X11">
        <f t="shared" si="8"/>
        <v>0.24150000000000005</v>
      </c>
      <c r="Y11">
        <v>1.3</v>
      </c>
    </row>
    <row r="12" spans="1:27" x14ac:dyDescent="0.25">
      <c r="A12">
        <v>11</v>
      </c>
      <c r="B12">
        <f t="shared" si="0"/>
        <v>92577.116873540625</v>
      </c>
      <c r="C12">
        <f t="shared" si="1"/>
        <v>31.157363600159272</v>
      </c>
      <c r="H12">
        <f t="shared" si="2"/>
        <v>0.28530755584519008</v>
      </c>
      <c r="K12">
        <v>11</v>
      </c>
      <c r="L12">
        <f t="shared" si="3"/>
        <v>124124.370160993</v>
      </c>
      <c r="M12">
        <f t="shared" si="4"/>
        <v>-7.1701584158416063</v>
      </c>
      <c r="R12">
        <f t="shared" si="5"/>
        <v>3.6427542754275288E-2</v>
      </c>
      <c r="U12">
        <v>11</v>
      </c>
      <c r="V12">
        <f t="shared" si="6"/>
        <v>92184.466019417436</v>
      </c>
      <c r="W12">
        <f t="shared" si="7"/>
        <v>-11.373909090909089</v>
      </c>
      <c r="X12">
        <f t="shared" si="8"/>
        <v>0.2168181818181818</v>
      </c>
      <c r="Y12">
        <v>1.27</v>
      </c>
    </row>
    <row r="13" spans="1:27" x14ac:dyDescent="0.25">
      <c r="A13">
        <v>12</v>
      </c>
      <c r="B13">
        <f t="shared" si="0"/>
        <v>94645.815411085146</v>
      </c>
      <c r="C13">
        <f t="shared" si="1"/>
        <v>29.544662830965613</v>
      </c>
      <c r="H13">
        <f t="shared" si="2"/>
        <v>0.25788489780336676</v>
      </c>
      <c r="K13">
        <v>12</v>
      </c>
      <c r="L13">
        <f t="shared" si="3"/>
        <v>126619.27000122896</v>
      </c>
      <c r="M13">
        <f t="shared" si="4"/>
        <v>-10.974405984270625</v>
      </c>
      <c r="R13">
        <f t="shared" si="5"/>
        <v>1.6699964379341514E-2</v>
      </c>
      <c r="U13">
        <v>12</v>
      </c>
      <c r="V13">
        <f t="shared" si="6"/>
        <v>93208.737864077702</v>
      </c>
      <c r="W13">
        <f t="shared" si="7"/>
        <v>-12.983000000000001</v>
      </c>
      <c r="X13">
        <f t="shared" si="8"/>
        <v>0.19124999999999992</v>
      </c>
      <c r="Y13">
        <v>1.24</v>
      </c>
    </row>
    <row r="14" spans="1:27" x14ac:dyDescent="0.25">
      <c r="A14">
        <v>13</v>
      </c>
      <c r="B14">
        <f t="shared" si="0"/>
        <v>96737.37249600589</v>
      </c>
      <c r="C14">
        <f t="shared" si="1"/>
        <v>27.305900359778057</v>
      </c>
      <c r="H14">
        <f t="shared" si="2"/>
        <v>0.2312412107680113</v>
      </c>
      <c r="K14">
        <v>13</v>
      </c>
      <c r="L14">
        <f t="shared" si="3"/>
        <v>129138.9947154971</v>
      </c>
      <c r="M14">
        <f t="shared" si="4"/>
        <v>-15.246555818211567</v>
      </c>
      <c r="R14">
        <f t="shared" si="5"/>
        <v>-2.5634935066569664E-3</v>
      </c>
      <c r="U14">
        <v>13</v>
      </c>
      <c r="V14">
        <f t="shared" si="6"/>
        <v>94233.009708737882</v>
      </c>
      <c r="W14">
        <f t="shared" si="7"/>
        <v>-14.443</v>
      </c>
      <c r="X14">
        <f t="shared" si="8"/>
        <v>0.17500000000000004</v>
      </c>
      <c r="Y14">
        <v>1.22</v>
      </c>
    </row>
    <row r="15" spans="1:27" x14ac:dyDescent="0.25">
      <c r="A15">
        <v>14</v>
      </c>
      <c r="B15">
        <f t="shared" si="0"/>
        <v>98851.788128302811</v>
      </c>
      <c r="C15">
        <f t="shared" si="1"/>
        <v>24.471963046259312</v>
      </c>
      <c r="H15">
        <f t="shared" si="2"/>
        <v>0.20536715839928221</v>
      </c>
      <c r="K15">
        <v>14</v>
      </c>
      <c r="L15">
        <f t="shared" si="3"/>
        <v>131683.54430379748</v>
      </c>
      <c r="M15">
        <f t="shared" si="4"/>
        <v>-19.965815630106739</v>
      </c>
      <c r="R15">
        <f t="shared" si="5"/>
        <v>-2.1356202194422136E-2</v>
      </c>
      <c r="U15">
        <v>14</v>
      </c>
      <c r="V15">
        <f t="shared" si="6"/>
        <v>95257.281553398061</v>
      </c>
      <c r="W15">
        <f t="shared" si="7"/>
        <v>-16.071571428571428</v>
      </c>
      <c r="X15">
        <f t="shared" si="8"/>
        <v>0.14821428571428563</v>
      </c>
      <c r="Y15">
        <v>1.19</v>
      </c>
    </row>
    <row r="16" spans="1:27" x14ac:dyDescent="0.25">
      <c r="A16">
        <v>15</v>
      </c>
      <c r="B16">
        <f t="shared" si="0"/>
        <v>100989.06230797591</v>
      </c>
      <c r="C16">
        <f t="shared" si="1"/>
        <v>21.071973305684949</v>
      </c>
      <c r="H16">
        <f t="shared" si="2"/>
        <v>0.18024749193183309</v>
      </c>
      <c r="K16">
        <v>15</v>
      </c>
      <c r="L16">
        <f t="shared" si="3"/>
        <v>134252.91876613002</v>
      </c>
      <c r="M16">
        <f t="shared" si="4"/>
        <v>-25.112465727341956</v>
      </c>
      <c r="R16">
        <f t="shared" si="5"/>
        <v>-3.9678408225437889E-2</v>
      </c>
      <c r="U16">
        <v>15</v>
      </c>
      <c r="V16">
        <f t="shared" si="6"/>
        <v>96281.553398058226</v>
      </c>
      <c r="W16">
        <f t="shared" si="7"/>
        <v>-17.546999999999997</v>
      </c>
      <c r="X16">
        <f t="shared" si="8"/>
        <v>0.13100000000000001</v>
      </c>
      <c r="Y16">
        <v>1.17</v>
      </c>
    </row>
    <row r="17" spans="1:25" x14ac:dyDescent="0.25">
      <c r="A17">
        <v>16</v>
      </c>
      <c r="B17">
        <f t="shared" si="0"/>
        <v>103149.19503502519</v>
      </c>
      <c r="C17">
        <f t="shared" si="1"/>
        <v>17.133405415065667</v>
      </c>
      <c r="H17">
        <f t="shared" si="2"/>
        <v>0.15586341703154316</v>
      </c>
      <c r="K17">
        <v>16</v>
      </c>
      <c r="L17">
        <f t="shared" si="3"/>
        <v>136847.11810249477</v>
      </c>
      <c r="M17">
        <f t="shared" si="4"/>
        <v>-30.667795065220812</v>
      </c>
      <c r="R17">
        <f t="shared" si="5"/>
        <v>-5.753479939830719E-2</v>
      </c>
      <c r="U17">
        <v>16</v>
      </c>
      <c r="V17">
        <f t="shared" si="6"/>
        <v>97305.825242718434</v>
      </c>
      <c r="W17">
        <f t="shared" si="7"/>
        <v>-19.188000000000002</v>
      </c>
      <c r="X17">
        <f t="shared" si="8"/>
        <v>0.10343749999999985</v>
      </c>
      <c r="Y17">
        <v>1.1399999999999999</v>
      </c>
    </row>
    <row r="18" spans="1:25" x14ac:dyDescent="0.25">
      <c r="A18">
        <v>17</v>
      </c>
      <c r="B18">
        <f t="shared" si="0"/>
        <v>105332.18630945064</v>
      </c>
      <c r="C18">
        <f t="shared" si="1"/>
        <v>12.68219310035847</v>
      </c>
      <c r="H18">
        <f t="shared" si="2"/>
        <v>0.13219408865696836</v>
      </c>
      <c r="K18">
        <v>17</v>
      </c>
      <c r="L18">
        <f t="shared" si="3"/>
        <v>139466.14231289172</v>
      </c>
      <c r="M18">
        <f t="shared" si="4"/>
        <v>-36.614041641259163</v>
      </c>
      <c r="R18">
        <f t="shared" si="5"/>
        <v>-7.4932948072517491E-2</v>
      </c>
      <c r="U18">
        <v>17</v>
      </c>
      <c r="V18">
        <f t="shared" si="6"/>
        <v>98330.097087378672</v>
      </c>
      <c r="W18">
        <f t="shared" si="7"/>
        <v>-20.673588235294115</v>
      </c>
      <c r="X18">
        <f t="shared" si="8"/>
        <v>8.5588235294117743E-2</v>
      </c>
      <c r="Y18">
        <v>1.1200000000000001</v>
      </c>
    </row>
    <row r="19" spans="1:25" x14ac:dyDescent="0.25">
      <c r="A19">
        <v>18</v>
      </c>
      <c r="B19">
        <f t="shared" si="0"/>
        <v>107538.0361312523</v>
      </c>
      <c r="C19">
        <f t="shared" si="1"/>
        <v>7.7428291375107898</v>
      </c>
      <c r="H19">
        <f t="shared" si="2"/>
        <v>0.10921757594250314</v>
      </c>
      <c r="K19">
        <v>18</v>
      </c>
      <c r="L19">
        <f t="shared" si="3"/>
        <v>142109.99139732087</v>
      </c>
      <c r="M19">
        <f t="shared" si="4"/>
        <v>-42.93433690001892</v>
      </c>
      <c r="R19">
        <f t="shared" si="5"/>
        <v>-9.1882289285789343E-2</v>
      </c>
      <c r="U19">
        <v>18</v>
      </c>
      <c r="V19">
        <f t="shared" si="6"/>
        <v>99354.368932038822</v>
      </c>
      <c r="W19">
        <f t="shared" si="7"/>
        <v>-22.162999999999997</v>
      </c>
      <c r="X19">
        <f t="shared" si="8"/>
        <v>6.7500000000000115E-2</v>
      </c>
      <c r="Y19">
        <v>1.1000000000000001</v>
      </c>
    </row>
    <row r="20" spans="1:25" x14ac:dyDescent="0.25">
      <c r="A20">
        <v>19</v>
      </c>
      <c r="B20">
        <f t="shared" si="0"/>
        <v>109766.74450043013</v>
      </c>
      <c r="C20">
        <f t="shared" si="1"/>
        <v>2.3384576319006927</v>
      </c>
      <c r="H20">
        <f t="shared" si="2"/>
        <v>8.6911494856769522E-2</v>
      </c>
      <c r="K20">
        <v>19</v>
      </c>
      <c r="L20">
        <f t="shared" si="3"/>
        <v>144778.6653557822</v>
      </c>
      <c r="M20">
        <f t="shared" si="4"/>
        <v>-49.612653845631449</v>
      </c>
      <c r="R20">
        <f t="shared" si="5"/>
        <v>-0.10839343550989267</v>
      </c>
      <c r="U20">
        <v>19</v>
      </c>
      <c r="V20">
        <f t="shared" si="6"/>
        <v>100378.64077669905</v>
      </c>
      <c r="W20">
        <f t="shared" si="7"/>
        <v>-23.655631578947364</v>
      </c>
      <c r="X20">
        <f t="shared" si="8"/>
        <v>4.9210526315789593E-2</v>
      </c>
      <c r="Y20">
        <v>1.08</v>
      </c>
    </row>
    <row r="21" spans="1:25" x14ac:dyDescent="0.25">
      <c r="A21">
        <v>20</v>
      </c>
      <c r="B21">
        <f t="shared" si="0"/>
        <v>112018.31141698414</v>
      </c>
      <c r="C21">
        <f t="shared" si="1"/>
        <v>-3.5090404204969152</v>
      </c>
      <c r="H21">
        <f t="shared" si="2"/>
        <v>6.5253427069653869E-2</v>
      </c>
      <c r="K21">
        <v>20</v>
      </c>
      <c r="L21">
        <f t="shared" si="3"/>
        <v>147472.16418827581</v>
      </c>
      <c r="M21">
        <f t="shared" si="4"/>
        <v>-56.633758584510986</v>
      </c>
      <c r="R21">
        <f t="shared" si="5"/>
        <v>-0.12447770923039636</v>
      </c>
      <c r="U21">
        <v>20</v>
      </c>
      <c r="V21">
        <f t="shared" si="6"/>
        <v>101402.91262135922</v>
      </c>
      <c r="W21">
        <f t="shared" si="7"/>
        <v>-25.151</v>
      </c>
      <c r="X21">
        <f t="shared" si="8"/>
        <v>3.0750000000000055E-2</v>
      </c>
      <c r="Y21">
        <v>1.06</v>
      </c>
    </row>
    <row r="22" spans="1:25" x14ac:dyDescent="0.25">
      <c r="A22">
        <v>21</v>
      </c>
      <c r="B22">
        <f t="shared" si="0"/>
        <v>114292.73688091435</v>
      </c>
      <c r="C22">
        <f t="shared" si="1"/>
        <v>-9.778967741935551</v>
      </c>
      <c r="H22">
        <f t="shared" si="2"/>
        <v>4.4221198156681796E-2</v>
      </c>
      <c r="K22">
        <v>21</v>
      </c>
      <c r="L22">
        <f t="shared" si="3"/>
        <v>150190.48789480154</v>
      </c>
      <c r="M22">
        <f t="shared" si="4"/>
        <v>-63.983165043777142</v>
      </c>
      <c r="R22">
        <f t="shared" si="5"/>
        <v>-0.14014681987679301</v>
      </c>
      <c r="U22">
        <v>21</v>
      </c>
      <c r="V22">
        <f t="shared" si="6"/>
        <v>102427.18446601942</v>
      </c>
      <c r="W22">
        <f t="shared" si="7"/>
        <v>-26.584714285714284</v>
      </c>
      <c r="X22">
        <f t="shared" si="8"/>
        <v>1.6142857142857236E-2</v>
      </c>
      <c r="Y22">
        <v>1.044</v>
      </c>
    </row>
    <row r="23" spans="1:25" x14ac:dyDescent="0.25">
      <c r="A23">
        <v>22</v>
      </c>
      <c r="B23">
        <f t="shared" si="0"/>
        <v>116590.02089222072</v>
      </c>
      <c r="C23">
        <f t="shared" si="1"/>
        <v>-16.451737052977069</v>
      </c>
      <c r="H23">
        <f t="shared" si="2"/>
        <v>2.3793061516308223E-2</v>
      </c>
      <c r="K23">
        <v>22</v>
      </c>
      <c r="L23">
        <f t="shared" si="3"/>
        <v>152933.63647535947</v>
      </c>
      <c r="M23">
        <f t="shared" si="4"/>
        <v>-71.647092631834397</v>
      </c>
      <c r="R23">
        <f t="shared" si="5"/>
        <v>-0.15541263841504671</v>
      </c>
      <c r="U23">
        <v>22</v>
      </c>
      <c r="V23">
        <f t="shared" si="6"/>
        <v>103451.45631067963</v>
      </c>
      <c r="W23">
        <f t="shared" si="7"/>
        <v>-28.148454545454541</v>
      </c>
      <c r="X23">
        <f t="shared" si="8"/>
        <v>-6.5909090909090917E-3</v>
      </c>
      <c r="Y23">
        <v>1.02</v>
      </c>
    </row>
    <row r="24" spans="1:25" x14ac:dyDescent="0.25">
      <c r="A24">
        <v>23</v>
      </c>
      <c r="B24">
        <f t="shared" si="0"/>
        <v>118910.16345090327</v>
      </c>
      <c r="C24">
        <f t="shared" si="1"/>
        <v>-23.50880256973123</v>
      </c>
      <c r="H24">
        <f t="shared" si="2"/>
        <v>3.9478181064247497E-3</v>
      </c>
      <c r="K24">
        <v>23</v>
      </c>
      <c r="L24">
        <f t="shared" si="3"/>
        <v>155701.60992994963</v>
      </c>
      <c r="M24">
        <f t="shared" si="4"/>
        <v>-79.612426626591258</v>
      </c>
      <c r="R24">
        <f t="shared" si="5"/>
        <v>-0.17028703921301636</v>
      </c>
    </row>
    <row r="25" spans="1:25" x14ac:dyDescent="0.25">
      <c r="A25">
        <v>24</v>
      </c>
      <c r="B25">
        <f t="shared" si="0"/>
        <v>121253.16455696203</v>
      </c>
      <c r="C25">
        <f t="shared" si="1"/>
        <v>-30.932596304415902</v>
      </c>
      <c r="H25">
        <f t="shared" si="2"/>
        <v>-1.5335108048856849E-2</v>
      </c>
      <c r="K25">
        <v>24</v>
      </c>
      <c r="L25">
        <f t="shared" si="3"/>
        <v>158494.40825857196</v>
      </c>
      <c r="M25">
        <f t="shared" si="4"/>
        <v>-87.866681094141171</v>
      </c>
      <c r="R25">
        <f t="shared" si="5"/>
        <v>-0.18478178897065822</v>
      </c>
      <c r="T25" s="2" t="s">
        <v>12</v>
      </c>
      <c r="U25" s="2" t="s">
        <v>5</v>
      </c>
      <c r="V25" s="2" t="s">
        <v>6</v>
      </c>
      <c r="W25" s="2" t="s">
        <v>7</v>
      </c>
      <c r="X25" s="2" t="s">
        <v>9</v>
      </c>
      <c r="Y25" s="2" t="s">
        <v>10</v>
      </c>
    </row>
    <row r="26" spans="1:25" x14ac:dyDescent="0.25">
      <c r="U26">
        <v>1</v>
      </c>
      <c r="V26">
        <f>U26/(($P$1/$T$2)-($P$1/($T$2+U26)))*$AA$1*1000000000</f>
        <v>81941.74757281554</v>
      </c>
      <c r="W26">
        <f>((36*X26-(22*0.3))*U26/3)-1.643</f>
        <v>-3.3030000000000008</v>
      </c>
      <c r="X26">
        <f>Y26-(1+(0.585/U26))</f>
        <v>4.4999999999999929E-2</v>
      </c>
      <c r="Y26">
        <v>1.63</v>
      </c>
    </row>
    <row r="27" spans="1:25" x14ac:dyDescent="0.25">
      <c r="U27">
        <v>2</v>
      </c>
      <c r="V27">
        <f t="shared" ref="V27" si="9">U27/(($P$1/$T$2)-($P$1/($T$2+U27)))*$AA$1*1000000000</f>
        <v>82966.019417475763</v>
      </c>
      <c r="W27">
        <f t="shared" ref="W27:W47" si="10">((36*X27-(22*0.3))*U27/3)-1.643</f>
        <v>0.8570000000000022</v>
      </c>
      <c r="X27">
        <f t="shared" ref="X27:X47" si="11">Y27-(1+(0.585/U27))</f>
        <v>0.28750000000000009</v>
      </c>
      <c r="Y27">
        <v>1.58</v>
      </c>
    </row>
    <row r="28" spans="1:25" x14ac:dyDescent="0.25">
      <c r="U28">
        <v>3</v>
      </c>
      <c r="V28">
        <f t="shared" ref="V28" si="12">U28/(($P$1/$T$2)-($P$1/($T$2+U28)))*$AA$1*1000000000</f>
        <v>83990.291262135812</v>
      </c>
      <c r="W28">
        <f t="shared" si="10"/>
        <v>4.1769999999999978</v>
      </c>
      <c r="X28">
        <f t="shared" si="11"/>
        <v>0.34499999999999997</v>
      </c>
      <c r="Y28">
        <v>1.54</v>
      </c>
    </row>
    <row r="29" spans="1:25" x14ac:dyDescent="0.25">
      <c r="U29">
        <v>4</v>
      </c>
      <c r="V29">
        <f t="shared" ref="V29" si="13">U29/(($P$1/$T$2)-($P$1/($T$2+U29)))*$AA$1*1000000000</f>
        <v>85014.563106796006</v>
      </c>
      <c r="W29">
        <f t="shared" si="10"/>
        <v>6.5369999999999999</v>
      </c>
      <c r="X29">
        <f t="shared" si="11"/>
        <v>0.35375000000000001</v>
      </c>
      <c r="Y29">
        <v>1.5</v>
      </c>
    </row>
    <row r="30" spans="1:25" x14ac:dyDescent="0.25">
      <c r="U30">
        <v>5</v>
      </c>
      <c r="V30">
        <f t="shared" ref="V30" si="14">U30/(($P$1/$T$2)-($P$1/($T$2+U30)))*$AA$1*1000000000</f>
        <v>86038.8349514562</v>
      </c>
      <c r="W30">
        <f t="shared" si="10"/>
        <v>7.9369999999999985</v>
      </c>
      <c r="X30">
        <f t="shared" si="11"/>
        <v>0.34299999999999997</v>
      </c>
      <c r="Y30">
        <v>1.46</v>
      </c>
    </row>
    <row r="31" spans="1:25" x14ac:dyDescent="0.25">
      <c r="U31">
        <v>6</v>
      </c>
      <c r="V31">
        <f t="shared" ref="V31" si="15">U31/(($P$1/$T$2)-($P$1/($T$2+U31)))*$AA$1*1000000000</f>
        <v>87063.106796116495</v>
      </c>
      <c r="W31">
        <f t="shared" si="10"/>
        <v>9.0970000000000013</v>
      </c>
      <c r="X31">
        <f t="shared" si="11"/>
        <v>0.33250000000000002</v>
      </c>
      <c r="Y31">
        <v>1.43</v>
      </c>
    </row>
    <row r="32" spans="1:25" x14ac:dyDescent="0.25">
      <c r="U32">
        <v>7</v>
      </c>
      <c r="V32">
        <f t="shared" ref="V32" si="16">U32/(($P$1/$T$2)-($P$1/($T$2+U32)))*$AA$1*1000000000</f>
        <v>88087.378640776733</v>
      </c>
      <c r="W32">
        <f t="shared" si="10"/>
        <v>8.6969999999999885</v>
      </c>
      <c r="X32">
        <f t="shared" si="11"/>
        <v>0.30642857142857127</v>
      </c>
      <c r="Y32">
        <v>1.39</v>
      </c>
    </row>
    <row r="33" spans="21:25" x14ac:dyDescent="0.25">
      <c r="U33">
        <v>8</v>
      </c>
      <c r="V33">
        <f t="shared" ref="V33" si="17">U33/(($P$1/$T$2)-($P$1/($T$2+U33)))*$AA$1*1000000000</f>
        <v>89111.650485436898</v>
      </c>
      <c r="W33">
        <f t="shared" si="10"/>
        <v>8.2970000000000024</v>
      </c>
      <c r="X33">
        <f t="shared" si="11"/>
        <v>0.28687499999999999</v>
      </c>
      <c r="Y33">
        <v>1.36</v>
      </c>
    </row>
    <row r="34" spans="21:25" x14ac:dyDescent="0.25">
      <c r="U34">
        <v>9</v>
      </c>
      <c r="V34">
        <f t="shared" ref="V34" si="18">U34/(($P$1/$T$2)-($P$1/($T$2+U34)))*$AA$1*1000000000</f>
        <v>90135.922330097106</v>
      </c>
      <c r="W34">
        <f t="shared" si="10"/>
        <v>7.1770000000000147</v>
      </c>
      <c r="X34">
        <f t="shared" si="11"/>
        <v>0.26500000000000012</v>
      </c>
      <c r="Y34">
        <v>1.33</v>
      </c>
    </row>
    <row r="35" spans="21:25" x14ac:dyDescent="0.25">
      <c r="U35">
        <v>10</v>
      </c>
      <c r="V35">
        <f t="shared" ref="V35" si="19">U35/(($P$1/$T$2)-($P$1/($T$2+U35)))*$AA$1*1000000000</f>
        <v>91160.194174757315</v>
      </c>
      <c r="W35">
        <f t="shared" si="10"/>
        <v>5.3370000000000104</v>
      </c>
      <c r="X35">
        <f t="shared" si="11"/>
        <v>0.24150000000000005</v>
      </c>
      <c r="Y35">
        <v>1.3</v>
      </c>
    </row>
    <row r="36" spans="21:25" x14ac:dyDescent="0.25">
      <c r="U36">
        <v>11</v>
      </c>
      <c r="V36">
        <f t="shared" ref="V36" si="20">U36/(($P$1/$T$2)-($P$1/($T$2+U36)))*$AA$1*1000000000</f>
        <v>92184.466019417436</v>
      </c>
      <c r="W36">
        <f t="shared" si="10"/>
        <v>2.7769999999999992</v>
      </c>
      <c r="X36">
        <f t="shared" si="11"/>
        <v>0.2168181818181818</v>
      </c>
      <c r="Y36">
        <v>1.27</v>
      </c>
    </row>
    <row r="37" spans="21:25" x14ac:dyDescent="0.25">
      <c r="U37">
        <v>12</v>
      </c>
      <c r="V37">
        <f t="shared" ref="V37" si="21">U37/(($P$1/$T$2)-($P$1/($T$2+U37)))*$AA$1*1000000000</f>
        <v>93208.737864077702</v>
      </c>
      <c r="W37">
        <f t="shared" si="10"/>
        <v>-0.50300000000001011</v>
      </c>
      <c r="X37">
        <f t="shared" si="11"/>
        <v>0.19124999999999992</v>
      </c>
      <c r="Y37">
        <v>1.24</v>
      </c>
    </row>
    <row r="38" spans="21:25" x14ac:dyDescent="0.25">
      <c r="U38">
        <v>13</v>
      </c>
      <c r="V38">
        <f t="shared" ref="V38" si="22">U38/(($P$1/$T$2)-($P$1/($T$2+U38)))*$AA$1*1000000000</f>
        <v>94233.009708737882</v>
      </c>
      <c r="W38">
        <f t="shared" si="10"/>
        <v>-2.9429999999999916</v>
      </c>
      <c r="X38">
        <f t="shared" si="11"/>
        <v>0.17500000000000004</v>
      </c>
      <c r="Y38">
        <v>1.22</v>
      </c>
    </row>
    <row r="39" spans="21:25" x14ac:dyDescent="0.25">
      <c r="U39">
        <v>14</v>
      </c>
      <c r="V39">
        <f t="shared" ref="V39" si="23">U39/(($P$1/$T$2)-($P$1/($T$2+U39)))*$AA$1*1000000000</f>
        <v>95257.281553398061</v>
      </c>
      <c r="W39">
        <f t="shared" si="10"/>
        <v>-7.5430000000000126</v>
      </c>
      <c r="X39">
        <f t="shared" si="11"/>
        <v>0.14821428571428563</v>
      </c>
      <c r="Y39">
        <v>1.19</v>
      </c>
    </row>
    <row r="40" spans="21:25" x14ac:dyDescent="0.25">
      <c r="U40">
        <v>15</v>
      </c>
      <c r="V40">
        <f t="shared" ref="V40" si="24">U40/(($P$1/$T$2)-($P$1/($T$2+U40)))*$AA$1*1000000000</f>
        <v>96281.553398058226</v>
      </c>
      <c r="W40">
        <f t="shared" si="10"/>
        <v>-11.062999999999997</v>
      </c>
      <c r="X40">
        <f t="shared" si="11"/>
        <v>0.13100000000000001</v>
      </c>
      <c r="Y40">
        <v>1.17</v>
      </c>
    </row>
    <row r="41" spans="21:25" x14ac:dyDescent="0.25">
      <c r="U41">
        <v>16</v>
      </c>
      <c r="V41">
        <f t="shared" ref="V41" si="25">U41/(($P$1/$T$2)-($P$1/($T$2+U41)))*$AA$1*1000000000</f>
        <v>97305.825242718434</v>
      </c>
      <c r="W41">
        <f t="shared" si="10"/>
        <v>-16.983000000000025</v>
      </c>
      <c r="X41">
        <f t="shared" si="11"/>
        <v>0.10343749999999985</v>
      </c>
      <c r="Y41">
        <v>1.1399999999999999</v>
      </c>
    </row>
    <row r="42" spans="21:25" x14ac:dyDescent="0.25">
      <c r="U42">
        <v>17</v>
      </c>
      <c r="V42">
        <f t="shared" ref="V42" si="26">U42/(($P$1/$T$2)-($P$1/($T$2+U42)))*$AA$1*1000000000</f>
        <v>98330.097087378672</v>
      </c>
      <c r="W42">
        <f t="shared" si="10"/>
        <v>-21.582999999999981</v>
      </c>
      <c r="X42">
        <f t="shared" si="11"/>
        <v>8.5588235294117743E-2</v>
      </c>
      <c r="Y42">
        <v>1.1200000000000001</v>
      </c>
    </row>
    <row r="43" spans="21:25" x14ac:dyDescent="0.25">
      <c r="U43">
        <v>18</v>
      </c>
      <c r="V43">
        <f t="shared" ref="V43" si="27">U43/(($P$1/$T$2)-($P$1/($T$2+U43)))*$AA$1*1000000000</f>
        <v>99354.368932038822</v>
      </c>
      <c r="W43">
        <f t="shared" si="10"/>
        <v>-26.662999999999972</v>
      </c>
      <c r="X43">
        <f t="shared" si="11"/>
        <v>6.7500000000000115E-2</v>
      </c>
      <c r="Y43">
        <v>1.1000000000000001</v>
      </c>
    </row>
    <row r="44" spans="21:25" x14ac:dyDescent="0.25">
      <c r="U44">
        <v>19</v>
      </c>
      <c r="V44">
        <f t="shared" ref="V44" si="28">U44/(($P$1/$T$2)-($P$1/($T$2+U44)))*$AA$1*1000000000</f>
        <v>100378.64077669905</v>
      </c>
      <c r="W44">
        <f t="shared" si="10"/>
        <v>-32.222999999999971</v>
      </c>
      <c r="X44">
        <f t="shared" si="11"/>
        <v>4.9210526315789593E-2</v>
      </c>
      <c r="Y44">
        <v>1.08</v>
      </c>
    </row>
    <row r="45" spans="21:25" x14ac:dyDescent="0.25">
      <c r="U45">
        <v>20</v>
      </c>
      <c r="V45">
        <f t="shared" ref="V45" si="29">U45/(($P$1/$T$2)-($P$1/($T$2+U45)))*$AA$1*1000000000</f>
        <v>101402.91262135922</v>
      </c>
      <c r="W45">
        <f t="shared" si="10"/>
        <v>-38.262999999999984</v>
      </c>
      <c r="X45">
        <f t="shared" si="11"/>
        <v>3.0750000000000055E-2</v>
      </c>
      <c r="Y45">
        <v>1.06</v>
      </c>
    </row>
    <row r="46" spans="21:25" x14ac:dyDescent="0.25">
      <c r="U46">
        <v>21</v>
      </c>
      <c r="V46">
        <f t="shared" ref="V46" si="30">U46/(($P$1/$T$2)-($P$1/($T$2+U46)))*$AA$1*1000000000</f>
        <v>102427.18446601942</v>
      </c>
      <c r="W46">
        <f t="shared" si="10"/>
        <v>-43.77499999999997</v>
      </c>
      <c r="X46">
        <f t="shared" si="11"/>
        <v>1.6142857142857236E-2</v>
      </c>
      <c r="Y46">
        <v>1.044</v>
      </c>
    </row>
    <row r="47" spans="21:25" x14ac:dyDescent="0.25">
      <c r="U47">
        <v>22</v>
      </c>
      <c r="V47">
        <f t="shared" ref="V47" si="31">U47/(($P$1/$T$2)-($P$1/($T$2+U47)))*$AA$1*1000000000</f>
        <v>103451.45631067963</v>
      </c>
      <c r="W47">
        <f t="shared" si="10"/>
        <v>-51.782999999999994</v>
      </c>
      <c r="X47">
        <f t="shared" si="11"/>
        <v>-6.5909090909090917E-3</v>
      </c>
      <c r="Y47">
        <v>1.02</v>
      </c>
    </row>
    <row r="49" spans="20:25" x14ac:dyDescent="0.25">
      <c r="T49" s="2" t="s">
        <v>13</v>
      </c>
      <c r="U49" s="2" t="s">
        <v>5</v>
      </c>
      <c r="V49" s="2" t="s">
        <v>6</v>
      </c>
      <c r="W49" s="2" t="s">
        <v>7</v>
      </c>
      <c r="X49" s="2" t="s">
        <v>9</v>
      </c>
      <c r="Y49" s="2" t="s">
        <v>10</v>
      </c>
    </row>
    <row r="50" spans="20:25" x14ac:dyDescent="0.25">
      <c r="U50">
        <v>1</v>
      </c>
      <c r="V50">
        <f>U50/(($P$1/$T$2)-($P$1/($T$2+U50)))*$AA$1*1000000000</f>
        <v>81941.74757281554</v>
      </c>
      <c r="W50">
        <f>(((40*X50)-18)*U50/3)-1.643</f>
        <v>-7.043000000000001</v>
      </c>
      <c r="X50">
        <f>Y50-(1+(0.585/U50))</f>
        <v>4.4999999999999929E-2</v>
      </c>
      <c r="Y50">
        <v>1.63</v>
      </c>
    </row>
    <row r="51" spans="20:25" x14ac:dyDescent="0.25">
      <c r="U51">
        <v>2</v>
      </c>
      <c r="V51">
        <f t="shared" ref="V51" si="32">U51/(($P$1/$T$2)-($P$1/($T$2+U51)))*$AA$1*1000000000</f>
        <v>82966.019417475763</v>
      </c>
      <c r="W51">
        <f t="shared" ref="W51:W71" si="33">(((40*X51)-18)*U51/3)-1.643</f>
        <v>-5.9763333333333311</v>
      </c>
      <c r="X51">
        <f t="shared" ref="X51:X71" si="34">Y51-(1+(0.585/U51))</f>
        <v>0.28750000000000009</v>
      </c>
      <c r="Y51">
        <v>1.58</v>
      </c>
    </row>
    <row r="52" spans="20:25" x14ac:dyDescent="0.25">
      <c r="U52">
        <v>3</v>
      </c>
      <c r="V52">
        <f t="shared" ref="V52" si="35">U52/(($P$1/$T$2)-($P$1/($T$2+U52)))*$AA$1*1000000000</f>
        <v>83990.291262135812</v>
      </c>
      <c r="W52">
        <f t="shared" si="33"/>
        <v>-5.8430000000000009</v>
      </c>
      <c r="X52">
        <f t="shared" si="34"/>
        <v>0.34499999999999997</v>
      </c>
      <c r="Y52">
        <v>1.54</v>
      </c>
    </row>
    <row r="53" spans="20:25" x14ac:dyDescent="0.25">
      <c r="U53">
        <v>4</v>
      </c>
      <c r="V53">
        <f t="shared" ref="V53" si="36">U53/(($P$1/$T$2)-($P$1/($T$2+U53)))*$AA$1*1000000000</f>
        <v>85014.563106796006</v>
      </c>
      <c r="W53">
        <f t="shared" si="33"/>
        <v>-6.7763333333333327</v>
      </c>
      <c r="X53">
        <f t="shared" si="34"/>
        <v>0.35375000000000001</v>
      </c>
      <c r="Y53">
        <v>1.5</v>
      </c>
    </row>
    <row r="54" spans="20:25" x14ac:dyDescent="0.25">
      <c r="U54">
        <v>5</v>
      </c>
      <c r="V54">
        <f t="shared" ref="V54" si="37">U54/(($P$1/$T$2)-($P$1/($T$2+U54)))*$AA$1*1000000000</f>
        <v>86038.8349514562</v>
      </c>
      <c r="W54">
        <f t="shared" si="33"/>
        <v>-8.7763333333333353</v>
      </c>
      <c r="X54">
        <f t="shared" si="34"/>
        <v>0.34299999999999997</v>
      </c>
      <c r="Y54">
        <v>1.46</v>
      </c>
    </row>
    <row r="55" spans="20:25" x14ac:dyDescent="0.25">
      <c r="U55">
        <v>6</v>
      </c>
      <c r="V55">
        <f t="shared" ref="V55" si="38">U55/(($P$1/$T$2)-($P$1/($T$2+U55)))*$AA$1*1000000000</f>
        <v>87063.106796116495</v>
      </c>
      <c r="W55">
        <f t="shared" si="33"/>
        <v>-11.042999999999999</v>
      </c>
      <c r="X55">
        <f t="shared" si="34"/>
        <v>0.33250000000000002</v>
      </c>
      <c r="Y55">
        <v>1.43</v>
      </c>
    </row>
    <row r="56" spans="20:25" x14ac:dyDescent="0.25">
      <c r="U56">
        <v>7</v>
      </c>
      <c r="V56">
        <f t="shared" ref="V56" si="39">U56/(($P$1/$T$2)-($P$1/($T$2+U56)))*$AA$1*1000000000</f>
        <v>88087.378640776733</v>
      </c>
      <c r="W56">
        <f t="shared" si="33"/>
        <v>-15.043000000000015</v>
      </c>
      <c r="X56">
        <f t="shared" si="34"/>
        <v>0.30642857142857127</v>
      </c>
      <c r="Y56">
        <v>1.39</v>
      </c>
    </row>
    <row r="57" spans="20:25" x14ac:dyDescent="0.25">
      <c r="U57">
        <v>8</v>
      </c>
      <c r="V57">
        <f t="shared" ref="V57" si="40">U57/(($P$1/$T$2)-($P$1/($T$2+U57)))*$AA$1*1000000000</f>
        <v>89111.650485436898</v>
      </c>
      <c r="W57">
        <f t="shared" si="33"/>
        <v>-19.043000000000003</v>
      </c>
      <c r="X57">
        <f t="shared" si="34"/>
        <v>0.28687499999999999</v>
      </c>
      <c r="Y57">
        <v>1.36</v>
      </c>
    </row>
    <row r="58" spans="20:25" x14ac:dyDescent="0.25">
      <c r="U58">
        <v>9</v>
      </c>
      <c r="V58">
        <f t="shared" ref="V58" si="41">U58/(($P$1/$T$2)-($P$1/($T$2+U58)))*$AA$1*1000000000</f>
        <v>90135.922330097106</v>
      </c>
      <c r="W58">
        <f t="shared" si="33"/>
        <v>-23.842999999999986</v>
      </c>
      <c r="X58">
        <f t="shared" si="34"/>
        <v>0.26500000000000012</v>
      </c>
      <c r="Y58">
        <v>1.33</v>
      </c>
    </row>
    <row r="59" spans="20:25" x14ac:dyDescent="0.25">
      <c r="U59">
        <v>10</v>
      </c>
      <c r="V59">
        <f t="shared" ref="V59" si="42">U59/(($P$1/$T$2)-($P$1/($T$2+U59)))*$AA$1*1000000000</f>
        <v>91160.194174757315</v>
      </c>
      <c r="W59">
        <f t="shared" si="33"/>
        <v>-29.442999999999994</v>
      </c>
      <c r="X59">
        <f t="shared" si="34"/>
        <v>0.24150000000000005</v>
      </c>
      <c r="Y59">
        <v>1.3</v>
      </c>
    </row>
    <row r="60" spans="20:25" x14ac:dyDescent="0.25">
      <c r="U60">
        <v>11</v>
      </c>
      <c r="V60">
        <f t="shared" ref="V60" si="43">U60/(($P$1/$T$2)-($P$1/($T$2+U60)))*$AA$1*1000000000</f>
        <v>92184.466019417436</v>
      </c>
      <c r="W60">
        <f t="shared" si="33"/>
        <v>-35.843000000000004</v>
      </c>
      <c r="X60">
        <f t="shared" si="34"/>
        <v>0.2168181818181818</v>
      </c>
      <c r="Y60">
        <v>1.27</v>
      </c>
    </row>
    <row r="61" spans="20:25" x14ac:dyDescent="0.25">
      <c r="U61">
        <v>12</v>
      </c>
      <c r="V61">
        <f t="shared" ref="V61" si="44">U61/(($P$1/$T$2)-($P$1/($T$2+U61)))*$AA$1*1000000000</f>
        <v>93208.737864077702</v>
      </c>
      <c r="W61">
        <f t="shared" si="33"/>
        <v>-43.043000000000013</v>
      </c>
      <c r="X61">
        <f t="shared" si="34"/>
        <v>0.19124999999999992</v>
      </c>
      <c r="Y61">
        <v>1.24</v>
      </c>
    </row>
    <row r="62" spans="20:25" x14ac:dyDescent="0.25">
      <c r="U62">
        <v>13</v>
      </c>
      <c r="V62">
        <f t="shared" ref="V62" si="45">U62/(($P$1/$T$2)-($P$1/($T$2+U62)))*$AA$1*1000000000</f>
        <v>94233.009708737882</v>
      </c>
      <c r="W62">
        <f t="shared" si="33"/>
        <v>-49.309666666666658</v>
      </c>
      <c r="X62">
        <f t="shared" si="34"/>
        <v>0.17500000000000004</v>
      </c>
      <c r="Y62">
        <v>1.22</v>
      </c>
    </row>
    <row r="63" spans="20:25" x14ac:dyDescent="0.25">
      <c r="U63">
        <v>14</v>
      </c>
      <c r="V63">
        <f t="shared" ref="V63" si="46">U63/(($P$1/$T$2)-($P$1/($T$2+U63)))*$AA$1*1000000000</f>
        <v>95257.281553398061</v>
      </c>
      <c r="W63">
        <f t="shared" si="33"/>
        <v>-57.976333333333351</v>
      </c>
      <c r="X63">
        <f t="shared" si="34"/>
        <v>0.14821428571428563</v>
      </c>
      <c r="Y63">
        <v>1.19</v>
      </c>
    </row>
    <row r="64" spans="20:25" x14ac:dyDescent="0.25">
      <c r="U64">
        <v>15</v>
      </c>
      <c r="V64">
        <f t="shared" ref="V64" si="47">U64/(($P$1/$T$2)-($P$1/($T$2+U64)))*$AA$1*1000000000</f>
        <v>96281.553398058226</v>
      </c>
      <c r="W64">
        <f t="shared" si="33"/>
        <v>-65.442999999999998</v>
      </c>
      <c r="X64">
        <f t="shared" si="34"/>
        <v>0.13100000000000001</v>
      </c>
      <c r="Y64">
        <v>1.17</v>
      </c>
    </row>
    <row r="65" spans="21:25" x14ac:dyDescent="0.25">
      <c r="U65">
        <v>16</v>
      </c>
      <c r="V65">
        <f t="shared" ref="V65" si="48">U65/(($P$1/$T$2)-($P$1/($T$2+U65)))*$AA$1*1000000000</f>
        <v>97305.825242718434</v>
      </c>
      <c r="W65">
        <f t="shared" si="33"/>
        <v>-75.576333333333366</v>
      </c>
      <c r="X65">
        <f t="shared" si="34"/>
        <v>0.10343749999999985</v>
      </c>
      <c r="Y65">
        <v>1.1399999999999999</v>
      </c>
    </row>
    <row r="66" spans="21:25" x14ac:dyDescent="0.25">
      <c r="U66">
        <v>17</v>
      </c>
      <c r="V66">
        <f t="shared" ref="V66" si="49">U66/(($P$1/$T$2)-($P$1/($T$2+U66)))*$AA$1*1000000000</f>
        <v>98330.097087378672</v>
      </c>
      <c r="W66">
        <f t="shared" si="33"/>
        <v>-84.242999999999981</v>
      </c>
      <c r="X66">
        <f t="shared" si="34"/>
        <v>8.5588235294117743E-2</v>
      </c>
      <c r="Y66">
        <v>1.1200000000000001</v>
      </c>
    </row>
    <row r="67" spans="21:25" x14ac:dyDescent="0.25">
      <c r="U67">
        <v>18</v>
      </c>
      <c r="V67">
        <f t="shared" ref="V67" si="50">U67/(($P$1/$T$2)-($P$1/($T$2+U67)))*$AA$1*1000000000</f>
        <v>99354.368932038822</v>
      </c>
      <c r="W67">
        <f t="shared" si="33"/>
        <v>-93.442999999999969</v>
      </c>
      <c r="X67">
        <f t="shared" si="34"/>
        <v>6.7500000000000115E-2</v>
      </c>
      <c r="Y67">
        <v>1.1000000000000001</v>
      </c>
    </row>
    <row r="68" spans="21:25" x14ac:dyDescent="0.25">
      <c r="U68">
        <v>19</v>
      </c>
      <c r="V68">
        <f t="shared" ref="V68" si="51">U68/(($P$1/$T$2)-($P$1/($T$2+U68)))*$AA$1*1000000000</f>
        <v>100378.64077669905</v>
      </c>
      <c r="W68">
        <f t="shared" si="33"/>
        <v>-103.1763333333333</v>
      </c>
      <c r="X68">
        <f t="shared" si="34"/>
        <v>4.9210526315789593E-2</v>
      </c>
      <c r="Y68">
        <v>1.08</v>
      </c>
    </row>
    <row r="69" spans="21:25" x14ac:dyDescent="0.25">
      <c r="U69">
        <v>20</v>
      </c>
      <c r="V69">
        <f t="shared" ref="V69" si="52">U69/(($P$1/$T$2)-($P$1/($T$2+U69)))*$AA$1*1000000000</f>
        <v>101402.91262135922</v>
      </c>
      <c r="W69">
        <f t="shared" si="33"/>
        <v>-113.44299999999997</v>
      </c>
      <c r="X69">
        <f t="shared" si="34"/>
        <v>3.0750000000000055E-2</v>
      </c>
      <c r="Y69">
        <v>1.06</v>
      </c>
    </row>
    <row r="70" spans="21:25" x14ac:dyDescent="0.25">
      <c r="U70">
        <v>21</v>
      </c>
      <c r="V70">
        <f t="shared" ref="V70" si="53">U70/(($P$1/$T$2)-($P$1/($T$2+U70)))*$AA$1*1000000000</f>
        <v>102427.18446601942</v>
      </c>
      <c r="W70">
        <f t="shared" si="33"/>
        <v>-123.12299999999996</v>
      </c>
      <c r="X70">
        <f t="shared" si="34"/>
        <v>1.6142857142857236E-2</v>
      </c>
      <c r="Y70">
        <v>1.044</v>
      </c>
    </row>
    <row r="71" spans="21:25" x14ac:dyDescent="0.25">
      <c r="U71">
        <v>22</v>
      </c>
      <c r="V71">
        <f t="shared" ref="V71" si="54">U71/(($P$1/$T$2)-($P$1/($T$2+U71)))*$AA$1*1000000000</f>
        <v>103451.45631067963</v>
      </c>
      <c r="W71">
        <f t="shared" si="33"/>
        <v>-135.57633333333337</v>
      </c>
      <c r="X71">
        <f t="shared" si="34"/>
        <v>-6.5909090909090917E-3</v>
      </c>
      <c r="Y71">
        <v>1.02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RomKor</dc:creator>
  <cp:lastModifiedBy>RomKor</cp:lastModifiedBy>
  <dcterms:created xsi:type="dcterms:W3CDTF">2024-11-05T21:27:37Z</dcterms:created>
  <dcterms:modified xsi:type="dcterms:W3CDTF">2024-11-12T07:00:42Z</dcterms:modified>
</cp:coreProperties>
</file>