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<sst xmlns="http://schemas.openxmlformats.org/spreadsheetml/2006/main" count="598" uniqueCount="298">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</sst>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走势!$A$172:$A$268</c:f>
              <c:numCache>
                <c:formatCode>yyyy/m/d</c:formatCode>
                <c:ptCount val="97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  <c:pt idx="94" c:formatCode="yyyy/m/d">
                  <c:v>44995</c:v>
                </c:pt>
                <c:pt idx="95" c:formatCode="yyyy/m/d">
                  <c:v>45002</c:v>
                </c:pt>
                <c:pt idx="96" c:formatCode="yyyy/m/d">
                  <c:v>45009</c:v>
                </c:pt>
              </c:numCache>
            </c:numRef>
          </c:cat>
          <c:val>
            <c:numRef>
              <c:f>走势!$G$172:$G$268</c:f>
              <c:numCache>
                <c:formatCode>General</c:formatCode>
                <c:ptCount val="97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  <c:pt idx="88">
                  <c:v>12.5096966716357</c:v>
                </c:pt>
                <c:pt idx="89">
                  <c:v>11.9904682929805</c:v>
                </c:pt>
                <c:pt idx="90">
                  <c:v>11.5337239496366</c:v>
                </c:pt>
                <c:pt idx="91">
                  <c:v>11.2924759913776</c:v>
                </c:pt>
                <c:pt idx="92">
                  <c:v>11.1298501923557</c:v>
                </c:pt>
                <c:pt idx="93">
                  <c:v>11.1111364132358</c:v>
                </c:pt>
                <c:pt idx="94">
                  <c:v>11.3891730041408</c:v>
                </c:pt>
                <c:pt idx="95">
                  <c:v>11.7441647714579</c:v>
                </c:pt>
                <c:pt idx="96">
                  <c:v>11.8591594540268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走势!$A$172:$A$268</c:f>
              <c:numCache>
                <c:formatCode>yyyy/m/d</c:formatCode>
                <c:ptCount val="97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  <c:pt idx="94" c:formatCode="yyyy/m/d">
                  <c:v>44995</c:v>
                </c:pt>
                <c:pt idx="95" c:formatCode="yyyy/m/d">
                  <c:v>45002</c:v>
                </c:pt>
                <c:pt idx="96" c:formatCode="yyyy/m/d">
                  <c:v>45009</c:v>
                </c:pt>
              </c:numCache>
            </c:numRef>
          </c:cat>
          <c:val>
            <c:numRef>
              <c:f>走势!$I$172:$I$268</c:f>
              <c:numCache>
                <c:formatCode>General</c:formatCode>
                <c:ptCount val="97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  <c:pt idx="88">
                  <c:v>5.68063576595787</c:v>
                </c:pt>
                <c:pt idx="89">
                  <c:v>5.29428398812557</c:v>
                </c:pt>
                <c:pt idx="90">
                  <c:v>4.95826355721203</c:v>
                </c:pt>
                <c:pt idx="91">
                  <c:v>4.78531474454425</c:v>
                </c:pt>
                <c:pt idx="92">
                  <c:v>4.70448227688705</c:v>
                </c:pt>
                <c:pt idx="93">
                  <c:v>4.74342975577318</c:v>
                </c:pt>
                <c:pt idx="94">
                  <c:v>5.00044893413294</c:v>
                </c:pt>
                <c:pt idx="95">
                  <c:v>5.33888285541657</c:v>
                </c:pt>
                <c:pt idx="96">
                  <c:v>5.46846487762975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走势!$A$172:$A$268</c:f>
              <c:numCache>
                <c:formatCode>yyyy/m/d</c:formatCode>
                <c:ptCount val="97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  <c:pt idx="94" c:formatCode="yyyy/m/d">
                  <c:v>44995</c:v>
                </c:pt>
                <c:pt idx="95" c:formatCode="yyyy/m/d">
                  <c:v>45002</c:v>
                </c:pt>
                <c:pt idx="96" c:formatCode="yyyy/m/d">
                  <c:v>45009</c:v>
                </c:pt>
              </c:numCache>
            </c:numRef>
          </c:cat>
          <c:val>
            <c:numRef>
              <c:f>走势!$H$172:$H$268</c:f>
              <c:numCache>
                <c:formatCode>General</c:formatCode>
                <c:ptCount val="97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  <c:pt idx="88">
                  <c:v>11980.62</c:v>
                </c:pt>
                <c:pt idx="89">
                  <c:v>12054.3</c:v>
                </c:pt>
                <c:pt idx="90">
                  <c:v>11976.85</c:v>
                </c:pt>
                <c:pt idx="91">
                  <c:v>11715.77</c:v>
                </c:pt>
                <c:pt idx="92">
                  <c:v>11787.45</c:v>
                </c:pt>
                <c:pt idx="93">
                  <c:v>11851.92</c:v>
                </c:pt>
                <c:pt idx="94">
                  <c:v>11442.54</c:v>
                </c:pt>
                <c:pt idx="95">
                  <c:v>11278.05</c:v>
                </c:pt>
                <c:pt idx="96">
                  <c:v>11634.22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34"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8"/>
  <sheetViews>
    <sheetView tabSelected="1" workbookViewId="0">
      <selection activeCell="Q6" sqref="Q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67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67" si="21">1/C209*100</f>
        <v>3.15059861373661</v>
      </c>
      <c r="E209" s="52">
        <f t="shared" ref="E209:E267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 t="shared" si="21"/>
        <v>4.06338886631451</v>
      </c>
      <c r="E259" s="52">
        <f t="shared" si="22"/>
        <v>1.16238886631451</v>
      </c>
      <c r="F259" s="52">
        <f t="shared" ref="F259:F267" si="23">E259-E254</f>
        <v>-0.0156593842957404</v>
      </c>
      <c r="G259" s="38">
        <f t="shared" si="20"/>
        <v>12.7516535079374</v>
      </c>
      <c r="H259" s="47">
        <v>11602.3</v>
      </c>
      <c r="I259">
        <v>5.87673355765438</v>
      </c>
    </row>
    <row r="260" spans="1:9">
      <c r="A260" s="41">
        <v>44946</v>
      </c>
      <c r="B260">
        <v>2.9331</v>
      </c>
      <c r="C260">
        <v>25.34</v>
      </c>
      <c r="D260" s="52">
        <f t="shared" si="21"/>
        <v>3.94632991318074</v>
      </c>
      <c r="E260" s="52">
        <f t="shared" si="22"/>
        <v>1.01322991318074</v>
      </c>
      <c r="F260" s="52">
        <f t="shared" si="23"/>
        <v>-0.24195683630166</v>
      </c>
      <c r="G260" s="38">
        <f t="shared" si="20"/>
        <v>12.5096966716357</v>
      </c>
      <c r="H260">
        <v>11980.62</v>
      </c>
      <c r="I260">
        <v>5.68063576595787</v>
      </c>
    </row>
    <row r="261" spans="1:9">
      <c r="A261" s="41">
        <v>44960</v>
      </c>
      <c r="B261">
        <v>2.8943</v>
      </c>
      <c r="C261">
        <v>25.78</v>
      </c>
      <c r="D261" s="52">
        <f t="shared" si="21"/>
        <v>3.87897595034911</v>
      </c>
      <c r="E261" s="52">
        <f t="shared" si="22"/>
        <v>0.98467595034911</v>
      </c>
      <c r="F261" s="52">
        <f t="shared" si="23"/>
        <v>-0.51922837865522</v>
      </c>
      <c r="G261" s="38">
        <f t="shared" si="20"/>
        <v>11.9904682929805</v>
      </c>
      <c r="H261">
        <v>12054.3</v>
      </c>
      <c r="I261">
        <v>5.29428398812557</v>
      </c>
    </row>
    <row r="262" spans="1:9">
      <c r="A262" s="41">
        <v>44967</v>
      </c>
      <c r="B262">
        <v>2.9003</v>
      </c>
      <c r="C262">
        <v>25.81</v>
      </c>
      <c r="D262" s="52">
        <f t="shared" si="21"/>
        <v>3.87446726075165</v>
      </c>
      <c r="E262" s="52">
        <f t="shared" si="22"/>
        <v>0.97416726075165</v>
      </c>
      <c r="F262" s="52">
        <f t="shared" si="23"/>
        <v>-0.45674434334391</v>
      </c>
      <c r="G262" s="38">
        <f t="shared" si="20"/>
        <v>11.5337239496366</v>
      </c>
      <c r="H262">
        <v>11976.85</v>
      </c>
      <c r="I262">
        <v>4.95826355721203</v>
      </c>
    </row>
    <row r="263" spans="1:9">
      <c r="A263" s="41">
        <v>44974</v>
      </c>
      <c r="B263">
        <v>2.892</v>
      </c>
      <c r="C263">
        <v>25.37</v>
      </c>
      <c r="D263" s="52">
        <f t="shared" si="21"/>
        <v>3.94166338194718</v>
      </c>
      <c r="E263" s="52">
        <f t="shared" si="22"/>
        <v>1.04966338194718</v>
      </c>
      <c r="F263" s="52">
        <f t="shared" si="23"/>
        <v>-0.241247958259009</v>
      </c>
      <c r="G263" s="38">
        <f t="shared" si="20"/>
        <v>11.2924759913776</v>
      </c>
      <c r="H263">
        <v>11715.77</v>
      </c>
      <c r="I263">
        <v>4.78531474454425</v>
      </c>
    </row>
    <row r="264" spans="1:9">
      <c r="A264" s="41">
        <v>44981</v>
      </c>
      <c r="B264">
        <v>2.9126</v>
      </c>
      <c r="C264">
        <v>25.56</v>
      </c>
      <c r="D264" s="52">
        <f t="shared" si="21"/>
        <v>3.91236306729264</v>
      </c>
      <c r="E264" s="52">
        <f t="shared" si="22"/>
        <v>0.99976306729264</v>
      </c>
      <c r="F264" s="52">
        <f t="shared" si="23"/>
        <v>-0.16262579902187</v>
      </c>
      <c r="G264" s="38">
        <f t="shared" si="20"/>
        <v>11.1298501923557</v>
      </c>
      <c r="H264">
        <v>11787.45</v>
      </c>
      <c r="I264">
        <v>4.70448227688705</v>
      </c>
    </row>
    <row r="265" spans="1:9">
      <c r="A265" s="41">
        <v>44988</v>
      </c>
      <c r="B265">
        <v>2.9026</v>
      </c>
      <c r="C265">
        <v>25.66</v>
      </c>
      <c r="D265" s="52">
        <f t="shared" si="21"/>
        <v>3.89711613406079</v>
      </c>
      <c r="E265" s="52">
        <f t="shared" si="22"/>
        <v>0.99451613406079</v>
      </c>
      <c r="F265" s="52">
        <f t="shared" si="23"/>
        <v>-0.0187137791199499</v>
      </c>
      <c r="G265" s="38">
        <f t="shared" si="20"/>
        <v>11.1111364132358</v>
      </c>
      <c r="H265">
        <v>11851.92</v>
      </c>
      <c r="I265">
        <v>4.74342975577318</v>
      </c>
    </row>
    <row r="266" spans="1:9">
      <c r="A266" s="41">
        <v>44995</v>
      </c>
      <c r="B266">
        <v>2.8627</v>
      </c>
      <c r="C266">
        <v>24.24</v>
      </c>
      <c r="D266" s="52">
        <f t="shared" si="21"/>
        <v>4.12541254125412</v>
      </c>
      <c r="E266" s="52">
        <f t="shared" si="22"/>
        <v>1.26271254125412</v>
      </c>
      <c r="F266" s="52">
        <f t="shared" si="23"/>
        <v>0.27803659090501</v>
      </c>
      <c r="G266" s="38">
        <f t="shared" si="20"/>
        <v>11.3891730041408</v>
      </c>
      <c r="H266">
        <v>11442.54</v>
      </c>
      <c r="I266">
        <v>5.00044893413294</v>
      </c>
    </row>
    <row r="267" spans="1:9">
      <c r="A267" s="41">
        <v>45002</v>
      </c>
      <c r="B267">
        <v>2.8602</v>
      </c>
      <c r="C267">
        <v>23.87</v>
      </c>
      <c r="D267" s="52">
        <f t="shared" si="21"/>
        <v>4.18935902806871</v>
      </c>
      <c r="E267" s="52">
        <f t="shared" si="22"/>
        <v>1.32915902806871</v>
      </c>
      <c r="F267" s="52">
        <f t="shared" si="23"/>
        <v>0.35499176731706</v>
      </c>
      <c r="G267" s="38">
        <f t="shared" si="20"/>
        <v>11.7441647714579</v>
      </c>
      <c r="H267">
        <v>11278.05</v>
      </c>
      <c r="I267">
        <v>5.33888285541657</v>
      </c>
    </row>
    <row r="268" spans="1:9">
      <c r="A268" s="41">
        <v>45009</v>
      </c>
      <c r="B268">
        <v>2.8676</v>
      </c>
      <c r="C268">
        <v>24.8</v>
      </c>
      <c r="D268" s="52">
        <f>1/C268*100</f>
        <v>4.03225806451613</v>
      </c>
      <c r="E268" s="52">
        <f>D268-B268</f>
        <v>1.16465806451613</v>
      </c>
      <c r="F268" s="52">
        <f>E268-E263</f>
        <v>0.114994682568949</v>
      </c>
      <c r="G268" s="38">
        <f>F268+G267</f>
        <v>11.8591594540268</v>
      </c>
      <c r="H268">
        <v>11634.22</v>
      </c>
      <c r="I268">
        <v>5.46846487762975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8"/>
  <sheetViews>
    <sheetView topLeftCell="A247" workbookViewId="0">
      <selection activeCell="G268" sqref="G26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6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6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 t="shared" ref="D258:D267" si="22">1/C258*100</f>
        <v>2.57135510413988</v>
      </c>
      <c r="E258" s="52">
        <f t="shared" ref="E258:E267" si="23">D258-B258</f>
        <v>-0.26144489586012</v>
      </c>
      <c r="F258" s="52">
        <f t="shared" si="20"/>
        <v>0.0347999999999997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 t="shared" si="22"/>
        <v>2.53228665484933</v>
      </c>
      <c r="E259" s="52">
        <f t="shared" si="23"/>
        <v>-0.36871334515067</v>
      </c>
      <c r="F259" s="52">
        <f t="shared" si="20"/>
        <v>-0.0307359587290299</v>
      </c>
      <c r="G259" s="38">
        <f t="shared" si="21"/>
        <v>5.87673355765438</v>
      </c>
    </row>
    <row r="260" spans="1:7">
      <c r="A260" s="41">
        <v>44946</v>
      </c>
      <c r="B260">
        <v>2.9331</v>
      </c>
      <c r="C260">
        <v>40.78</v>
      </c>
      <c r="D260" s="52">
        <f t="shared" si="22"/>
        <v>2.45218244237371</v>
      </c>
      <c r="E260" s="52">
        <f t="shared" si="23"/>
        <v>-0.48091755762629</v>
      </c>
      <c r="F260" s="52">
        <f t="shared" si="20"/>
        <v>-0.19609779169651</v>
      </c>
      <c r="G260" s="38">
        <f t="shared" si="21"/>
        <v>5.68063576595787</v>
      </c>
    </row>
    <row r="261" spans="1:7">
      <c r="A261" s="41">
        <v>44960</v>
      </c>
      <c r="B261">
        <v>2.8943</v>
      </c>
      <c r="C261">
        <v>41.56</v>
      </c>
      <c r="D261" s="52">
        <f t="shared" si="22"/>
        <v>2.40615976900866</v>
      </c>
      <c r="E261" s="52">
        <f t="shared" si="23"/>
        <v>-0.48814023099134</v>
      </c>
      <c r="F261" s="52">
        <f t="shared" si="20"/>
        <v>-0.3863517778323</v>
      </c>
      <c r="G261" s="38">
        <f t="shared" si="21"/>
        <v>5.29428398812557</v>
      </c>
    </row>
    <row r="262" spans="1:7">
      <c r="A262" s="41">
        <v>44967</v>
      </c>
      <c r="B262">
        <v>2.9003</v>
      </c>
      <c r="C262">
        <v>41.73</v>
      </c>
      <c r="D262" s="52">
        <f t="shared" si="22"/>
        <v>2.39635753654445</v>
      </c>
      <c r="E262" s="52">
        <f t="shared" si="23"/>
        <v>-0.50394246345555</v>
      </c>
      <c r="F262" s="52">
        <f t="shared" ref="F262:F267" si="24">E262-E257</f>
        <v>-0.33602043091354</v>
      </c>
      <c r="G262" s="38">
        <f t="shared" si="21"/>
        <v>4.95826355721203</v>
      </c>
    </row>
    <row r="263" spans="1:7">
      <c r="A263" s="41">
        <v>44974</v>
      </c>
      <c r="B263">
        <v>2.892</v>
      </c>
      <c r="C263">
        <v>40.69</v>
      </c>
      <c r="D263" s="52">
        <f t="shared" si="22"/>
        <v>2.45760629147211</v>
      </c>
      <c r="E263" s="52">
        <f t="shared" si="23"/>
        <v>-0.43439370852789</v>
      </c>
      <c r="F263" s="52">
        <f t="shared" si="24"/>
        <v>-0.172948812667769</v>
      </c>
      <c r="G263" s="38">
        <f>F263+G262</f>
        <v>4.78531474454426</v>
      </c>
    </row>
    <row r="264" spans="1:7">
      <c r="A264" s="41">
        <v>44981</v>
      </c>
      <c r="B264">
        <v>2.9126</v>
      </c>
      <c r="C264">
        <v>40.6</v>
      </c>
      <c r="D264" s="52">
        <f t="shared" si="22"/>
        <v>2.46305418719212</v>
      </c>
      <c r="E264" s="52">
        <f t="shared" si="23"/>
        <v>-0.44954581280788</v>
      </c>
      <c r="F264" s="52">
        <f t="shared" si="24"/>
        <v>-0.0808324676572099</v>
      </c>
      <c r="G264" s="38">
        <f>F264+G263</f>
        <v>4.70448227688705</v>
      </c>
    </row>
    <row r="265" spans="1:7">
      <c r="A265" s="41">
        <v>44988</v>
      </c>
      <c r="B265">
        <v>2.9026</v>
      </c>
      <c r="C265">
        <v>40.64</v>
      </c>
      <c r="D265" s="52">
        <f t="shared" si="22"/>
        <v>2.46062992125984</v>
      </c>
      <c r="E265" s="52">
        <f t="shared" si="23"/>
        <v>-0.44197007874016</v>
      </c>
      <c r="F265" s="52">
        <f t="shared" si="24"/>
        <v>0.0389474788861297</v>
      </c>
      <c r="G265" s="38">
        <f>F265+G264</f>
        <v>4.74342975577318</v>
      </c>
    </row>
    <row r="266" spans="1:7">
      <c r="A266" s="41">
        <v>44995</v>
      </c>
      <c r="B266">
        <v>2.8627</v>
      </c>
      <c r="C266">
        <v>38</v>
      </c>
      <c r="D266" s="52">
        <f t="shared" si="22"/>
        <v>2.63157894736842</v>
      </c>
      <c r="E266" s="52">
        <f t="shared" si="23"/>
        <v>-0.23112105263158</v>
      </c>
      <c r="F266" s="52">
        <f t="shared" si="24"/>
        <v>0.25701917835976</v>
      </c>
      <c r="G266" s="38">
        <f>F266+G265</f>
        <v>5.00044893413294</v>
      </c>
    </row>
    <row r="267" spans="1:7">
      <c r="A267" s="41">
        <v>45002</v>
      </c>
      <c r="B267">
        <v>2.8602</v>
      </c>
      <c r="C267">
        <v>37.11</v>
      </c>
      <c r="D267" s="52">
        <f t="shared" si="22"/>
        <v>2.69469145782808</v>
      </c>
      <c r="E267" s="52">
        <f t="shared" si="23"/>
        <v>-0.16550854217192</v>
      </c>
      <c r="F267" s="52">
        <f t="shared" si="24"/>
        <v>0.33843392128363</v>
      </c>
      <c r="G267" s="38">
        <f>F267+G266</f>
        <v>5.33888285541657</v>
      </c>
    </row>
    <row r="268" spans="1:7">
      <c r="A268" s="41">
        <v>45009</v>
      </c>
      <c r="B268">
        <v>2.8676</v>
      </c>
      <c r="C268">
        <v>39.02</v>
      </c>
      <c r="D268" s="52">
        <f>1/C268*100</f>
        <v>2.56278831368529</v>
      </c>
      <c r="E268" s="52">
        <f>D268-B268</f>
        <v>-0.30481168631471</v>
      </c>
      <c r="F268" s="52">
        <f>E268-E263</f>
        <v>0.129582022213179</v>
      </c>
      <c r="G268" s="38">
        <f>F268+G267</f>
        <v>5.46846487762975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8"/>
  <sheetViews>
    <sheetView topLeftCell="A157" workbookViewId="0">
      <selection activeCell="E168" sqref="E16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  <row r="160" spans="1:6">
      <c r="A160" s="41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1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1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1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1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1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1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1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1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2023-03-24T13:01:01Z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