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🏈NFL Efficiency" sheetId="1" r:id="rId4"/>
    <sheet state="visible" name="🏉NFL" sheetId="2" r:id="rId5"/>
    <sheet state="visible" name="🤖AI" sheetId="3" r:id="rId6"/>
    <sheet state="visible" name="🧙AI2" sheetId="4" r:id="rId7"/>
    <sheet state="visible" name="🪄GPT" sheetId="5" r:id="rId8"/>
    <sheet state="visible" name="🎱AI 3" sheetId="6" r:id="rId9"/>
    <sheet state="visible" name="🦊AI 4" sheetId="7" r:id="rId10"/>
    <sheet state="visible" name="Recommended Totals" sheetId="8" r:id="rId11"/>
    <sheet state="visible" name="Recommended Spread" sheetId="9" r:id="rId12"/>
    <sheet state="visible" name="Averages" sheetId="10" r:id="rId13"/>
  </sheets>
  <definedNames>
    <definedName hidden="1" localSheetId="0" name="_xlnm._FilterDatabase">'🏈NFL Efficiency'!$A$1:$S$60</definedName>
    <definedName hidden="1" localSheetId="1" name="_xlnm._FilterDatabase">'🏉NFL'!$A$1:$W$60</definedName>
  </definedNames>
  <calcPr/>
</workbook>
</file>

<file path=xl/sharedStrings.xml><?xml version="1.0" encoding="utf-8"?>
<sst xmlns="http://schemas.openxmlformats.org/spreadsheetml/2006/main" count="104" uniqueCount="75">
  <si>
    <t>NFL Efficiency Total</t>
  </si>
  <si>
    <t>NFL Total</t>
  </si>
  <si>
    <t>AI total</t>
  </si>
  <si>
    <t>AI2 Total</t>
  </si>
  <si>
    <t>GPT Total</t>
  </si>
  <si>
    <t>AI 3 Total</t>
  </si>
  <si>
    <t>AI 4 Total</t>
  </si>
  <si>
    <t>Avg Total</t>
  </si>
  <si>
    <t>Line</t>
  </si>
  <si>
    <t>Delta</t>
  </si>
  <si>
    <t>Recommened Total Bet</t>
  </si>
  <si>
    <t>Recommended ATS Bet</t>
  </si>
  <si>
    <t>Spread Delta</t>
  </si>
  <si>
    <t>Total Consensus</t>
  </si>
  <si>
    <t>NFL Efficiency Home</t>
  </si>
  <si>
    <t>NFL Efficiency Away</t>
  </si>
  <si>
    <t>NFL Home</t>
  </si>
  <si>
    <t>NFL Away</t>
  </si>
  <si>
    <t>AI Home</t>
  </si>
  <si>
    <t>AI Away</t>
  </si>
  <si>
    <t>AI2 Home</t>
  </si>
  <si>
    <t>AI2 Away</t>
  </si>
  <si>
    <t>GPT Home</t>
  </si>
  <si>
    <t>GPT Away</t>
  </si>
  <si>
    <t>AI3 Home</t>
  </si>
  <si>
    <t>AI3 Away</t>
  </si>
  <si>
    <t>AI4 Home</t>
  </si>
  <si>
    <t>AI4 Away</t>
  </si>
  <si>
    <t>Avg Home Margin</t>
  </si>
  <si>
    <t>Home Spread</t>
  </si>
  <si>
    <t>Recommened ATS Bet</t>
  </si>
  <si>
    <t>ATS Consensus</t>
  </si>
  <si>
    <t>Team</t>
  </si>
  <si>
    <t>NFLE</t>
  </si>
  <si>
    <t>NFL</t>
  </si>
  <si>
    <t>AI</t>
  </si>
  <si>
    <t>AI2</t>
  </si>
  <si>
    <t>Avg</t>
  </si>
  <si>
    <t>line</t>
  </si>
  <si>
    <t>Home Team</t>
  </si>
  <si>
    <t>Away Team</t>
  </si>
  <si>
    <t>home points</t>
  </si>
  <si>
    <t>away points</t>
  </si>
  <si>
    <t>total points</t>
  </si>
  <si>
    <t>delta</t>
  </si>
  <si>
    <t>home odds</t>
  </si>
  <si>
    <t>away odds</t>
  </si>
  <si>
    <t>over odds</t>
  </si>
  <si>
    <t>under odds</t>
  </si>
  <si>
    <t>Chicago Bears</t>
  </si>
  <si>
    <t>Jacksonville Jaguars</t>
  </si>
  <si>
    <t>Green Bay Packers</t>
  </si>
  <si>
    <t>Arizona Cardinals</t>
  </si>
  <si>
    <t>Baltimore Ravens</t>
  </si>
  <si>
    <t>Washington Commanders</t>
  </si>
  <si>
    <t>Philadelphia Eagles</t>
  </si>
  <si>
    <t>Cleveland Browns</t>
  </si>
  <si>
    <t>New England Patriots</t>
  </si>
  <si>
    <t>Houston Texans</t>
  </si>
  <si>
    <t>Tennessee Titans</t>
  </si>
  <si>
    <t>Indianapolis Colts</t>
  </si>
  <si>
    <t>New Orleans Saints</t>
  </si>
  <si>
    <t>Tampa Bay Buccaneers</t>
  </si>
  <si>
    <t>Denver Broncos</t>
  </si>
  <si>
    <t>Los Angeles Chargers</t>
  </si>
  <si>
    <t>Las Vegas Raiders</t>
  </si>
  <si>
    <t>Pittsburgh Steelers</t>
  </si>
  <si>
    <t>Carolina Panthers</t>
  </si>
  <si>
    <t>Atlanta Falcons</t>
  </si>
  <si>
    <t>Dallas Cowboys</t>
  </si>
  <si>
    <t>Detroit Lions</t>
  </si>
  <si>
    <t>New York Giants</t>
  </si>
  <si>
    <t>Cincinnati Bengals</t>
  </si>
  <si>
    <t>New York Jets</t>
  </si>
  <si>
    <t>Buffalo Bills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</si>
</sst>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0000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5" max="5" width="17.0"/>
    <col customWidth="1" hidden="1" min="6" max="6" width="11.88"/>
    <col customWidth="1" hidden="1" min="7" max="7" width="13.0"/>
    <col customWidth="1" hidden="1" min="8" max="8" width="16.0"/>
    <col customWidth="1" hidden="1" min="9" max="9" width="19.0"/>
    <col customWidth="1" hidden="1" min="10" max="10" width="11.63"/>
    <col customWidth="1" hidden="1" min="11" max="11" width="12.63"/>
    <col customWidth="1" hidden="1" min="12" max="12" width="15.75"/>
    <col customWidth="1" hidden="1" min="13" max="13" width="23.5"/>
    <col customWidth="1" min="14" max="14" width="21.75"/>
    <col customWidth="1" min="15" max="15" width="21.38"/>
    <col customWidth="1" min="16" max="16" width="21.0"/>
    <col customWidth="1" min="17" max="17" width="6.88"/>
    <col customWidth="1" min="18" max="18" width="7.63"/>
    <col customWidth="1" min="19" max="19" width="22.88"/>
    <col customWidth="1" min="20" max="20" width="11.0"/>
    <col customWidth="1" min="21" max="21" width="11.25"/>
    <col customWidth="1" min="22" max="22" width="10.75"/>
    <col customWidth="1" min="23" max="23" width="21.88"/>
    <col customWidth="1" hidden="1" min="24" max="24" width="8.5"/>
    <col customWidth="1" hidden="1" min="25" max="25" width="9.75"/>
  </cols>
  <sheetData>
    <row r="1">
      <c r="A1" s="1" t="str">
        <f>IFERROR(__xludf.DUMMYFUNCTION("IMPORTRANGE(""https://docs.google.com/spreadsheets/d/13MAhBT9K2M70JP2OISI4aettE0FK27CjAGHAew7TsAE/edit?gid=1061414273#gid=1061414273"",""model!A1:Y"")"),"Home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 Team")</f>
        <v>Home Team</v>
      </c>
      <c r="E1" s="1" t="str">
        <f>IFERROR(__xludf.DUMMYFUNCTION("""COMPUTED_VALUE"""),"Away Team")</f>
        <v>Away Team</v>
      </c>
      <c r="F1" s="1" t="str">
        <f>IFERROR(__xludf.DUMMYFUNCTION("""COMPUTED_VALUE"""),"Home YPP")</f>
        <v>Home YPP</v>
      </c>
      <c r="G1" s="1" t="str">
        <f>IFERROR(__xludf.DUMMYFUNCTION("""COMPUTED_VALUE"""),"Home Plays")</f>
        <v>Home Plays</v>
      </c>
      <c r="H1" s="1" t="str">
        <f>IFERROR(__xludf.DUMMYFUNCTION("""COMPUTED_VALUE"""),"Home Efficency")</f>
        <v>Home Efficency</v>
      </c>
      <c r="I1" s="1" t="str">
        <f>IFERROR(__xludf.DUMMYFUNCTION("""COMPUTED_VALUE"""),"Opponent efficency")</f>
        <v>Opponent efficency</v>
      </c>
      <c r="J1" s="1" t="str">
        <f>IFERROR(__xludf.DUMMYFUNCTION("""COMPUTED_VALUE"""),"Away YPP")</f>
        <v>Away YPP</v>
      </c>
      <c r="K1" s="1" t="str">
        <f>IFERROR(__xludf.DUMMYFUNCTION("""COMPUTED_VALUE"""),"Away Plays")</f>
        <v>Away Plays</v>
      </c>
      <c r="L1" s="1" t="str">
        <f>IFERROR(__xludf.DUMMYFUNCTION("""COMPUTED_VALUE"""),"Away Efficency")</f>
        <v>Away Efficency</v>
      </c>
      <c r="M1" s="1" t="str">
        <f>IFERROR(__xludf.DUMMYFUNCTION("""COMPUTED_VALUE"""),"Away opponent efficency")</f>
        <v>Away opponent efficency</v>
      </c>
      <c r="N1" s="1" t="str">
        <f>IFERROR(__xludf.DUMMYFUNCTION("""COMPUTED_VALUE"""),"Home Predicted Points")</f>
        <v>Home Predicted Points</v>
      </c>
      <c r="O1" s="1" t="str">
        <f>IFERROR(__xludf.DUMMYFUNCTION("""COMPUTED_VALUE"""),"Away Predicted Points")</f>
        <v>Away Predicted Points</v>
      </c>
      <c r="P1" s="1" t="str">
        <f>IFERROR(__xludf.DUMMYFUNCTION("""COMPUTED_VALUE"""),"Total Predicted Points")</f>
        <v>Total Predicted Points</v>
      </c>
      <c r="Q1" s="1" t="str">
        <f>IFERROR(__xludf.DUMMYFUNCTION("""COMPUTED_VALUE"""),"Line")</f>
        <v>Line</v>
      </c>
      <c r="R1" s="1" t="str">
        <f>IFERROR(__xludf.DUMMYFUNCTION("""COMPUTED_VALUE"""),"Delta")</f>
        <v>Delta</v>
      </c>
      <c r="S1" s="1" t="str">
        <f>IFERROR(__xludf.DUMMYFUNCTION("""COMPUTED_VALUE"""),"Recommended Total Bet")</f>
        <v>Recommended Total Bet</v>
      </c>
      <c r="T1" s="1" t="str">
        <f>IFERROR(__xludf.DUMMYFUNCTION("""COMPUTED_VALUE"""),"Home Margin")</f>
        <v>Home Margin</v>
      </c>
      <c r="U1" s="1" t="str">
        <f>IFERROR(__xludf.DUMMYFUNCTION("""COMPUTED_VALUE"""),"Home Spread")</f>
        <v>Home Spread</v>
      </c>
      <c r="V1" s="1" t="str">
        <f>IFERROR(__xludf.DUMMYFUNCTION("""COMPUTED_VALUE"""),"Spread Delta")</f>
        <v>Spread Delta</v>
      </c>
      <c r="W1" s="1" t="str">
        <f>IFERROR(__xludf.DUMMYFUNCTION("""COMPUTED_VALUE"""),"Recommended ATS Bet")</f>
        <v>Recommended ATS Bet</v>
      </c>
      <c r="X1" s="1" t="str">
        <f>IFERROR(__xludf.DUMMYFUNCTION("""COMPUTED_VALUE"""),"ATS Odds")</f>
        <v>ATS Odds</v>
      </c>
      <c r="Y1" s="1" t="str">
        <f>IFERROR(__xludf.DUMMYFUNCTION("""COMPUTED_VALUE"""),"Totals Odds")</f>
        <v>Totals Odds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1">
        <f>IFERROR(__xludf.DUMMYFUNCTION("""COMPUTED_VALUE"""),5.0)</f>
        <v>5</v>
      </c>
      <c r="G2" s="1">
        <f>IFERROR(__xludf.DUMMYFUNCTION("""COMPUTED_VALUE"""),61.7)</f>
        <v>61.7</v>
      </c>
      <c r="H2" s="1">
        <f>IFERROR(__xludf.DUMMYFUNCTION("""COMPUTED_VALUE"""),0.465)</f>
        <v>0.465</v>
      </c>
      <c r="I2" s="1">
        <f>IFERROR(__xludf.DUMMYFUNCTION("""COMPUTED_VALUE"""),0.364)</f>
        <v>0.364</v>
      </c>
      <c r="J2" s="1">
        <f>IFERROR(__xludf.DUMMYFUNCTION("""COMPUTED_VALUE"""),4.2)</f>
        <v>4.2</v>
      </c>
      <c r="K2" s="1">
        <f>IFERROR(__xludf.DUMMYFUNCTION("""COMPUTED_VALUE"""),66.7)</f>
        <v>66.7</v>
      </c>
      <c r="L2" s="1">
        <f>IFERROR(__xludf.DUMMYFUNCTION("""COMPUTED_VALUE"""),0.195)</f>
        <v>0.195</v>
      </c>
      <c r="M2" s="1">
        <f>IFERROR(__xludf.DUMMYFUNCTION("""COMPUTED_VALUE"""),0.253)</f>
        <v>0.253</v>
      </c>
      <c r="N2" s="1">
        <f>IFERROR(__xludf.DUMMYFUNCTION("""COMPUTED_VALUE"""),28.690500000000004)</f>
        <v>28.6905</v>
      </c>
      <c r="O2" s="1">
        <f>IFERROR(__xludf.DUMMYFUNCTION("""COMPUTED_VALUE"""),13.0065)</f>
        <v>13.0065</v>
      </c>
      <c r="P2" s="1">
        <f>IFERROR(__xludf.DUMMYFUNCTION("""COMPUTED_VALUE"""),41.697)</f>
        <v>41.697</v>
      </c>
      <c r="Q2" s="1">
        <f>IFERROR(__xludf.DUMMYFUNCTION("""COMPUTED_VALUE"""),37.5)</f>
        <v>37.5</v>
      </c>
      <c r="R2" s="1">
        <f>IFERROR(__xludf.DUMMYFUNCTION("""COMPUTED_VALUE"""),4.197000000000003)</f>
        <v>4.197</v>
      </c>
      <c r="S2" s="1" t="str">
        <f>IFERROR(__xludf.DUMMYFUNCTION("""COMPUTED_VALUE"""),"")</f>
        <v/>
      </c>
      <c r="T2" s="2">
        <f>IFERROR(__xludf.DUMMYFUNCTION("""COMPUTED_VALUE"""),-15.684000000000003)</f>
        <v>-15.684</v>
      </c>
      <c r="U2" s="1">
        <f>IFERROR(__xludf.DUMMYFUNCTION("""COMPUTED_VALUE"""),-6.0)</f>
        <v>-6</v>
      </c>
      <c r="V2" s="2">
        <f>IFERROR(__xludf.DUMMYFUNCTION("""COMPUTED_VALUE"""),9.684000000000003)</f>
        <v>9.684</v>
      </c>
      <c r="W2" s="1" t="str">
        <f>IFERROR(__xludf.DUMMYFUNCTION("""COMPUTED_VALUE"""),"Pittsburgh Steelers")</f>
        <v>Pittsburgh Steelers</v>
      </c>
      <c r="X2" s="1">
        <f>IFERROR(__xludf.DUMMYFUNCTION("""COMPUTED_VALUE"""),-115.0)</f>
        <v>-115</v>
      </c>
      <c r="Y2" s="1">
        <f>IFERROR(__xludf.DUMMYFUNCTION("""COMPUTED_VALUE"""),-108.0)</f>
        <v>-108</v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1" t="str">
        <f>IFERROR(__xludf.DUMMYFUNCTION("""COMPUTED_VALUE"""),"#N/A")</f>
        <v>#N/A</v>
      </c>
      <c r="M3" s="1" t="str">
        <f>IFERROR(__xludf.DUMMYFUNCTION("""COMPUTED_VALUE"""),"#N/A")</f>
        <v>#N/A</v>
      </c>
      <c r="N3" s="1" t="str">
        <f>IFERROR(__xludf.DUMMYFUNCTION("""COMPUTED_VALUE"""),"#N/A")</f>
        <v>#N/A</v>
      </c>
      <c r="O3" s="1" t="str">
        <f>IFERROR(__xludf.DUMMYFUNCTION("""COMPUTED_VALUE"""),"#N/A")</f>
        <v>#N/A</v>
      </c>
      <c r="P3" s="1" t="str">
        <f>IFERROR(__xludf.DUMMYFUNCTION("""COMPUTED_VALUE"""),"#N/A")</f>
        <v>#N/A</v>
      </c>
      <c r="Q3" s="1" t="str">
        <f>IFERROR(__xludf.DUMMYFUNCTION("""COMPUTED_VALUE"""),"#N/A")</f>
        <v>#N/A</v>
      </c>
      <c r="R3" s="1" t="str">
        <f>IFERROR(__xludf.DUMMYFUNCTION("""COMPUTED_VALUE"""),"#N/A")</f>
        <v>#N/A</v>
      </c>
      <c r="S3" s="1" t="str">
        <f>IFERROR(__xludf.DUMMYFUNCTION("""COMPUTED_VALUE"""),"#N/A")</f>
        <v>#N/A</v>
      </c>
      <c r="T3" s="2" t="str">
        <f>IFERROR(__xludf.DUMMYFUNCTION("""COMPUTED_VALUE"""),"#N/A")</f>
        <v>#N/A</v>
      </c>
      <c r="U3" s="1" t="str">
        <f>IFERROR(__xludf.DUMMYFUNCTION("""COMPUTED_VALUE"""),"#N/A")</f>
        <v>#N/A</v>
      </c>
      <c r="V3" s="1" t="str">
        <f>IFERROR(__xludf.DUMMYFUNCTION("""COMPUTED_VALUE"""),"#N/A")</f>
        <v>#N/A</v>
      </c>
      <c r="W3" s="1" t="str">
        <f>IFERROR(__xludf.DUMMYFUNCTION("""COMPUTED_VALUE"""),"#N/A")</f>
        <v>#N/A</v>
      </c>
      <c r="X3" s="1" t="str">
        <f>IFERROR(__xludf.DUMMYFUNCTION("""COMPUTED_VALUE"""),"#N/A")</f>
        <v>#N/A</v>
      </c>
      <c r="Y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1" t="str">
        <f>IFERROR(__xludf.DUMMYFUNCTION("""COMPUTED_VALUE"""),"#N/A")</f>
        <v>#N/A</v>
      </c>
      <c r="M4" s="1" t="str">
        <f>IFERROR(__xludf.DUMMYFUNCTION("""COMPUTED_VALUE"""),"#N/A")</f>
        <v>#N/A</v>
      </c>
      <c r="N4" s="1" t="str">
        <f>IFERROR(__xludf.DUMMYFUNCTION("""COMPUTED_VALUE"""),"#N/A")</f>
        <v>#N/A</v>
      </c>
      <c r="O4" s="1" t="str">
        <f>IFERROR(__xludf.DUMMYFUNCTION("""COMPUTED_VALUE"""),"#N/A")</f>
        <v>#N/A</v>
      </c>
      <c r="P4" s="1" t="str">
        <f>IFERROR(__xludf.DUMMYFUNCTION("""COMPUTED_VALUE"""),"#N/A")</f>
        <v>#N/A</v>
      </c>
      <c r="Q4" s="1" t="str">
        <f>IFERROR(__xludf.DUMMYFUNCTION("""COMPUTED_VALUE"""),"#N/A")</f>
        <v>#N/A</v>
      </c>
      <c r="R4" s="1" t="str">
        <f>IFERROR(__xludf.DUMMYFUNCTION("""COMPUTED_VALUE"""),"#N/A")</f>
        <v>#N/A</v>
      </c>
      <c r="S4" s="1" t="str">
        <f>IFERROR(__xludf.DUMMYFUNCTION("""COMPUTED_VALUE"""),"#N/A")</f>
        <v>#N/A</v>
      </c>
      <c r="T4" s="2" t="str">
        <f>IFERROR(__xludf.DUMMYFUNCTION("""COMPUTED_VALUE"""),"#N/A")</f>
        <v>#N/A</v>
      </c>
      <c r="U4" s="1" t="str">
        <f>IFERROR(__xludf.DUMMYFUNCTION("""COMPUTED_VALUE"""),"#N/A")</f>
        <v>#N/A</v>
      </c>
      <c r="V4" s="1" t="str">
        <f>IFERROR(__xludf.DUMMYFUNCTION("""COMPUTED_VALUE"""),"#N/A")</f>
        <v>#N/A</v>
      </c>
      <c r="W4" s="1" t="str">
        <f>IFERROR(__xludf.DUMMYFUNCTION("""COMPUTED_VALUE"""),"#N/A")</f>
        <v>#N/A</v>
      </c>
      <c r="X4" s="1" t="str">
        <f>IFERROR(__xludf.DUMMYFUNCTION("""COMPUTED_VALUE"""),"#N/A")</f>
        <v>#N/A</v>
      </c>
      <c r="Y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1" t="str">
        <f>IFERROR(__xludf.DUMMYFUNCTION("""COMPUTED_VALUE"""),"#N/A")</f>
        <v>#N/A</v>
      </c>
      <c r="M5" s="1" t="str">
        <f>IFERROR(__xludf.DUMMYFUNCTION("""COMPUTED_VALUE"""),"#N/A")</f>
        <v>#N/A</v>
      </c>
      <c r="N5" s="1" t="str">
        <f>IFERROR(__xludf.DUMMYFUNCTION("""COMPUTED_VALUE"""),"#N/A")</f>
        <v>#N/A</v>
      </c>
      <c r="O5" s="1" t="str">
        <f>IFERROR(__xludf.DUMMYFUNCTION("""COMPUTED_VALUE"""),"#N/A")</f>
        <v>#N/A</v>
      </c>
      <c r="P5" s="1" t="str">
        <f>IFERROR(__xludf.DUMMYFUNCTION("""COMPUTED_VALUE"""),"#N/A")</f>
        <v>#N/A</v>
      </c>
      <c r="Q5" s="1" t="str">
        <f>IFERROR(__xludf.DUMMYFUNCTION("""COMPUTED_VALUE"""),"#N/A")</f>
        <v>#N/A</v>
      </c>
      <c r="R5" s="1" t="str">
        <f>IFERROR(__xludf.DUMMYFUNCTION("""COMPUTED_VALUE"""),"#N/A")</f>
        <v>#N/A</v>
      </c>
      <c r="S5" s="1" t="str">
        <f>IFERROR(__xludf.DUMMYFUNCTION("""COMPUTED_VALUE"""),"#N/A")</f>
        <v>#N/A</v>
      </c>
      <c r="T5" s="2" t="str">
        <f>IFERROR(__xludf.DUMMYFUNCTION("""COMPUTED_VALUE"""),"#N/A")</f>
        <v>#N/A</v>
      </c>
      <c r="U5" s="1" t="str">
        <f>IFERROR(__xludf.DUMMYFUNCTION("""COMPUTED_VALUE"""),"#N/A")</f>
        <v>#N/A</v>
      </c>
      <c r="V5" s="1" t="str">
        <f>IFERROR(__xludf.DUMMYFUNCTION("""COMPUTED_VALUE"""),"#N/A")</f>
        <v>#N/A</v>
      </c>
      <c r="W5" s="1" t="str">
        <f>IFERROR(__xludf.DUMMYFUNCTION("""COMPUTED_VALUE"""),"#N/A")</f>
        <v>#N/A</v>
      </c>
      <c r="X5" s="1" t="str">
        <f>IFERROR(__xludf.DUMMYFUNCTION("""COMPUTED_VALUE"""),"#N/A")</f>
        <v>#N/A</v>
      </c>
      <c r="Y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1" t="str">
        <f>IFERROR(__xludf.DUMMYFUNCTION("""COMPUTED_VALUE"""),"#N/A")</f>
        <v>#N/A</v>
      </c>
      <c r="M6" s="1" t="str">
        <f>IFERROR(__xludf.DUMMYFUNCTION("""COMPUTED_VALUE"""),"#N/A")</f>
        <v>#N/A</v>
      </c>
      <c r="N6" s="1" t="str">
        <f>IFERROR(__xludf.DUMMYFUNCTION("""COMPUTED_VALUE"""),"#N/A")</f>
        <v>#N/A</v>
      </c>
      <c r="O6" s="1" t="str">
        <f>IFERROR(__xludf.DUMMYFUNCTION("""COMPUTED_VALUE"""),"#N/A")</f>
        <v>#N/A</v>
      </c>
      <c r="P6" s="1" t="str">
        <f>IFERROR(__xludf.DUMMYFUNCTION("""COMPUTED_VALUE"""),"#N/A")</f>
        <v>#N/A</v>
      </c>
      <c r="Q6" s="1" t="str">
        <f>IFERROR(__xludf.DUMMYFUNCTION("""COMPUTED_VALUE"""),"#N/A")</f>
        <v>#N/A</v>
      </c>
      <c r="R6" s="1" t="str">
        <f>IFERROR(__xludf.DUMMYFUNCTION("""COMPUTED_VALUE"""),"#N/A")</f>
        <v>#N/A</v>
      </c>
      <c r="S6" s="1" t="str">
        <f>IFERROR(__xludf.DUMMYFUNCTION("""COMPUTED_VALUE"""),"#N/A")</f>
        <v>#N/A</v>
      </c>
      <c r="T6" s="2" t="str">
        <f>IFERROR(__xludf.DUMMYFUNCTION("""COMPUTED_VALUE"""),"#N/A")</f>
        <v>#N/A</v>
      </c>
      <c r="U6" s="1" t="str">
        <f>IFERROR(__xludf.DUMMYFUNCTION("""COMPUTED_VALUE"""),"#N/A")</f>
        <v>#N/A</v>
      </c>
      <c r="V6" s="1" t="str">
        <f>IFERROR(__xludf.DUMMYFUNCTION("""COMPUTED_VALUE"""),"#N/A")</f>
        <v>#N/A</v>
      </c>
      <c r="W6" s="1" t="str">
        <f>IFERROR(__xludf.DUMMYFUNCTION("""COMPUTED_VALUE"""),"#N/A")</f>
        <v>#N/A</v>
      </c>
      <c r="X6" s="1" t="str">
        <f>IFERROR(__xludf.DUMMYFUNCTION("""COMPUTED_VALUE"""),"#N/A")</f>
        <v>#N/A</v>
      </c>
      <c r="Y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1" t="str">
        <f>IFERROR(__xludf.DUMMYFUNCTION("""COMPUTED_VALUE"""),"#N/A")</f>
        <v>#N/A</v>
      </c>
      <c r="M7" s="1" t="str">
        <f>IFERROR(__xludf.DUMMYFUNCTION("""COMPUTED_VALUE"""),"#N/A")</f>
        <v>#N/A</v>
      </c>
      <c r="N7" s="1" t="str">
        <f>IFERROR(__xludf.DUMMYFUNCTION("""COMPUTED_VALUE"""),"#N/A")</f>
        <v>#N/A</v>
      </c>
      <c r="O7" s="1" t="str">
        <f>IFERROR(__xludf.DUMMYFUNCTION("""COMPUTED_VALUE"""),"#N/A")</f>
        <v>#N/A</v>
      </c>
      <c r="P7" s="1" t="str">
        <f>IFERROR(__xludf.DUMMYFUNCTION("""COMPUTED_VALUE"""),"#N/A")</f>
        <v>#N/A</v>
      </c>
      <c r="Q7" s="1" t="str">
        <f>IFERROR(__xludf.DUMMYFUNCTION("""COMPUTED_VALUE"""),"#N/A")</f>
        <v>#N/A</v>
      </c>
      <c r="R7" s="1" t="str">
        <f>IFERROR(__xludf.DUMMYFUNCTION("""COMPUTED_VALUE"""),"#N/A")</f>
        <v>#N/A</v>
      </c>
      <c r="S7" s="1" t="str">
        <f>IFERROR(__xludf.DUMMYFUNCTION("""COMPUTED_VALUE"""),"#N/A")</f>
        <v>#N/A</v>
      </c>
      <c r="T7" s="2" t="str">
        <f>IFERROR(__xludf.DUMMYFUNCTION("""COMPUTED_VALUE"""),"#N/A")</f>
        <v>#N/A</v>
      </c>
      <c r="U7" s="1" t="str">
        <f>IFERROR(__xludf.DUMMYFUNCTION("""COMPUTED_VALUE"""),"#N/A")</f>
        <v>#N/A</v>
      </c>
      <c r="V7" s="1" t="str">
        <f>IFERROR(__xludf.DUMMYFUNCTION("""COMPUTED_VALUE"""),"#N/A")</f>
        <v>#N/A</v>
      </c>
      <c r="W7" s="1" t="str">
        <f>IFERROR(__xludf.DUMMYFUNCTION("""COMPUTED_VALUE"""),"#N/A")</f>
        <v>#N/A</v>
      </c>
      <c r="X7" s="1" t="str">
        <f>IFERROR(__xludf.DUMMYFUNCTION("""COMPUTED_VALUE"""),"#N/A")</f>
        <v>#N/A</v>
      </c>
      <c r="Y7" s="1" t="str">
        <f>IFERROR(__xludf.DUMMYFUNCTION("""COMPUTED_VALUE"""),"#N/A")</f>
        <v>#N/A</v>
      </c>
    </row>
    <row r="8" hidden="1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1" t="str">
        <f>IFERROR(__xludf.DUMMYFUNCTION("""COMPUTED_VALUE"""),"#N/A")</f>
        <v>#N/A</v>
      </c>
      <c r="M8" s="1" t="str">
        <f>IFERROR(__xludf.DUMMYFUNCTION("""COMPUTED_VALUE"""),"#N/A")</f>
        <v>#N/A</v>
      </c>
      <c r="N8" s="1" t="str">
        <f>IFERROR(__xludf.DUMMYFUNCTION("""COMPUTED_VALUE"""),"#N/A")</f>
        <v>#N/A</v>
      </c>
      <c r="O8" s="1" t="str">
        <f>IFERROR(__xludf.DUMMYFUNCTION("""COMPUTED_VALUE"""),"#N/A")</f>
        <v>#N/A</v>
      </c>
      <c r="P8" s="1" t="str">
        <f>IFERROR(__xludf.DUMMYFUNCTION("""COMPUTED_VALUE"""),"#N/A")</f>
        <v>#N/A</v>
      </c>
      <c r="Q8" s="1" t="str">
        <f>IFERROR(__xludf.DUMMYFUNCTION("""COMPUTED_VALUE"""),"#N/A")</f>
        <v>#N/A</v>
      </c>
      <c r="R8" s="1" t="str">
        <f>IFERROR(__xludf.DUMMYFUNCTION("""COMPUTED_VALUE"""),"#N/A")</f>
        <v>#N/A</v>
      </c>
      <c r="S8" s="1" t="str">
        <f>IFERROR(__xludf.DUMMYFUNCTION("""COMPUTED_VALUE"""),"#N/A")</f>
        <v>#N/A</v>
      </c>
      <c r="T8" s="2" t="str">
        <f>IFERROR(__xludf.DUMMYFUNCTION("""COMPUTED_VALUE"""),"#N/A")</f>
        <v>#N/A</v>
      </c>
      <c r="U8" s="1" t="str">
        <f>IFERROR(__xludf.DUMMYFUNCTION("""COMPUTED_VALUE"""),"#N/A")</f>
        <v>#N/A</v>
      </c>
      <c r="V8" s="1" t="str">
        <f>IFERROR(__xludf.DUMMYFUNCTION("""COMPUTED_VALUE"""),"#N/A")</f>
        <v>#N/A</v>
      </c>
      <c r="W8" s="1" t="str">
        <f>IFERROR(__xludf.DUMMYFUNCTION("""COMPUTED_VALUE"""),"#N/A")</f>
        <v>#N/A</v>
      </c>
      <c r="X8" s="1" t="str">
        <f>IFERROR(__xludf.DUMMYFUNCTION("""COMPUTED_VALUE"""),"#N/A")</f>
        <v>#N/A</v>
      </c>
      <c r="Y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1" t="str">
        <f>IFERROR(__xludf.DUMMYFUNCTION("""COMPUTED_VALUE"""),"#N/A")</f>
        <v>#N/A</v>
      </c>
      <c r="M9" s="1" t="str">
        <f>IFERROR(__xludf.DUMMYFUNCTION("""COMPUTED_VALUE"""),"#N/A")</f>
        <v>#N/A</v>
      </c>
      <c r="N9" s="1" t="str">
        <f>IFERROR(__xludf.DUMMYFUNCTION("""COMPUTED_VALUE"""),"#N/A")</f>
        <v>#N/A</v>
      </c>
      <c r="O9" s="1" t="str">
        <f>IFERROR(__xludf.DUMMYFUNCTION("""COMPUTED_VALUE"""),"#N/A")</f>
        <v>#N/A</v>
      </c>
      <c r="P9" s="1" t="str">
        <f>IFERROR(__xludf.DUMMYFUNCTION("""COMPUTED_VALUE"""),"#N/A")</f>
        <v>#N/A</v>
      </c>
      <c r="Q9" s="1" t="str">
        <f>IFERROR(__xludf.DUMMYFUNCTION("""COMPUTED_VALUE"""),"#N/A")</f>
        <v>#N/A</v>
      </c>
      <c r="R9" s="1" t="str">
        <f>IFERROR(__xludf.DUMMYFUNCTION("""COMPUTED_VALUE"""),"#N/A")</f>
        <v>#N/A</v>
      </c>
      <c r="S9" s="1" t="str">
        <f>IFERROR(__xludf.DUMMYFUNCTION("""COMPUTED_VALUE"""),"#N/A")</f>
        <v>#N/A</v>
      </c>
      <c r="T9" s="2" t="str">
        <f>IFERROR(__xludf.DUMMYFUNCTION("""COMPUTED_VALUE"""),"#N/A")</f>
        <v>#N/A</v>
      </c>
      <c r="U9" s="1" t="str">
        <f>IFERROR(__xludf.DUMMYFUNCTION("""COMPUTED_VALUE"""),"#N/A")</f>
        <v>#N/A</v>
      </c>
      <c r="V9" s="1" t="str">
        <f>IFERROR(__xludf.DUMMYFUNCTION("""COMPUTED_VALUE"""),"#N/A")</f>
        <v>#N/A</v>
      </c>
      <c r="W9" s="1" t="str">
        <f>IFERROR(__xludf.DUMMYFUNCTION("""COMPUTED_VALUE"""),"#N/A")</f>
        <v>#N/A</v>
      </c>
      <c r="X9" s="1" t="str">
        <f>IFERROR(__xludf.DUMMYFUNCTION("""COMPUTED_VALUE"""),"#N/A")</f>
        <v>#N/A</v>
      </c>
      <c r="Y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1" t="str">
        <f>IFERROR(__xludf.DUMMYFUNCTION("""COMPUTED_VALUE"""),"#N/A")</f>
        <v>#N/A</v>
      </c>
      <c r="M10" s="1" t="str">
        <f>IFERROR(__xludf.DUMMYFUNCTION("""COMPUTED_VALUE"""),"#N/A")</f>
        <v>#N/A</v>
      </c>
      <c r="N10" s="1" t="str">
        <f>IFERROR(__xludf.DUMMYFUNCTION("""COMPUTED_VALUE"""),"#N/A")</f>
        <v>#N/A</v>
      </c>
      <c r="O10" s="1" t="str">
        <f>IFERROR(__xludf.DUMMYFUNCTION("""COMPUTED_VALUE"""),"#N/A")</f>
        <v>#N/A</v>
      </c>
      <c r="P10" s="1" t="str">
        <f>IFERROR(__xludf.DUMMYFUNCTION("""COMPUTED_VALUE"""),"#N/A")</f>
        <v>#N/A</v>
      </c>
      <c r="Q10" s="1" t="str">
        <f>IFERROR(__xludf.DUMMYFUNCTION("""COMPUTED_VALUE"""),"#N/A")</f>
        <v>#N/A</v>
      </c>
      <c r="R10" s="1" t="str">
        <f>IFERROR(__xludf.DUMMYFUNCTION("""COMPUTED_VALUE"""),"#N/A")</f>
        <v>#N/A</v>
      </c>
      <c r="S10" s="1" t="str">
        <f>IFERROR(__xludf.DUMMYFUNCTION("""COMPUTED_VALUE"""),"#N/A")</f>
        <v>#N/A</v>
      </c>
      <c r="T10" s="2" t="str">
        <f>IFERROR(__xludf.DUMMYFUNCTION("""COMPUTED_VALUE"""),"#N/A")</f>
        <v>#N/A</v>
      </c>
      <c r="U10" s="1" t="str">
        <f>IFERROR(__xludf.DUMMYFUNCTION("""COMPUTED_VALUE"""),"#N/A")</f>
        <v>#N/A</v>
      </c>
      <c r="V10" s="1" t="str">
        <f>IFERROR(__xludf.DUMMYFUNCTION("""COMPUTED_VALUE"""),"#N/A")</f>
        <v>#N/A</v>
      </c>
      <c r="W10" s="1" t="str">
        <f>IFERROR(__xludf.DUMMYFUNCTION("""COMPUTED_VALUE"""),"#N/A")</f>
        <v>#N/A</v>
      </c>
      <c r="X10" s="1" t="str">
        <f>IFERROR(__xludf.DUMMYFUNCTION("""COMPUTED_VALUE"""),"#N/A")</f>
        <v>#N/A</v>
      </c>
      <c r="Y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1" t="str">
        <f>IFERROR(__xludf.DUMMYFUNCTION("""COMPUTED_VALUE"""),"#N/A")</f>
        <v>#N/A</v>
      </c>
      <c r="M11" s="1" t="str">
        <f>IFERROR(__xludf.DUMMYFUNCTION("""COMPUTED_VALUE"""),"#N/A")</f>
        <v>#N/A</v>
      </c>
      <c r="N11" s="1" t="str">
        <f>IFERROR(__xludf.DUMMYFUNCTION("""COMPUTED_VALUE"""),"#N/A")</f>
        <v>#N/A</v>
      </c>
      <c r="O11" s="1" t="str">
        <f>IFERROR(__xludf.DUMMYFUNCTION("""COMPUTED_VALUE"""),"#N/A")</f>
        <v>#N/A</v>
      </c>
      <c r="P11" s="1" t="str">
        <f>IFERROR(__xludf.DUMMYFUNCTION("""COMPUTED_VALUE"""),"#N/A")</f>
        <v>#N/A</v>
      </c>
      <c r="Q11" s="1" t="str">
        <f>IFERROR(__xludf.DUMMYFUNCTION("""COMPUTED_VALUE"""),"#N/A")</f>
        <v>#N/A</v>
      </c>
      <c r="R11" s="1" t="str">
        <f>IFERROR(__xludf.DUMMYFUNCTION("""COMPUTED_VALUE"""),"#N/A")</f>
        <v>#N/A</v>
      </c>
      <c r="S11" s="1" t="str">
        <f>IFERROR(__xludf.DUMMYFUNCTION("""COMPUTED_VALUE"""),"#N/A")</f>
        <v>#N/A</v>
      </c>
      <c r="T11" s="2" t="str">
        <f>IFERROR(__xludf.DUMMYFUNCTION("""COMPUTED_VALUE"""),"#N/A")</f>
        <v>#N/A</v>
      </c>
      <c r="U11" s="1" t="str">
        <f>IFERROR(__xludf.DUMMYFUNCTION("""COMPUTED_VALUE"""),"#N/A")</f>
        <v>#N/A</v>
      </c>
      <c r="V11" s="1" t="str">
        <f>IFERROR(__xludf.DUMMYFUNCTION("""COMPUTED_VALUE"""),"#N/A")</f>
        <v>#N/A</v>
      </c>
      <c r="W11" s="1" t="str">
        <f>IFERROR(__xludf.DUMMYFUNCTION("""COMPUTED_VALUE"""),"#N/A")</f>
        <v>#N/A</v>
      </c>
      <c r="X11" s="1" t="str">
        <f>IFERROR(__xludf.DUMMYFUNCTION("""COMPUTED_VALUE"""),"#N/A")</f>
        <v>#N/A</v>
      </c>
      <c r="Y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1" t="str">
        <f>IFERROR(__xludf.DUMMYFUNCTION("""COMPUTED_VALUE"""),"#N/A")</f>
        <v>#N/A</v>
      </c>
      <c r="M12" s="1" t="str">
        <f>IFERROR(__xludf.DUMMYFUNCTION("""COMPUTED_VALUE"""),"#N/A")</f>
        <v>#N/A</v>
      </c>
      <c r="N12" s="1" t="str">
        <f>IFERROR(__xludf.DUMMYFUNCTION("""COMPUTED_VALUE"""),"#N/A")</f>
        <v>#N/A</v>
      </c>
      <c r="O12" s="1" t="str">
        <f>IFERROR(__xludf.DUMMYFUNCTION("""COMPUTED_VALUE"""),"#N/A")</f>
        <v>#N/A</v>
      </c>
      <c r="P12" s="1" t="str">
        <f>IFERROR(__xludf.DUMMYFUNCTION("""COMPUTED_VALUE"""),"#N/A")</f>
        <v>#N/A</v>
      </c>
      <c r="Q12" s="1" t="str">
        <f>IFERROR(__xludf.DUMMYFUNCTION("""COMPUTED_VALUE"""),"#N/A")</f>
        <v>#N/A</v>
      </c>
      <c r="R12" s="1" t="str">
        <f>IFERROR(__xludf.DUMMYFUNCTION("""COMPUTED_VALUE"""),"#N/A")</f>
        <v>#N/A</v>
      </c>
      <c r="S12" s="1" t="str">
        <f>IFERROR(__xludf.DUMMYFUNCTION("""COMPUTED_VALUE"""),"#N/A")</f>
        <v>#N/A</v>
      </c>
      <c r="T12" s="2" t="str">
        <f>IFERROR(__xludf.DUMMYFUNCTION("""COMPUTED_VALUE"""),"#N/A")</f>
        <v>#N/A</v>
      </c>
      <c r="U12" s="1" t="str">
        <f>IFERROR(__xludf.DUMMYFUNCTION("""COMPUTED_VALUE"""),"#N/A")</f>
        <v>#N/A</v>
      </c>
      <c r="V12" s="1" t="str">
        <f>IFERROR(__xludf.DUMMYFUNCTION("""COMPUTED_VALUE"""),"#N/A")</f>
        <v>#N/A</v>
      </c>
      <c r="W12" s="1" t="str">
        <f>IFERROR(__xludf.DUMMYFUNCTION("""COMPUTED_VALUE"""),"#N/A")</f>
        <v>#N/A</v>
      </c>
      <c r="X12" s="1" t="str">
        <f>IFERROR(__xludf.DUMMYFUNCTION("""COMPUTED_VALUE"""),"#N/A")</f>
        <v>#N/A</v>
      </c>
      <c r="Y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1" t="str">
        <f>IFERROR(__xludf.DUMMYFUNCTION("""COMPUTED_VALUE"""),"#N/A")</f>
        <v>#N/A</v>
      </c>
      <c r="M13" s="1" t="str">
        <f>IFERROR(__xludf.DUMMYFUNCTION("""COMPUTED_VALUE"""),"#N/A")</f>
        <v>#N/A</v>
      </c>
      <c r="N13" s="1" t="str">
        <f>IFERROR(__xludf.DUMMYFUNCTION("""COMPUTED_VALUE"""),"#N/A")</f>
        <v>#N/A</v>
      </c>
      <c r="O13" s="1" t="str">
        <f>IFERROR(__xludf.DUMMYFUNCTION("""COMPUTED_VALUE"""),"#N/A")</f>
        <v>#N/A</v>
      </c>
      <c r="P13" s="1" t="str">
        <f>IFERROR(__xludf.DUMMYFUNCTION("""COMPUTED_VALUE"""),"#N/A")</f>
        <v>#N/A</v>
      </c>
      <c r="Q13" s="1" t="str">
        <f>IFERROR(__xludf.DUMMYFUNCTION("""COMPUTED_VALUE"""),"#N/A")</f>
        <v>#N/A</v>
      </c>
      <c r="R13" s="1" t="str">
        <f>IFERROR(__xludf.DUMMYFUNCTION("""COMPUTED_VALUE"""),"#N/A")</f>
        <v>#N/A</v>
      </c>
      <c r="S13" s="1" t="str">
        <f>IFERROR(__xludf.DUMMYFUNCTION("""COMPUTED_VALUE"""),"#N/A")</f>
        <v>#N/A</v>
      </c>
      <c r="T13" s="2" t="str">
        <f>IFERROR(__xludf.DUMMYFUNCTION("""COMPUTED_VALUE"""),"#N/A")</f>
        <v>#N/A</v>
      </c>
      <c r="U13" s="1" t="str">
        <f>IFERROR(__xludf.DUMMYFUNCTION("""COMPUTED_VALUE"""),"#N/A")</f>
        <v>#N/A</v>
      </c>
      <c r="V13" s="1" t="str">
        <f>IFERROR(__xludf.DUMMYFUNCTION("""COMPUTED_VALUE"""),"#N/A")</f>
        <v>#N/A</v>
      </c>
      <c r="W13" s="1" t="str">
        <f>IFERROR(__xludf.DUMMYFUNCTION("""COMPUTED_VALUE"""),"#N/A")</f>
        <v>#N/A</v>
      </c>
      <c r="X13" s="1" t="str">
        <f>IFERROR(__xludf.DUMMYFUNCTION("""COMPUTED_VALUE"""),"#N/A")</f>
        <v>#N/A</v>
      </c>
      <c r="Y13" s="1" t="str">
        <f>IFERROR(__xludf.DUMMYFUNCTION("""COMPUTED_VALUE"""),"#N/A")</f>
        <v>#N/A</v>
      </c>
    </row>
    <row r="14" hidden="1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1" t="str">
        <f>IFERROR(__xludf.DUMMYFUNCTION("""COMPUTED_VALUE"""),"#N/A")</f>
        <v>#N/A</v>
      </c>
      <c r="M14" s="1" t="str">
        <f>IFERROR(__xludf.DUMMYFUNCTION("""COMPUTED_VALUE"""),"#N/A")</f>
        <v>#N/A</v>
      </c>
      <c r="N14" s="1" t="str">
        <f>IFERROR(__xludf.DUMMYFUNCTION("""COMPUTED_VALUE"""),"#N/A")</f>
        <v>#N/A</v>
      </c>
      <c r="O14" s="1" t="str">
        <f>IFERROR(__xludf.DUMMYFUNCTION("""COMPUTED_VALUE"""),"#N/A")</f>
        <v>#N/A</v>
      </c>
      <c r="P14" s="1" t="str">
        <f>IFERROR(__xludf.DUMMYFUNCTION("""COMPUTED_VALUE"""),"#N/A")</f>
        <v>#N/A</v>
      </c>
      <c r="Q14" s="1" t="str">
        <f>IFERROR(__xludf.DUMMYFUNCTION("""COMPUTED_VALUE"""),"#N/A")</f>
        <v>#N/A</v>
      </c>
      <c r="R14" s="1" t="str">
        <f>IFERROR(__xludf.DUMMYFUNCTION("""COMPUTED_VALUE"""),"#N/A")</f>
        <v>#N/A</v>
      </c>
      <c r="S14" s="1" t="str">
        <f>IFERROR(__xludf.DUMMYFUNCTION("""COMPUTED_VALUE"""),"#N/A")</f>
        <v>#N/A</v>
      </c>
      <c r="T14" s="2" t="str">
        <f>IFERROR(__xludf.DUMMYFUNCTION("""COMPUTED_VALUE"""),"#N/A")</f>
        <v>#N/A</v>
      </c>
      <c r="U14" s="1" t="str">
        <f>IFERROR(__xludf.DUMMYFUNCTION("""COMPUTED_VALUE"""),"#N/A")</f>
        <v>#N/A</v>
      </c>
      <c r="V14" s="1" t="str">
        <f>IFERROR(__xludf.DUMMYFUNCTION("""COMPUTED_VALUE"""),"#N/A")</f>
        <v>#N/A</v>
      </c>
      <c r="W14" s="1" t="str">
        <f>IFERROR(__xludf.DUMMYFUNCTION("""COMPUTED_VALUE"""),"#N/A")</f>
        <v>#N/A</v>
      </c>
      <c r="X14" s="1" t="str">
        <f>IFERROR(__xludf.DUMMYFUNCTION("""COMPUTED_VALUE"""),"#N/A")</f>
        <v>#N/A</v>
      </c>
      <c r="Y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1" t="str">
        <f>IFERROR(__xludf.DUMMYFUNCTION("""COMPUTED_VALUE"""),"#N/A")</f>
        <v>#N/A</v>
      </c>
      <c r="M15" s="1" t="str">
        <f>IFERROR(__xludf.DUMMYFUNCTION("""COMPUTED_VALUE"""),"#N/A")</f>
        <v>#N/A</v>
      </c>
      <c r="N15" s="1" t="str">
        <f>IFERROR(__xludf.DUMMYFUNCTION("""COMPUTED_VALUE"""),"#N/A")</f>
        <v>#N/A</v>
      </c>
      <c r="O15" s="1" t="str">
        <f>IFERROR(__xludf.DUMMYFUNCTION("""COMPUTED_VALUE"""),"#N/A")</f>
        <v>#N/A</v>
      </c>
      <c r="P15" s="1" t="str">
        <f>IFERROR(__xludf.DUMMYFUNCTION("""COMPUTED_VALUE"""),"#N/A")</f>
        <v>#N/A</v>
      </c>
      <c r="Q15" s="1" t="str">
        <f>IFERROR(__xludf.DUMMYFUNCTION("""COMPUTED_VALUE"""),"#N/A")</f>
        <v>#N/A</v>
      </c>
      <c r="R15" s="1" t="str">
        <f>IFERROR(__xludf.DUMMYFUNCTION("""COMPUTED_VALUE"""),"#N/A")</f>
        <v>#N/A</v>
      </c>
      <c r="S15" s="1" t="str">
        <f>IFERROR(__xludf.DUMMYFUNCTION("""COMPUTED_VALUE"""),"#N/A")</f>
        <v>#N/A</v>
      </c>
      <c r="T15" s="2" t="str">
        <f>IFERROR(__xludf.DUMMYFUNCTION("""COMPUTED_VALUE"""),"#N/A")</f>
        <v>#N/A</v>
      </c>
      <c r="U15" s="1" t="str">
        <f>IFERROR(__xludf.DUMMYFUNCTION("""COMPUTED_VALUE"""),"#N/A")</f>
        <v>#N/A</v>
      </c>
      <c r="V15" s="1" t="str">
        <f>IFERROR(__xludf.DUMMYFUNCTION("""COMPUTED_VALUE"""),"#N/A")</f>
        <v>#N/A</v>
      </c>
      <c r="W15" s="1" t="str">
        <f>IFERROR(__xludf.DUMMYFUNCTION("""COMPUTED_VALUE"""),"#N/A")</f>
        <v>#N/A</v>
      </c>
      <c r="X15" s="1" t="str">
        <f>IFERROR(__xludf.DUMMYFUNCTION("""COMPUTED_VALUE"""),"#N/A")</f>
        <v>#N/A</v>
      </c>
      <c r="Y15" s="1" t="str">
        <f>IFERROR(__xludf.DUMMYFUNCTION("""COMPUTED_VALUE"""),"#N/A")</f>
        <v>#N/A</v>
      </c>
    </row>
    <row r="16" hidden="1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1" t="str">
        <f>IFERROR(__xludf.DUMMYFUNCTION("""COMPUTED_VALUE"""),"#N/A")</f>
        <v>#N/A</v>
      </c>
      <c r="M16" s="1" t="str">
        <f>IFERROR(__xludf.DUMMYFUNCTION("""COMPUTED_VALUE"""),"#N/A")</f>
        <v>#N/A</v>
      </c>
      <c r="N16" s="1" t="str">
        <f>IFERROR(__xludf.DUMMYFUNCTION("""COMPUTED_VALUE"""),"#N/A")</f>
        <v>#N/A</v>
      </c>
      <c r="O16" s="1" t="str">
        <f>IFERROR(__xludf.DUMMYFUNCTION("""COMPUTED_VALUE"""),"#N/A")</f>
        <v>#N/A</v>
      </c>
      <c r="P16" s="1" t="str">
        <f>IFERROR(__xludf.DUMMYFUNCTION("""COMPUTED_VALUE"""),"#N/A")</f>
        <v>#N/A</v>
      </c>
      <c r="Q16" s="1" t="str">
        <f>IFERROR(__xludf.DUMMYFUNCTION("""COMPUTED_VALUE"""),"#N/A")</f>
        <v>#N/A</v>
      </c>
      <c r="R16" s="1" t="str">
        <f>IFERROR(__xludf.DUMMYFUNCTION("""COMPUTED_VALUE"""),"#N/A")</f>
        <v>#N/A</v>
      </c>
      <c r="S16" s="1" t="str">
        <f>IFERROR(__xludf.DUMMYFUNCTION("""COMPUTED_VALUE"""),"#N/A")</f>
        <v>#N/A</v>
      </c>
      <c r="T16" s="2" t="str">
        <f>IFERROR(__xludf.DUMMYFUNCTION("""COMPUTED_VALUE"""),"#N/A")</f>
        <v>#N/A</v>
      </c>
      <c r="U16" s="1" t="str">
        <f>IFERROR(__xludf.DUMMYFUNCTION("""COMPUTED_VALUE"""),"#N/A")</f>
        <v>#N/A</v>
      </c>
      <c r="V16" s="1" t="str">
        <f>IFERROR(__xludf.DUMMYFUNCTION("""COMPUTED_VALUE"""),"#N/A")</f>
        <v>#N/A</v>
      </c>
      <c r="W16" s="1" t="str">
        <f>IFERROR(__xludf.DUMMYFUNCTION("""COMPUTED_VALUE"""),"#N/A")</f>
        <v>#N/A</v>
      </c>
      <c r="X16" s="1" t="str">
        <f>IFERROR(__xludf.DUMMYFUNCTION("""COMPUTED_VALUE"""),"#N/A")</f>
        <v>#N/A</v>
      </c>
      <c r="Y16" s="1" t="str">
        <f>IFERROR(__xludf.DUMMYFUNCTION("""COMPUTED_VALUE"""),"#N/A")</f>
        <v>#N/A</v>
      </c>
    </row>
    <row r="17" hidden="1">
      <c r="A17" s="1" t="str">
        <f>IFERROR(__xludf.DUMMYFUNCTION("""COMPUTED_VALUE"""),"#N/A")</f>
        <v>#N/A</v>
      </c>
      <c r="B17" s="1" t="str">
        <f>IFERROR(__xludf.DUMMYFUNCTION("""COMPUTED_VALUE"""),"#N/A")</f>
        <v>#N/A</v>
      </c>
      <c r="C17" s="1"/>
      <c r="D17" s="1" t="str">
        <f>IFERROR(__xludf.DUMMYFUNCTION("""COMPUTED_VALUE"""),"#N/A")</f>
        <v>#N/A</v>
      </c>
      <c r="E17" s="1" t="str">
        <f>IFERROR(__xludf.DUMMYFUNCTION("""COMPUTED_VALUE"""),"#N/A")</f>
        <v>#N/A</v>
      </c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1" t="str">
        <f>IFERROR(__xludf.DUMMYFUNCTION("""COMPUTED_VALUE"""),"#N/A")</f>
        <v>#N/A</v>
      </c>
      <c r="L17" s="1" t="str">
        <f>IFERROR(__xludf.DUMMYFUNCTION("""COMPUTED_VALUE"""),"#N/A")</f>
        <v>#N/A</v>
      </c>
      <c r="M17" s="1" t="str">
        <f>IFERROR(__xludf.DUMMYFUNCTION("""COMPUTED_VALUE"""),"#N/A")</f>
        <v>#N/A</v>
      </c>
      <c r="N17" s="1" t="str">
        <f>IFERROR(__xludf.DUMMYFUNCTION("""COMPUTED_VALUE"""),"#N/A")</f>
        <v>#N/A</v>
      </c>
      <c r="O17" s="1" t="str">
        <f>IFERROR(__xludf.DUMMYFUNCTION("""COMPUTED_VALUE"""),"#N/A")</f>
        <v>#N/A</v>
      </c>
      <c r="P17" s="1" t="str">
        <f>IFERROR(__xludf.DUMMYFUNCTION("""COMPUTED_VALUE"""),"#N/A")</f>
        <v>#N/A</v>
      </c>
      <c r="Q17" s="1" t="str">
        <f>IFERROR(__xludf.DUMMYFUNCTION("""COMPUTED_VALUE"""),"#N/A")</f>
        <v>#N/A</v>
      </c>
      <c r="R17" s="1" t="str">
        <f>IFERROR(__xludf.DUMMYFUNCTION("""COMPUTED_VALUE"""),"#N/A")</f>
        <v>#N/A</v>
      </c>
      <c r="S17" s="1" t="str">
        <f>IFERROR(__xludf.DUMMYFUNCTION("""COMPUTED_VALUE"""),"#N/A")</f>
        <v>#N/A</v>
      </c>
      <c r="T17" s="2" t="str">
        <f>IFERROR(__xludf.DUMMYFUNCTION("""COMPUTED_VALUE"""),"#N/A")</f>
        <v>#N/A</v>
      </c>
      <c r="U17" s="1" t="str">
        <f>IFERROR(__xludf.DUMMYFUNCTION("""COMPUTED_VALUE"""),"#N/A")</f>
        <v>#N/A</v>
      </c>
      <c r="V17" s="1" t="str">
        <f>IFERROR(__xludf.DUMMYFUNCTION("""COMPUTED_VALUE"""),"#N/A")</f>
        <v>#N/A</v>
      </c>
      <c r="W17" s="1" t="str">
        <f>IFERROR(__xludf.DUMMYFUNCTION("""COMPUTED_VALUE"""),"#N/A")</f>
        <v>#N/A</v>
      </c>
      <c r="X17" s="1" t="str">
        <f>IFERROR(__xludf.DUMMYFUNCTION("""COMPUTED_VALUE"""),"#N/A")</f>
        <v>#N/A</v>
      </c>
      <c r="Y17" s="1" t="str">
        <f>IFERROR(__xludf.DUMMYFUNCTION("""COMPUTED_VALUE"""),"#N/A")</f>
        <v>#N/A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autoFilter ref="$A$1:$S$60">
    <filterColumn colId="7">
      <filters blank="1">
        <filter val="0.465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9" max="9" width="18.63"/>
    <col customWidth="1" min="10" max="10" width="20.25"/>
  </cols>
  <sheetData>
    <row r="1">
      <c r="A1" s="7" t="s">
        <v>32</v>
      </c>
      <c r="B1" s="8" t="s">
        <v>33</v>
      </c>
      <c r="C1" s="9" t="s">
        <v>34</v>
      </c>
      <c r="D1" s="9" t="s">
        <v>35</v>
      </c>
      <c r="E1" s="9" t="s">
        <v>36</v>
      </c>
      <c r="F1" s="7" t="s">
        <v>37</v>
      </c>
      <c r="G1" s="7" t="s">
        <v>38</v>
      </c>
      <c r="H1" s="7"/>
      <c r="I1" s="7" t="s">
        <v>39</v>
      </c>
      <c r="J1" s="7" t="s">
        <v>40</v>
      </c>
      <c r="K1" s="9" t="s">
        <v>41</v>
      </c>
      <c r="L1" s="9" t="s">
        <v>42</v>
      </c>
      <c r="M1" s="9"/>
      <c r="N1" s="9" t="s">
        <v>43</v>
      </c>
      <c r="O1" s="7" t="s">
        <v>44</v>
      </c>
      <c r="P1" s="7" t="s">
        <v>45</v>
      </c>
      <c r="Q1" s="7" t="s">
        <v>46</v>
      </c>
      <c r="R1" s="7" t="s">
        <v>47</v>
      </c>
      <c r="S1" s="7" t="s">
        <v>48</v>
      </c>
    </row>
    <row r="2">
      <c r="A2" s="1" t="s">
        <v>49</v>
      </c>
      <c r="B2" s="10" t="str">
        <f>ifna(VLOOKUP(A2,'🏈NFL Efficiency'!D:N,11,false),VLOOKUP(A2,'🏈NFL Efficiency'!E:O,11,false))</f>
        <v>#N/A</v>
      </c>
      <c r="C2" s="11" t="str">
        <f>ifna(VLOOKUP(A2,'🏉NFL'!D:F,3,false)*VLOOKUP(A2,'🏉NFL'!D:L,9,false),VLOOKUP(A2,'🏉NFL'!E:G,3,false)*VLOOKUP(A2,'🏉NFL'!E:L,8,false))</f>
        <v>#N/A</v>
      </c>
      <c r="D2" s="10" t="str">
        <f>ifna(VLOOKUP(A2,'🤖AI'!D:F,3,false),VLOOKUP(A2,'🤖AI'!E:G,3,false))</f>
        <v>#N/A</v>
      </c>
      <c r="E2" s="10" t="str">
        <f>ifna(VLOOKUP(A2,'🧙AI2'!D:F,3,false),VLOOKUP(A2,'🧙AI2'!E:G,3,false))</f>
        <v>#N/A</v>
      </c>
      <c r="F2" s="10" t="str">
        <f t="shared" ref="F2:F35" si="1">AVERAGE(B2:D2)</f>
        <v>#N/A</v>
      </c>
      <c r="G2" s="11" t="str">
        <f>VLOOKUP(A2,'🏉NFL'!D:I,6,false)</f>
        <v>#N/A</v>
      </c>
      <c r="H2" s="7"/>
      <c r="I2" s="1" t="s">
        <v>49</v>
      </c>
      <c r="J2" s="1" t="s">
        <v>50</v>
      </c>
      <c r="K2" s="10" t="str">
        <f t="shared" ref="K2:K18" si="2">VLOOKUP(I2,A:F,6,false)</f>
        <v>#N/A</v>
      </c>
      <c r="L2" s="10" t="str">
        <f t="shared" ref="L2:L18" si="3">VLOOKUP(J2,A:F,6,false)</f>
        <v>#N/A</v>
      </c>
      <c r="M2" s="10" t="str">
        <f t="shared" ref="M2:M18" si="4">K2-L2</f>
        <v>#N/A</v>
      </c>
      <c r="N2" s="10" t="str">
        <f t="shared" ref="N2:N18" si="5">SUM(K2:L2)</f>
        <v>#N/A</v>
      </c>
      <c r="O2" s="10" t="str">
        <f t="shared" ref="O2:O3" si="6">N2-G2</f>
        <v>#N/A</v>
      </c>
      <c r="P2" s="11" t="str">
        <f>VLOOKUP($I2,'🏉NFL'!$D:$AG,21,false)</f>
        <v>#N/A</v>
      </c>
      <c r="Q2" s="11" t="str">
        <f t="shared" ref="Q2:Q18" si="7">VLOOKUP($J2,'Runs Created'!$B:$AK,36,false)</f>
        <v>#REF!</v>
      </c>
      <c r="R2" s="11" t="str">
        <f>VLOOKUP($I2,'🏉NFL'!$D:$Z,22,false)</f>
        <v>#N/A</v>
      </c>
      <c r="S2" s="11" t="str">
        <f t="shared" ref="S2:S18" si="8">VLOOKUP($I2,'Runs Created'!$A:$V,22,false)</f>
        <v>#REF!</v>
      </c>
    </row>
    <row r="3">
      <c r="A3" s="1" t="s">
        <v>51</v>
      </c>
      <c r="B3" s="10" t="str">
        <f>ifna(VLOOKUP(A3,'🏈NFL Efficiency'!D:N,11,false),VLOOKUP(A3,'🏈NFL Efficiency'!E:O,11,false))</f>
        <v>#N/A</v>
      </c>
      <c r="C3" s="11" t="str">
        <f>ifna(VLOOKUP(A3,'🏉NFL'!D:F,3,false)*VLOOKUP(A3,'🏉NFL'!D:L,9,false),VLOOKUP(A3,'🏉NFL'!E:G,3,false)*VLOOKUP(A3,'🏉NFL'!E:L,8,false))</f>
        <v>#N/A</v>
      </c>
      <c r="D3" s="10" t="str">
        <f>ifna(VLOOKUP(A3,'🤖AI'!D:F,3,false),VLOOKUP(A3,'🤖AI'!E:G,3,false))</f>
        <v>#N/A</v>
      </c>
      <c r="E3" s="10" t="str">
        <f>ifna(VLOOKUP(A3,'🧙AI2'!D:F,3,false),VLOOKUP(A3,'🧙AI2'!E:G,3,false))</f>
        <v>#N/A</v>
      </c>
      <c r="F3" s="10" t="str">
        <f t="shared" si="1"/>
        <v>#N/A</v>
      </c>
      <c r="G3" s="11" t="str">
        <f>VLOOKUP(A3,'🏉NFL'!D:I,6,false)</f>
        <v>#N/A</v>
      </c>
      <c r="H3" s="7"/>
      <c r="I3" s="1" t="s">
        <v>51</v>
      </c>
      <c r="J3" s="1" t="s">
        <v>52</v>
      </c>
      <c r="K3" s="10" t="str">
        <f t="shared" si="2"/>
        <v>#N/A</v>
      </c>
      <c r="L3" s="10" t="str">
        <f t="shared" si="3"/>
        <v>#N/A</v>
      </c>
      <c r="M3" s="10" t="str">
        <f t="shared" si="4"/>
        <v>#N/A</v>
      </c>
      <c r="N3" s="10" t="str">
        <f t="shared" si="5"/>
        <v>#N/A</v>
      </c>
      <c r="O3" s="10" t="str">
        <f t="shared" si="6"/>
        <v>#N/A</v>
      </c>
      <c r="P3" s="11" t="str">
        <f>VLOOKUP($I3,'🏉NFL'!$D:$AG,21,false)</f>
        <v>#N/A</v>
      </c>
      <c r="Q3" s="11" t="str">
        <f t="shared" si="7"/>
        <v>#REF!</v>
      </c>
      <c r="R3" s="11" t="str">
        <f>VLOOKUP($I3,'🏉NFL'!$D:$Z,22,false)</f>
        <v>#N/A</v>
      </c>
      <c r="S3" s="11" t="str">
        <f t="shared" si="8"/>
        <v>#REF!</v>
      </c>
    </row>
    <row r="4">
      <c r="A4" s="1" t="s">
        <v>53</v>
      </c>
      <c r="B4" s="10" t="str">
        <f>ifna(VLOOKUP(A4,'🏈NFL Efficiency'!D:N,11,false),VLOOKUP(A4,'🏈NFL Efficiency'!E:O,11,false))</f>
        <v>#N/A</v>
      </c>
      <c r="C4" s="11" t="str">
        <f>ifna(VLOOKUP(A4,'🏉NFL'!D:F,3,false)*VLOOKUP(A4,'🏉NFL'!D:L,9,false),VLOOKUP(A4,'🏉NFL'!E:G,3,false)*VLOOKUP(A4,'🏉NFL'!E:L,8,false))</f>
        <v>#N/A</v>
      </c>
      <c r="D4" s="10" t="str">
        <f>ifna(VLOOKUP(A4,'🤖AI'!D:F,3,false),VLOOKUP(A4,'🤖AI'!E:G,3,false))</f>
        <v>#N/A</v>
      </c>
      <c r="E4" s="10" t="str">
        <f>ifna(VLOOKUP(A4,'🧙AI2'!D:F,3,false),VLOOKUP(A4,'🧙AI2'!E:G,3,false))</f>
        <v>#N/A</v>
      </c>
      <c r="F4" s="10" t="str">
        <f t="shared" si="1"/>
        <v>#N/A</v>
      </c>
      <c r="G4" s="11" t="str">
        <f>VLOOKUP(A4,'🏉NFL'!D:I,6,false)</f>
        <v>#N/A</v>
      </c>
      <c r="H4" s="7"/>
      <c r="I4" s="1" t="s">
        <v>53</v>
      </c>
      <c r="J4" s="1" t="s">
        <v>54</v>
      </c>
      <c r="K4" s="10" t="str">
        <f t="shared" si="2"/>
        <v>#N/A</v>
      </c>
      <c r="L4" s="10" t="str">
        <f t="shared" si="3"/>
        <v>#N/A</v>
      </c>
      <c r="M4" s="10" t="str">
        <f t="shared" si="4"/>
        <v>#N/A</v>
      </c>
      <c r="N4" s="10" t="str">
        <f t="shared" si="5"/>
        <v>#N/A</v>
      </c>
      <c r="O4" s="11">
        <v>1.0</v>
      </c>
      <c r="P4" s="11" t="str">
        <f>VLOOKUP($I4,'🏉NFL'!$D:$AG,21,false)</f>
        <v>#N/A</v>
      </c>
      <c r="Q4" s="11" t="str">
        <f t="shared" si="7"/>
        <v>#REF!</v>
      </c>
      <c r="R4" s="11" t="str">
        <f>VLOOKUP($I4,'🏉NFL'!$D:$Z,22,false)</f>
        <v>#N/A</v>
      </c>
      <c r="S4" s="11" t="str">
        <f t="shared" si="8"/>
        <v>#REF!</v>
      </c>
    </row>
    <row r="5">
      <c r="A5" s="1" t="s">
        <v>55</v>
      </c>
      <c r="B5" s="10" t="str">
        <f>ifna(VLOOKUP(A5,'🏈NFL Efficiency'!D:N,11,false),VLOOKUP(A5,'🏈NFL Efficiency'!E:O,11,false))</f>
        <v>#N/A</v>
      </c>
      <c r="C5" s="11" t="str">
        <f>ifna(VLOOKUP(A5,'🏉NFL'!D:F,3,false)*VLOOKUP(A5,'🏉NFL'!D:L,9,false),VLOOKUP(A5,'🏉NFL'!E:G,3,false)*VLOOKUP(A5,'🏉NFL'!E:L,8,false))</f>
        <v>#N/A</v>
      </c>
      <c r="D5" s="10" t="str">
        <f>ifna(VLOOKUP(A5,'🤖AI'!D:F,3,false),VLOOKUP(A5,'🤖AI'!E:G,3,false))</f>
        <v>#N/A</v>
      </c>
      <c r="E5" s="10" t="str">
        <f>ifna(VLOOKUP(A5,'🧙AI2'!D:F,3,false),VLOOKUP(A5,'🧙AI2'!E:G,3,false))</f>
        <v>#N/A</v>
      </c>
      <c r="F5" s="10" t="str">
        <f t="shared" si="1"/>
        <v>#N/A</v>
      </c>
      <c r="G5" s="11" t="str">
        <f>VLOOKUP(A5,'🏉NFL'!D:I,6,false)</f>
        <v>#N/A</v>
      </c>
      <c r="H5" s="7"/>
      <c r="I5" s="1" t="s">
        <v>55</v>
      </c>
      <c r="J5" s="1" t="s">
        <v>56</v>
      </c>
      <c r="K5" s="10" t="str">
        <f t="shared" si="2"/>
        <v>#N/A</v>
      </c>
      <c r="L5" s="10" t="str">
        <f t="shared" si="3"/>
        <v>#N/A</v>
      </c>
      <c r="M5" s="10" t="str">
        <f t="shared" si="4"/>
        <v>#N/A</v>
      </c>
      <c r="N5" s="10" t="str">
        <f t="shared" si="5"/>
        <v>#N/A</v>
      </c>
      <c r="O5" s="10" t="str">
        <f t="shared" ref="O5:O16" si="9">N5-G5</f>
        <v>#N/A</v>
      </c>
      <c r="P5" s="11" t="str">
        <f>VLOOKUP($I5,'🏉NFL'!$D:$AG,21,false)</f>
        <v>#N/A</v>
      </c>
      <c r="Q5" s="11" t="str">
        <f t="shared" si="7"/>
        <v>#REF!</v>
      </c>
      <c r="R5" s="11" t="str">
        <f>VLOOKUP($I5,'🏉NFL'!$D:$Z,22,false)</f>
        <v>#N/A</v>
      </c>
      <c r="S5" s="11" t="str">
        <f t="shared" si="8"/>
        <v>#REF!</v>
      </c>
    </row>
    <row r="6">
      <c r="A6" s="1" t="s">
        <v>57</v>
      </c>
      <c r="B6" s="10" t="str">
        <f>ifna(VLOOKUP(A6,'🏈NFL Efficiency'!D:N,11,false),VLOOKUP(A6,'🏈NFL Efficiency'!E:O,11,false))</f>
        <v>#N/A</v>
      </c>
      <c r="C6" s="11" t="str">
        <f>ifna(VLOOKUP(A6,'🏉NFL'!D:F,3,false)*VLOOKUP(A6,'🏉NFL'!D:L,9,false),VLOOKUP(A6,'🏉NFL'!E:G,3,false)*VLOOKUP(A6,'🏉NFL'!E:L,8,false))</f>
        <v>#N/A</v>
      </c>
      <c r="D6" s="10" t="str">
        <f>ifna(VLOOKUP(A6,'🤖AI'!D:F,3,false),VLOOKUP(A6,'🤖AI'!E:G,3,false))</f>
        <v>#N/A</v>
      </c>
      <c r="E6" s="10" t="str">
        <f>ifna(VLOOKUP(A6,'🧙AI2'!D:F,3,false),VLOOKUP(A6,'🧙AI2'!E:G,3,false))</f>
        <v>#N/A</v>
      </c>
      <c r="F6" s="10" t="str">
        <f t="shared" si="1"/>
        <v>#N/A</v>
      </c>
      <c r="G6" s="11" t="str">
        <f>VLOOKUP(A6,'🏉NFL'!D:I,6,false)</f>
        <v>#N/A</v>
      </c>
      <c r="H6" s="7"/>
      <c r="I6" s="1" t="s">
        <v>57</v>
      </c>
      <c r="J6" s="1" t="s">
        <v>58</v>
      </c>
      <c r="K6" s="10" t="str">
        <f t="shared" si="2"/>
        <v>#N/A</v>
      </c>
      <c r="L6" s="10" t="str">
        <f t="shared" si="3"/>
        <v>#N/A</v>
      </c>
      <c r="M6" s="10" t="str">
        <f t="shared" si="4"/>
        <v>#N/A</v>
      </c>
      <c r="N6" s="10" t="str">
        <f t="shared" si="5"/>
        <v>#N/A</v>
      </c>
      <c r="O6" s="10" t="str">
        <f t="shared" si="9"/>
        <v>#N/A</v>
      </c>
      <c r="P6" s="11" t="str">
        <f>VLOOKUP($I6,'🏉NFL'!$D:$AG,21,false)</f>
        <v>#N/A</v>
      </c>
      <c r="Q6" s="11" t="str">
        <f t="shared" si="7"/>
        <v>#REF!</v>
      </c>
      <c r="R6" s="11" t="str">
        <f>VLOOKUP($I6,'🏉NFL'!$D:$Z,22,false)</f>
        <v>#N/A</v>
      </c>
      <c r="S6" s="11" t="str">
        <f t="shared" si="8"/>
        <v>#REF!</v>
      </c>
    </row>
    <row r="7">
      <c r="A7" s="1" t="s">
        <v>59</v>
      </c>
      <c r="B7" s="10" t="str">
        <f>ifna(VLOOKUP(A7,'🏈NFL Efficiency'!D:N,11,false),VLOOKUP(A7,'🏈NFL Efficiency'!E:O,11,false))</f>
        <v>#N/A</v>
      </c>
      <c r="C7" s="11" t="str">
        <f>ifna(VLOOKUP(A7,'🏉NFL'!D:F,3,false)*VLOOKUP(A7,'🏉NFL'!D:L,9,false),VLOOKUP(A7,'🏉NFL'!E:G,3,false)*VLOOKUP(A7,'🏉NFL'!E:L,8,false))</f>
        <v>#N/A</v>
      </c>
      <c r="D7" s="10" t="str">
        <f>ifna(VLOOKUP(A7,'🤖AI'!D:F,3,false),VLOOKUP(A7,'🤖AI'!E:G,3,false))</f>
        <v>#N/A</v>
      </c>
      <c r="E7" s="10" t="str">
        <f>ifna(VLOOKUP(A7,'🧙AI2'!D:F,3,false),VLOOKUP(A7,'🧙AI2'!E:G,3,false))</f>
        <v>#N/A</v>
      </c>
      <c r="F7" s="10" t="str">
        <f t="shared" si="1"/>
        <v>#N/A</v>
      </c>
      <c r="G7" s="11" t="str">
        <f>VLOOKUP(A7,'🏉NFL'!D:I,6,false)</f>
        <v>#N/A</v>
      </c>
      <c r="H7" s="7"/>
      <c r="I7" s="1" t="s">
        <v>59</v>
      </c>
      <c r="J7" s="1" t="s">
        <v>60</v>
      </c>
      <c r="K7" s="10" t="str">
        <f t="shared" si="2"/>
        <v>#N/A</v>
      </c>
      <c r="L7" s="10" t="str">
        <f t="shared" si="3"/>
        <v>#N/A</v>
      </c>
      <c r="M7" s="10" t="str">
        <f t="shared" si="4"/>
        <v>#N/A</v>
      </c>
      <c r="N7" s="10" t="str">
        <f t="shared" si="5"/>
        <v>#N/A</v>
      </c>
      <c r="O7" s="10" t="str">
        <f t="shared" si="9"/>
        <v>#N/A</v>
      </c>
      <c r="P7" s="11" t="str">
        <f>VLOOKUP($I7,'🏉NFL'!$D:$AG,21,false)</f>
        <v>#N/A</v>
      </c>
      <c r="Q7" s="11" t="str">
        <f t="shared" si="7"/>
        <v>#REF!</v>
      </c>
      <c r="R7" s="11" t="str">
        <f>VLOOKUP($I7,'🏉NFL'!$D:$Z,22,false)</f>
        <v>#N/A</v>
      </c>
      <c r="S7" s="11" t="str">
        <f t="shared" si="8"/>
        <v>#REF!</v>
      </c>
    </row>
    <row r="8">
      <c r="A8" s="1" t="s">
        <v>61</v>
      </c>
      <c r="B8" s="10" t="str">
        <f>ifna(VLOOKUP(A8,'🏈NFL Efficiency'!D:N,11,false),VLOOKUP(A8,'🏈NFL Efficiency'!E:O,11,false))</f>
        <v>#N/A</v>
      </c>
      <c r="C8" s="11" t="str">
        <f>ifna(VLOOKUP(A8,'🏉NFL'!D:F,3,false)*VLOOKUP(A8,'🏉NFL'!D:L,9,false),VLOOKUP(A8,'🏉NFL'!E:G,3,false)*VLOOKUP(A8,'🏉NFL'!E:L,8,false))</f>
        <v>#N/A</v>
      </c>
      <c r="D8" s="10" t="str">
        <f>ifna(VLOOKUP(A8,'🤖AI'!D:F,3,false),VLOOKUP(A8,'🤖AI'!E:G,3,false))</f>
        <v>#N/A</v>
      </c>
      <c r="E8" s="10" t="str">
        <f>ifna(VLOOKUP(A8,'🧙AI2'!D:F,3,false),VLOOKUP(A8,'🧙AI2'!E:G,3,false))</f>
        <v>#N/A</v>
      </c>
      <c r="F8" s="10" t="str">
        <f t="shared" si="1"/>
        <v>#N/A</v>
      </c>
      <c r="G8" s="11" t="str">
        <f>VLOOKUP(A8,'🏉NFL'!D:I,6,false)</f>
        <v>#N/A</v>
      </c>
      <c r="H8" s="7"/>
      <c r="I8" s="1" t="s">
        <v>61</v>
      </c>
      <c r="J8" s="1" t="s">
        <v>62</v>
      </c>
      <c r="K8" s="10" t="str">
        <f t="shared" si="2"/>
        <v>#N/A</v>
      </c>
      <c r="L8" s="10" t="str">
        <f t="shared" si="3"/>
        <v>#N/A</v>
      </c>
      <c r="M8" s="10" t="str">
        <f t="shared" si="4"/>
        <v>#N/A</v>
      </c>
      <c r="N8" s="10" t="str">
        <f t="shared" si="5"/>
        <v>#N/A</v>
      </c>
      <c r="O8" s="10" t="str">
        <f t="shared" si="9"/>
        <v>#N/A</v>
      </c>
      <c r="P8" s="11" t="str">
        <f>VLOOKUP($I8,'🏉NFL'!$D:$AG,21,false)</f>
        <v>#N/A</v>
      </c>
      <c r="Q8" s="11" t="str">
        <f t="shared" si="7"/>
        <v>#REF!</v>
      </c>
      <c r="R8" s="11" t="str">
        <f>VLOOKUP($I8,'🏉NFL'!$D:$Z,22,false)</f>
        <v>#N/A</v>
      </c>
      <c r="S8" s="11" t="str">
        <f t="shared" si="8"/>
        <v>#REF!</v>
      </c>
    </row>
    <row r="9">
      <c r="A9" s="1" t="s">
        <v>63</v>
      </c>
      <c r="B9" s="10" t="str">
        <f>ifna(VLOOKUP(A9,'🏈NFL Efficiency'!D:N,11,false),VLOOKUP(A9,'🏈NFL Efficiency'!E:O,11,false))</f>
        <v>#N/A</v>
      </c>
      <c r="C9" s="11" t="str">
        <f>ifna(VLOOKUP(A9,'🏉NFL'!D:F,3,false)*VLOOKUP(A9,'🏉NFL'!D:L,9,false),VLOOKUP(A9,'🏉NFL'!E:G,3,false)*VLOOKUP(A9,'🏉NFL'!E:L,8,false))</f>
        <v>#N/A</v>
      </c>
      <c r="D9" s="10" t="str">
        <f>ifna(VLOOKUP(A9,'🤖AI'!D:F,3,false),VLOOKUP(A9,'🤖AI'!E:G,3,false))</f>
        <v>#N/A</v>
      </c>
      <c r="E9" s="10" t="str">
        <f>ifna(VLOOKUP(A9,'🧙AI2'!D:F,3,false),VLOOKUP(A9,'🧙AI2'!E:G,3,false))</f>
        <v>#N/A</v>
      </c>
      <c r="F9" s="10" t="str">
        <f t="shared" si="1"/>
        <v>#N/A</v>
      </c>
      <c r="G9" s="11" t="str">
        <f>VLOOKUP(A9,'🏉NFL'!D:I,6,false)</f>
        <v>#N/A</v>
      </c>
      <c r="H9" s="7"/>
      <c r="I9" s="1" t="s">
        <v>63</v>
      </c>
      <c r="J9" s="1" t="s">
        <v>64</v>
      </c>
      <c r="K9" s="10" t="str">
        <f t="shared" si="2"/>
        <v>#N/A</v>
      </c>
      <c r="L9" s="10" t="str">
        <f t="shared" si="3"/>
        <v>#N/A</v>
      </c>
      <c r="M9" s="10" t="str">
        <f t="shared" si="4"/>
        <v>#N/A</v>
      </c>
      <c r="N9" s="10" t="str">
        <f t="shared" si="5"/>
        <v>#N/A</v>
      </c>
      <c r="O9" s="10" t="str">
        <f t="shared" si="9"/>
        <v>#N/A</v>
      </c>
      <c r="P9" s="11" t="str">
        <f>VLOOKUP($I9,'🏉NFL'!$D:$AG,21,false)</f>
        <v>#N/A</v>
      </c>
      <c r="Q9" s="11" t="str">
        <f t="shared" si="7"/>
        <v>#REF!</v>
      </c>
      <c r="R9" s="11" t="str">
        <f>VLOOKUP($I9,'🏉NFL'!$D:$Z,22,false)</f>
        <v>#N/A</v>
      </c>
      <c r="S9" s="11" t="str">
        <f t="shared" si="8"/>
        <v>#REF!</v>
      </c>
    </row>
    <row r="10">
      <c r="A10" s="1" t="s">
        <v>65</v>
      </c>
      <c r="B10" s="10" t="str">
        <f>ifna(VLOOKUP(A10,'🏈NFL Efficiency'!D:N,11,false),VLOOKUP(A10,'🏈NFL Efficiency'!E:O,11,false))</f>
        <v>#N/A</v>
      </c>
      <c r="C10" s="11" t="str">
        <f>ifna(VLOOKUP(A10,'🏉NFL'!D:F,3,false)*VLOOKUP(A10,'🏉NFL'!D:L,9,false),VLOOKUP(A10,'🏉NFL'!E:G,3,false)*VLOOKUP(A10,'🏉NFL'!E:L,8,false))</f>
        <v>#N/A</v>
      </c>
      <c r="D10" s="10" t="str">
        <f>ifna(VLOOKUP(A10,'🤖AI'!D:F,3,false),VLOOKUP(A10,'🤖AI'!E:G,3,false))</f>
        <v>#N/A</v>
      </c>
      <c r="E10" s="10" t="str">
        <f>ifna(VLOOKUP(A10,'🧙AI2'!D:F,3,false),VLOOKUP(A10,'🧙AI2'!E:G,3,false))</f>
        <v>#N/A</v>
      </c>
      <c r="F10" s="10" t="str">
        <f t="shared" si="1"/>
        <v>#N/A</v>
      </c>
      <c r="G10" s="11" t="str">
        <f>VLOOKUP(A10,'🏉NFL'!D:I,6,false)</f>
        <v>#N/A</v>
      </c>
      <c r="H10" s="7"/>
      <c r="I10" s="1" t="s">
        <v>65</v>
      </c>
      <c r="J10" s="1" t="s">
        <v>66</v>
      </c>
      <c r="K10" s="10" t="str">
        <f t="shared" si="2"/>
        <v>#N/A</v>
      </c>
      <c r="L10" s="10">
        <f t="shared" si="3"/>
        <v>26.23446534</v>
      </c>
      <c r="M10" s="10" t="str">
        <f t="shared" si="4"/>
        <v>#N/A</v>
      </c>
      <c r="N10" s="10" t="str">
        <f t="shared" si="5"/>
        <v>#N/A</v>
      </c>
      <c r="O10" s="10" t="str">
        <f t="shared" si="9"/>
        <v>#N/A</v>
      </c>
      <c r="P10" s="11" t="str">
        <f>VLOOKUP($I10,'🏉NFL'!$D:$AG,21,false)</f>
        <v>#N/A</v>
      </c>
      <c r="Q10" s="11" t="str">
        <f t="shared" si="7"/>
        <v>#REF!</v>
      </c>
      <c r="R10" s="11" t="str">
        <f>VLOOKUP($I10,'🏉NFL'!$D:$Z,22,false)</f>
        <v>#N/A</v>
      </c>
      <c r="S10" s="11" t="str">
        <f t="shared" si="8"/>
        <v>#REF!</v>
      </c>
    </row>
    <row r="11">
      <c r="A11" s="1" t="s">
        <v>67</v>
      </c>
      <c r="B11" s="10" t="str">
        <f>ifna(VLOOKUP(A11,'🏈NFL Efficiency'!D:N,11,false),VLOOKUP(A11,'🏈NFL Efficiency'!E:O,11,false))</f>
        <v>#N/A</v>
      </c>
      <c r="C11" s="11" t="str">
        <f>ifna(VLOOKUP(A11,'🏉NFL'!D:F,3,false)*VLOOKUP(A11,'🏉NFL'!D:L,9,false),VLOOKUP(A11,'🏉NFL'!E:G,3,false)*VLOOKUP(A11,'🏉NFL'!E:L,8,false))</f>
        <v>#N/A</v>
      </c>
      <c r="D11" s="10" t="str">
        <f>ifna(VLOOKUP(A11,'🤖AI'!D:F,3,false),VLOOKUP(A11,'🤖AI'!E:G,3,false))</f>
        <v>#N/A</v>
      </c>
      <c r="E11" s="10" t="str">
        <f>ifna(VLOOKUP(A11,'🧙AI2'!D:F,3,false),VLOOKUP(A11,'🧙AI2'!E:G,3,false))</f>
        <v>#N/A</v>
      </c>
      <c r="F11" s="10" t="str">
        <f t="shared" si="1"/>
        <v>#N/A</v>
      </c>
      <c r="G11" s="11" t="str">
        <f>VLOOKUP(A11,'🏉NFL'!D:I,6,false)</f>
        <v>#N/A</v>
      </c>
      <c r="H11" s="7"/>
      <c r="I11" s="1" t="s">
        <v>67</v>
      </c>
      <c r="J11" s="1" t="s">
        <v>68</v>
      </c>
      <c r="K11" s="10" t="str">
        <f t="shared" si="2"/>
        <v>#N/A</v>
      </c>
      <c r="L11" s="10" t="str">
        <f t="shared" si="3"/>
        <v>#N/A</v>
      </c>
      <c r="M11" s="10" t="str">
        <f t="shared" si="4"/>
        <v>#N/A</v>
      </c>
      <c r="N11" s="10" t="str">
        <f t="shared" si="5"/>
        <v>#N/A</v>
      </c>
      <c r="O11" s="10" t="str">
        <f t="shared" si="9"/>
        <v>#N/A</v>
      </c>
      <c r="P11" s="11" t="str">
        <f>VLOOKUP($I11,'🏉NFL'!$D:$AG,21,false)</f>
        <v>#N/A</v>
      </c>
      <c r="Q11" s="11" t="str">
        <f t="shared" si="7"/>
        <v>#REF!</v>
      </c>
      <c r="R11" s="11" t="str">
        <f>VLOOKUP($I11,'🏉NFL'!$D:$Z,22,false)</f>
        <v>#N/A</v>
      </c>
      <c r="S11" s="11" t="str">
        <f t="shared" si="8"/>
        <v>#REF!</v>
      </c>
    </row>
    <row r="12">
      <c r="A12" s="1" t="s">
        <v>69</v>
      </c>
      <c r="B12" s="10" t="str">
        <f>ifna(VLOOKUP(A12,'🏈NFL Efficiency'!D:N,11,false),VLOOKUP(A12,'🏈NFL Efficiency'!E:O,11,false))</f>
        <v>#N/A</v>
      </c>
      <c r="C12" s="11" t="str">
        <f>ifna(VLOOKUP(A12,'🏉NFL'!D:F,3,false)*VLOOKUP(A12,'🏉NFL'!D:L,9,false),VLOOKUP(A12,'🏉NFL'!E:G,3,false)*VLOOKUP(A12,'🏉NFL'!E:L,8,false))</f>
        <v>#N/A</v>
      </c>
      <c r="D12" s="10" t="str">
        <f>ifna(VLOOKUP(A12,'🤖AI'!D:F,3,false),VLOOKUP(A12,'🤖AI'!E:G,3,false))</f>
        <v>#N/A</v>
      </c>
      <c r="E12" s="10" t="str">
        <f>ifna(VLOOKUP(A12,'🧙AI2'!D:F,3,false),VLOOKUP(A12,'🧙AI2'!E:G,3,false))</f>
        <v>#N/A</v>
      </c>
      <c r="F12" s="10" t="str">
        <f t="shared" si="1"/>
        <v>#N/A</v>
      </c>
      <c r="G12" s="11" t="str">
        <f>VLOOKUP(A12,'🏉NFL'!D:I,6,false)</f>
        <v>#N/A</v>
      </c>
      <c r="H12" s="7"/>
      <c r="I12" s="1" t="s">
        <v>69</v>
      </c>
      <c r="J12" s="1" t="s">
        <v>70</v>
      </c>
      <c r="K12" s="10" t="str">
        <f t="shared" si="2"/>
        <v>#N/A</v>
      </c>
      <c r="L12" s="10" t="str">
        <f t="shared" si="3"/>
        <v>#N/A</v>
      </c>
      <c r="M12" s="10" t="str">
        <f t="shared" si="4"/>
        <v>#N/A</v>
      </c>
      <c r="N12" s="10" t="str">
        <f t="shared" si="5"/>
        <v>#N/A</v>
      </c>
      <c r="O12" s="10" t="str">
        <f t="shared" si="9"/>
        <v>#N/A</v>
      </c>
      <c r="P12" s="11" t="str">
        <f>VLOOKUP($I12,'🏉NFL'!$D:$AG,21,false)</f>
        <v>#N/A</v>
      </c>
      <c r="Q12" s="11" t="str">
        <f t="shared" si="7"/>
        <v>#REF!</v>
      </c>
      <c r="R12" s="11" t="str">
        <f>VLOOKUP($I12,'🏉NFL'!$D:$Z,22,false)</f>
        <v>#N/A</v>
      </c>
      <c r="S12" s="11" t="str">
        <f t="shared" si="8"/>
        <v>#REF!</v>
      </c>
    </row>
    <row r="13">
      <c r="A13" s="1" t="s">
        <v>71</v>
      </c>
      <c r="B13" s="10">
        <f>ifna(VLOOKUP(A13,'🏈NFL Efficiency'!D:N,11,false),VLOOKUP(A13,'🏈NFL Efficiency'!E:O,11,false))</f>
        <v>13.0065</v>
      </c>
      <c r="C13" s="11">
        <f>ifna(VLOOKUP(A13,'🏉NFL'!D:F,3,false)*VLOOKUP(A13,'🏉NFL'!D:L,9,false),VLOOKUP(A13,'🏉NFL'!E:G,3,false)*VLOOKUP(A13,'🏉NFL'!E:L,8,false))</f>
        <v>18.01210334</v>
      </c>
      <c r="D13" s="10">
        <f>ifna(VLOOKUP(A13,'🤖AI'!D:F,3,false),VLOOKUP(A13,'🤖AI'!E:G,3,false))</f>
        <v>6.512</v>
      </c>
      <c r="E13" s="10">
        <f>ifna(VLOOKUP(A13,'🧙AI2'!D:F,3,false),VLOOKUP(A13,'🧙AI2'!E:G,3,false))</f>
        <v>14.5</v>
      </c>
      <c r="F13" s="10">
        <f t="shared" si="1"/>
        <v>12.51020111</v>
      </c>
      <c r="G13" s="11" t="str">
        <f>VLOOKUP(A13,'🏉NFL'!D:I,6,false)</f>
        <v>#N/A</v>
      </c>
      <c r="H13" s="7"/>
      <c r="I13" s="1" t="s">
        <v>71</v>
      </c>
      <c r="J13" s="1" t="s">
        <v>72</v>
      </c>
      <c r="K13" s="10">
        <f t="shared" si="2"/>
        <v>12.51020111</v>
      </c>
      <c r="L13" s="10" t="str">
        <f t="shared" si="3"/>
        <v>#N/A</v>
      </c>
      <c r="M13" s="10" t="str">
        <f t="shared" si="4"/>
        <v>#N/A</v>
      </c>
      <c r="N13" s="10" t="str">
        <f t="shared" si="5"/>
        <v>#N/A</v>
      </c>
      <c r="O13" s="10" t="str">
        <f t="shared" si="9"/>
        <v>#N/A</v>
      </c>
      <c r="P13" s="11" t="str">
        <f>VLOOKUP($I13,'🏉NFL'!$D:$AG,21,false)</f>
        <v>#N/A</v>
      </c>
      <c r="Q13" s="11" t="str">
        <f t="shared" si="7"/>
        <v>#REF!</v>
      </c>
      <c r="R13" s="11" t="str">
        <f>VLOOKUP($I13,'🏉NFL'!$D:$Z,22,false)</f>
        <v>#N/A</v>
      </c>
      <c r="S13" s="11" t="str">
        <f t="shared" si="8"/>
        <v>#REF!</v>
      </c>
    </row>
    <row r="14">
      <c r="A14" s="1" t="s">
        <v>73</v>
      </c>
      <c r="B14" s="10" t="str">
        <f>ifna(VLOOKUP(A14,'🏈NFL Efficiency'!D:N,11,false),VLOOKUP(A14,'🏈NFL Efficiency'!E:O,11,false))</f>
        <v>#N/A</v>
      </c>
      <c r="C14" s="11" t="str">
        <f>ifna(VLOOKUP(A14,'🏉NFL'!D:F,3,false)*VLOOKUP(A14,'🏉NFL'!D:L,9,false),VLOOKUP(A14,'🏉NFL'!E:G,3,false)*VLOOKUP(A14,'🏉NFL'!E:L,8,false))</f>
        <v>#N/A</v>
      </c>
      <c r="D14" s="10" t="str">
        <f>ifna(VLOOKUP(A14,'🤖AI'!D:F,3,false),VLOOKUP(A14,'🤖AI'!E:G,3,false))</f>
        <v>#N/A</v>
      </c>
      <c r="E14" s="10" t="str">
        <f>ifna(VLOOKUP(A14,'🧙AI2'!D:F,3,false),VLOOKUP(A14,'🧙AI2'!E:G,3,false))</f>
        <v>#N/A</v>
      </c>
      <c r="F14" s="10" t="str">
        <f t="shared" si="1"/>
        <v>#N/A</v>
      </c>
      <c r="G14" s="11" t="str">
        <f>VLOOKUP(A14,'🏉NFL'!D:I,6,false)</f>
        <v>#N/A</v>
      </c>
      <c r="H14" s="7"/>
      <c r="I14" s="1" t="s">
        <v>73</v>
      </c>
      <c r="J14" s="1" t="s">
        <v>74</v>
      </c>
      <c r="K14" s="12" t="str">
        <f t="shared" si="2"/>
        <v>#N/A</v>
      </c>
      <c r="L14" s="12" t="str">
        <f t="shared" si="3"/>
        <v>#N/A</v>
      </c>
      <c r="M14" s="10" t="str">
        <f t="shared" si="4"/>
        <v>#N/A</v>
      </c>
      <c r="N14" s="12" t="str">
        <f t="shared" si="5"/>
        <v>#N/A</v>
      </c>
      <c r="O14" s="13" t="str">
        <f t="shared" si="9"/>
        <v>#N/A</v>
      </c>
      <c r="P14" s="13" t="str">
        <f t="shared" ref="P14:P18" si="10">VLOOKUP($I14,'Runs Created'!$A:$AG,33,false)</f>
        <v>#REF!</v>
      </c>
      <c r="Q14" s="13" t="str">
        <f t="shared" si="7"/>
        <v>#REF!</v>
      </c>
      <c r="R14" s="11" t="str">
        <f>VLOOKUP($I14,'🏉NFL'!$D:$Z,22,false)</f>
        <v>#N/A</v>
      </c>
      <c r="S14" s="13" t="str">
        <f t="shared" si="8"/>
        <v>#REF!</v>
      </c>
    </row>
    <row r="15">
      <c r="A15" s="1" t="s">
        <v>50</v>
      </c>
      <c r="B15" s="10" t="str">
        <f>ifna(VLOOKUP(A15,'🏈NFL Efficiency'!D:N,11,false),VLOOKUP(A15,'🏈NFL Efficiency'!E:O,11,false))</f>
        <v>#N/A</v>
      </c>
      <c r="C15" s="11" t="str">
        <f>ifna(VLOOKUP(A15,'🏉NFL'!D:F,3,false)*VLOOKUP(A15,'🏉NFL'!D:L,9,false),VLOOKUP(A15,'🏉NFL'!E:G,3,false)*VLOOKUP(A15,'🏉NFL'!E:L,8,false))</f>
        <v>#N/A</v>
      </c>
      <c r="D15" s="10" t="str">
        <f>ifna(VLOOKUP(A15,'🤖AI'!D:F,3,false),VLOOKUP(A15,'🤖AI'!E:G,3,false))</f>
        <v>#N/A</v>
      </c>
      <c r="E15" s="10" t="str">
        <f>ifna(VLOOKUP(A15,'🧙AI2'!D:F,3,false),VLOOKUP(A15,'🧙AI2'!E:G,3,false))</f>
        <v>#N/A</v>
      </c>
      <c r="F15" s="10" t="str">
        <f t="shared" si="1"/>
        <v>#N/A</v>
      </c>
      <c r="G15" s="11" t="str">
        <f>VLOOKUP(A15,'🏉NFL'!D:I,6,false)</f>
        <v>#N/A</v>
      </c>
      <c r="H15" s="7"/>
      <c r="K15" s="12" t="str">
        <f t="shared" si="2"/>
        <v>#N/A</v>
      </c>
      <c r="L15" s="12" t="str">
        <f t="shared" si="3"/>
        <v>#N/A</v>
      </c>
      <c r="M15" s="10" t="str">
        <f t="shared" si="4"/>
        <v>#N/A</v>
      </c>
      <c r="N15" s="12" t="str">
        <f t="shared" si="5"/>
        <v>#N/A</v>
      </c>
      <c r="O15" s="13" t="str">
        <f t="shared" si="9"/>
        <v>#N/A</v>
      </c>
      <c r="P15" s="13" t="str">
        <f t="shared" si="10"/>
        <v>#REF!</v>
      </c>
      <c r="Q15" s="13" t="str">
        <f t="shared" si="7"/>
        <v>#REF!</v>
      </c>
      <c r="R15" s="11" t="str">
        <f>VLOOKUP($I15,'🏉NFL'!$D:$Z,22,false)</f>
        <v>#N/A</v>
      </c>
      <c r="S15" s="13" t="str">
        <f t="shared" si="8"/>
        <v>#REF!</v>
      </c>
    </row>
    <row r="16">
      <c r="A16" s="1" t="s">
        <v>52</v>
      </c>
      <c r="B16" s="10" t="str">
        <f>ifna(VLOOKUP(A16,'🏈NFL Efficiency'!D:N,11,false),VLOOKUP(A16,'🏈NFL Efficiency'!E:O,11,false))</f>
        <v>#N/A</v>
      </c>
      <c r="C16" s="11" t="str">
        <f>ifna(VLOOKUP(A16,'🏉NFL'!D:F,3,false)*VLOOKUP(A16,'🏉NFL'!D:L,9,false),VLOOKUP(A16,'🏉NFL'!E:G,3,false)*VLOOKUP(A16,'🏉NFL'!E:L,8,false))</f>
        <v>#N/A</v>
      </c>
      <c r="D16" s="10" t="str">
        <f>ifna(VLOOKUP(A16,'🤖AI'!D:F,3,false),VLOOKUP(A16,'🤖AI'!E:G,3,false))</f>
        <v>#N/A</v>
      </c>
      <c r="E16" s="10" t="str">
        <f>ifna(VLOOKUP(A16,'🧙AI2'!D:F,3,false),VLOOKUP(A16,'🧙AI2'!E:G,3,false))</f>
        <v>#N/A</v>
      </c>
      <c r="F16" s="10" t="str">
        <f t="shared" si="1"/>
        <v>#N/A</v>
      </c>
      <c r="G16" s="11" t="str">
        <f>VLOOKUP(A16,'🏉NFL'!D:I,6,false)</f>
        <v>#N/A</v>
      </c>
      <c r="H16" s="7"/>
      <c r="K16" s="12" t="str">
        <f t="shared" si="2"/>
        <v>#N/A</v>
      </c>
      <c r="L16" s="12" t="str">
        <f t="shared" si="3"/>
        <v>#N/A</v>
      </c>
      <c r="M16" s="10" t="str">
        <f t="shared" si="4"/>
        <v>#N/A</v>
      </c>
      <c r="N16" s="12" t="str">
        <f t="shared" si="5"/>
        <v>#N/A</v>
      </c>
      <c r="O16" s="13" t="str">
        <f t="shared" si="9"/>
        <v>#N/A</v>
      </c>
      <c r="P16" s="13" t="str">
        <f t="shared" si="10"/>
        <v>#REF!</v>
      </c>
      <c r="Q16" s="13" t="str">
        <f t="shared" si="7"/>
        <v>#REF!</v>
      </c>
      <c r="R16" s="11" t="str">
        <f>VLOOKUP($I16,'🏉NFL'!$D:$Z,22,false)</f>
        <v>#N/A</v>
      </c>
      <c r="S16" s="13" t="str">
        <f t="shared" si="8"/>
        <v>#REF!</v>
      </c>
    </row>
    <row r="17">
      <c r="A17" s="1" t="s">
        <v>54</v>
      </c>
      <c r="B17" s="10" t="str">
        <f>ifna(VLOOKUP(A17,'🏈NFL Efficiency'!D:N,11,false),VLOOKUP(A17,'🏈NFL Efficiency'!E:O,11,false))</f>
        <v>#N/A</v>
      </c>
      <c r="C17" s="11" t="str">
        <f>ifna(VLOOKUP(A17,'🏉NFL'!D:F,3,false)*VLOOKUP(A17,'🏉NFL'!D:L,9,false),VLOOKUP(A17,'🏉NFL'!E:G,3,false)*VLOOKUP(A17,'🏉NFL'!E:L,8,false))</f>
        <v>#N/A</v>
      </c>
      <c r="D17" s="10" t="str">
        <f>ifna(VLOOKUP(A17,'🤖AI'!D:F,3,false),VLOOKUP(A17,'🤖AI'!E:G,3,false))</f>
        <v>#N/A</v>
      </c>
      <c r="E17" s="10" t="str">
        <f>ifna(VLOOKUP(A17,'🧙AI2'!D:F,3,false),VLOOKUP(A17,'🧙AI2'!E:G,3,false))</f>
        <v>#N/A</v>
      </c>
      <c r="F17" s="10" t="str">
        <f t="shared" si="1"/>
        <v>#N/A</v>
      </c>
      <c r="G17" s="11" t="str">
        <f>VLOOKUP(A17,'🏉NFL'!D:I,6,false)</f>
        <v>#N/A</v>
      </c>
      <c r="H17" s="7"/>
      <c r="K17" s="12" t="str">
        <f t="shared" si="2"/>
        <v>#N/A</v>
      </c>
      <c r="L17" s="12" t="str">
        <f t="shared" si="3"/>
        <v>#N/A</v>
      </c>
      <c r="M17" s="10" t="str">
        <f t="shared" si="4"/>
        <v>#N/A</v>
      </c>
      <c r="N17" s="12" t="str">
        <f t="shared" si="5"/>
        <v>#N/A</v>
      </c>
      <c r="O17" s="13" t="str">
        <f t="shared" ref="O17:O18" si="11">N17-G6</f>
        <v>#N/A</v>
      </c>
      <c r="P17" s="13" t="str">
        <f t="shared" si="10"/>
        <v>#REF!</v>
      </c>
      <c r="Q17" s="13" t="str">
        <f t="shared" si="7"/>
        <v>#REF!</v>
      </c>
      <c r="R17" s="11" t="str">
        <f>VLOOKUP($I17,'🏉NFL'!$D:$Z,22,false)</f>
        <v>#N/A</v>
      </c>
      <c r="S17" s="13" t="str">
        <f t="shared" si="8"/>
        <v>#REF!</v>
      </c>
    </row>
    <row r="18">
      <c r="A18" s="1" t="s">
        <v>56</v>
      </c>
      <c r="B18" s="10" t="str">
        <f>ifna(VLOOKUP(A18,'🏈NFL Efficiency'!D:N,11,false),VLOOKUP(A18,'🏈NFL Efficiency'!E:O,11,false))</f>
        <v>#N/A</v>
      </c>
      <c r="C18" s="11" t="str">
        <f>ifna(VLOOKUP(A18,'🏉NFL'!D:F,3,false)*VLOOKUP(A18,'🏉NFL'!D:L,9,false),VLOOKUP(A18,'🏉NFL'!E:G,3,false)*VLOOKUP(A18,'🏉NFL'!E:L,8,false))</f>
        <v>#N/A</v>
      </c>
      <c r="D18" s="10" t="str">
        <f>ifna(VLOOKUP(A18,'🤖AI'!D:F,3,false),VLOOKUP(A18,'🤖AI'!E:G,3,false))</f>
        <v>#N/A</v>
      </c>
      <c r="E18" s="10" t="str">
        <f>ifna(VLOOKUP(A18,'🧙AI2'!D:F,3,false),VLOOKUP(A18,'🧙AI2'!E:G,3,false))</f>
        <v>#N/A</v>
      </c>
      <c r="F18" s="10" t="str">
        <f t="shared" si="1"/>
        <v>#N/A</v>
      </c>
      <c r="G18" s="11" t="str">
        <f>VLOOKUP(A18,'🏉NFL'!D:I,6,false)</f>
        <v>#N/A</v>
      </c>
      <c r="H18" s="7"/>
      <c r="I18" s="7"/>
      <c r="J18" s="7"/>
      <c r="K18" s="12" t="str">
        <f t="shared" si="2"/>
        <v>#N/A</v>
      </c>
      <c r="L18" s="12" t="str">
        <f t="shared" si="3"/>
        <v>#N/A</v>
      </c>
      <c r="M18" s="10" t="str">
        <f t="shared" si="4"/>
        <v>#N/A</v>
      </c>
      <c r="N18" s="12" t="str">
        <f t="shared" si="5"/>
        <v>#N/A</v>
      </c>
      <c r="O18" s="13" t="str">
        <f t="shared" si="11"/>
        <v>#N/A</v>
      </c>
      <c r="P18" s="13" t="str">
        <f t="shared" si="10"/>
        <v>#REF!</v>
      </c>
      <c r="Q18" s="13" t="str">
        <f t="shared" si="7"/>
        <v>#REF!</v>
      </c>
      <c r="R18" s="11" t="str">
        <f>VLOOKUP($I18,'🏉NFL'!$D:$Z,22,false)</f>
        <v>#N/A</v>
      </c>
      <c r="S18" s="13" t="str">
        <f t="shared" si="8"/>
        <v>#REF!</v>
      </c>
    </row>
    <row r="19">
      <c r="A19" s="1" t="s">
        <v>58</v>
      </c>
      <c r="B19" s="10" t="str">
        <f>ifna(VLOOKUP(A19,'🏈NFL Efficiency'!D:N,11,false),VLOOKUP(A19,'🏈NFL Efficiency'!E:O,11,false))</f>
        <v>#N/A</v>
      </c>
      <c r="C19" s="11" t="str">
        <f>ifna(VLOOKUP(A19,'🏉NFL'!D:F,3,false)*VLOOKUP(A19,'🏉NFL'!D:L,9,false),VLOOKUP(A19,'🏉NFL'!E:G,3,false)*VLOOKUP(A19,'🏉NFL'!E:L,8,false))</f>
        <v>#N/A</v>
      </c>
      <c r="D19" s="10" t="str">
        <f>ifna(VLOOKUP(A19,'🤖AI'!D:F,3,false),VLOOKUP(A19,'🤖AI'!E:G,3,false))</f>
        <v>#N/A</v>
      </c>
      <c r="E19" s="10" t="str">
        <f>ifna(VLOOKUP(A19,'🧙AI2'!D:F,3,false),VLOOKUP(A19,'🧙AI2'!E:G,3,false))</f>
        <v>#N/A</v>
      </c>
      <c r="F19" s="10" t="str">
        <f t="shared" si="1"/>
        <v>#N/A</v>
      </c>
      <c r="G19" s="11" t="str">
        <f>VLOOKUP(A19,'🏉NFL'!D:I,6,false)</f>
        <v>#N/A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>
      <c r="A20" s="1" t="s">
        <v>60</v>
      </c>
      <c r="B20" s="10" t="str">
        <f>ifna(VLOOKUP(A20,'🏈NFL Efficiency'!D:N,11,false),VLOOKUP(A20,'🏈NFL Efficiency'!E:O,11,false))</f>
        <v>#N/A</v>
      </c>
      <c r="C20" s="11" t="str">
        <f>ifna(VLOOKUP(A20,'🏉NFL'!D:F,3,false)*VLOOKUP(A20,'🏉NFL'!D:L,9,false),VLOOKUP(A20,'🏉NFL'!E:G,3,false)*VLOOKUP(A20,'🏉NFL'!E:L,8,false))</f>
        <v>#N/A</v>
      </c>
      <c r="D20" s="10" t="str">
        <f>ifna(VLOOKUP(A20,'🤖AI'!D:F,3,false),VLOOKUP(A20,'🤖AI'!E:G,3,false))</f>
        <v>#N/A</v>
      </c>
      <c r="E20" s="10" t="str">
        <f>ifna(VLOOKUP(A20,'🧙AI2'!D:F,3,false),VLOOKUP(A20,'🧙AI2'!E:G,3,false))</f>
        <v>#N/A</v>
      </c>
      <c r="F20" s="10" t="str">
        <f t="shared" si="1"/>
        <v>#N/A</v>
      </c>
      <c r="G20" s="11" t="str">
        <f>VLOOKUP(A20,'🏉NFL'!D:I,6,false)</f>
        <v>#N/A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>
      <c r="A21" s="1" t="s">
        <v>62</v>
      </c>
      <c r="B21" s="10" t="str">
        <f>ifna(VLOOKUP(A21,'🏈NFL Efficiency'!D:N,11,false),VLOOKUP(A21,'🏈NFL Efficiency'!E:O,11,false))</f>
        <v>#N/A</v>
      </c>
      <c r="C21" s="11" t="str">
        <f>ifna(VLOOKUP(A21,'🏉NFL'!D:F,3,false)*VLOOKUP(A21,'🏉NFL'!D:L,9,false),VLOOKUP(A21,'🏉NFL'!E:G,3,false)*VLOOKUP(A21,'🏉NFL'!E:L,8,false))</f>
        <v>#N/A</v>
      </c>
      <c r="D21" s="10" t="str">
        <f>ifna(VLOOKUP(A21,'🤖AI'!D:F,3,false),VLOOKUP(A21,'🤖AI'!E:G,3,false))</f>
        <v>#N/A</v>
      </c>
      <c r="E21" s="10" t="str">
        <f>ifna(VLOOKUP(A21,'🧙AI2'!D:F,3,false),VLOOKUP(A21,'🧙AI2'!E:G,3,false))</f>
        <v>#N/A</v>
      </c>
      <c r="F21" s="10" t="str">
        <f t="shared" si="1"/>
        <v>#N/A</v>
      </c>
      <c r="G21" s="11" t="str">
        <f>VLOOKUP(A21,'🏉NFL'!D:I,6,false)</f>
        <v>#N/A</v>
      </c>
      <c r="H21" s="7"/>
      <c r="I21" s="7"/>
      <c r="J21" s="7"/>
      <c r="K21" s="10" t="str">
        <f t="shared" ref="K21:K40" si="12">K2-L2</f>
        <v>#N/A</v>
      </c>
      <c r="L21" s="7"/>
      <c r="M21" s="7"/>
      <c r="N21" s="7"/>
      <c r="O21" s="7"/>
      <c r="P21" s="7"/>
      <c r="Q21" s="7"/>
      <c r="R21" s="7"/>
      <c r="S21" s="7"/>
    </row>
    <row r="22">
      <c r="A22" s="1" t="s">
        <v>64</v>
      </c>
      <c r="B22" s="10" t="str">
        <f>ifna(VLOOKUP(A22,'🏈NFL Efficiency'!D:N,11,false),VLOOKUP(A22,'🏈NFL Efficiency'!E:O,11,false))</f>
        <v>#N/A</v>
      </c>
      <c r="C22" s="11" t="str">
        <f>ifna(VLOOKUP(A22,'🏉NFL'!D:F,3,false)*VLOOKUP(A22,'🏉NFL'!D:L,9,false),VLOOKUP(A22,'🏉NFL'!E:G,3,false)*VLOOKUP(A22,'🏉NFL'!E:L,8,false))</f>
        <v>#N/A</v>
      </c>
      <c r="D22" s="10" t="str">
        <f>ifna(VLOOKUP(A22,'🤖AI'!D:F,3,false),VLOOKUP(A22,'🤖AI'!E:G,3,false))</f>
        <v>#N/A</v>
      </c>
      <c r="E22" s="10" t="str">
        <f>ifna(VLOOKUP(A22,'🧙AI2'!D:F,3,false),VLOOKUP(A22,'🧙AI2'!E:G,3,false))</f>
        <v>#N/A</v>
      </c>
      <c r="F22" s="10" t="str">
        <f t="shared" si="1"/>
        <v>#N/A</v>
      </c>
      <c r="G22" s="11" t="str">
        <f>VLOOKUP(A22,'🏉NFL'!D:I,6,false)</f>
        <v>#N/A</v>
      </c>
      <c r="H22" s="7"/>
      <c r="I22" s="7"/>
      <c r="J22" s="7"/>
      <c r="K22" s="10" t="str">
        <f t="shared" si="12"/>
        <v>#N/A</v>
      </c>
      <c r="L22" s="7"/>
      <c r="M22" s="7"/>
      <c r="N22" s="7"/>
      <c r="O22" s="7"/>
      <c r="P22" s="7"/>
      <c r="Q22" s="7"/>
      <c r="R22" s="7"/>
      <c r="S22" s="7"/>
    </row>
    <row r="23">
      <c r="A23" s="1" t="s">
        <v>66</v>
      </c>
      <c r="B23" s="10">
        <f>ifna(VLOOKUP(A23,'🏈NFL Efficiency'!D:N,11,false),VLOOKUP(A23,'🏈NFL Efficiency'!E:O,11,false))</f>
        <v>28.6905</v>
      </c>
      <c r="C23" s="11">
        <f>ifna(VLOOKUP(A23,'🏉NFL'!D:F,3,false)*VLOOKUP(A23,'🏉NFL'!D:L,9,false),VLOOKUP(A23,'🏉NFL'!E:G,3,false)*VLOOKUP(A23,'🏉NFL'!E:L,8,false))</f>
        <v>19.48789603</v>
      </c>
      <c r="D23" s="10">
        <f>ifna(VLOOKUP(A23,'🤖AI'!D:F,3,false),VLOOKUP(A23,'🤖AI'!E:G,3,false))</f>
        <v>30.525</v>
      </c>
      <c r="E23" s="10">
        <f>ifna(VLOOKUP(A23,'🧙AI2'!D:F,3,false),VLOOKUP(A23,'🧙AI2'!E:G,3,false))</f>
        <v>25.2</v>
      </c>
      <c r="F23" s="10">
        <f t="shared" si="1"/>
        <v>26.23446534</v>
      </c>
      <c r="G23" s="11">
        <f>VLOOKUP(A23,'🏉NFL'!D:I,6,false)</f>
        <v>37.5</v>
      </c>
      <c r="H23" s="7"/>
      <c r="I23" s="7"/>
      <c r="J23" s="7"/>
      <c r="K23" s="10" t="str">
        <f t="shared" si="12"/>
        <v>#N/A</v>
      </c>
      <c r="L23" s="7"/>
      <c r="M23" s="7"/>
      <c r="N23" s="7"/>
      <c r="O23" s="7"/>
      <c r="P23" s="7"/>
      <c r="Q23" s="7"/>
      <c r="R23" s="7"/>
      <c r="S23" s="7"/>
    </row>
    <row r="24">
      <c r="A24" s="1" t="s">
        <v>68</v>
      </c>
      <c r="B24" s="10" t="str">
        <f>ifna(VLOOKUP(A24,'🏈NFL Efficiency'!D:N,11,false),VLOOKUP(A24,'🏈NFL Efficiency'!E:O,11,false))</f>
        <v>#N/A</v>
      </c>
      <c r="C24" s="11" t="str">
        <f>ifna(VLOOKUP(A24,'🏉NFL'!D:F,3,false)*VLOOKUP(A24,'🏉NFL'!D:L,9,false),VLOOKUP(A24,'🏉NFL'!E:G,3,false)*VLOOKUP(A24,'🏉NFL'!E:L,8,false))</f>
        <v>#N/A</v>
      </c>
      <c r="D24" s="10" t="str">
        <f>ifna(VLOOKUP(A24,'🤖AI'!D:F,3,false),VLOOKUP(A24,'🤖AI'!E:G,3,false))</f>
        <v>#N/A</v>
      </c>
      <c r="E24" s="10" t="str">
        <f>ifna(VLOOKUP(A24,'🧙AI2'!D:F,3,false),VLOOKUP(A24,'🧙AI2'!E:G,3,false))</f>
        <v>#N/A</v>
      </c>
      <c r="F24" s="10" t="str">
        <f t="shared" si="1"/>
        <v>#N/A</v>
      </c>
      <c r="G24" s="11" t="str">
        <f>VLOOKUP(A24,'🏉NFL'!D:I,6,false)</f>
        <v>#N/A</v>
      </c>
      <c r="H24" s="7"/>
      <c r="I24" s="7"/>
      <c r="J24" s="7"/>
      <c r="K24" s="10" t="str">
        <f t="shared" si="12"/>
        <v>#N/A</v>
      </c>
      <c r="L24" s="7"/>
      <c r="M24" s="7"/>
      <c r="N24" s="7"/>
      <c r="O24" s="7"/>
      <c r="P24" s="7"/>
      <c r="Q24" s="7"/>
      <c r="R24" s="7"/>
      <c r="S24" s="7"/>
    </row>
    <row r="25">
      <c r="A25" s="1" t="s">
        <v>70</v>
      </c>
      <c r="B25" s="10" t="str">
        <f>ifna(VLOOKUP(A25,'🏈NFL Efficiency'!D:N,11,false),VLOOKUP(A25,'🏈NFL Efficiency'!E:O,11,false))</f>
        <v>#N/A</v>
      </c>
      <c r="C25" s="11" t="str">
        <f>ifna(VLOOKUP(A25,'🏉NFL'!D:F,3,false)*VLOOKUP(A25,'🏉NFL'!D:L,9,false),VLOOKUP(A25,'🏉NFL'!E:G,3,false)*VLOOKUP(A25,'🏉NFL'!E:L,8,false))</f>
        <v>#N/A</v>
      </c>
      <c r="D25" s="10" t="str">
        <f>ifna(VLOOKUP(A25,'🤖AI'!D:F,3,false),VLOOKUP(A25,'🤖AI'!E:G,3,false))</f>
        <v>#N/A</v>
      </c>
      <c r="E25" s="10" t="str">
        <f>ifna(VLOOKUP(A25,'🧙AI2'!D:F,3,false),VLOOKUP(A25,'🧙AI2'!E:G,3,false))</f>
        <v>#N/A</v>
      </c>
      <c r="F25" s="10" t="str">
        <f t="shared" si="1"/>
        <v>#N/A</v>
      </c>
      <c r="G25" s="11" t="str">
        <f>VLOOKUP(A25,'🏉NFL'!D:I,6,false)</f>
        <v>#N/A</v>
      </c>
      <c r="H25" s="7"/>
      <c r="I25" s="7"/>
      <c r="J25" s="7"/>
      <c r="K25" s="10" t="str">
        <f t="shared" si="12"/>
        <v>#N/A</v>
      </c>
      <c r="L25" s="7"/>
      <c r="M25" s="7"/>
      <c r="N25" s="7"/>
      <c r="O25" s="7"/>
      <c r="P25" s="7"/>
      <c r="Q25" s="7"/>
      <c r="R25" s="7"/>
      <c r="S25" s="7"/>
    </row>
    <row r="26">
      <c r="A26" s="1" t="s">
        <v>72</v>
      </c>
      <c r="B26" s="10" t="str">
        <f>ifna(VLOOKUP(A26,'🏈NFL Efficiency'!D:N,11,false),VLOOKUP(A26,'🏈NFL Efficiency'!E:O,11,false))</f>
        <v>#N/A</v>
      </c>
      <c r="C26" s="11" t="str">
        <f>ifna(VLOOKUP(A26,'🏉NFL'!D:F,3,false)*VLOOKUP(A26,'🏉NFL'!D:L,9,false),VLOOKUP(A26,'🏉NFL'!E:G,3,false)*VLOOKUP(A26,'🏉NFL'!E:L,8,false))</f>
        <v>#N/A</v>
      </c>
      <c r="D26" s="10" t="str">
        <f>ifna(VLOOKUP(A26,'🤖AI'!D:F,3,false),VLOOKUP(A26,'🤖AI'!E:G,3,false))</f>
        <v>#N/A</v>
      </c>
      <c r="E26" s="10" t="str">
        <f>ifna(VLOOKUP(A26,'🧙AI2'!D:F,3,false),VLOOKUP(A26,'🧙AI2'!E:G,3,false))</f>
        <v>#N/A</v>
      </c>
      <c r="F26" s="10" t="str">
        <f t="shared" si="1"/>
        <v>#N/A</v>
      </c>
      <c r="G26" s="11" t="str">
        <f>VLOOKUP(A26,'🏉NFL'!D:I,6,false)</f>
        <v>#N/A</v>
      </c>
      <c r="H26" s="7"/>
      <c r="I26" s="7"/>
      <c r="J26" s="7"/>
      <c r="K26" s="10" t="str">
        <f t="shared" si="12"/>
        <v>#N/A</v>
      </c>
      <c r="L26" s="7"/>
      <c r="M26" s="7"/>
      <c r="N26" s="7"/>
      <c r="O26" s="7"/>
      <c r="P26" s="7"/>
      <c r="Q26" s="7"/>
      <c r="R26" s="7"/>
      <c r="S26" s="7"/>
    </row>
    <row r="27">
      <c r="A27" s="1" t="s">
        <v>74</v>
      </c>
      <c r="B27" s="10" t="str">
        <f>ifna(VLOOKUP(A27,'🏈NFL Efficiency'!D:N,11,false),VLOOKUP(A27,'🏈NFL Efficiency'!E:O,11,false))</f>
        <v>#N/A</v>
      </c>
      <c r="C27" s="11" t="str">
        <f>ifna(VLOOKUP(A27,'🏉NFL'!D:F,3,false)*VLOOKUP(A27,'🏉NFL'!D:L,9,false),VLOOKUP(A27,'🏉NFL'!E:G,3,false)*VLOOKUP(A27,'🏉NFL'!E:L,8,false))</f>
        <v>#N/A</v>
      </c>
      <c r="D27" s="10" t="str">
        <f>ifna(VLOOKUP(A27,'🤖AI'!D:F,3,false),VLOOKUP(A27,'🤖AI'!E:G,3,false))</f>
        <v>#N/A</v>
      </c>
      <c r="E27" s="10" t="str">
        <f>ifna(VLOOKUP(A27,'🧙AI2'!D:F,3,false),VLOOKUP(A27,'🧙AI2'!E:G,3,false))</f>
        <v>#N/A</v>
      </c>
      <c r="F27" s="10" t="str">
        <f t="shared" si="1"/>
        <v>#N/A</v>
      </c>
      <c r="G27" s="11" t="str">
        <f>VLOOKUP(A27,'🏉NFL'!D:I,6,false)</f>
        <v>#N/A</v>
      </c>
      <c r="H27" s="7"/>
      <c r="I27" s="7"/>
      <c r="J27" s="7"/>
      <c r="K27" s="10" t="str">
        <f t="shared" si="12"/>
        <v>#N/A</v>
      </c>
      <c r="L27" s="7"/>
      <c r="M27" s="7"/>
      <c r="N27" s="7"/>
      <c r="O27" s="7"/>
      <c r="P27" s="7"/>
      <c r="Q27" s="7"/>
      <c r="R27" s="7"/>
      <c r="S27" s="7"/>
    </row>
    <row r="28">
      <c r="B28" s="10" t="str">
        <f>ifna(VLOOKUP(A28,'🏈NFL Efficiency'!D:N,11,false),VLOOKUP(A28,'🏈NFL Efficiency'!E:O,11,false))</f>
        <v>#N/A</v>
      </c>
      <c r="C28" s="11" t="str">
        <f>ifna(VLOOKUP(A28,'🏉NFL'!D:F,3,false)*VLOOKUP(A28,'🏉NFL'!D:L,9,false),VLOOKUP(A28,'🏉NFL'!E:G,3,false)*VLOOKUP(A28,'🏉NFL'!E:L,8,false))</f>
        <v>#N/A</v>
      </c>
      <c r="D28" s="10" t="str">
        <f>ifna(VLOOKUP(A28,'🤖AI'!D:F,3,false),VLOOKUP(A28,'🤖AI'!E:G,3,false))</f>
        <v>#N/A</v>
      </c>
      <c r="E28" s="10" t="str">
        <f>ifna(VLOOKUP(A28,'🧙AI2'!D:F,3,false),VLOOKUP(A28,'🧙AI2'!E:G,3,false))</f>
        <v>#N/A</v>
      </c>
      <c r="F28" s="10" t="str">
        <f t="shared" si="1"/>
        <v>#N/A</v>
      </c>
      <c r="G28" s="11" t="str">
        <f>VLOOKUP(A28,'🏉NFL'!D:I,6,false)</f>
        <v>#N/A</v>
      </c>
      <c r="H28" s="7"/>
      <c r="I28" s="7"/>
      <c r="J28" s="7"/>
      <c r="K28" s="10" t="str">
        <f t="shared" si="12"/>
        <v>#N/A</v>
      </c>
      <c r="L28" s="7"/>
      <c r="M28" s="7"/>
      <c r="N28" s="7"/>
      <c r="O28" s="7"/>
      <c r="P28" s="7"/>
      <c r="Q28" s="7"/>
      <c r="R28" s="7"/>
      <c r="S28" s="7"/>
    </row>
    <row r="29">
      <c r="B29" s="10" t="str">
        <f>ifna(VLOOKUP(A29,'🏈NFL Efficiency'!D:N,11,false),VLOOKUP(A29,'🏈NFL Efficiency'!E:O,11,false))</f>
        <v>#N/A</v>
      </c>
      <c r="C29" s="11" t="str">
        <f>ifna(VLOOKUP(A29,'🏉NFL'!D:F,3,false)*VLOOKUP(A29,'🏉NFL'!D:L,9,false),VLOOKUP(A29,'🏉NFL'!E:G,3,false)*VLOOKUP(A29,'🏉NFL'!E:L,8,false))</f>
        <v>#N/A</v>
      </c>
      <c r="D29" s="10" t="str">
        <f>ifna(VLOOKUP(A29,'🤖AI'!D:F,3,false),VLOOKUP(A29,'🤖AI'!E:G,3,false))</f>
        <v>#N/A</v>
      </c>
      <c r="E29" s="10" t="str">
        <f>ifna(VLOOKUP(A29,'🧙AI2'!D:F,3,false),VLOOKUP(A29,'🧙AI2'!E:G,3,false))</f>
        <v>#N/A</v>
      </c>
      <c r="F29" s="10" t="str">
        <f t="shared" si="1"/>
        <v>#N/A</v>
      </c>
      <c r="G29" s="11" t="str">
        <f>VLOOKUP(A29,'🏉NFL'!D:I,6,false)</f>
        <v>#N/A</v>
      </c>
      <c r="H29" s="7"/>
      <c r="I29" s="7"/>
      <c r="J29" s="7"/>
      <c r="K29" s="10" t="str">
        <f t="shared" si="12"/>
        <v>#N/A</v>
      </c>
      <c r="L29" s="7"/>
      <c r="M29" s="7"/>
      <c r="N29" s="7"/>
      <c r="O29" s="7"/>
      <c r="P29" s="7"/>
      <c r="Q29" s="7"/>
      <c r="R29" s="7"/>
      <c r="S29" s="7"/>
    </row>
    <row r="30">
      <c r="B30" s="10" t="str">
        <f>ifna(VLOOKUP(A30,'🏈NFL Efficiency'!D:N,11,false),VLOOKUP(A30,'🏈NFL Efficiency'!E:O,11,false))</f>
        <v>#N/A</v>
      </c>
      <c r="C30" s="11" t="str">
        <f>ifna(VLOOKUP(A30,'🏉NFL'!D:F,3,false)*VLOOKUP(A30,'🏉NFL'!D:L,9,false),VLOOKUP(A30,'🏉NFL'!E:G,3,false)*VLOOKUP(A30,'🏉NFL'!E:L,8,false))</f>
        <v>#N/A</v>
      </c>
      <c r="D30" s="10" t="str">
        <f>ifna(VLOOKUP(A30,'🤖AI'!D:F,3,false),VLOOKUP(A30,'🤖AI'!E:G,3,false))</f>
        <v>#N/A</v>
      </c>
      <c r="E30" s="10" t="str">
        <f>ifna(VLOOKUP(A30,'🧙AI2'!D:F,3,false),VLOOKUP(A30,'🧙AI2'!E:G,3,false))</f>
        <v>#N/A</v>
      </c>
      <c r="F30" s="10" t="str">
        <f t="shared" si="1"/>
        <v>#N/A</v>
      </c>
      <c r="G30" s="11" t="str">
        <f>VLOOKUP(A30,'🏉NFL'!D:I,6,false)</f>
        <v>#N/A</v>
      </c>
      <c r="H30" s="7"/>
      <c r="I30" s="7"/>
      <c r="J30" s="7"/>
      <c r="K30" s="10" t="str">
        <f t="shared" si="12"/>
        <v>#N/A</v>
      </c>
      <c r="L30" s="7"/>
      <c r="M30" s="7"/>
      <c r="N30" s="7"/>
      <c r="O30" s="7"/>
      <c r="P30" s="7"/>
      <c r="Q30" s="7"/>
      <c r="R30" s="7"/>
      <c r="S30" s="7"/>
    </row>
    <row r="31">
      <c r="B31" s="10" t="str">
        <f>ifna(VLOOKUP(A31,'🏈NFL Efficiency'!D:N,11,false),VLOOKUP(A31,'🏈NFL Efficiency'!E:O,11,false))</f>
        <v>#N/A</v>
      </c>
      <c r="C31" s="11" t="str">
        <f>ifna(VLOOKUP(A31,'🏉NFL'!D:F,3,false)*VLOOKUP(A31,'🏉NFL'!D:L,9,false),VLOOKUP(A31,'🏉NFL'!E:G,3,false)*VLOOKUP(A31,'🏉NFL'!E:L,8,false))</f>
        <v>#N/A</v>
      </c>
      <c r="D31" s="10" t="str">
        <f>ifna(VLOOKUP(A31,'🤖AI'!D:F,3,false),VLOOKUP(A31,'🤖AI'!E:G,3,false))</f>
        <v>#N/A</v>
      </c>
      <c r="E31" s="10" t="str">
        <f>ifna(VLOOKUP(A31,'🧙AI2'!D:F,3,false),VLOOKUP(A31,'🧙AI2'!E:G,3,false))</f>
        <v>#N/A</v>
      </c>
      <c r="F31" s="10" t="str">
        <f t="shared" si="1"/>
        <v>#N/A</v>
      </c>
      <c r="G31" s="11" t="str">
        <f>VLOOKUP(A31,'🏉NFL'!D:I,6,false)</f>
        <v>#N/A</v>
      </c>
      <c r="H31" s="7"/>
      <c r="I31" s="7"/>
      <c r="J31" s="7"/>
      <c r="K31" s="10" t="str">
        <f t="shared" si="12"/>
        <v>#N/A</v>
      </c>
      <c r="L31" s="7"/>
      <c r="M31" s="7"/>
      <c r="N31" s="7"/>
      <c r="O31" s="7"/>
      <c r="P31" s="7"/>
      <c r="Q31" s="7"/>
      <c r="R31" s="7"/>
      <c r="S31" s="7"/>
    </row>
    <row r="32">
      <c r="B32" s="10" t="str">
        <f>ifna(VLOOKUP(A32,'🏈NFL Efficiency'!D:N,11,false),VLOOKUP(A32,'🏈NFL Efficiency'!E:O,11,false))</f>
        <v>#N/A</v>
      </c>
      <c r="C32" s="11" t="str">
        <f>ifna(VLOOKUP(A32,'🏉NFL'!D:F,3,false)*VLOOKUP(A32,'🏉NFL'!D:L,9,false),VLOOKUP(A32,'🏉NFL'!E:G,3,false)*VLOOKUP(A32,'🏉NFL'!E:L,8,false))</f>
        <v>#N/A</v>
      </c>
      <c r="D32" s="10" t="str">
        <f>ifna(VLOOKUP(A32,'🤖AI'!D:F,3,false),VLOOKUP(A32,'🤖AI'!E:G,3,false))</f>
        <v>#N/A</v>
      </c>
      <c r="E32" s="10" t="str">
        <f>ifna(VLOOKUP(A32,'🧙AI2'!D:F,3,false),VLOOKUP(A32,'🧙AI2'!E:G,3,false))</f>
        <v>#N/A</v>
      </c>
      <c r="F32" s="10" t="str">
        <f t="shared" si="1"/>
        <v>#N/A</v>
      </c>
      <c r="G32" s="11" t="str">
        <f>VLOOKUP(A32,'🏉NFL'!D:I,6,false)</f>
        <v>#N/A</v>
      </c>
      <c r="H32" s="7"/>
      <c r="I32" s="7"/>
      <c r="J32" s="7"/>
      <c r="K32" s="10" t="str">
        <f t="shared" si="12"/>
        <v>#N/A</v>
      </c>
      <c r="L32" s="7"/>
      <c r="M32" s="7"/>
      <c r="N32" s="7"/>
      <c r="O32" s="7"/>
      <c r="P32" s="7"/>
      <c r="Q32" s="7"/>
      <c r="R32" s="7"/>
      <c r="S32" s="7"/>
    </row>
    <row r="33">
      <c r="B33" s="10" t="str">
        <f>ifna(VLOOKUP(A33,'🏈NFL Efficiency'!D:N,11,false),VLOOKUP(A33,'🏈NFL Efficiency'!E:O,11,false))</f>
        <v>#N/A</v>
      </c>
      <c r="C33" s="11" t="str">
        <f>ifna(VLOOKUP(A33,'🏉NFL'!D:F,3,false)*VLOOKUP(A33,'🏉NFL'!D:L,9,false),VLOOKUP(A33,'🏉NFL'!E:G,3,false)*VLOOKUP(A33,'🏉NFL'!E:L,8,false))</f>
        <v>#N/A</v>
      </c>
      <c r="D33" s="10" t="str">
        <f>ifna(VLOOKUP(A33,'🤖AI'!D:F,3,false),VLOOKUP(A33,'🤖AI'!E:G,3,false))</f>
        <v>#N/A</v>
      </c>
      <c r="E33" s="10" t="str">
        <f>ifna(VLOOKUP(A33,'🧙AI2'!D:F,3,false),VLOOKUP(A33,'🧙AI2'!E:G,3,false))</f>
        <v>#N/A</v>
      </c>
      <c r="F33" s="10" t="str">
        <f t="shared" si="1"/>
        <v>#N/A</v>
      </c>
      <c r="G33" s="11" t="str">
        <f>VLOOKUP(A33,'🏉NFL'!D:I,6,false)</f>
        <v>#N/A</v>
      </c>
      <c r="H33" s="7"/>
      <c r="I33" s="7"/>
      <c r="J33" s="7"/>
      <c r="K33" s="13" t="str">
        <f t="shared" si="12"/>
        <v>#N/A</v>
      </c>
      <c r="L33" s="7"/>
      <c r="M33" s="7"/>
      <c r="N33" s="7"/>
      <c r="O33" s="7"/>
      <c r="P33" s="7"/>
      <c r="Q33" s="7"/>
      <c r="R33" s="7"/>
      <c r="S33" s="7"/>
    </row>
    <row r="34">
      <c r="A34" s="7"/>
      <c r="B34" s="12" t="str">
        <f t="shared" ref="B34:B35" si="13">ifna(VLOOKUP(A34,'Runs Created'!A:L,12,false),VLOOKUP(A34,'Runs Created'!B:M,12,false))</f>
        <v>#REF!</v>
      </c>
      <c r="C34" s="13" t="str">
        <f t="shared" ref="C34:C35" si="14">ifna(VLOOKUP(A34,BsR!A:C,3,false),VLOOKUP(A34,BsR!B:D,3,false))</f>
        <v>#REF!</v>
      </c>
      <c r="D34" s="12" t="str">
        <f t="shared" ref="D34:D35" si="15">ifna(VLOOKUP(A34,poly!A:N,14,false),VLOOKUP(A34,poly!B:Z,25,false))</f>
        <v>#REF!</v>
      </c>
      <c r="E34" s="12" t="str">
        <f t="shared" ref="E34:E35" si="16">ifna(VLOOKUP(A34,poly2!A:W,23,false),VLOOKUP(A34,poly2!B:AS,44,false))</f>
        <v>#REF!</v>
      </c>
      <c r="F34" s="13" t="str">
        <f t="shared" si="1"/>
        <v>#REF!</v>
      </c>
      <c r="G34" s="13" t="str">
        <f t="shared" ref="G34:G35" si="17">VLOOKUP(A34,BsR!A:F,6,false)</f>
        <v>#REF!</v>
      </c>
      <c r="H34" s="7"/>
      <c r="I34" s="7"/>
      <c r="J34" s="7"/>
      <c r="K34" s="13" t="str">
        <f t="shared" si="12"/>
        <v>#N/A</v>
      </c>
      <c r="L34" s="7"/>
      <c r="M34" s="7"/>
      <c r="N34" s="7"/>
      <c r="O34" s="7"/>
      <c r="P34" s="7"/>
      <c r="Q34" s="7"/>
      <c r="R34" s="7"/>
      <c r="S34" s="7"/>
    </row>
    <row r="35">
      <c r="A35" s="7"/>
      <c r="B35" s="12" t="str">
        <f t="shared" si="13"/>
        <v>#REF!</v>
      </c>
      <c r="C35" s="13" t="str">
        <f t="shared" si="14"/>
        <v>#REF!</v>
      </c>
      <c r="D35" s="12" t="str">
        <f t="shared" si="15"/>
        <v>#REF!</v>
      </c>
      <c r="E35" s="12" t="str">
        <f t="shared" si="16"/>
        <v>#REF!</v>
      </c>
      <c r="F35" s="13" t="str">
        <f t="shared" si="1"/>
        <v>#REF!</v>
      </c>
      <c r="G35" s="13" t="str">
        <f t="shared" si="17"/>
        <v>#REF!</v>
      </c>
      <c r="H35" s="7"/>
      <c r="I35" s="7"/>
      <c r="J35" s="7"/>
      <c r="K35" s="13" t="str">
        <f t="shared" si="12"/>
        <v>#N/A</v>
      </c>
      <c r="L35" s="7"/>
      <c r="M35" s="7"/>
      <c r="N35" s="7"/>
      <c r="O35" s="7"/>
      <c r="P35" s="7"/>
      <c r="Q35" s="7"/>
      <c r="R35" s="7"/>
      <c r="S35" s="7"/>
    </row>
    <row r="36">
      <c r="A36" s="7"/>
      <c r="B36" s="14"/>
      <c r="C36" s="7"/>
      <c r="D36" s="7"/>
      <c r="E36" s="7"/>
      <c r="F36" s="7"/>
      <c r="G36" s="7"/>
      <c r="H36" s="7"/>
      <c r="I36" s="7"/>
      <c r="J36" s="7"/>
      <c r="K36" s="13" t="str">
        <f t="shared" si="12"/>
        <v>#N/A</v>
      </c>
      <c r="L36" s="7"/>
      <c r="M36" s="7"/>
      <c r="N36" s="7"/>
      <c r="O36" s="7"/>
      <c r="P36" s="7"/>
      <c r="Q36" s="7"/>
      <c r="R36" s="7"/>
      <c r="S36" s="7"/>
    </row>
    <row r="37">
      <c r="A37" s="7"/>
      <c r="B37" s="14"/>
      <c r="C37" s="7"/>
      <c r="D37" s="7"/>
      <c r="E37" s="7"/>
      <c r="F37" s="7"/>
      <c r="G37" s="7"/>
      <c r="H37" s="7"/>
      <c r="I37" s="7"/>
      <c r="J37" s="7"/>
      <c r="K37" s="13" t="str">
        <f t="shared" si="12"/>
        <v>#N/A</v>
      </c>
      <c r="L37" s="7"/>
      <c r="M37" s="7"/>
      <c r="N37" s="7"/>
      <c r="O37" s="7"/>
      <c r="P37" s="7"/>
      <c r="Q37" s="7"/>
      <c r="R37" s="7"/>
      <c r="S37" s="7"/>
    </row>
    <row r="38">
      <c r="A38" s="7"/>
      <c r="B38" s="14"/>
      <c r="C38" s="7"/>
      <c r="D38" s="7"/>
      <c r="E38" s="7"/>
      <c r="F38" s="7"/>
      <c r="G38" s="7"/>
      <c r="H38" s="7"/>
      <c r="I38" s="7"/>
      <c r="J38" s="7"/>
      <c r="K38" s="11">
        <f t="shared" si="12"/>
        <v>0</v>
      </c>
      <c r="L38" s="7"/>
      <c r="M38" s="7"/>
      <c r="N38" s="7"/>
      <c r="O38" s="7"/>
      <c r="P38" s="7"/>
      <c r="Q38" s="7"/>
      <c r="R38" s="7"/>
      <c r="S38" s="7"/>
    </row>
    <row r="39">
      <c r="A39" s="7"/>
      <c r="B39" s="14"/>
      <c r="C39" s="7"/>
      <c r="D39" s="7"/>
      <c r="E39" s="7"/>
      <c r="F39" s="7"/>
      <c r="G39" s="7"/>
      <c r="H39" s="7"/>
      <c r="I39" s="7"/>
      <c r="J39" s="7"/>
      <c r="K39" s="11">
        <f t="shared" si="12"/>
        <v>0</v>
      </c>
      <c r="L39" s="7"/>
      <c r="M39" s="7"/>
      <c r="N39" s="7"/>
      <c r="O39" s="7"/>
      <c r="P39" s="7"/>
      <c r="Q39" s="7"/>
      <c r="R39" s="7"/>
      <c r="S39" s="7"/>
    </row>
    <row r="40">
      <c r="A40" s="7"/>
      <c r="B40" s="14"/>
      <c r="C40" s="7"/>
      <c r="D40" s="7"/>
      <c r="E40" s="7"/>
      <c r="F40" s="7"/>
      <c r="G40" s="7"/>
      <c r="H40" s="7"/>
      <c r="I40" s="7"/>
      <c r="J40" s="7"/>
      <c r="K40" s="10" t="str">
        <f t="shared" si="12"/>
        <v>#N/A</v>
      </c>
      <c r="L40" s="7"/>
      <c r="M40" s="7"/>
      <c r="N40" s="7"/>
      <c r="O40" s="7"/>
      <c r="P40" s="7"/>
      <c r="Q40" s="7"/>
      <c r="R40" s="7"/>
      <c r="S40" s="7"/>
    </row>
    <row r="41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  <row r="1001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25"/>
    <col customWidth="1" min="4" max="4" width="18.63"/>
    <col customWidth="1" min="5" max="5" width="17.0"/>
    <col customWidth="1" min="6" max="6" width="12.88"/>
    <col customWidth="1" min="7" max="7" width="12.5"/>
    <col hidden="1" min="8" max="8" width="12.63"/>
    <col customWidth="1" min="9" max="9" width="6.88"/>
    <col hidden="1" min="10" max="16" width="12.63"/>
    <col customWidth="1" min="17" max="17" width="19.88"/>
    <col customWidth="1" min="18" max="18" width="15.38"/>
    <col customWidth="1" min="19" max="19" width="17.88"/>
    <col customWidth="1" min="20" max="20" width="14.0"/>
    <col customWidth="1" min="21" max="21" width="14.25"/>
    <col customWidth="1" min="22" max="22" width="13.63"/>
    <col customWidth="1" min="23" max="23" width="22.25"/>
  </cols>
  <sheetData>
    <row r="1">
      <c r="A1" s="1" t="str">
        <f>IFERROR(__xludf.DUMMYFUNCTION("IMPORTRANGE(""https://docs.google.com/spreadsheets/d/1DFoIrxUwPEVMYtqIGptuIILQxy99UmPxQ9Jb2TD3WsU/edit?gid=583283758#gid=583283758"",""Model!A1:Y"")"),"home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 team")</f>
        <v>home team</v>
      </c>
      <c r="E1" s="1" t="str">
        <f>IFERROR(__xludf.DUMMYFUNCTION("""COMPUTED_VALUE"""),"away team")</f>
        <v>away team</v>
      </c>
      <c r="F1" s="1" t="str">
        <f>IFERROR(__xludf.DUMMYFUNCTION("""COMPUTED_VALUE"""),"home score")</f>
        <v>home score</v>
      </c>
      <c r="G1" s="1" t="str">
        <f>IFERROR(__xludf.DUMMYFUNCTION("""COMPUTED_VALUE"""),"away score")</f>
        <v>away score</v>
      </c>
      <c r="H1" s="1" t="str">
        <f>IFERROR(__xludf.DUMMYFUNCTION("""COMPUTED_VALUE"""),"Total Score")</f>
        <v>Total Score</v>
      </c>
      <c r="I1" s="1" t="str">
        <f>IFERROR(__xludf.DUMMYFUNCTION("""COMPUTED_VALUE"""),"Line")</f>
        <v>Line</v>
      </c>
      <c r="J1" s="1" t="str">
        <f>IFERROR(__xludf.DUMMYFUNCTION("""COMPUTED_VALUE"""),"Delta")</f>
        <v>Delta</v>
      </c>
      <c r="K1" s="1" t="str">
        <f>IFERROR(__xludf.DUMMYFUNCTION("""COMPUTED_VALUE"""),"Model Margin")</f>
        <v>Model Margin</v>
      </c>
      <c r="L1" s="1" t="str">
        <f>IFERROR(__xludf.DUMMYFUNCTION("""COMPUTED_VALUE"""),"scale factor")</f>
        <v>scale factor</v>
      </c>
      <c r="M1" s="1" t="str">
        <f>IFERROR(__xludf.DUMMYFUNCTION("""COMPUTED_VALUE"""),"adjusted total score")</f>
        <v>adjusted total score</v>
      </c>
      <c r="N1" s="3" t="str">
        <f>IFERROR(__xludf.DUMMYFUNCTION("""COMPUTED_VALUE"""),"adjusted delta")</f>
        <v>adjusted delta</v>
      </c>
      <c r="O1" s="1" t="str">
        <f>IFERROR(__xludf.DUMMYFUNCTION("""COMPUTED_VALUE"""),"adjusted delta scaled")</f>
        <v>adjusted delta scaled</v>
      </c>
      <c r="P1" s="1" t="str">
        <f>IFERROR(__xludf.DUMMYFUNCTION("""COMPUTED_VALUE"""),"offset")</f>
        <v>offset</v>
      </c>
      <c r="Q1" s="1" t="str">
        <f>IFERROR(__xludf.DUMMYFUNCTION("""COMPUTED_VALUE"""),"predicted total score")</f>
        <v>predicted total score</v>
      </c>
      <c r="R1" s="1" t="str">
        <f>IFERROR(__xludf.DUMMYFUNCTION("""COMPUTED_VALUE"""),"predicted delta")</f>
        <v>predicted delta</v>
      </c>
      <c r="S1" s="1" t="str">
        <f>IFERROR(__xludf.DUMMYFUNCTION("""COMPUTED_VALUE"""),"recommended bet")</f>
        <v>recommended bet</v>
      </c>
      <c r="T1" s="1" t="str">
        <f>IFERROR(__xludf.DUMMYFUNCTION("""COMPUTED_VALUE"""),"Home Margin")</f>
        <v>Home Margin</v>
      </c>
      <c r="U1" s="1" t="str">
        <f>IFERROR(__xludf.DUMMYFUNCTION("""COMPUTED_VALUE"""),"Home Spread")</f>
        <v>Home Spread</v>
      </c>
      <c r="V1" s="1" t="str">
        <f>IFERROR(__xludf.DUMMYFUNCTION("""COMPUTED_VALUE"""),"Spread Delta")</f>
        <v>Spread Delta</v>
      </c>
      <c r="W1" s="1" t="str">
        <f>IFERROR(__xludf.DUMMYFUNCTION("""COMPUTED_VALUE"""),"Recommended ATS Bet")</f>
        <v>Recommended ATS Bet</v>
      </c>
      <c r="X1" s="1" t="str">
        <f>IFERROR(__xludf.DUMMYFUNCTION("""COMPUTED_VALUE"""),"ATS Odds")</f>
        <v>ATS Odds</v>
      </c>
      <c r="Y1" s="1" t="str">
        <f>IFERROR(__xludf.DUMMYFUNCTION("""COMPUTED_VALUE"""),"Totals Odds")</f>
        <v>Totals Odds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2">
        <f>IFERROR(__xludf.DUMMYFUNCTION("""COMPUTED_VALUE"""),30.789319166665788)</f>
        <v>30.78931917</v>
      </c>
      <c r="G2" s="2">
        <f>IFERROR(__xludf.DUMMYFUNCTION("""COMPUTED_VALUE"""),28.457684583332096)</f>
        <v>28.45768458</v>
      </c>
      <c r="H2" s="2">
        <f>IFERROR(__xludf.DUMMYFUNCTION("""COMPUTED_VALUE"""),59.24700374999789)</f>
        <v>59.24700375</v>
      </c>
      <c r="I2" s="1">
        <f>IFERROR(__xludf.DUMMYFUNCTION("""COMPUTED_VALUE"""),37.5)</f>
        <v>37.5</v>
      </c>
      <c r="J2" s="2">
        <f>IFERROR(__xludf.DUMMYFUNCTION("""COMPUTED_VALUE"""),21.747003749997887)</f>
        <v>21.74700375</v>
      </c>
      <c r="K2" s="1">
        <f>IFERROR(__xludf.DUMMYFUNCTION("""COMPUTED_VALUE"""),1.0)</f>
        <v>1</v>
      </c>
      <c r="L2" s="1">
        <f>IFERROR(__xludf.DUMMYFUNCTION("""COMPUTED_VALUE"""),0.6329433894293423)</f>
        <v>0.6329433894</v>
      </c>
      <c r="M2" s="1">
        <f>IFERROR(__xludf.DUMMYFUNCTION("""COMPUTED_VALUE"""),37.49999936705662)</f>
        <v>37.49999937</v>
      </c>
      <c r="N2" s="3">
        <f>IFERROR(__xludf.DUMMYFUNCTION("""COMPUTED_VALUE"""),-6.329433830387643E-7)</f>
        <v>-0.000000632943383</v>
      </c>
      <c r="O2" s="1">
        <f>IFERROR(__xludf.DUMMYFUNCTION("""COMPUTED_VALUE"""),-0.6329433830387643)</f>
        <v>-0.632943383</v>
      </c>
      <c r="P2" s="3">
        <f>IFERROR(__xludf.DUMMYFUNCTION("""COMPUTED_VALUE"""),-4.219622553591762E-8)</f>
        <v>-0.00000004219622554</v>
      </c>
      <c r="Q2" s="1">
        <f>IFERROR(__xludf.DUMMYFUNCTION("""COMPUTED_VALUE"""),37.500000056056614)</f>
        <v>37.50000006</v>
      </c>
      <c r="R2" s="1">
        <f>IFERROR(__xludf.DUMMYFUNCTION("""COMPUTED_VALUE"""),0.5605661357321878)</f>
        <v>0.5605661357</v>
      </c>
      <c r="S2" s="1" t="str">
        <f>IFERROR(__xludf.DUMMYFUNCTION("""COMPUTED_VALUE"""),"")</f>
        <v/>
      </c>
      <c r="T2" s="2">
        <f>IFERROR(__xludf.DUMMYFUNCTION("""COMPUTED_VALUE"""),-2.331634583333692)</f>
        <v>-2.331634583</v>
      </c>
      <c r="U2" s="1">
        <f>IFERROR(__xludf.DUMMYFUNCTION("""COMPUTED_VALUE"""),-6.0)</f>
        <v>-6</v>
      </c>
      <c r="V2" s="2">
        <f>IFERROR(__xludf.DUMMYFUNCTION("""COMPUTED_VALUE"""),-3.668365416666308)</f>
        <v>-3.668365417</v>
      </c>
      <c r="W2" s="1" t="str">
        <f>IFERROR(__xludf.DUMMYFUNCTION("""COMPUTED_VALUE"""),"")</f>
        <v/>
      </c>
      <c r="X2" s="1">
        <f>IFERROR(__xludf.DUMMYFUNCTION("""COMPUTED_VALUE"""),-115.0)</f>
        <v>-115</v>
      </c>
      <c r="Y2" s="1">
        <f>IFERROR(__xludf.DUMMYFUNCTION("""COMPUTED_VALUE"""),-108.0)</f>
        <v>-108</v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1" t="str">
        <f>IFERROR(__xludf.DUMMYFUNCTION("""COMPUTED_VALUE"""),"#N/A")</f>
        <v>#N/A</v>
      </c>
      <c r="M3" s="1" t="str">
        <f>IFERROR(__xludf.DUMMYFUNCTION("""COMPUTED_VALUE"""),"#N/A")</f>
        <v>#N/A</v>
      </c>
      <c r="N3" s="3">
        <f>IFERROR(__xludf.DUMMYFUNCTION("""COMPUTED_VALUE"""),0.0)</f>
        <v>0</v>
      </c>
      <c r="O3" s="1">
        <f>IFERROR(__xludf.DUMMYFUNCTION("""COMPUTED_VALUE"""),0.0)</f>
        <v>0</v>
      </c>
      <c r="P3" s="1"/>
      <c r="Q3" s="1" t="str">
        <f>IFERROR(__xludf.DUMMYFUNCTION("""COMPUTED_VALUE"""),"#N/A")</f>
        <v>#N/A</v>
      </c>
      <c r="R3" s="1" t="str">
        <f>IFERROR(__xludf.DUMMYFUNCTION("""COMPUTED_VALUE"""),"#N/A")</f>
        <v>#N/A</v>
      </c>
      <c r="S3" s="1" t="str">
        <f>IFERROR(__xludf.DUMMYFUNCTION("""COMPUTED_VALUE"""),"#N/A")</f>
        <v>#N/A</v>
      </c>
      <c r="T3" s="2" t="str">
        <f>IFERROR(__xludf.DUMMYFUNCTION("""COMPUTED_VALUE"""),"#N/A")</f>
        <v>#N/A</v>
      </c>
      <c r="U3" s="1" t="str">
        <f>IFERROR(__xludf.DUMMYFUNCTION("""COMPUTED_VALUE"""),"#N/A")</f>
        <v>#N/A</v>
      </c>
      <c r="V3" s="2" t="str">
        <f>IFERROR(__xludf.DUMMYFUNCTION("""COMPUTED_VALUE"""),"#N/A")</f>
        <v>#N/A</v>
      </c>
      <c r="W3" s="1" t="str">
        <f>IFERROR(__xludf.DUMMYFUNCTION("""COMPUTED_VALUE"""),"#N/A")</f>
        <v>#N/A</v>
      </c>
      <c r="X3" s="1" t="str">
        <f>IFERROR(__xludf.DUMMYFUNCTION("""COMPUTED_VALUE"""),"#N/A")</f>
        <v>#N/A</v>
      </c>
      <c r="Y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1" t="str">
        <f>IFERROR(__xludf.DUMMYFUNCTION("""COMPUTED_VALUE"""),"#N/A")</f>
        <v>#N/A</v>
      </c>
      <c r="M4" s="1" t="str">
        <f>IFERROR(__xludf.DUMMYFUNCTION("""COMPUTED_VALUE"""),"#N/A")</f>
        <v>#N/A</v>
      </c>
      <c r="N4" s="3">
        <f>IFERROR(__xludf.DUMMYFUNCTION("""COMPUTED_VALUE"""),0.0)</f>
        <v>0</v>
      </c>
      <c r="O4" s="1">
        <f>IFERROR(__xludf.DUMMYFUNCTION("""COMPUTED_VALUE"""),0.0)</f>
        <v>0</v>
      </c>
      <c r="P4" s="1"/>
      <c r="Q4" s="1" t="str">
        <f>IFERROR(__xludf.DUMMYFUNCTION("""COMPUTED_VALUE"""),"#N/A")</f>
        <v>#N/A</v>
      </c>
      <c r="R4" s="1" t="str">
        <f>IFERROR(__xludf.DUMMYFUNCTION("""COMPUTED_VALUE"""),"#N/A")</f>
        <v>#N/A</v>
      </c>
      <c r="S4" s="1" t="str">
        <f>IFERROR(__xludf.DUMMYFUNCTION("""COMPUTED_VALUE"""),"#N/A")</f>
        <v>#N/A</v>
      </c>
      <c r="T4" s="2" t="str">
        <f>IFERROR(__xludf.DUMMYFUNCTION("""COMPUTED_VALUE"""),"#N/A")</f>
        <v>#N/A</v>
      </c>
      <c r="U4" s="1" t="str">
        <f>IFERROR(__xludf.DUMMYFUNCTION("""COMPUTED_VALUE"""),"#N/A")</f>
        <v>#N/A</v>
      </c>
      <c r="V4" s="2" t="str">
        <f>IFERROR(__xludf.DUMMYFUNCTION("""COMPUTED_VALUE"""),"#N/A")</f>
        <v>#N/A</v>
      </c>
      <c r="W4" s="1" t="str">
        <f>IFERROR(__xludf.DUMMYFUNCTION("""COMPUTED_VALUE"""),"#N/A")</f>
        <v>#N/A</v>
      </c>
      <c r="X4" s="1" t="str">
        <f>IFERROR(__xludf.DUMMYFUNCTION("""COMPUTED_VALUE"""),"#N/A")</f>
        <v>#N/A</v>
      </c>
      <c r="Y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1" t="str">
        <f>IFERROR(__xludf.DUMMYFUNCTION("""COMPUTED_VALUE"""),"#N/A")</f>
        <v>#N/A</v>
      </c>
      <c r="M5" s="1" t="str">
        <f>IFERROR(__xludf.DUMMYFUNCTION("""COMPUTED_VALUE"""),"#N/A")</f>
        <v>#N/A</v>
      </c>
      <c r="N5" s="3">
        <f>IFERROR(__xludf.DUMMYFUNCTION("""COMPUTED_VALUE"""),0.0)</f>
        <v>0</v>
      </c>
      <c r="O5" s="1">
        <f>IFERROR(__xludf.DUMMYFUNCTION("""COMPUTED_VALUE"""),0.0)</f>
        <v>0</v>
      </c>
      <c r="P5" s="1"/>
      <c r="Q5" s="1" t="str">
        <f>IFERROR(__xludf.DUMMYFUNCTION("""COMPUTED_VALUE"""),"#N/A")</f>
        <v>#N/A</v>
      </c>
      <c r="R5" s="1" t="str">
        <f>IFERROR(__xludf.DUMMYFUNCTION("""COMPUTED_VALUE"""),"#N/A")</f>
        <v>#N/A</v>
      </c>
      <c r="S5" s="1" t="str">
        <f>IFERROR(__xludf.DUMMYFUNCTION("""COMPUTED_VALUE"""),"#N/A")</f>
        <v>#N/A</v>
      </c>
      <c r="T5" s="2" t="str">
        <f>IFERROR(__xludf.DUMMYFUNCTION("""COMPUTED_VALUE"""),"#N/A")</f>
        <v>#N/A</v>
      </c>
      <c r="U5" s="1" t="str">
        <f>IFERROR(__xludf.DUMMYFUNCTION("""COMPUTED_VALUE"""),"#N/A")</f>
        <v>#N/A</v>
      </c>
      <c r="V5" s="2" t="str">
        <f>IFERROR(__xludf.DUMMYFUNCTION("""COMPUTED_VALUE"""),"#N/A")</f>
        <v>#N/A</v>
      </c>
      <c r="W5" s="1" t="str">
        <f>IFERROR(__xludf.DUMMYFUNCTION("""COMPUTED_VALUE"""),"#N/A")</f>
        <v>#N/A</v>
      </c>
      <c r="X5" s="1" t="str">
        <f>IFERROR(__xludf.DUMMYFUNCTION("""COMPUTED_VALUE"""),"#N/A")</f>
        <v>#N/A</v>
      </c>
      <c r="Y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1" t="str">
        <f>IFERROR(__xludf.DUMMYFUNCTION("""COMPUTED_VALUE"""),"#N/A")</f>
        <v>#N/A</v>
      </c>
      <c r="M6" s="1" t="str">
        <f>IFERROR(__xludf.DUMMYFUNCTION("""COMPUTED_VALUE"""),"#N/A")</f>
        <v>#N/A</v>
      </c>
      <c r="N6" s="3">
        <f>IFERROR(__xludf.DUMMYFUNCTION("""COMPUTED_VALUE"""),0.0)</f>
        <v>0</v>
      </c>
      <c r="O6" s="1">
        <f>IFERROR(__xludf.DUMMYFUNCTION("""COMPUTED_VALUE"""),0.0)</f>
        <v>0</v>
      </c>
      <c r="P6" s="1"/>
      <c r="Q6" s="1" t="str">
        <f>IFERROR(__xludf.DUMMYFUNCTION("""COMPUTED_VALUE"""),"#N/A")</f>
        <v>#N/A</v>
      </c>
      <c r="R6" s="1" t="str">
        <f>IFERROR(__xludf.DUMMYFUNCTION("""COMPUTED_VALUE"""),"#N/A")</f>
        <v>#N/A</v>
      </c>
      <c r="S6" s="1" t="str">
        <f>IFERROR(__xludf.DUMMYFUNCTION("""COMPUTED_VALUE"""),"#N/A")</f>
        <v>#N/A</v>
      </c>
      <c r="T6" s="2" t="str">
        <f>IFERROR(__xludf.DUMMYFUNCTION("""COMPUTED_VALUE"""),"#N/A")</f>
        <v>#N/A</v>
      </c>
      <c r="U6" s="1" t="str">
        <f>IFERROR(__xludf.DUMMYFUNCTION("""COMPUTED_VALUE"""),"#N/A")</f>
        <v>#N/A</v>
      </c>
      <c r="V6" s="2" t="str">
        <f>IFERROR(__xludf.DUMMYFUNCTION("""COMPUTED_VALUE"""),"#N/A")</f>
        <v>#N/A</v>
      </c>
      <c r="W6" s="1" t="str">
        <f>IFERROR(__xludf.DUMMYFUNCTION("""COMPUTED_VALUE"""),"#N/A")</f>
        <v>#N/A</v>
      </c>
      <c r="X6" s="1" t="str">
        <f>IFERROR(__xludf.DUMMYFUNCTION("""COMPUTED_VALUE"""),"#N/A")</f>
        <v>#N/A</v>
      </c>
      <c r="Y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1" t="str">
        <f>IFERROR(__xludf.DUMMYFUNCTION("""COMPUTED_VALUE"""),"#N/A")</f>
        <v>#N/A</v>
      </c>
      <c r="M7" s="1" t="str">
        <f>IFERROR(__xludf.DUMMYFUNCTION("""COMPUTED_VALUE"""),"#N/A")</f>
        <v>#N/A</v>
      </c>
      <c r="N7" s="3">
        <f>IFERROR(__xludf.DUMMYFUNCTION("""COMPUTED_VALUE"""),0.0)</f>
        <v>0</v>
      </c>
      <c r="O7" s="1">
        <f>IFERROR(__xludf.DUMMYFUNCTION("""COMPUTED_VALUE"""),0.0)</f>
        <v>0</v>
      </c>
      <c r="P7" s="1"/>
      <c r="Q7" s="1" t="str">
        <f>IFERROR(__xludf.DUMMYFUNCTION("""COMPUTED_VALUE"""),"#N/A")</f>
        <v>#N/A</v>
      </c>
      <c r="R7" s="1" t="str">
        <f>IFERROR(__xludf.DUMMYFUNCTION("""COMPUTED_VALUE"""),"#N/A")</f>
        <v>#N/A</v>
      </c>
      <c r="S7" s="1" t="str">
        <f>IFERROR(__xludf.DUMMYFUNCTION("""COMPUTED_VALUE"""),"#N/A")</f>
        <v>#N/A</v>
      </c>
      <c r="T7" s="2" t="str">
        <f>IFERROR(__xludf.DUMMYFUNCTION("""COMPUTED_VALUE"""),"#N/A")</f>
        <v>#N/A</v>
      </c>
      <c r="U7" s="1" t="str">
        <f>IFERROR(__xludf.DUMMYFUNCTION("""COMPUTED_VALUE"""),"#N/A")</f>
        <v>#N/A</v>
      </c>
      <c r="V7" s="2" t="str">
        <f>IFERROR(__xludf.DUMMYFUNCTION("""COMPUTED_VALUE"""),"#N/A")</f>
        <v>#N/A</v>
      </c>
      <c r="W7" s="1" t="str">
        <f>IFERROR(__xludf.DUMMYFUNCTION("""COMPUTED_VALUE"""),"#N/A")</f>
        <v>#N/A</v>
      </c>
      <c r="X7" s="1" t="str">
        <f>IFERROR(__xludf.DUMMYFUNCTION("""COMPUTED_VALUE"""),"#N/A")</f>
        <v>#N/A</v>
      </c>
      <c r="Y7" s="1" t="str">
        <f>IFERROR(__xludf.DUMMYFUNCTION("""COMPUTED_VALUE"""),"#N/A")</f>
        <v>#N/A</v>
      </c>
    </row>
    <row r="8" hidden="1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1" t="str">
        <f>IFERROR(__xludf.DUMMYFUNCTION("""COMPUTED_VALUE"""),"#N/A")</f>
        <v>#N/A</v>
      </c>
      <c r="M8" s="1" t="str">
        <f>IFERROR(__xludf.DUMMYFUNCTION("""COMPUTED_VALUE"""),"#N/A")</f>
        <v>#N/A</v>
      </c>
      <c r="N8" s="3">
        <f>IFERROR(__xludf.DUMMYFUNCTION("""COMPUTED_VALUE"""),0.0)</f>
        <v>0</v>
      </c>
      <c r="O8" s="1">
        <f>IFERROR(__xludf.DUMMYFUNCTION("""COMPUTED_VALUE"""),0.0)</f>
        <v>0</v>
      </c>
      <c r="P8" s="1"/>
      <c r="Q8" s="1" t="str">
        <f>IFERROR(__xludf.DUMMYFUNCTION("""COMPUTED_VALUE"""),"#N/A")</f>
        <v>#N/A</v>
      </c>
      <c r="R8" s="1" t="str">
        <f>IFERROR(__xludf.DUMMYFUNCTION("""COMPUTED_VALUE"""),"#N/A")</f>
        <v>#N/A</v>
      </c>
      <c r="S8" s="1" t="str">
        <f>IFERROR(__xludf.DUMMYFUNCTION("""COMPUTED_VALUE"""),"#N/A")</f>
        <v>#N/A</v>
      </c>
      <c r="T8" s="2" t="str">
        <f>IFERROR(__xludf.DUMMYFUNCTION("""COMPUTED_VALUE"""),"#N/A")</f>
        <v>#N/A</v>
      </c>
      <c r="U8" s="1" t="str">
        <f>IFERROR(__xludf.DUMMYFUNCTION("""COMPUTED_VALUE"""),"#N/A")</f>
        <v>#N/A</v>
      </c>
      <c r="V8" s="2" t="str">
        <f>IFERROR(__xludf.DUMMYFUNCTION("""COMPUTED_VALUE"""),"#N/A")</f>
        <v>#N/A</v>
      </c>
      <c r="W8" s="1" t="str">
        <f>IFERROR(__xludf.DUMMYFUNCTION("""COMPUTED_VALUE"""),"#N/A")</f>
        <v>#N/A</v>
      </c>
      <c r="X8" s="1" t="str">
        <f>IFERROR(__xludf.DUMMYFUNCTION("""COMPUTED_VALUE"""),"#N/A")</f>
        <v>#N/A</v>
      </c>
      <c r="Y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1" t="str">
        <f>IFERROR(__xludf.DUMMYFUNCTION("""COMPUTED_VALUE"""),"#N/A")</f>
        <v>#N/A</v>
      </c>
      <c r="M9" s="1" t="str">
        <f>IFERROR(__xludf.DUMMYFUNCTION("""COMPUTED_VALUE"""),"#N/A")</f>
        <v>#N/A</v>
      </c>
      <c r="N9" s="3">
        <f>IFERROR(__xludf.DUMMYFUNCTION("""COMPUTED_VALUE"""),0.0)</f>
        <v>0</v>
      </c>
      <c r="O9" s="1">
        <f>IFERROR(__xludf.DUMMYFUNCTION("""COMPUTED_VALUE"""),0.0)</f>
        <v>0</v>
      </c>
      <c r="P9" s="1"/>
      <c r="Q9" s="1" t="str">
        <f>IFERROR(__xludf.DUMMYFUNCTION("""COMPUTED_VALUE"""),"#N/A")</f>
        <v>#N/A</v>
      </c>
      <c r="R9" s="1" t="str">
        <f>IFERROR(__xludf.DUMMYFUNCTION("""COMPUTED_VALUE"""),"#N/A")</f>
        <v>#N/A</v>
      </c>
      <c r="S9" s="1" t="str">
        <f>IFERROR(__xludf.DUMMYFUNCTION("""COMPUTED_VALUE"""),"#N/A")</f>
        <v>#N/A</v>
      </c>
      <c r="T9" s="2" t="str">
        <f>IFERROR(__xludf.DUMMYFUNCTION("""COMPUTED_VALUE"""),"#N/A")</f>
        <v>#N/A</v>
      </c>
      <c r="U9" s="1" t="str">
        <f>IFERROR(__xludf.DUMMYFUNCTION("""COMPUTED_VALUE"""),"#N/A")</f>
        <v>#N/A</v>
      </c>
      <c r="V9" s="2" t="str">
        <f>IFERROR(__xludf.DUMMYFUNCTION("""COMPUTED_VALUE"""),"#N/A")</f>
        <v>#N/A</v>
      </c>
      <c r="W9" s="1" t="str">
        <f>IFERROR(__xludf.DUMMYFUNCTION("""COMPUTED_VALUE"""),"#N/A")</f>
        <v>#N/A</v>
      </c>
      <c r="X9" s="1" t="str">
        <f>IFERROR(__xludf.DUMMYFUNCTION("""COMPUTED_VALUE"""),"#N/A")</f>
        <v>#N/A</v>
      </c>
      <c r="Y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1" t="str">
        <f>IFERROR(__xludf.DUMMYFUNCTION("""COMPUTED_VALUE"""),"#N/A")</f>
        <v>#N/A</v>
      </c>
      <c r="M10" s="1" t="str">
        <f>IFERROR(__xludf.DUMMYFUNCTION("""COMPUTED_VALUE"""),"#N/A")</f>
        <v>#N/A</v>
      </c>
      <c r="N10" s="3">
        <f>IFERROR(__xludf.DUMMYFUNCTION("""COMPUTED_VALUE"""),0.0)</f>
        <v>0</v>
      </c>
      <c r="O10" s="1">
        <f>IFERROR(__xludf.DUMMYFUNCTION("""COMPUTED_VALUE"""),0.0)</f>
        <v>0</v>
      </c>
      <c r="P10" s="1"/>
      <c r="Q10" s="1" t="str">
        <f>IFERROR(__xludf.DUMMYFUNCTION("""COMPUTED_VALUE"""),"#N/A")</f>
        <v>#N/A</v>
      </c>
      <c r="R10" s="1" t="str">
        <f>IFERROR(__xludf.DUMMYFUNCTION("""COMPUTED_VALUE"""),"#N/A")</f>
        <v>#N/A</v>
      </c>
      <c r="S10" s="1" t="str">
        <f>IFERROR(__xludf.DUMMYFUNCTION("""COMPUTED_VALUE"""),"#N/A")</f>
        <v>#N/A</v>
      </c>
      <c r="T10" s="2" t="str">
        <f>IFERROR(__xludf.DUMMYFUNCTION("""COMPUTED_VALUE"""),"#N/A")</f>
        <v>#N/A</v>
      </c>
      <c r="U10" s="1" t="str">
        <f>IFERROR(__xludf.DUMMYFUNCTION("""COMPUTED_VALUE"""),"#N/A")</f>
        <v>#N/A</v>
      </c>
      <c r="V10" s="2" t="str">
        <f>IFERROR(__xludf.DUMMYFUNCTION("""COMPUTED_VALUE"""),"#N/A")</f>
        <v>#N/A</v>
      </c>
      <c r="W10" s="1" t="str">
        <f>IFERROR(__xludf.DUMMYFUNCTION("""COMPUTED_VALUE"""),"#N/A")</f>
        <v>#N/A</v>
      </c>
      <c r="X10" s="1" t="str">
        <f>IFERROR(__xludf.DUMMYFUNCTION("""COMPUTED_VALUE"""),"#N/A")</f>
        <v>#N/A</v>
      </c>
      <c r="Y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1" t="str">
        <f>IFERROR(__xludf.DUMMYFUNCTION("""COMPUTED_VALUE"""),"#N/A")</f>
        <v>#N/A</v>
      </c>
      <c r="M11" s="1" t="str">
        <f>IFERROR(__xludf.DUMMYFUNCTION("""COMPUTED_VALUE"""),"#N/A")</f>
        <v>#N/A</v>
      </c>
      <c r="N11" s="3">
        <f>IFERROR(__xludf.DUMMYFUNCTION("""COMPUTED_VALUE"""),0.0)</f>
        <v>0</v>
      </c>
      <c r="O11" s="1">
        <f>IFERROR(__xludf.DUMMYFUNCTION("""COMPUTED_VALUE"""),0.0)</f>
        <v>0</v>
      </c>
      <c r="P11" s="1"/>
      <c r="Q11" s="1" t="str">
        <f>IFERROR(__xludf.DUMMYFUNCTION("""COMPUTED_VALUE"""),"#N/A")</f>
        <v>#N/A</v>
      </c>
      <c r="R11" s="1" t="str">
        <f>IFERROR(__xludf.DUMMYFUNCTION("""COMPUTED_VALUE"""),"#N/A")</f>
        <v>#N/A</v>
      </c>
      <c r="S11" s="1" t="str">
        <f>IFERROR(__xludf.DUMMYFUNCTION("""COMPUTED_VALUE"""),"#N/A")</f>
        <v>#N/A</v>
      </c>
      <c r="T11" s="2" t="str">
        <f>IFERROR(__xludf.DUMMYFUNCTION("""COMPUTED_VALUE"""),"#N/A")</f>
        <v>#N/A</v>
      </c>
      <c r="U11" s="1" t="str">
        <f>IFERROR(__xludf.DUMMYFUNCTION("""COMPUTED_VALUE"""),"#N/A")</f>
        <v>#N/A</v>
      </c>
      <c r="V11" s="2" t="str">
        <f>IFERROR(__xludf.DUMMYFUNCTION("""COMPUTED_VALUE"""),"#N/A")</f>
        <v>#N/A</v>
      </c>
      <c r="W11" s="1" t="str">
        <f>IFERROR(__xludf.DUMMYFUNCTION("""COMPUTED_VALUE"""),"#N/A")</f>
        <v>#N/A</v>
      </c>
      <c r="X11" s="1" t="str">
        <f>IFERROR(__xludf.DUMMYFUNCTION("""COMPUTED_VALUE"""),"#N/A")</f>
        <v>#N/A</v>
      </c>
      <c r="Y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1" t="str">
        <f>IFERROR(__xludf.DUMMYFUNCTION("""COMPUTED_VALUE"""),"#N/A")</f>
        <v>#N/A</v>
      </c>
      <c r="M12" s="1" t="str">
        <f>IFERROR(__xludf.DUMMYFUNCTION("""COMPUTED_VALUE"""),"#N/A")</f>
        <v>#N/A</v>
      </c>
      <c r="N12" s="3">
        <f>IFERROR(__xludf.DUMMYFUNCTION("""COMPUTED_VALUE"""),0.0)</f>
        <v>0</v>
      </c>
      <c r="O12" s="1">
        <f>IFERROR(__xludf.DUMMYFUNCTION("""COMPUTED_VALUE"""),0.0)</f>
        <v>0</v>
      </c>
      <c r="P12" s="1"/>
      <c r="Q12" s="1" t="str">
        <f>IFERROR(__xludf.DUMMYFUNCTION("""COMPUTED_VALUE"""),"#N/A")</f>
        <v>#N/A</v>
      </c>
      <c r="R12" s="1" t="str">
        <f>IFERROR(__xludf.DUMMYFUNCTION("""COMPUTED_VALUE"""),"#N/A")</f>
        <v>#N/A</v>
      </c>
      <c r="S12" s="1" t="str">
        <f>IFERROR(__xludf.DUMMYFUNCTION("""COMPUTED_VALUE"""),"#N/A")</f>
        <v>#N/A</v>
      </c>
      <c r="T12" s="2" t="str">
        <f>IFERROR(__xludf.DUMMYFUNCTION("""COMPUTED_VALUE"""),"#N/A")</f>
        <v>#N/A</v>
      </c>
      <c r="U12" s="1" t="str">
        <f>IFERROR(__xludf.DUMMYFUNCTION("""COMPUTED_VALUE"""),"#N/A")</f>
        <v>#N/A</v>
      </c>
      <c r="V12" s="2" t="str">
        <f>IFERROR(__xludf.DUMMYFUNCTION("""COMPUTED_VALUE"""),"#N/A")</f>
        <v>#N/A</v>
      </c>
      <c r="W12" s="1" t="str">
        <f>IFERROR(__xludf.DUMMYFUNCTION("""COMPUTED_VALUE"""),"#N/A")</f>
        <v>#N/A</v>
      </c>
      <c r="X12" s="1" t="str">
        <f>IFERROR(__xludf.DUMMYFUNCTION("""COMPUTED_VALUE"""),"#N/A")</f>
        <v>#N/A</v>
      </c>
      <c r="Y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1" t="str">
        <f>IFERROR(__xludf.DUMMYFUNCTION("""COMPUTED_VALUE"""),"#N/A")</f>
        <v>#N/A</v>
      </c>
      <c r="M13" s="1" t="str">
        <f>IFERROR(__xludf.DUMMYFUNCTION("""COMPUTED_VALUE"""),"#N/A")</f>
        <v>#N/A</v>
      </c>
      <c r="N13" s="3">
        <f>IFERROR(__xludf.DUMMYFUNCTION("""COMPUTED_VALUE"""),0.0)</f>
        <v>0</v>
      </c>
      <c r="O13" s="1">
        <f>IFERROR(__xludf.DUMMYFUNCTION("""COMPUTED_VALUE"""),0.0)</f>
        <v>0</v>
      </c>
      <c r="P13" s="1"/>
      <c r="Q13" s="1" t="str">
        <f>IFERROR(__xludf.DUMMYFUNCTION("""COMPUTED_VALUE"""),"#N/A")</f>
        <v>#N/A</v>
      </c>
      <c r="R13" s="1" t="str">
        <f>IFERROR(__xludf.DUMMYFUNCTION("""COMPUTED_VALUE"""),"#N/A")</f>
        <v>#N/A</v>
      </c>
      <c r="S13" s="1" t="str">
        <f>IFERROR(__xludf.DUMMYFUNCTION("""COMPUTED_VALUE"""),"#N/A")</f>
        <v>#N/A</v>
      </c>
      <c r="T13" s="2" t="str">
        <f>IFERROR(__xludf.DUMMYFUNCTION("""COMPUTED_VALUE"""),"#N/A")</f>
        <v>#N/A</v>
      </c>
      <c r="U13" s="1" t="str">
        <f>IFERROR(__xludf.DUMMYFUNCTION("""COMPUTED_VALUE"""),"#N/A")</f>
        <v>#N/A</v>
      </c>
      <c r="V13" s="2" t="str">
        <f>IFERROR(__xludf.DUMMYFUNCTION("""COMPUTED_VALUE"""),"#N/A")</f>
        <v>#N/A</v>
      </c>
      <c r="W13" s="1" t="str">
        <f>IFERROR(__xludf.DUMMYFUNCTION("""COMPUTED_VALUE"""),"#N/A")</f>
        <v>#N/A</v>
      </c>
      <c r="X13" s="1" t="str">
        <f>IFERROR(__xludf.DUMMYFUNCTION("""COMPUTED_VALUE"""),"#N/A")</f>
        <v>#N/A</v>
      </c>
      <c r="Y13" s="1" t="str">
        <f>IFERROR(__xludf.DUMMYFUNCTION("""COMPUTED_VALUE"""),"#N/A")</f>
        <v>#N/A</v>
      </c>
    </row>
    <row r="14" hidden="1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1" t="str">
        <f>IFERROR(__xludf.DUMMYFUNCTION("""COMPUTED_VALUE"""),"#N/A")</f>
        <v>#N/A</v>
      </c>
      <c r="M14" s="1" t="str">
        <f>IFERROR(__xludf.DUMMYFUNCTION("""COMPUTED_VALUE"""),"#N/A")</f>
        <v>#N/A</v>
      </c>
      <c r="N14" s="3">
        <f>IFERROR(__xludf.DUMMYFUNCTION("""COMPUTED_VALUE"""),0.0)</f>
        <v>0</v>
      </c>
      <c r="O14" s="1">
        <f>IFERROR(__xludf.DUMMYFUNCTION("""COMPUTED_VALUE"""),0.0)</f>
        <v>0</v>
      </c>
      <c r="P14" s="1"/>
      <c r="Q14" s="1" t="str">
        <f>IFERROR(__xludf.DUMMYFUNCTION("""COMPUTED_VALUE"""),"#N/A")</f>
        <v>#N/A</v>
      </c>
      <c r="R14" s="1" t="str">
        <f>IFERROR(__xludf.DUMMYFUNCTION("""COMPUTED_VALUE"""),"#N/A")</f>
        <v>#N/A</v>
      </c>
      <c r="S14" s="1" t="str">
        <f>IFERROR(__xludf.DUMMYFUNCTION("""COMPUTED_VALUE"""),"#N/A")</f>
        <v>#N/A</v>
      </c>
      <c r="T14" s="2" t="str">
        <f>IFERROR(__xludf.DUMMYFUNCTION("""COMPUTED_VALUE"""),"#N/A")</f>
        <v>#N/A</v>
      </c>
      <c r="U14" s="1" t="str">
        <f>IFERROR(__xludf.DUMMYFUNCTION("""COMPUTED_VALUE"""),"#N/A")</f>
        <v>#N/A</v>
      </c>
      <c r="V14" s="2" t="str">
        <f>IFERROR(__xludf.DUMMYFUNCTION("""COMPUTED_VALUE"""),"#N/A")</f>
        <v>#N/A</v>
      </c>
      <c r="W14" s="1" t="str">
        <f>IFERROR(__xludf.DUMMYFUNCTION("""COMPUTED_VALUE"""),"#N/A")</f>
        <v>#N/A</v>
      </c>
      <c r="X14" s="1" t="str">
        <f>IFERROR(__xludf.DUMMYFUNCTION("""COMPUTED_VALUE"""),"#N/A")</f>
        <v>#N/A</v>
      </c>
      <c r="Y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1" t="str">
        <f>IFERROR(__xludf.DUMMYFUNCTION("""COMPUTED_VALUE"""),"#N/A")</f>
        <v>#N/A</v>
      </c>
      <c r="M15" s="1" t="str">
        <f>IFERROR(__xludf.DUMMYFUNCTION("""COMPUTED_VALUE"""),"#N/A")</f>
        <v>#N/A</v>
      </c>
      <c r="N15" s="3">
        <f>IFERROR(__xludf.DUMMYFUNCTION("""COMPUTED_VALUE"""),0.0)</f>
        <v>0</v>
      </c>
      <c r="O15" s="1">
        <f>IFERROR(__xludf.DUMMYFUNCTION("""COMPUTED_VALUE"""),0.0)</f>
        <v>0</v>
      </c>
      <c r="P15" s="1"/>
      <c r="Q15" s="1" t="str">
        <f>IFERROR(__xludf.DUMMYFUNCTION("""COMPUTED_VALUE"""),"#N/A")</f>
        <v>#N/A</v>
      </c>
      <c r="R15" s="1" t="str">
        <f>IFERROR(__xludf.DUMMYFUNCTION("""COMPUTED_VALUE"""),"#N/A")</f>
        <v>#N/A</v>
      </c>
      <c r="S15" s="1" t="str">
        <f>IFERROR(__xludf.DUMMYFUNCTION("""COMPUTED_VALUE"""),"#N/A")</f>
        <v>#N/A</v>
      </c>
      <c r="T15" s="2" t="str">
        <f>IFERROR(__xludf.DUMMYFUNCTION("""COMPUTED_VALUE"""),"#N/A")</f>
        <v>#N/A</v>
      </c>
      <c r="U15" s="1" t="str">
        <f>IFERROR(__xludf.DUMMYFUNCTION("""COMPUTED_VALUE"""),"#N/A")</f>
        <v>#N/A</v>
      </c>
      <c r="V15" s="2" t="str">
        <f>IFERROR(__xludf.DUMMYFUNCTION("""COMPUTED_VALUE"""),"#N/A")</f>
        <v>#N/A</v>
      </c>
      <c r="W15" s="1" t="str">
        <f>IFERROR(__xludf.DUMMYFUNCTION("""COMPUTED_VALUE"""),"#N/A")</f>
        <v>#N/A</v>
      </c>
      <c r="X15" s="1" t="str">
        <f>IFERROR(__xludf.DUMMYFUNCTION("""COMPUTED_VALUE"""),"#N/A")</f>
        <v>#N/A</v>
      </c>
      <c r="Y15" s="1" t="str">
        <f>IFERROR(__xludf.DUMMYFUNCTION("""COMPUTED_VALUE"""),"#N/A")</f>
        <v>#N/A</v>
      </c>
    </row>
    <row r="16" hidden="1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1" t="str">
        <f>IFERROR(__xludf.DUMMYFUNCTION("""COMPUTED_VALUE"""),"#N/A")</f>
        <v>#N/A</v>
      </c>
      <c r="M16" s="1" t="str">
        <f>IFERROR(__xludf.DUMMYFUNCTION("""COMPUTED_VALUE"""),"#N/A")</f>
        <v>#N/A</v>
      </c>
      <c r="N16" s="3">
        <f>IFERROR(__xludf.DUMMYFUNCTION("""COMPUTED_VALUE"""),0.0)</f>
        <v>0</v>
      </c>
      <c r="O16" s="1">
        <f>IFERROR(__xludf.DUMMYFUNCTION("""COMPUTED_VALUE"""),0.0)</f>
        <v>0</v>
      </c>
      <c r="P16" s="1"/>
      <c r="Q16" s="1" t="str">
        <f>IFERROR(__xludf.DUMMYFUNCTION("""COMPUTED_VALUE"""),"#N/A")</f>
        <v>#N/A</v>
      </c>
      <c r="R16" s="1" t="str">
        <f>IFERROR(__xludf.DUMMYFUNCTION("""COMPUTED_VALUE"""),"#N/A")</f>
        <v>#N/A</v>
      </c>
      <c r="S16" s="1" t="str">
        <f>IFERROR(__xludf.DUMMYFUNCTION("""COMPUTED_VALUE"""),"#N/A")</f>
        <v>#N/A</v>
      </c>
      <c r="T16" s="2" t="str">
        <f>IFERROR(__xludf.DUMMYFUNCTION("""COMPUTED_VALUE"""),"#N/A")</f>
        <v>#N/A</v>
      </c>
      <c r="U16" s="1" t="str">
        <f>IFERROR(__xludf.DUMMYFUNCTION("""COMPUTED_VALUE"""),"#N/A")</f>
        <v>#N/A</v>
      </c>
      <c r="V16" s="2" t="str">
        <f>IFERROR(__xludf.DUMMYFUNCTION("""COMPUTED_VALUE"""),"#N/A")</f>
        <v>#N/A</v>
      </c>
      <c r="W16" s="1" t="str">
        <f>IFERROR(__xludf.DUMMYFUNCTION("""COMPUTED_VALUE"""),"#N/A")</f>
        <v>#N/A</v>
      </c>
      <c r="X16" s="1" t="str">
        <f>IFERROR(__xludf.DUMMYFUNCTION("""COMPUTED_VALUE"""),"#N/A")</f>
        <v>#N/A</v>
      </c>
      <c r="Y16" s="1" t="str">
        <f>IFERROR(__xludf.DUMMYFUNCTION("""COMPUTED_VALUE"""),"#N/A")</f>
        <v>#N/A</v>
      </c>
    </row>
    <row r="17" hidden="1">
      <c r="A17" s="1" t="str">
        <f>IFERROR(__xludf.DUMMYFUNCTION("""COMPUTED_VALUE"""),"#N/A")</f>
        <v>#N/A</v>
      </c>
      <c r="B17" s="1" t="str">
        <f>IFERROR(__xludf.DUMMYFUNCTION("""COMPUTED_VALUE"""),"#N/A")</f>
        <v>#N/A</v>
      </c>
      <c r="C17" s="1"/>
      <c r="D17" s="1" t="str">
        <f>IFERROR(__xludf.DUMMYFUNCTION("""COMPUTED_VALUE"""),"#N/A")</f>
        <v>#N/A</v>
      </c>
      <c r="E17" s="1" t="str">
        <f>IFERROR(__xludf.DUMMYFUNCTION("""COMPUTED_VALUE"""),"#N/A")</f>
        <v>#N/A</v>
      </c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1" t="str">
        <f>IFERROR(__xludf.DUMMYFUNCTION("""COMPUTED_VALUE"""),"#N/A")</f>
        <v>#N/A</v>
      </c>
      <c r="L17" s="1" t="str">
        <f>IFERROR(__xludf.DUMMYFUNCTION("""COMPUTED_VALUE"""),"#N/A")</f>
        <v>#N/A</v>
      </c>
      <c r="M17" s="1" t="str">
        <f>IFERROR(__xludf.DUMMYFUNCTION("""COMPUTED_VALUE"""),"#N/A")</f>
        <v>#N/A</v>
      </c>
      <c r="N17" s="3">
        <f>IFERROR(__xludf.DUMMYFUNCTION("""COMPUTED_VALUE"""),0.0)</f>
        <v>0</v>
      </c>
      <c r="O17" s="1">
        <f>IFERROR(__xludf.DUMMYFUNCTION("""COMPUTED_VALUE"""),0.0)</f>
        <v>0</v>
      </c>
      <c r="P17" s="1"/>
      <c r="Q17" s="1" t="str">
        <f>IFERROR(__xludf.DUMMYFUNCTION("""COMPUTED_VALUE"""),"#N/A")</f>
        <v>#N/A</v>
      </c>
      <c r="R17" s="1" t="str">
        <f>IFERROR(__xludf.DUMMYFUNCTION("""COMPUTED_VALUE"""),"#N/A")</f>
        <v>#N/A</v>
      </c>
      <c r="S17" s="1" t="str">
        <f>IFERROR(__xludf.DUMMYFUNCTION("""COMPUTED_VALUE"""),"#N/A")</f>
        <v>#N/A</v>
      </c>
      <c r="T17" s="2" t="str">
        <f>IFERROR(__xludf.DUMMYFUNCTION("""COMPUTED_VALUE"""),"#N/A")</f>
        <v>#N/A</v>
      </c>
      <c r="U17" s="1" t="str">
        <f>IFERROR(__xludf.DUMMYFUNCTION("""COMPUTED_VALUE"""),"#N/A")</f>
        <v>#N/A</v>
      </c>
      <c r="V17" s="2" t="str">
        <f>IFERROR(__xludf.DUMMYFUNCTION("""COMPUTED_VALUE"""),"#N/A")</f>
        <v>#N/A</v>
      </c>
      <c r="W17" s="1" t="str">
        <f>IFERROR(__xludf.DUMMYFUNCTION("""COMPUTED_VALUE"""),"#N/A")</f>
        <v>#N/A</v>
      </c>
      <c r="X17" s="1" t="str">
        <f>IFERROR(__xludf.DUMMYFUNCTION("""COMPUTED_VALUE"""),"#N/A")</f>
        <v>#N/A</v>
      </c>
      <c r="Y17" s="1" t="str">
        <f>IFERROR(__xludf.DUMMYFUNCTION("""COMPUTED_VALUE"""),"#N/A")</f>
        <v>#N/A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autoFilter ref="$A$1:$W$60">
    <filterColumn colId="15">
      <filters blank="1">
        <filter val="-0.000000042196225535917600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5" max="5" width="20.25"/>
    <col customWidth="1" min="6" max="6" width="18.0"/>
    <col customWidth="1" min="7" max="7" width="17.63"/>
    <col customWidth="1" min="8" max="8" width="17.13"/>
    <col customWidth="1" min="9" max="9" width="4.25"/>
    <col customWidth="1" min="10" max="10" width="4.88"/>
    <col customWidth="1" min="11" max="11" width="19.25"/>
    <col customWidth="1" min="12" max="12" width="11.0"/>
    <col customWidth="1" min="13" max="13" width="11.25"/>
    <col customWidth="1" min="14" max="14" width="10.75"/>
    <col customWidth="1" min="15" max="15" width="21.88"/>
  </cols>
  <sheetData>
    <row r="1">
      <c r="A1" s="1" t="str">
        <f>IFERROR(__xludf.DUMMYFUNCTION("IMPORTRANGE(""https://docs.google.com/spreadsheets/d/1tRi-N21Tf3o0vskTw28ot9KKvX0Lhi094SYPH9Svfxk/edit?gid=560826132#gid=560826132"",""Model!A1:O17"")"),"Home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 Team")</f>
        <v>Home Team</v>
      </c>
      <c r="E1" s="1" t="str">
        <f>IFERROR(__xludf.DUMMYFUNCTION("""COMPUTED_VALUE"""),"Away Team")</f>
        <v>Away Team</v>
      </c>
      <c r="F1" s="1" t="str">
        <f>IFERROR(__xludf.DUMMYFUNCTION("""COMPUTED_VALUE"""),"Home Predicted Points")</f>
        <v>Home Predicted Points</v>
      </c>
      <c r="G1" s="1" t="str">
        <f>IFERROR(__xludf.DUMMYFUNCTION("""COMPUTED_VALUE"""),"Away Predicted Points")</f>
        <v>Away Predicted Points</v>
      </c>
      <c r="H1" s="1" t="str">
        <f>IFERROR(__xludf.DUMMYFUNCTION("""COMPUTED_VALUE"""),"Total Predicted Points")</f>
        <v>Total Predicted Points</v>
      </c>
      <c r="I1" s="1" t="str">
        <f>IFERROR(__xludf.DUMMYFUNCTION("""COMPUTED_VALUE"""),"Line")</f>
        <v>Line</v>
      </c>
      <c r="J1" s="1" t="str">
        <f>IFERROR(__xludf.DUMMYFUNCTION("""COMPUTED_VALUE"""),"Delta")</f>
        <v>Delta</v>
      </c>
      <c r="K1" s="1" t="str">
        <f>IFERROR(__xludf.DUMMYFUNCTION("""COMPUTED_VALUE"""),"Recommended Total Bet")</f>
        <v>Recommended Total Bet</v>
      </c>
      <c r="L1" s="1" t="str">
        <f>IFERROR(__xludf.DUMMYFUNCTION("""COMPUTED_VALUE"""),"Home Margin")</f>
        <v>Home Margin</v>
      </c>
      <c r="M1" s="1" t="str">
        <f>IFERROR(__xludf.DUMMYFUNCTION("""COMPUTED_VALUE"""),"Home Spread")</f>
        <v>Home Spread</v>
      </c>
      <c r="N1" s="1" t="str">
        <f>IFERROR(__xludf.DUMMYFUNCTION("""COMPUTED_VALUE"""),"Spread Delta")</f>
        <v>Spread Delta</v>
      </c>
      <c r="O1" s="1" t="str">
        <f>IFERROR(__xludf.DUMMYFUNCTION("""COMPUTED_VALUE"""),"Recommended Spread Bet")</f>
        <v>Recommended Spread Bet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2">
        <f>IFERROR(__xludf.DUMMYFUNCTION("""COMPUTED_VALUE"""),30.525)</f>
        <v>30.525</v>
      </c>
      <c r="G2" s="2">
        <f>IFERROR(__xludf.DUMMYFUNCTION("""COMPUTED_VALUE"""),6.512000000000002)</f>
        <v>6.512</v>
      </c>
      <c r="H2" s="2">
        <f>IFERROR(__xludf.DUMMYFUNCTION("""COMPUTED_VALUE"""),37.037)</f>
        <v>37.037</v>
      </c>
      <c r="I2" s="1">
        <f>IFERROR(__xludf.DUMMYFUNCTION("""COMPUTED_VALUE"""),37.5)</f>
        <v>37.5</v>
      </c>
      <c r="J2" s="2">
        <f>IFERROR(__xludf.DUMMYFUNCTION("""COMPUTED_VALUE"""),-0.46300000000000097)</f>
        <v>-0.463</v>
      </c>
      <c r="K2" s="2" t="str">
        <f>IFERROR(__xludf.DUMMYFUNCTION("""COMPUTED_VALUE"""),"")</f>
        <v/>
      </c>
      <c r="L2" s="2">
        <f>IFERROR(__xludf.DUMMYFUNCTION("""COMPUTED_VALUE"""),-24.012999999999998)</f>
        <v>-24.013</v>
      </c>
      <c r="M2" s="1">
        <f>IFERROR(__xludf.DUMMYFUNCTION("""COMPUTED_VALUE"""),-6.0)</f>
        <v>-6</v>
      </c>
      <c r="N2" s="2">
        <f>IFERROR(__xludf.DUMMYFUNCTION("""COMPUTED_VALUE"""),18.012999999999998)</f>
        <v>18.013</v>
      </c>
      <c r="O2" s="1" t="str">
        <f>IFERROR(__xludf.DUMMYFUNCTION("""COMPUTED_VALUE"""),"Pittsburgh Steelers")</f>
        <v>Pittsburgh Steelers</v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2" t="str">
        <f>IFERROR(__xludf.DUMMYFUNCTION("""COMPUTED_VALUE"""),"#N/A")</f>
        <v>#N/A</v>
      </c>
      <c r="L3" s="2" t="str">
        <f>IFERROR(__xludf.DUMMYFUNCTION("""COMPUTED_VALUE"""),"#N/A")</f>
        <v>#N/A</v>
      </c>
      <c r="M3" s="1" t="str">
        <f>IFERROR(__xludf.DUMMYFUNCTION("""COMPUTED_VALUE"""),"#N/A")</f>
        <v>#N/A</v>
      </c>
      <c r="N3" s="1" t="str">
        <f>IFERROR(__xludf.DUMMYFUNCTION("""COMPUTED_VALUE"""),"#N/A")</f>
        <v>#N/A</v>
      </c>
      <c r="O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2" t="str">
        <f>IFERROR(__xludf.DUMMYFUNCTION("""COMPUTED_VALUE"""),"#N/A")</f>
        <v>#N/A</v>
      </c>
      <c r="L4" s="2" t="str">
        <f>IFERROR(__xludf.DUMMYFUNCTION("""COMPUTED_VALUE"""),"#N/A")</f>
        <v>#N/A</v>
      </c>
      <c r="M4" s="1" t="str">
        <f>IFERROR(__xludf.DUMMYFUNCTION("""COMPUTED_VALUE"""),"#N/A")</f>
        <v>#N/A</v>
      </c>
      <c r="N4" s="1" t="str">
        <f>IFERROR(__xludf.DUMMYFUNCTION("""COMPUTED_VALUE"""),"#N/A")</f>
        <v>#N/A</v>
      </c>
      <c r="O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2" t="str">
        <f>IFERROR(__xludf.DUMMYFUNCTION("""COMPUTED_VALUE"""),"#N/A")</f>
        <v>#N/A</v>
      </c>
      <c r="L5" s="2" t="str">
        <f>IFERROR(__xludf.DUMMYFUNCTION("""COMPUTED_VALUE"""),"#N/A")</f>
        <v>#N/A</v>
      </c>
      <c r="M5" s="1" t="str">
        <f>IFERROR(__xludf.DUMMYFUNCTION("""COMPUTED_VALUE"""),"#N/A")</f>
        <v>#N/A</v>
      </c>
      <c r="N5" s="1" t="str">
        <f>IFERROR(__xludf.DUMMYFUNCTION("""COMPUTED_VALUE"""),"#N/A")</f>
        <v>#N/A</v>
      </c>
      <c r="O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2" t="str">
        <f>IFERROR(__xludf.DUMMYFUNCTION("""COMPUTED_VALUE"""),"#N/A")</f>
        <v>#N/A</v>
      </c>
      <c r="L6" s="2" t="str">
        <f>IFERROR(__xludf.DUMMYFUNCTION("""COMPUTED_VALUE"""),"#N/A")</f>
        <v>#N/A</v>
      </c>
      <c r="M6" s="1" t="str">
        <f>IFERROR(__xludf.DUMMYFUNCTION("""COMPUTED_VALUE"""),"#N/A")</f>
        <v>#N/A</v>
      </c>
      <c r="N6" s="1" t="str">
        <f>IFERROR(__xludf.DUMMYFUNCTION("""COMPUTED_VALUE"""),"#N/A")</f>
        <v>#N/A</v>
      </c>
      <c r="O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2" t="str">
        <f>IFERROR(__xludf.DUMMYFUNCTION("""COMPUTED_VALUE"""),"#N/A")</f>
        <v>#N/A</v>
      </c>
      <c r="L7" s="2" t="str">
        <f>IFERROR(__xludf.DUMMYFUNCTION("""COMPUTED_VALUE"""),"#N/A")</f>
        <v>#N/A</v>
      </c>
      <c r="M7" s="1" t="str">
        <f>IFERROR(__xludf.DUMMYFUNCTION("""COMPUTED_VALUE"""),"#N/A")</f>
        <v>#N/A</v>
      </c>
      <c r="N7" s="1" t="str">
        <f>IFERROR(__xludf.DUMMYFUNCTION("""COMPUTED_VALUE"""),"#N/A")</f>
        <v>#N/A</v>
      </c>
      <c r="O7" s="1" t="str">
        <f>IFERROR(__xludf.DUMMYFUNCTION("""COMPUTED_VALUE"""),"#N/A")</f>
        <v>#N/A</v>
      </c>
    </row>
    <row r="8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2" t="str">
        <f>IFERROR(__xludf.DUMMYFUNCTION("""COMPUTED_VALUE"""),"#N/A")</f>
        <v>#N/A</v>
      </c>
      <c r="L8" s="2" t="str">
        <f>IFERROR(__xludf.DUMMYFUNCTION("""COMPUTED_VALUE"""),"#N/A")</f>
        <v>#N/A</v>
      </c>
      <c r="M8" s="1" t="str">
        <f>IFERROR(__xludf.DUMMYFUNCTION("""COMPUTED_VALUE"""),"#N/A")</f>
        <v>#N/A</v>
      </c>
      <c r="N8" s="1" t="str">
        <f>IFERROR(__xludf.DUMMYFUNCTION("""COMPUTED_VALUE"""),"#N/A")</f>
        <v>#N/A</v>
      </c>
      <c r="O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2" t="str">
        <f>IFERROR(__xludf.DUMMYFUNCTION("""COMPUTED_VALUE"""),"#N/A")</f>
        <v>#N/A</v>
      </c>
      <c r="L9" s="2" t="str">
        <f>IFERROR(__xludf.DUMMYFUNCTION("""COMPUTED_VALUE"""),"#N/A")</f>
        <v>#N/A</v>
      </c>
      <c r="M9" s="1" t="str">
        <f>IFERROR(__xludf.DUMMYFUNCTION("""COMPUTED_VALUE"""),"#N/A")</f>
        <v>#N/A</v>
      </c>
      <c r="N9" s="1" t="str">
        <f>IFERROR(__xludf.DUMMYFUNCTION("""COMPUTED_VALUE"""),"#N/A")</f>
        <v>#N/A</v>
      </c>
      <c r="O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2" t="str">
        <f>IFERROR(__xludf.DUMMYFUNCTION("""COMPUTED_VALUE"""),"#N/A")</f>
        <v>#N/A</v>
      </c>
      <c r="L10" s="2" t="str">
        <f>IFERROR(__xludf.DUMMYFUNCTION("""COMPUTED_VALUE"""),"#N/A")</f>
        <v>#N/A</v>
      </c>
      <c r="M10" s="1" t="str">
        <f>IFERROR(__xludf.DUMMYFUNCTION("""COMPUTED_VALUE"""),"#N/A")</f>
        <v>#N/A</v>
      </c>
      <c r="N10" s="1" t="str">
        <f>IFERROR(__xludf.DUMMYFUNCTION("""COMPUTED_VALUE"""),"#N/A")</f>
        <v>#N/A</v>
      </c>
      <c r="O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2" t="str">
        <f>IFERROR(__xludf.DUMMYFUNCTION("""COMPUTED_VALUE"""),"#N/A")</f>
        <v>#N/A</v>
      </c>
      <c r="L11" s="2" t="str">
        <f>IFERROR(__xludf.DUMMYFUNCTION("""COMPUTED_VALUE"""),"#N/A")</f>
        <v>#N/A</v>
      </c>
      <c r="M11" s="1" t="str">
        <f>IFERROR(__xludf.DUMMYFUNCTION("""COMPUTED_VALUE"""),"#N/A")</f>
        <v>#N/A</v>
      </c>
      <c r="N11" s="1" t="str">
        <f>IFERROR(__xludf.DUMMYFUNCTION("""COMPUTED_VALUE"""),"#N/A")</f>
        <v>#N/A</v>
      </c>
      <c r="O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2" t="str">
        <f>IFERROR(__xludf.DUMMYFUNCTION("""COMPUTED_VALUE"""),"#N/A")</f>
        <v>#N/A</v>
      </c>
      <c r="L12" s="2" t="str">
        <f>IFERROR(__xludf.DUMMYFUNCTION("""COMPUTED_VALUE"""),"#N/A")</f>
        <v>#N/A</v>
      </c>
      <c r="M12" s="1" t="str">
        <f>IFERROR(__xludf.DUMMYFUNCTION("""COMPUTED_VALUE"""),"#N/A")</f>
        <v>#N/A</v>
      </c>
      <c r="N12" s="1" t="str">
        <f>IFERROR(__xludf.DUMMYFUNCTION("""COMPUTED_VALUE"""),"#N/A")</f>
        <v>#N/A</v>
      </c>
      <c r="O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2" t="str">
        <f>IFERROR(__xludf.DUMMYFUNCTION("""COMPUTED_VALUE"""),"#N/A")</f>
        <v>#N/A</v>
      </c>
      <c r="L13" s="2" t="str">
        <f>IFERROR(__xludf.DUMMYFUNCTION("""COMPUTED_VALUE"""),"#N/A")</f>
        <v>#N/A</v>
      </c>
      <c r="M13" s="1" t="str">
        <f>IFERROR(__xludf.DUMMYFUNCTION("""COMPUTED_VALUE"""),"#N/A")</f>
        <v>#N/A</v>
      </c>
      <c r="N13" s="1" t="str">
        <f>IFERROR(__xludf.DUMMYFUNCTION("""COMPUTED_VALUE"""),"#N/A")</f>
        <v>#N/A</v>
      </c>
      <c r="O13" s="1" t="str">
        <f>IFERROR(__xludf.DUMMYFUNCTION("""COMPUTED_VALUE"""),"#N/A")</f>
        <v>#N/A</v>
      </c>
    </row>
    <row r="14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2" t="str">
        <f>IFERROR(__xludf.DUMMYFUNCTION("""COMPUTED_VALUE"""),"#N/A")</f>
        <v>#N/A</v>
      </c>
      <c r="L14" s="2" t="str">
        <f>IFERROR(__xludf.DUMMYFUNCTION("""COMPUTED_VALUE"""),"#N/A")</f>
        <v>#N/A</v>
      </c>
      <c r="M14" s="1" t="str">
        <f>IFERROR(__xludf.DUMMYFUNCTION("""COMPUTED_VALUE"""),"#N/A")</f>
        <v>#N/A</v>
      </c>
      <c r="N14" s="1" t="str">
        <f>IFERROR(__xludf.DUMMYFUNCTION("""COMPUTED_VALUE"""),"#N/A")</f>
        <v>#N/A</v>
      </c>
      <c r="O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2" t="str">
        <f>IFERROR(__xludf.DUMMYFUNCTION("""COMPUTED_VALUE"""),"#N/A")</f>
        <v>#N/A</v>
      </c>
      <c r="L15" s="2" t="str">
        <f>IFERROR(__xludf.DUMMYFUNCTION("""COMPUTED_VALUE"""),"#N/A")</f>
        <v>#N/A</v>
      </c>
      <c r="M15" s="1" t="str">
        <f>IFERROR(__xludf.DUMMYFUNCTION("""COMPUTED_VALUE"""),"#N/A")</f>
        <v>#N/A</v>
      </c>
      <c r="N15" s="1" t="str">
        <f>IFERROR(__xludf.DUMMYFUNCTION("""COMPUTED_VALUE"""),"#N/A")</f>
        <v>#N/A</v>
      </c>
      <c r="O15" s="1" t="str">
        <f>IFERROR(__xludf.DUMMYFUNCTION("""COMPUTED_VALUE"""),"#N/A")</f>
        <v>#N/A</v>
      </c>
    </row>
    <row r="16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2" t="str">
        <f>IFERROR(__xludf.DUMMYFUNCTION("""COMPUTED_VALUE"""),"#N/A")</f>
        <v>#N/A</v>
      </c>
      <c r="L16" s="2" t="str">
        <f>IFERROR(__xludf.DUMMYFUNCTION("""COMPUTED_VALUE"""),"#N/A")</f>
        <v>#N/A</v>
      </c>
      <c r="M16" s="1" t="str">
        <f>IFERROR(__xludf.DUMMYFUNCTION("""COMPUTED_VALUE"""),"#N/A")</f>
        <v>#N/A</v>
      </c>
      <c r="N16" s="1" t="str">
        <f>IFERROR(__xludf.DUMMYFUNCTION("""COMPUTED_VALUE"""),"#N/A")</f>
        <v>#N/A</v>
      </c>
      <c r="O16" s="1" t="str">
        <f>IFERROR(__xludf.DUMMYFUNCTION("""COMPUTED_VALUE"""),"#N/A")</f>
        <v>#N/A</v>
      </c>
    </row>
    <row r="17">
      <c r="A17" s="1" t="str">
        <f>IFERROR(__xludf.DUMMYFUNCTION("""COMPUTED_VALUE"""),"#N/A")</f>
        <v>#N/A</v>
      </c>
      <c r="B17" s="1" t="str">
        <f>IFERROR(__xludf.DUMMYFUNCTION("""COMPUTED_VALUE"""),"#N/A")</f>
        <v>#N/A</v>
      </c>
      <c r="C17" s="1"/>
      <c r="D17" s="1" t="str">
        <f>IFERROR(__xludf.DUMMYFUNCTION("""COMPUTED_VALUE"""),"#N/A")</f>
        <v>#N/A</v>
      </c>
      <c r="E17" s="1" t="str">
        <f>IFERROR(__xludf.DUMMYFUNCTION("""COMPUTED_VALUE"""),"#N/A")</f>
        <v>#N/A</v>
      </c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2" t="str">
        <f>IFERROR(__xludf.DUMMYFUNCTION("""COMPUTED_VALUE"""),"#N/A")</f>
        <v>#N/A</v>
      </c>
      <c r="L17" s="2" t="str">
        <f>IFERROR(__xludf.DUMMYFUNCTION("""COMPUTED_VALUE"""),"#N/A")</f>
        <v>#N/A</v>
      </c>
      <c r="M17" s="1" t="str">
        <f>IFERROR(__xludf.DUMMYFUNCTION("""COMPUTED_VALUE"""),"#N/A")</f>
        <v>#N/A</v>
      </c>
      <c r="N17" s="1" t="str">
        <f>IFERROR(__xludf.DUMMYFUNCTION("""COMPUTED_VALUE"""),"#N/A")</f>
        <v>#N/A</v>
      </c>
      <c r="O17" s="1" t="str">
        <f>IFERROR(__xludf.DUMMYFUNCTION("""COMPUTED_VALUE"""),"#N/A")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5" max="5" width="20.25"/>
    <col customWidth="1" min="6" max="6" width="9.13"/>
    <col customWidth="1" min="7" max="7" width="8.75"/>
    <col customWidth="1" min="8" max="8" width="8.25"/>
    <col customWidth="1" min="9" max="9" width="4.25"/>
    <col customWidth="1" min="10" max="10" width="4.88"/>
    <col customWidth="1" min="11" max="11" width="19.25"/>
    <col customWidth="1" min="12" max="12" width="11.0"/>
    <col customWidth="1" min="13" max="13" width="11.25"/>
    <col customWidth="1" min="14" max="14" width="10.75"/>
    <col customWidth="1" min="15" max="15" width="23.0"/>
  </cols>
  <sheetData>
    <row r="1">
      <c r="A1" s="1" t="str">
        <f>IFERROR(__xludf.DUMMYFUNCTION("IMPORTRANGE(""https://docs.google.com/spreadsheets/d/1TiDLusiYhRKPDPBlk72xNNm6GzVwiGcJZLGDHqAUI04/edit?gid=625259366#gid=625259366"",""Model!A1:O17"")"),"Home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IFERROR(__xludf.DUMMYFUNCTION("""COMPUTED_VALUE"""),"Home")</f>
        <v>Home</v>
      </c>
      <c r="E1" s="1" t="str">
        <f>IFERROR(__xludf.DUMMYFUNCTION("""COMPUTED_VALUE"""),"Away")</f>
        <v>Away</v>
      </c>
      <c r="F1" s="1" t="str">
        <f>IFERROR(__xludf.DUMMYFUNCTION("""COMPUTED_VALUE"""),"EPA Home")</f>
        <v>EPA Home</v>
      </c>
      <c r="G1" s="1" t="str">
        <f>IFERROR(__xludf.DUMMYFUNCTION("""COMPUTED_VALUE"""),"EPA Away")</f>
        <v>EPA Away</v>
      </c>
      <c r="H1" s="1" t="str">
        <f>IFERROR(__xludf.DUMMYFUNCTION("""COMPUTED_VALUE"""),"Total EPA")</f>
        <v>Total EPA</v>
      </c>
      <c r="I1" s="1" t="str">
        <f>IFERROR(__xludf.DUMMYFUNCTION("""COMPUTED_VALUE"""),"Line")</f>
        <v>Line</v>
      </c>
      <c r="J1" s="1" t="str">
        <f>IFERROR(__xludf.DUMMYFUNCTION("""COMPUTED_VALUE"""),"Delta")</f>
        <v>Delta</v>
      </c>
      <c r="K1" s="1" t="str">
        <f>IFERROR(__xludf.DUMMYFUNCTION("""COMPUTED_VALUE"""),"Recommended Total Bet")</f>
        <v>Recommended Total Bet</v>
      </c>
      <c r="L1" s="1" t="str">
        <f>IFERROR(__xludf.DUMMYFUNCTION("""COMPUTED_VALUE"""),"Home Margin")</f>
        <v>Home Margin</v>
      </c>
      <c r="M1" s="1" t="str">
        <f>IFERROR(__xludf.DUMMYFUNCTION("""COMPUTED_VALUE"""),"Home Spread")</f>
        <v>Home Spread</v>
      </c>
      <c r="N1" s="1" t="str">
        <f>IFERROR(__xludf.DUMMYFUNCTION("""COMPUTED_VALUE"""),"Spread Delta")</f>
        <v>Spread Delta</v>
      </c>
      <c r="O1" s="1" t="str">
        <f>IFERROR(__xludf.DUMMYFUNCTION("""COMPUTED_VALUE"""),"Recommended Spread Bet")</f>
        <v>Recommended Spread Bet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1">
        <f>IFERROR(__xludf.DUMMYFUNCTION("""COMPUTED_VALUE"""),25.2)</f>
        <v>25.2</v>
      </c>
      <c r="G2" s="1">
        <f>IFERROR(__xludf.DUMMYFUNCTION("""COMPUTED_VALUE"""),14.5)</f>
        <v>14.5</v>
      </c>
      <c r="H2" s="1">
        <f>IFERROR(__xludf.DUMMYFUNCTION("""COMPUTED_VALUE"""),39.7)</f>
        <v>39.7</v>
      </c>
      <c r="I2" s="1">
        <f>IFERROR(__xludf.DUMMYFUNCTION("""COMPUTED_VALUE"""),37.5)</f>
        <v>37.5</v>
      </c>
      <c r="J2" s="1">
        <f>IFERROR(__xludf.DUMMYFUNCTION("""COMPUTED_VALUE"""),2.200000000000003)</f>
        <v>2.2</v>
      </c>
      <c r="K2" s="1" t="str">
        <f>IFERROR(__xludf.DUMMYFUNCTION("""COMPUTED_VALUE"""),"")</f>
        <v/>
      </c>
      <c r="L2" s="2">
        <f>IFERROR(__xludf.DUMMYFUNCTION("""COMPUTED_VALUE"""),-10.7)</f>
        <v>-10.7</v>
      </c>
      <c r="M2" s="1">
        <f>IFERROR(__xludf.DUMMYFUNCTION("""COMPUTED_VALUE"""),-6.0)</f>
        <v>-6</v>
      </c>
      <c r="N2" s="2">
        <f>IFERROR(__xludf.DUMMYFUNCTION("""COMPUTED_VALUE"""),4.699999999999999)</f>
        <v>4.7</v>
      </c>
      <c r="O2" s="1" t="str">
        <f>IFERROR(__xludf.DUMMYFUNCTION("""COMPUTED_VALUE"""),"Pittsburgh Steelers")</f>
        <v>Pittsburgh Steelers</v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2" t="str">
        <f>IFERROR(__xludf.DUMMYFUNCTION("""COMPUTED_VALUE"""),"#N/A")</f>
        <v>#N/A</v>
      </c>
      <c r="M3" s="1" t="str">
        <f>IFERROR(__xludf.DUMMYFUNCTION("""COMPUTED_VALUE"""),"#N/A")</f>
        <v>#N/A</v>
      </c>
      <c r="N3" s="2" t="str">
        <f>IFERROR(__xludf.DUMMYFUNCTION("""COMPUTED_VALUE"""),"#N/A")</f>
        <v>#N/A</v>
      </c>
      <c r="O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2" t="str">
        <f>IFERROR(__xludf.DUMMYFUNCTION("""COMPUTED_VALUE"""),"#N/A")</f>
        <v>#N/A</v>
      </c>
      <c r="M4" s="1" t="str">
        <f>IFERROR(__xludf.DUMMYFUNCTION("""COMPUTED_VALUE"""),"#N/A")</f>
        <v>#N/A</v>
      </c>
      <c r="N4" s="2" t="str">
        <f>IFERROR(__xludf.DUMMYFUNCTION("""COMPUTED_VALUE"""),"#N/A")</f>
        <v>#N/A</v>
      </c>
      <c r="O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2" t="str">
        <f>IFERROR(__xludf.DUMMYFUNCTION("""COMPUTED_VALUE"""),"#N/A")</f>
        <v>#N/A</v>
      </c>
      <c r="M5" s="1" t="str">
        <f>IFERROR(__xludf.DUMMYFUNCTION("""COMPUTED_VALUE"""),"#N/A")</f>
        <v>#N/A</v>
      </c>
      <c r="N5" s="2" t="str">
        <f>IFERROR(__xludf.DUMMYFUNCTION("""COMPUTED_VALUE"""),"#N/A")</f>
        <v>#N/A</v>
      </c>
      <c r="O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2" t="str">
        <f>IFERROR(__xludf.DUMMYFUNCTION("""COMPUTED_VALUE"""),"#N/A")</f>
        <v>#N/A</v>
      </c>
      <c r="M6" s="1" t="str">
        <f>IFERROR(__xludf.DUMMYFUNCTION("""COMPUTED_VALUE"""),"#N/A")</f>
        <v>#N/A</v>
      </c>
      <c r="N6" s="2" t="str">
        <f>IFERROR(__xludf.DUMMYFUNCTION("""COMPUTED_VALUE"""),"#N/A")</f>
        <v>#N/A</v>
      </c>
      <c r="O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2" t="str">
        <f>IFERROR(__xludf.DUMMYFUNCTION("""COMPUTED_VALUE"""),"#N/A")</f>
        <v>#N/A</v>
      </c>
      <c r="M7" s="1" t="str">
        <f>IFERROR(__xludf.DUMMYFUNCTION("""COMPUTED_VALUE"""),"#N/A")</f>
        <v>#N/A</v>
      </c>
      <c r="N7" s="2" t="str">
        <f>IFERROR(__xludf.DUMMYFUNCTION("""COMPUTED_VALUE"""),"#N/A")</f>
        <v>#N/A</v>
      </c>
      <c r="O7" s="1" t="str">
        <f>IFERROR(__xludf.DUMMYFUNCTION("""COMPUTED_VALUE"""),"#N/A")</f>
        <v>#N/A</v>
      </c>
    </row>
    <row r="8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2" t="str">
        <f>IFERROR(__xludf.DUMMYFUNCTION("""COMPUTED_VALUE"""),"#N/A")</f>
        <v>#N/A</v>
      </c>
      <c r="M8" s="1" t="str">
        <f>IFERROR(__xludf.DUMMYFUNCTION("""COMPUTED_VALUE"""),"#N/A")</f>
        <v>#N/A</v>
      </c>
      <c r="N8" s="2" t="str">
        <f>IFERROR(__xludf.DUMMYFUNCTION("""COMPUTED_VALUE"""),"#N/A")</f>
        <v>#N/A</v>
      </c>
      <c r="O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2" t="str">
        <f>IFERROR(__xludf.DUMMYFUNCTION("""COMPUTED_VALUE"""),"#N/A")</f>
        <v>#N/A</v>
      </c>
      <c r="M9" s="1" t="str">
        <f>IFERROR(__xludf.DUMMYFUNCTION("""COMPUTED_VALUE"""),"#N/A")</f>
        <v>#N/A</v>
      </c>
      <c r="N9" s="2" t="str">
        <f>IFERROR(__xludf.DUMMYFUNCTION("""COMPUTED_VALUE"""),"#N/A")</f>
        <v>#N/A</v>
      </c>
      <c r="O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2" t="str">
        <f>IFERROR(__xludf.DUMMYFUNCTION("""COMPUTED_VALUE"""),"#N/A")</f>
        <v>#N/A</v>
      </c>
      <c r="M10" s="1" t="str">
        <f>IFERROR(__xludf.DUMMYFUNCTION("""COMPUTED_VALUE"""),"#N/A")</f>
        <v>#N/A</v>
      </c>
      <c r="N10" s="2" t="str">
        <f>IFERROR(__xludf.DUMMYFUNCTION("""COMPUTED_VALUE"""),"#N/A")</f>
        <v>#N/A</v>
      </c>
      <c r="O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2" t="str">
        <f>IFERROR(__xludf.DUMMYFUNCTION("""COMPUTED_VALUE"""),"#N/A")</f>
        <v>#N/A</v>
      </c>
      <c r="M11" s="1" t="str">
        <f>IFERROR(__xludf.DUMMYFUNCTION("""COMPUTED_VALUE"""),"#N/A")</f>
        <v>#N/A</v>
      </c>
      <c r="N11" s="2" t="str">
        <f>IFERROR(__xludf.DUMMYFUNCTION("""COMPUTED_VALUE"""),"#N/A")</f>
        <v>#N/A</v>
      </c>
      <c r="O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2" t="str">
        <f>IFERROR(__xludf.DUMMYFUNCTION("""COMPUTED_VALUE"""),"#N/A")</f>
        <v>#N/A</v>
      </c>
      <c r="M12" s="1" t="str">
        <f>IFERROR(__xludf.DUMMYFUNCTION("""COMPUTED_VALUE"""),"#N/A")</f>
        <v>#N/A</v>
      </c>
      <c r="N12" s="2" t="str">
        <f>IFERROR(__xludf.DUMMYFUNCTION("""COMPUTED_VALUE"""),"#N/A")</f>
        <v>#N/A</v>
      </c>
      <c r="O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2" t="str">
        <f>IFERROR(__xludf.DUMMYFUNCTION("""COMPUTED_VALUE"""),"#N/A")</f>
        <v>#N/A</v>
      </c>
      <c r="M13" s="1" t="str">
        <f>IFERROR(__xludf.DUMMYFUNCTION("""COMPUTED_VALUE"""),"#N/A")</f>
        <v>#N/A</v>
      </c>
      <c r="N13" s="2" t="str">
        <f>IFERROR(__xludf.DUMMYFUNCTION("""COMPUTED_VALUE"""),"#N/A")</f>
        <v>#N/A</v>
      </c>
      <c r="O13" s="1" t="str">
        <f>IFERROR(__xludf.DUMMYFUNCTION("""COMPUTED_VALUE"""),"#N/A")</f>
        <v>#N/A</v>
      </c>
    </row>
    <row r="14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2" t="str">
        <f>IFERROR(__xludf.DUMMYFUNCTION("""COMPUTED_VALUE"""),"#N/A")</f>
        <v>#N/A</v>
      </c>
      <c r="M14" s="1" t="str">
        <f>IFERROR(__xludf.DUMMYFUNCTION("""COMPUTED_VALUE"""),"#N/A")</f>
        <v>#N/A</v>
      </c>
      <c r="N14" s="2" t="str">
        <f>IFERROR(__xludf.DUMMYFUNCTION("""COMPUTED_VALUE"""),"#N/A")</f>
        <v>#N/A</v>
      </c>
      <c r="O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2" t="str">
        <f>IFERROR(__xludf.DUMMYFUNCTION("""COMPUTED_VALUE"""),"#N/A")</f>
        <v>#N/A</v>
      </c>
      <c r="M15" s="1" t="str">
        <f>IFERROR(__xludf.DUMMYFUNCTION("""COMPUTED_VALUE"""),"#N/A")</f>
        <v>#N/A</v>
      </c>
      <c r="N15" s="2" t="str">
        <f>IFERROR(__xludf.DUMMYFUNCTION("""COMPUTED_VALUE"""),"#N/A")</f>
        <v>#N/A</v>
      </c>
      <c r="O15" s="1" t="str">
        <f>IFERROR(__xludf.DUMMYFUNCTION("""COMPUTED_VALUE"""),"#N/A")</f>
        <v>#N/A</v>
      </c>
    </row>
    <row r="16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2" t="str">
        <f>IFERROR(__xludf.DUMMYFUNCTION("""COMPUTED_VALUE"""),"#N/A")</f>
        <v>#N/A</v>
      </c>
      <c r="M16" s="1" t="str">
        <f>IFERROR(__xludf.DUMMYFUNCTION("""COMPUTED_VALUE"""),"#N/A")</f>
        <v>#N/A</v>
      </c>
      <c r="N16" s="2" t="str">
        <f>IFERROR(__xludf.DUMMYFUNCTION("""COMPUTED_VALUE"""),"#N/A")</f>
        <v>#N/A</v>
      </c>
      <c r="O16" s="1" t="str">
        <f>IFERROR(__xludf.DUMMYFUNCTION("""COMPUTED_VALUE"""),"#N/A")</f>
        <v>#N/A</v>
      </c>
    </row>
    <row r="17">
      <c r="A17" s="1" t="str">
        <f>IFERROR(__xludf.DUMMYFUNCTION("""COMPUTED_VALUE"""),"#N/A")</f>
        <v>#N/A</v>
      </c>
      <c r="B17" s="1" t="str">
        <f>IFERROR(__xludf.DUMMYFUNCTION("""COMPUTED_VALUE"""),"#N/A")</f>
        <v>#N/A</v>
      </c>
      <c r="C17" s="1"/>
      <c r="D17" s="1" t="str">
        <f>IFERROR(__xludf.DUMMYFUNCTION("""COMPUTED_VALUE"""),"#N/A")</f>
        <v>#N/A</v>
      </c>
      <c r="E17" s="1" t="str">
        <f>IFERROR(__xludf.DUMMYFUNCTION("""COMPUTED_VALUE"""),"#N/A")</f>
        <v>#N/A</v>
      </c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1" t="str">
        <f>IFERROR(__xludf.DUMMYFUNCTION("""COMPUTED_VALUE"""),"#N/A")</f>
        <v>#N/A</v>
      </c>
      <c r="L17" s="2" t="str">
        <f>IFERROR(__xludf.DUMMYFUNCTION("""COMPUTED_VALUE"""),"#N/A")</f>
        <v>#N/A</v>
      </c>
      <c r="M17" s="1" t="str">
        <f>IFERROR(__xludf.DUMMYFUNCTION("""COMPUTED_VALUE"""),"#N/A")</f>
        <v>#N/A</v>
      </c>
      <c r="N17" s="2" t="str">
        <f>IFERROR(__xludf.DUMMYFUNCTION("""COMPUTED_VALUE"""),"#N/A")</f>
        <v>#N/A</v>
      </c>
      <c r="O17" s="1" t="str">
        <f>IFERROR(__xludf.DUMMYFUNCTION("""COMPUTED_VALUE"""),"#N/A")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IFERROR(__xludf.DUMMYFUNCTION("IMPORTRANGE(""https://docs.google.com/spreadsheets/d/1qsGjK7NwegFdu6YNcvzh_gBNlasQTKbml7N1pbjQ9tQ/edit?gid=562591948#gid=562591948"",""model!A1:O"")"),"Home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 Team")</f>
        <v>Home Team</v>
      </c>
      <c r="E1" s="1" t="str">
        <f>IFERROR(__xludf.DUMMYFUNCTION("""COMPUTED_VALUE"""),"Away Team")</f>
        <v>Away Team</v>
      </c>
      <c r="F1" s="1" t="str">
        <f>IFERROR(__xludf.DUMMYFUNCTION("""COMPUTED_VALUE"""),"Home Points")</f>
        <v>Home Points</v>
      </c>
      <c r="G1" s="1" t="str">
        <f>IFERROR(__xludf.DUMMYFUNCTION("""COMPUTED_VALUE"""),"Away Points")</f>
        <v>Away Points</v>
      </c>
      <c r="H1" s="1" t="str">
        <f>IFERROR(__xludf.DUMMYFUNCTION("""COMPUTED_VALUE"""),"Total Predicted Points")</f>
        <v>Total Predicted Points</v>
      </c>
      <c r="I1" s="1" t="str">
        <f>IFERROR(__xludf.DUMMYFUNCTION("""COMPUTED_VALUE"""),"Line")</f>
        <v>Line</v>
      </c>
      <c r="J1" s="1" t="str">
        <f>IFERROR(__xludf.DUMMYFUNCTION("""COMPUTED_VALUE"""),"Delta")</f>
        <v>Delta</v>
      </c>
      <c r="K1" s="1" t="str">
        <f>IFERROR(__xludf.DUMMYFUNCTION("""COMPUTED_VALUE"""),"Recommended Total Bet")</f>
        <v>Recommended Total Bet</v>
      </c>
      <c r="L1" s="1" t="str">
        <f>IFERROR(__xludf.DUMMYFUNCTION("""COMPUTED_VALUE"""),"Home Spread")</f>
        <v>Home Spread</v>
      </c>
      <c r="M1" s="1" t="str">
        <f>IFERROR(__xludf.DUMMYFUNCTION("""COMPUTED_VALUE"""),"Home Margin")</f>
        <v>Home Margin</v>
      </c>
      <c r="N1" s="1" t="str">
        <f>IFERROR(__xludf.DUMMYFUNCTION("""COMPUTED_VALUE"""),"Spread Delta")</f>
        <v>Spread Delta</v>
      </c>
      <c r="O1" s="1" t="str">
        <f>IFERROR(__xludf.DUMMYFUNCTION("""COMPUTED_VALUE"""),"Recommended Spread Bet")</f>
        <v>Recommended Spread Bet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2">
        <f>IFERROR(__xludf.DUMMYFUNCTION("""COMPUTED_VALUE"""),26.945000000000004)</f>
        <v>26.945</v>
      </c>
      <c r="G2" s="2">
        <f>IFERROR(__xludf.DUMMYFUNCTION("""COMPUTED_VALUE"""),19.605)</f>
        <v>19.605</v>
      </c>
      <c r="H2" s="2">
        <f>IFERROR(__xludf.DUMMYFUNCTION("""COMPUTED_VALUE"""),46.550000000000004)</f>
        <v>46.55</v>
      </c>
      <c r="I2" s="1">
        <f>IFERROR(__xludf.DUMMYFUNCTION("""COMPUTED_VALUE"""),37.5)</f>
        <v>37.5</v>
      </c>
      <c r="J2" s="2">
        <f>IFERROR(__xludf.DUMMYFUNCTION("""COMPUTED_VALUE"""),9.050000000000004)</f>
        <v>9.05</v>
      </c>
      <c r="K2" s="1" t="str">
        <f>IFERROR(__xludf.DUMMYFUNCTION("""COMPUTED_VALUE"""),"Over")</f>
        <v>Over</v>
      </c>
      <c r="L2" s="1">
        <f>IFERROR(__xludf.DUMMYFUNCTION("""COMPUTED_VALUE"""),6.0)</f>
        <v>6</v>
      </c>
      <c r="M2" s="2">
        <f>IFERROR(__xludf.DUMMYFUNCTION("""COMPUTED_VALUE"""),-7.340000000000003)</f>
        <v>-7.34</v>
      </c>
      <c r="N2" s="2">
        <f>IFERROR(__xludf.DUMMYFUNCTION("""COMPUTED_VALUE"""),13.340000000000003)</f>
        <v>13.34</v>
      </c>
      <c r="O2" s="1" t="str">
        <f>IFERROR(__xludf.DUMMYFUNCTION("""COMPUTED_VALUE"""),"Pittsburgh Steelers")</f>
        <v>Pittsburgh Steelers</v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1" t="str">
        <f>IFERROR(__xludf.DUMMYFUNCTION("""COMPUTED_VALUE"""),"#N/A")</f>
        <v>#N/A</v>
      </c>
      <c r="M3" s="2" t="str">
        <f>IFERROR(__xludf.DUMMYFUNCTION("""COMPUTED_VALUE"""),"#N/A")</f>
        <v>#N/A</v>
      </c>
      <c r="N3" s="2" t="str">
        <f>IFERROR(__xludf.DUMMYFUNCTION("""COMPUTED_VALUE"""),"#N/A")</f>
        <v>#N/A</v>
      </c>
      <c r="O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1" t="str">
        <f>IFERROR(__xludf.DUMMYFUNCTION("""COMPUTED_VALUE"""),"#N/A")</f>
        <v>#N/A</v>
      </c>
      <c r="M4" s="2" t="str">
        <f>IFERROR(__xludf.DUMMYFUNCTION("""COMPUTED_VALUE"""),"#N/A")</f>
        <v>#N/A</v>
      </c>
      <c r="N4" s="2" t="str">
        <f>IFERROR(__xludf.DUMMYFUNCTION("""COMPUTED_VALUE"""),"#N/A")</f>
        <v>#N/A</v>
      </c>
      <c r="O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1" t="str">
        <f>IFERROR(__xludf.DUMMYFUNCTION("""COMPUTED_VALUE"""),"#N/A")</f>
        <v>#N/A</v>
      </c>
      <c r="M5" s="2" t="str">
        <f>IFERROR(__xludf.DUMMYFUNCTION("""COMPUTED_VALUE"""),"#N/A")</f>
        <v>#N/A</v>
      </c>
      <c r="N5" s="2" t="str">
        <f>IFERROR(__xludf.DUMMYFUNCTION("""COMPUTED_VALUE"""),"#N/A")</f>
        <v>#N/A</v>
      </c>
      <c r="O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1" t="str">
        <f>IFERROR(__xludf.DUMMYFUNCTION("""COMPUTED_VALUE"""),"#N/A")</f>
        <v>#N/A</v>
      </c>
      <c r="M6" s="2" t="str">
        <f>IFERROR(__xludf.DUMMYFUNCTION("""COMPUTED_VALUE"""),"#N/A")</f>
        <v>#N/A</v>
      </c>
      <c r="N6" s="2" t="str">
        <f>IFERROR(__xludf.DUMMYFUNCTION("""COMPUTED_VALUE"""),"#N/A")</f>
        <v>#N/A</v>
      </c>
      <c r="O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1" t="str">
        <f>IFERROR(__xludf.DUMMYFUNCTION("""COMPUTED_VALUE"""),"#N/A")</f>
        <v>#N/A</v>
      </c>
      <c r="M7" s="2" t="str">
        <f>IFERROR(__xludf.DUMMYFUNCTION("""COMPUTED_VALUE"""),"#N/A")</f>
        <v>#N/A</v>
      </c>
      <c r="N7" s="2" t="str">
        <f>IFERROR(__xludf.DUMMYFUNCTION("""COMPUTED_VALUE"""),"#N/A")</f>
        <v>#N/A</v>
      </c>
      <c r="O7" s="1" t="str">
        <f>IFERROR(__xludf.DUMMYFUNCTION("""COMPUTED_VALUE"""),"#N/A")</f>
        <v>#N/A</v>
      </c>
    </row>
    <row r="8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1" t="str">
        <f>IFERROR(__xludf.DUMMYFUNCTION("""COMPUTED_VALUE"""),"#N/A")</f>
        <v>#N/A</v>
      </c>
      <c r="M8" s="2" t="str">
        <f>IFERROR(__xludf.DUMMYFUNCTION("""COMPUTED_VALUE"""),"#N/A")</f>
        <v>#N/A</v>
      </c>
      <c r="N8" s="2" t="str">
        <f>IFERROR(__xludf.DUMMYFUNCTION("""COMPUTED_VALUE"""),"#N/A")</f>
        <v>#N/A</v>
      </c>
      <c r="O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1" t="str">
        <f>IFERROR(__xludf.DUMMYFUNCTION("""COMPUTED_VALUE"""),"#N/A")</f>
        <v>#N/A</v>
      </c>
      <c r="M9" s="2" t="str">
        <f>IFERROR(__xludf.DUMMYFUNCTION("""COMPUTED_VALUE"""),"#N/A")</f>
        <v>#N/A</v>
      </c>
      <c r="N9" s="2" t="str">
        <f>IFERROR(__xludf.DUMMYFUNCTION("""COMPUTED_VALUE"""),"#N/A")</f>
        <v>#N/A</v>
      </c>
      <c r="O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1" t="str">
        <f>IFERROR(__xludf.DUMMYFUNCTION("""COMPUTED_VALUE"""),"#N/A")</f>
        <v>#N/A</v>
      </c>
      <c r="M10" s="2" t="str">
        <f>IFERROR(__xludf.DUMMYFUNCTION("""COMPUTED_VALUE"""),"#N/A")</f>
        <v>#N/A</v>
      </c>
      <c r="N10" s="2" t="str">
        <f>IFERROR(__xludf.DUMMYFUNCTION("""COMPUTED_VALUE"""),"#N/A")</f>
        <v>#N/A</v>
      </c>
      <c r="O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1" t="str">
        <f>IFERROR(__xludf.DUMMYFUNCTION("""COMPUTED_VALUE"""),"#N/A")</f>
        <v>#N/A</v>
      </c>
      <c r="M11" s="2" t="str">
        <f>IFERROR(__xludf.DUMMYFUNCTION("""COMPUTED_VALUE"""),"#N/A")</f>
        <v>#N/A</v>
      </c>
      <c r="N11" s="2" t="str">
        <f>IFERROR(__xludf.DUMMYFUNCTION("""COMPUTED_VALUE"""),"#N/A")</f>
        <v>#N/A</v>
      </c>
      <c r="O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1" t="str">
        <f>IFERROR(__xludf.DUMMYFUNCTION("""COMPUTED_VALUE"""),"#N/A")</f>
        <v>#N/A</v>
      </c>
      <c r="M12" s="2" t="str">
        <f>IFERROR(__xludf.DUMMYFUNCTION("""COMPUTED_VALUE"""),"#N/A")</f>
        <v>#N/A</v>
      </c>
      <c r="N12" s="2" t="str">
        <f>IFERROR(__xludf.DUMMYFUNCTION("""COMPUTED_VALUE"""),"#N/A")</f>
        <v>#N/A</v>
      </c>
      <c r="O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1" t="str">
        <f>IFERROR(__xludf.DUMMYFUNCTION("""COMPUTED_VALUE"""),"#N/A")</f>
        <v>#N/A</v>
      </c>
      <c r="M13" s="2" t="str">
        <f>IFERROR(__xludf.DUMMYFUNCTION("""COMPUTED_VALUE"""),"#N/A")</f>
        <v>#N/A</v>
      </c>
      <c r="N13" s="2" t="str">
        <f>IFERROR(__xludf.DUMMYFUNCTION("""COMPUTED_VALUE"""),"#N/A")</f>
        <v>#N/A</v>
      </c>
      <c r="O13" s="1" t="str">
        <f>IFERROR(__xludf.DUMMYFUNCTION("""COMPUTED_VALUE"""),"#N/A")</f>
        <v>#N/A</v>
      </c>
    </row>
    <row r="14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1" t="str">
        <f>IFERROR(__xludf.DUMMYFUNCTION("""COMPUTED_VALUE"""),"#N/A")</f>
        <v>#N/A</v>
      </c>
      <c r="M14" s="2" t="str">
        <f>IFERROR(__xludf.DUMMYFUNCTION("""COMPUTED_VALUE"""),"#N/A")</f>
        <v>#N/A</v>
      </c>
      <c r="N14" s="2" t="str">
        <f>IFERROR(__xludf.DUMMYFUNCTION("""COMPUTED_VALUE"""),"#N/A")</f>
        <v>#N/A</v>
      </c>
      <c r="O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1" t="str">
        <f>IFERROR(__xludf.DUMMYFUNCTION("""COMPUTED_VALUE"""),"#N/A")</f>
        <v>#N/A</v>
      </c>
      <c r="M15" s="2" t="str">
        <f>IFERROR(__xludf.DUMMYFUNCTION("""COMPUTED_VALUE"""),"#N/A")</f>
        <v>#N/A</v>
      </c>
      <c r="N15" s="2" t="str">
        <f>IFERROR(__xludf.DUMMYFUNCTION("""COMPUTED_VALUE"""),"#N/A")</f>
        <v>#N/A</v>
      </c>
      <c r="O15" s="1" t="str">
        <f>IFERROR(__xludf.DUMMYFUNCTION("""COMPUTED_VALUE"""),"#N/A")</f>
        <v>#N/A</v>
      </c>
    </row>
    <row r="16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1" t="str">
        <f>IFERROR(__xludf.DUMMYFUNCTION("""COMPUTED_VALUE"""),"#N/A")</f>
        <v>#N/A</v>
      </c>
      <c r="M16" s="2" t="str">
        <f>IFERROR(__xludf.DUMMYFUNCTION("""COMPUTED_VALUE"""),"#N/A")</f>
        <v>#N/A</v>
      </c>
      <c r="N16" s="2" t="str">
        <f>IFERROR(__xludf.DUMMYFUNCTION("""COMPUTED_VALUE"""),"#N/A")</f>
        <v>#N/A</v>
      </c>
      <c r="O16" s="1" t="str">
        <f>IFERROR(__xludf.DUMMYFUNCTION("""COMPUTED_VALUE"""),"#N/A")</f>
        <v>#N/A</v>
      </c>
    </row>
    <row r="17">
      <c r="A17" s="1"/>
      <c r="B17" s="1"/>
      <c r="C17" s="1"/>
      <c r="D17" s="1"/>
      <c r="E17" s="1"/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1" t="str">
        <f>IFERROR(__xludf.DUMMYFUNCTION("""COMPUTED_VALUE"""),"#N/A")</f>
        <v>#N/A</v>
      </c>
      <c r="L17" s="1" t="str">
        <f>IFERROR(__xludf.DUMMYFUNCTION("""COMPUTED_VALUE"""),"#N/A")</f>
        <v>#N/A</v>
      </c>
      <c r="M17" s="2" t="str">
        <f>IFERROR(__xludf.DUMMYFUNCTION("""COMPUTED_VALUE"""),"#N/A")</f>
        <v>#N/A</v>
      </c>
      <c r="N17" s="2" t="str">
        <f>IFERROR(__xludf.DUMMYFUNCTION("""COMPUTED_VALUE"""),"#N/A")</f>
        <v>#N/A</v>
      </c>
      <c r="O17" s="1" t="str">
        <f>IFERROR(__xludf.DUMMYFUNCTION("""COMPUTED_VALUE"""),"#N/A")</f>
        <v>#N/A</v>
      </c>
    </row>
    <row r="18">
      <c r="A18" s="1"/>
      <c r="B18" s="1"/>
      <c r="C18" s="1"/>
      <c r="D18" s="1"/>
      <c r="E18" s="1"/>
      <c r="F18" s="1" t="str">
        <f>IFERROR(__xludf.DUMMYFUNCTION("""COMPUTED_VALUE"""),"#N/A")</f>
        <v>#N/A</v>
      </c>
      <c r="G18" s="1" t="str">
        <f>IFERROR(__xludf.DUMMYFUNCTION("""COMPUTED_VALUE"""),"#N/A")</f>
        <v>#N/A</v>
      </c>
      <c r="H18" s="1" t="str">
        <f>IFERROR(__xludf.DUMMYFUNCTION("""COMPUTED_VALUE"""),"#N/A")</f>
        <v>#N/A</v>
      </c>
      <c r="I18" s="1" t="str">
        <f>IFERROR(__xludf.DUMMYFUNCTION("""COMPUTED_VALUE"""),"#N/A")</f>
        <v>#N/A</v>
      </c>
      <c r="J18" s="1" t="str">
        <f>IFERROR(__xludf.DUMMYFUNCTION("""COMPUTED_VALUE"""),"#N/A")</f>
        <v>#N/A</v>
      </c>
      <c r="K18" s="1" t="str">
        <f>IFERROR(__xludf.DUMMYFUNCTION("""COMPUTED_VALUE"""),"#N/A")</f>
        <v>#N/A</v>
      </c>
      <c r="L18" s="1" t="str">
        <f>IFERROR(__xludf.DUMMYFUNCTION("""COMPUTED_VALUE"""),"#N/A")</f>
        <v>#N/A</v>
      </c>
      <c r="M18" s="2" t="str">
        <f>IFERROR(__xludf.DUMMYFUNCTION("""COMPUTED_VALUE"""),"#N/A")</f>
        <v>#N/A</v>
      </c>
      <c r="N18" s="2" t="str">
        <f>IFERROR(__xludf.DUMMYFUNCTION("""COMPUTED_VALUE"""),"#N/A")</f>
        <v>#N/A</v>
      </c>
      <c r="O18" s="1" t="str">
        <f>IFERROR(__xludf.DUMMYFUNCTION("""COMPUTED_VALUE"""),"#N/A")</f>
        <v>#N/A</v>
      </c>
    </row>
    <row r="19">
      <c r="A19" s="1"/>
      <c r="B19" s="1"/>
      <c r="C19" s="1"/>
      <c r="D19" s="1"/>
      <c r="E19" s="1"/>
      <c r="F19" s="1" t="str">
        <f>IFERROR(__xludf.DUMMYFUNCTION("""COMPUTED_VALUE"""),"#N/A")</f>
        <v>#N/A</v>
      </c>
      <c r="G19" s="1" t="str">
        <f>IFERROR(__xludf.DUMMYFUNCTION("""COMPUTED_VALUE"""),"#N/A")</f>
        <v>#N/A</v>
      </c>
      <c r="H19" s="1" t="str">
        <f>IFERROR(__xludf.DUMMYFUNCTION("""COMPUTED_VALUE"""),"#N/A")</f>
        <v>#N/A</v>
      </c>
      <c r="I19" s="1" t="str">
        <f>IFERROR(__xludf.DUMMYFUNCTION("""COMPUTED_VALUE"""),"#N/A")</f>
        <v>#N/A</v>
      </c>
      <c r="J19" s="1" t="str">
        <f>IFERROR(__xludf.DUMMYFUNCTION("""COMPUTED_VALUE"""),"#N/A")</f>
        <v>#N/A</v>
      </c>
      <c r="K19" s="1" t="str">
        <f>IFERROR(__xludf.DUMMYFUNCTION("""COMPUTED_VALUE"""),"#N/A")</f>
        <v>#N/A</v>
      </c>
      <c r="L19" s="1" t="str">
        <f>IFERROR(__xludf.DUMMYFUNCTION("""COMPUTED_VALUE"""),"#N/A")</f>
        <v>#N/A</v>
      </c>
      <c r="M19" s="2" t="str">
        <f>IFERROR(__xludf.DUMMYFUNCTION("""COMPUTED_VALUE"""),"#N/A")</f>
        <v>#N/A</v>
      </c>
      <c r="N19" s="2" t="str">
        <f>IFERROR(__xludf.DUMMYFUNCTION("""COMPUTED_VALUE"""),"#N/A")</f>
        <v>#N/A</v>
      </c>
      <c r="O19" s="1" t="str">
        <f>IFERROR(__xludf.DUMMYFUNCTION("""COMPUTED_VALUE"""),"#N/A")</f>
        <v>#N/A</v>
      </c>
    </row>
    <row r="20">
      <c r="A20" s="1"/>
      <c r="B20" s="1"/>
      <c r="C20" s="1"/>
      <c r="D20" s="1"/>
      <c r="E20" s="1"/>
      <c r="F20" s="1" t="str">
        <f>IFERROR(__xludf.DUMMYFUNCTION("""COMPUTED_VALUE"""),"#N/A")</f>
        <v>#N/A</v>
      </c>
      <c r="G20" s="1" t="str">
        <f>IFERROR(__xludf.DUMMYFUNCTION("""COMPUTED_VALUE"""),"#N/A")</f>
        <v>#N/A</v>
      </c>
      <c r="H20" s="1" t="str">
        <f>IFERROR(__xludf.DUMMYFUNCTION("""COMPUTED_VALUE"""),"#N/A")</f>
        <v>#N/A</v>
      </c>
      <c r="I20" s="1" t="str">
        <f>IFERROR(__xludf.DUMMYFUNCTION("""COMPUTED_VALUE"""),"#N/A")</f>
        <v>#N/A</v>
      </c>
      <c r="J20" s="1" t="str">
        <f>IFERROR(__xludf.DUMMYFUNCTION("""COMPUTED_VALUE"""),"#N/A")</f>
        <v>#N/A</v>
      </c>
      <c r="K20" s="1" t="str">
        <f>IFERROR(__xludf.DUMMYFUNCTION("""COMPUTED_VALUE"""),"#N/A")</f>
        <v>#N/A</v>
      </c>
      <c r="L20" s="1" t="str">
        <f>IFERROR(__xludf.DUMMYFUNCTION("""COMPUTED_VALUE"""),"#N/A")</f>
        <v>#N/A</v>
      </c>
      <c r="M20" s="2" t="str">
        <f>IFERROR(__xludf.DUMMYFUNCTION("""COMPUTED_VALUE"""),"#N/A")</f>
        <v>#N/A</v>
      </c>
      <c r="N20" s="2" t="str">
        <f>IFERROR(__xludf.DUMMYFUNCTION("""COMPUTED_VALUE"""),"#N/A")</f>
        <v>#N/A</v>
      </c>
      <c r="O20" s="1" t="str">
        <f>IFERROR(__xludf.DUMMYFUNCTION("""COMPUTED_VALUE"""),"#N/A")</f>
        <v>#N/A</v>
      </c>
    </row>
    <row r="21">
      <c r="A21" s="1"/>
      <c r="B21" s="1"/>
      <c r="C21" s="1"/>
      <c r="D21" s="1"/>
      <c r="E21" s="1"/>
      <c r="F21" s="1" t="str">
        <f>IFERROR(__xludf.DUMMYFUNCTION("""COMPUTED_VALUE"""),"#N/A")</f>
        <v>#N/A</v>
      </c>
      <c r="G21" s="1" t="str">
        <f>IFERROR(__xludf.DUMMYFUNCTION("""COMPUTED_VALUE"""),"#N/A")</f>
        <v>#N/A</v>
      </c>
      <c r="H21" s="1" t="str">
        <f>IFERROR(__xludf.DUMMYFUNCTION("""COMPUTED_VALUE"""),"#N/A")</f>
        <v>#N/A</v>
      </c>
      <c r="I21" s="1" t="str">
        <f>IFERROR(__xludf.DUMMYFUNCTION("""COMPUTED_VALUE"""),"#N/A")</f>
        <v>#N/A</v>
      </c>
      <c r="J21" s="1" t="str">
        <f>IFERROR(__xludf.DUMMYFUNCTION("""COMPUTED_VALUE"""),"#N/A")</f>
        <v>#N/A</v>
      </c>
      <c r="K21" s="1" t="str">
        <f>IFERROR(__xludf.DUMMYFUNCTION("""COMPUTED_VALUE"""),"#N/A")</f>
        <v>#N/A</v>
      </c>
      <c r="L21" s="1" t="str">
        <f>IFERROR(__xludf.DUMMYFUNCTION("""COMPUTED_VALUE"""),"#N/A")</f>
        <v>#N/A</v>
      </c>
      <c r="M21" s="2" t="str">
        <f>IFERROR(__xludf.DUMMYFUNCTION("""COMPUTED_VALUE"""),"#N/A")</f>
        <v>#N/A</v>
      </c>
      <c r="N21" s="2" t="str">
        <f>IFERROR(__xludf.DUMMYFUNCTION("""COMPUTED_VALUE"""),"#N/A")</f>
        <v>#N/A</v>
      </c>
      <c r="O21" s="1" t="str">
        <f>IFERROR(__xludf.DUMMYFUNCTION("""COMPUTED_VALUE"""),"#N/A")</f>
        <v>#N/A</v>
      </c>
    </row>
    <row r="22">
      <c r="A22" s="1"/>
      <c r="B22" s="1"/>
      <c r="C22" s="1"/>
      <c r="D22" s="1"/>
      <c r="E22" s="1"/>
      <c r="F22" s="1" t="str">
        <f>IFERROR(__xludf.DUMMYFUNCTION("""COMPUTED_VALUE"""),"#N/A")</f>
        <v>#N/A</v>
      </c>
      <c r="G22" s="1" t="str">
        <f>IFERROR(__xludf.DUMMYFUNCTION("""COMPUTED_VALUE"""),"#N/A")</f>
        <v>#N/A</v>
      </c>
      <c r="H22" s="1" t="str">
        <f>IFERROR(__xludf.DUMMYFUNCTION("""COMPUTED_VALUE"""),"#N/A")</f>
        <v>#N/A</v>
      </c>
      <c r="I22" s="1" t="str">
        <f>IFERROR(__xludf.DUMMYFUNCTION("""COMPUTED_VALUE"""),"#N/A")</f>
        <v>#N/A</v>
      </c>
      <c r="J22" s="1" t="str">
        <f>IFERROR(__xludf.DUMMYFUNCTION("""COMPUTED_VALUE"""),"#N/A")</f>
        <v>#N/A</v>
      </c>
      <c r="K22" s="1" t="str">
        <f>IFERROR(__xludf.DUMMYFUNCTION("""COMPUTED_VALUE"""),"#N/A")</f>
        <v>#N/A</v>
      </c>
      <c r="L22" s="1" t="str">
        <f>IFERROR(__xludf.DUMMYFUNCTION("""COMPUTED_VALUE"""),"#N/A")</f>
        <v>#N/A</v>
      </c>
      <c r="M22" s="2" t="str">
        <f>IFERROR(__xludf.DUMMYFUNCTION("""COMPUTED_VALUE"""),"#N/A")</f>
        <v>#N/A</v>
      </c>
      <c r="N22" s="2" t="str">
        <f>IFERROR(__xludf.DUMMYFUNCTION("""COMPUTED_VALUE"""),"#N/A")</f>
        <v>#N/A</v>
      </c>
      <c r="O22" s="1" t="str">
        <f>IFERROR(__xludf.DUMMYFUNCTION("""COMPUTED_VALUE"""),"#N/A")</f>
        <v>#N/A</v>
      </c>
    </row>
    <row r="23">
      <c r="A23" s="1"/>
      <c r="B23" s="1"/>
      <c r="C23" s="1"/>
      <c r="D23" s="1"/>
      <c r="E23" s="1"/>
      <c r="F23" s="1" t="str">
        <f>IFERROR(__xludf.DUMMYFUNCTION("""COMPUTED_VALUE"""),"#N/A")</f>
        <v>#N/A</v>
      </c>
      <c r="G23" s="1" t="str">
        <f>IFERROR(__xludf.DUMMYFUNCTION("""COMPUTED_VALUE"""),"#N/A")</f>
        <v>#N/A</v>
      </c>
      <c r="H23" s="1" t="str">
        <f>IFERROR(__xludf.DUMMYFUNCTION("""COMPUTED_VALUE"""),"#N/A")</f>
        <v>#N/A</v>
      </c>
      <c r="I23" s="1" t="str">
        <f>IFERROR(__xludf.DUMMYFUNCTION("""COMPUTED_VALUE"""),"#N/A")</f>
        <v>#N/A</v>
      </c>
      <c r="J23" s="1" t="str">
        <f>IFERROR(__xludf.DUMMYFUNCTION("""COMPUTED_VALUE"""),"#N/A")</f>
        <v>#N/A</v>
      </c>
      <c r="K23" s="1" t="str">
        <f>IFERROR(__xludf.DUMMYFUNCTION("""COMPUTED_VALUE"""),"#N/A")</f>
        <v>#N/A</v>
      </c>
      <c r="L23" s="1" t="str">
        <f>IFERROR(__xludf.DUMMYFUNCTION("""COMPUTED_VALUE"""),"#N/A")</f>
        <v>#N/A</v>
      </c>
      <c r="M23" s="2" t="str">
        <f>IFERROR(__xludf.DUMMYFUNCTION("""COMPUTED_VALUE"""),"#N/A")</f>
        <v>#N/A</v>
      </c>
      <c r="N23" s="2" t="str">
        <f>IFERROR(__xludf.DUMMYFUNCTION("""COMPUTED_VALUE"""),"#N/A")</f>
        <v>#N/A</v>
      </c>
      <c r="O23" s="1" t="str">
        <f>IFERROR(__xludf.DUMMYFUNCTION("""COMPUTED_VALUE"""),"#N/A")</f>
        <v>#N/A</v>
      </c>
    </row>
    <row r="24">
      <c r="A24" s="1"/>
      <c r="B24" s="1"/>
      <c r="C24" s="1"/>
      <c r="D24" s="1"/>
      <c r="E24" s="1"/>
      <c r="F24" s="1" t="str">
        <f>IFERROR(__xludf.DUMMYFUNCTION("""COMPUTED_VALUE"""),"#N/A")</f>
        <v>#N/A</v>
      </c>
      <c r="G24" s="1" t="str">
        <f>IFERROR(__xludf.DUMMYFUNCTION("""COMPUTED_VALUE"""),"#N/A")</f>
        <v>#N/A</v>
      </c>
      <c r="H24" s="1" t="str">
        <f>IFERROR(__xludf.DUMMYFUNCTION("""COMPUTED_VALUE"""),"#N/A")</f>
        <v>#N/A</v>
      </c>
      <c r="I24" s="1" t="str">
        <f>IFERROR(__xludf.DUMMYFUNCTION("""COMPUTED_VALUE"""),"#N/A")</f>
        <v>#N/A</v>
      </c>
      <c r="J24" s="1" t="str">
        <f>IFERROR(__xludf.DUMMYFUNCTION("""COMPUTED_VALUE"""),"#N/A")</f>
        <v>#N/A</v>
      </c>
      <c r="K24" s="1" t="str">
        <f>IFERROR(__xludf.DUMMYFUNCTION("""COMPUTED_VALUE"""),"#N/A")</f>
        <v>#N/A</v>
      </c>
      <c r="L24" s="1" t="str">
        <f>IFERROR(__xludf.DUMMYFUNCTION("""COMPUTED_VALUE"""),"#N/A")</f>
        <v>#N/A</v>
      </c>
      <c r="M24" s="2" t="str">
        <f>IFERROR(__xludf.DUMMYFUNCTION("""COMPUTED_VALUE"""),"#N/A")</f>
        <v>#N/A</v>
      </c>
      <c r="N24" s="2" t="str">
        <f>IFERROR(__xludf.DUMMYFUNCTION("""COMPUTED_VALUE"""),"#N/A")</f>
        <v>#N/A</v>
      </c>
      <c r="O24" s="1" t="str">
        <f>IFERROR(__xludf.DUMMYFUNCTION("""COMPUTED_VALUE"""),"#N/A")</f>
        <v>#N/A</v>
      </c>
    </row>
    <row r="25">
      <c r="A25" s="1"/>
      <c r="B25" s="1"/>
      <c r="C25" s="1"/>
      <c r="D25" s="1"/>
      <c r="E25" s="1"/>
      <c r="F25" s="1" t="str">
        <f>IFERROR(__xludf.DUMMYFUNCTION("""COMPUTED_VALUE"""),"#N/A")</f>
        <v>#N/A</v>
      </c>
      <c r="G25" s="1" t="str">
        <f>IFERROR(__xludf.DUMMYFUNCTION("""COMPUTED_VALUE"""),"#N/A")</f>
        <v>#N/A</v>
      </c>
      <c r="H25" s="1" t="str">
        <f>IFERROR(__xludf.DUMMYFUNCTION("""COMPUTED_VALUE"""),"#N/A")</f>
        <v>#N/A</v>
      </c>
      <c r="I25" s="1" t="str">
        <f>IFERROR(__xludf.DUMMYFUNCTION("""COMPUTED_VALUE"""),"#N/A")</f>
        <v>#N/A</v>
      </c>
      <c r="J25" s="1" t="str">
        <f>IFERROR(__xludf.DUMMYFUNCTION("""COMPUTED_VALUE"""),"#N/A")</f>
        <v>#N/A</v>
      </c>
      <c r="K25" s="1" t="str">
        <f>IFERROR(__xludf.DUMMYFUNCTION("""COMPUTED_VALUE"""),"#N/A")</f>
        <v>#N/A</v>
      </c>
      <c r="L25" s="1" t="str">
        <f>IFERROR(__xludf.DUMMYFUNCTION("""COMPUTED_VALUE"""),"#N/A")</f>
        <v>#N/A</v>
      </c>
      <c r="M25" s="2" t="str">
        <f>IFERROR(__xludf.DUMMYFUNCTION("""COMPUTED_VALUE"""),"#N/A")</f>
        <v>#N/A</v>
      </c>
      <c r="N25" s="2" t="str">
        <f>IFERROR(__xludf.DUMMYFUNCTION("""COMPUTED_VALUE"""),"#N/A")</f>
        <v>#N/A</v>
      </c>
      <c r="O25" s="1" t="str">
        <f>IFERROR(__xludf.DUMMYFUNCTION("""COMPUTED_VALUE"""),"#N/A")</f>
        <v>#N/A</v>
      </c>
    </row>
    <row r="26">
      <c r="A26" s="1"/>
      <c r="B26" s="1"/>
      <c r="C26" s="1"/>
      <c r="D26" s="1"/>
      <c r="E26" s="1"/>
      <c r="F26" s="1" t="str">
        <f>IFERROR(__xludf.DUMMYFUNCTION("""COMPUTED_VALUE"""),"#N/A")</f>
        <v>#N/A</v>
      </c>
      <c r="G26" s="1" t="str">
        <f>IFERROR(__xludf.DUMMYFUNCTION("""COMPUTED_VALUE"""),"#N/A")</f>
        <v>#N/A</v>
      </c>
      <c r="H26" s="1" t="str">
        <f>IFERROR(__xludf.DUMMYFUNCTION("""COMPUTED_VALUE"""),"#N/A")</f>
        <v>#N/A</v>
      </c>
      <c r="I26" s="1" t="str">
        <f>IFERROR(__xludf.DUMMYFUNCTION("""COMPUTED_VALUE"""),"#N/A")</f>
        <v>#N/A</v>
      </c>
      <c r="J26" s="1" t="str">
        <f>IFERROR(__xludf.DUMMYFUNCTION("""COMPUTED_VALUE"""),"#N/A")</f>
        <v>#N/A</v>
      </c>
      <c r="K26" s="1" t="str">
        <f>IFERROR(__xludf.DUMMYFUNCTION("""COMPUTED_VALUE"""),"#N/A")</f>
        <v>#N/A</v>
      </c>
      <c r="L26" s="1" t="str">
        <f>IFERROR(__xludf.DUMMYFUNCTION("""COMPUTED_VALUE"""),"#N/A")</f>
        <v>#N/A</v>
      </c>
      <c r="M26" s="2" t="str">
        <f>IFERROR(__xludf.DUMMYFUNCTION("""COMPUTED_VALUE"""),"#N/A")</f>
        <v>#N/A</v>
      </c>
      <c r="N26" s="2" t="str">
        <f>IFERROR(__xludf.DUMMYFUNCTION("""COMPUTED_VALUE"""),"#N/A")</f>
        <v>#N/A</v>
      </c>
      <c r="O26" s="1" t="str">
        <f>IFERROR(__xludf.DUMMYFUNCTION("""COMPUTED_VALUE"""),"#N/A")</f>
        <v>#N/A</v>
      </c>
    </row>
    <row r="27">
      <c r="A27" s="1"/>
      <c r="B27" s="1"/>
      <c r="C27" s="1"/>
      <c r="D27" s="1"/>
      <c r="E27" s="1"/>
      <c r="F27" s="1" t="str">
        <f>IFERROR(__xludf.DUMMYFUNCTION("""COMPUTED_VALUE"""),"#N/A")</f>
        <v>#N/A</v>
      </c>
      <c r="G27" s="1" t="str">
        <f>IFERROR(__xludf.DUMMYFUNCTION("""COMPUTED_VALUE"""),"#N/A")</f>
        <v>#N/A</v>
      </c>
      <c r="H27" s="1" t="str">
        <f>IFERROR(__xludf.DUMMYFUNCTION("""COMPUTED_VALUE"""),"#N/A")</f>
        <v>#N/A</v>
      </c>
      <c r="I27" s="1" t="str">
        <f>IFERROR(__xludf.DUMMYFUNCTION("""COMPUTED_VALUE"""),"#N/A")</f>
        <v>#N/A</v>
      </c>
      <c r="J27" s="1" t="str">
        <f>IFERROR(__xludf.DUMMYFUNCTION("""COMPUTED_VALUE"""),"#N/A")</f>
        <v>#N/A</v>
      </c>
      <c r="K27" s="1" t="str">
        <f>IFERROR(__xludf.DUMMYFUNCTION("""COMPUTED_VALUE"""),"#N/A")</f>
        <v>#N/A</v>
      </c>
      <c r="L27" s="1" t="str">
        <f>IFERROR(__xludf.DUMMYFUNCTION("""COMPUTED_VALUE"""),"#N/A")</f>
        <v>#N/A</v>
      </c>
      <c r="M27" s="2" t="str">
        <f>IFERROR(__xludf.DUMMYFUNCTION("""COMPUTED_VALUE"""),"#N/A")</f>
        <v>#N/A</v>
      </c>
      <c r="N27" s="2" t="str">
        <f>IFERROR(__xludf.DUMMYFUNCTION("""COMPUTED_VALUE"""),"#N/A")</f>
        <v>#N/A</v>
      </c>
      <c r="O27" s="1" t="str">
        <f>IFERROR(__xludf.DUMMYFUNCTION("""COMPUTED_VALUE"""),"#N/A")</f>
        <v>#N/A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IFERROR(__xludf.DUMMYFUNCTION("IMPORTRANGE(""https://docs.google.com/spreadsheets/d/1R7iYzRT0jyr364DbejBNqpsQWzGQmNq2VRzIqMsM-WA/edit?gid=625259366#gid=625259366"",""model!A1:O"")"),"Home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IFERROR(__xludf.DUMMYFUNCTION("""COMPUTED_VALUE"""),"Home")</f>
        <v>Home</v>
      </c>
      <c r="E1" s="1" t="str">
        <f>IFERROR(__xludf.DUMMYFUNCTION("""COMPUTED_VALUE"""),"Away")</f>
        <v>Away</v>
      </c>
      <c r="F1" s="1" t="str">
        <f>IFERROR(__xludf.DUMMYFUNCTION("""COMPUTED_VALUE"""),"EPA Home")</f>
        <v>EPA Home</v>
      </c>
      <c r="G1" s="1" t="str">
        <f>IFERROR(__xludf.DUMMYFUNCTION("""COMPUTED_VALUE"""),"EPA Away")</f>
        <v>EPA Away</v>
      </c>
      <c r="H1" s="1" t="str">
        <f>IFERROR(__xludf.DUMMYFUNCTION("""COMPUTED_VALUE"""),"Total EPA")</f>
        <v>Total EPA</v>
      </c>
      <c r="I1" s="1" t="str">
        <f>IFERROR(__xludf.DUMMYFUNCTION("""COMPUTED_VALUE"""),"Line")</f>
        <v>Line</v>
      </c>
      <c r="J1" s="1" t="str">
        <f>IFERROR(__xludf.DUMMYFUNCTION("""COMPUTED_VALUE"""),"Delta")</f>
        <v>Delta</v>
      </c>
      <c r="K1" s="1" t="str">
        <f>IFERROR(__xludf.DUMMYFUNCTION("""COMPUTED_VALUE"""),"Recommended Total Bet")</f>
        <v>Recommended Total Bet</v>
      </c>
      <c r="L1" s="1" t="str">
        <f>IFERROR(__xludf.DUMMYFUNCTION("""COMPUTED_VALUE"""),"Home Margin")</f>
        <v>Home Margin</v>
      </c>
      <c r="M1" s="1" t="str">
        <f>IFERROR(__xludf.DUMMYFUNCTION("""COMPUTED_VALUE"""),"Home Spread")</f>
        <v>Home Spread</v>
      </c>
      <c r="N1" s="1" t="str">
        <f>IFERROR(__xludf.DUMMYFUNCTION("""COMPUTED_VALUE"""),"Spread Delta")</f>
        <v>Spread Delta</v>
      </c>
      <c r="O1" s="1" t="str">
        <f>IFERROR(__xludf.DUMMYFUNCTION("""COMPUTED_VALUE"""),"Recommended Spread Bet")</f>
        <v>Recommended Spread Bet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2">
        <f>IFERROR(__xludf.DUMMYFUNCTION("""COMPUTED_VALUE"""),23.641396999999998)</f>
        <v>23.641397</v>
      </c>
      <c r="G2" s="2">
        <f>IFERROR(__xludf.DUMMYFUNCTION("""COMPUTED_VALUE"""),20.859526999999996)</f>
        <v>20.859527</v>
      </c>
      <c r="H2" s="2">
        <f>IFERROR(__xludf.DUMMYFUNCTION("""COMPUTED_VALUE"""),44.500924)</f>
        <v>44.500924</v>
      </c>
      <c r="I2" s="1">
        <f>IFERROR(__xludf.DUMMYFUNCTION("""COMPUTED_VALUE"""),37.5)</f>
        <v>37.5</v>
      </c>
      <c r="J2" s="2">
        <f>IFERROR(__xludf.DUMMYFUNCTION("""COMPUTED_VALUE"""),7.000923999999998)</f>
        <v>7.000924</v>
      </c>
      <c r="K2" s="1" t="str">
        <f>IFERROR(__xludf.DUMMYFUNCTION("""COMPUTED_VALUE"""),"Over")</f>
        <v>Over</v>
      </c>
      <c r="L2" s="2">
        <f>IFERROR(__xludf.DUMMYFUNCTION("""COMPUTED_VALUE"""),-2.7818700000000014)</f>
        <v>-2.78187</v>
      </c>
      <c r="M2" s="1">
        <f>IFERROR(__xludf.DUMMYFUNCTION("""COMPUTED_VALUE"""),-6.0)</f>
        <v>-6</v>
      </c>
      <c r="N2" s="2">
        <f>IFERROR(__xludf.DUMMYFUNCTION("""COMPUTED_VALUE"""),-3.2181299999999986)</f>
        <v>-3.21813</v>
      </c>
      <c r="O2" s="1" t="str">
        <f>IFERROR(__xludf.DUMMYFUNCTION("""COMPUTED_VALUE"""),"")</f>
        <v/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2" t="str">
        <f>IFERROR(__xludf.DUMMYFUNCTION("""COMPUTED_VALUE"""),"#N/A")</f>
        <v>#N/A</v>
      </c>
      <c r="M3" s="1" t="str">
        <f>IFERROR(__xludf.DUMMYFUNCTION("""COMPUTED_VALUE"""),"#N/A")</f>
        <v>#N/A</v>
      </c>
      <c r="N3" s="2" t="str">
        <f>IFERROR(__xludf.DUMMYFUNCTION("""COMPUTED_VALUE"""),"#N/A")</f>
        <v>#N/A</v>
      </c>
      <c r="O3" s="1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2" t="str">
        <f>IFERROR(__xludf.DUMMYFUNCTION("""COMPUTED_VALUE"""),"#N/A")</f>
        <v>#N/A</v>
      </c>
      <c r="M4" s="1" t="str">
        <f>IFERROR(__xludf.DUMMYFUNCTION("""COMPUTED_VALUE"""),"#N/A")</f>
        <v>#N/A</v>
      </c>
      <c r="N4" s="2" t="str">
        <f>IFERROR(__xludf.DUMMYFUNCTION("""COMPUTED_VALUE"""),"#N/A")</f>
        <v>#N/A</v>
      </c>
      <c r="O4" s="1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2" t="str">
        <f>IFERROR(__xludf.DUMMYFUNCTION("""COMPUTED_VALUE"""),"#N/A")</f>
        <v>#N/A</v>
      </c>
      <c r="M5" s="1" t="str">
        <f>IFERROR(__xludf.DUMMYFUNCTION("""COMPUTED_VALUE"""),"#N/A")</f>
        <v>#N/A</v>
      </c>
      <c r="N5" s="2" t="str">
        <f>IFERROR(__xludf.DUMMYFUNCTION("""COMPUTED_VALUE"""),"#N/A")</f>
        <v>#N/A</v>
      </c>
      <c r="O5" s="1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2" t="str">
        <f>IFERROR(__xludf.DUMMYFUNCTION("""COMPUTED_VALUE"""),"#N/A")</f>
        <v>#N/A</v>
      </c>
      <c r="M6" s="1" t="str">
        <f>IFERROR(__xludf.DUMMYFUNCTION("""COMPUTED_VALUE"""),"#N/A")</f>
        <v>#N/A</v>
      </c>
      <c r="N6" s="2" t="str">
        <f>IFERROR(__xludf.DUMMYFUNCTION("""COMPUTED_VALUE"""),"#N/A")</f>
        <v>#N/A</v>
      </c>
      <c r="O6" s="1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2" t="str">
        <f>IFERROR(__xludf.DUMMYFUNCTION("""COMPUTED_VALUE"""),"#N/A")</f>
        <v>#N/A</v>
      </c>
      <c r="M7" s="1" t="str">
        <f>IFERROR(__xludf.DUMMYFUNCTION("""COMPUTED_VALUE"""),"#N/A")</f>
        <v>#N/A</v>
      </c>
      <c r="N7" s="2" t="str">
        <f>IFERROR(__xludf.DUMMYFUNCTION("""COMPUTED_VALUE"""),"#N/A")</f>
        <v>#N/A</v>
      </c>
      <c r="O7" s="1" t="str">
        <f>IFERROR(__xludf.DUMMYFUNCTION("""COMPUTED_VALUE"""),"#N/A")</f>
        <v>#N/A</v>
      </c>
    </row>
    <row r="8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2" t="str">
        <f>IFERROR(__xludf.DUMMYFUNCTION("""COMPUTED_VALUE"""),"#N/A")</f>
        <v>#N/A</v>
      </c>
      <c r="M8" s="1" t="str">
        <f>IFERROR(__xludf.DUMMYFUNCTION("""COMPUTED_VALUE"""),"#N/A")</f>
        <v>#N/A</v>
      </c>
      <c r="N8" s="2" t="str">
        <f>IFERROR(__xludf.DUMMYFUNCTION("""COMPUTED_VALUE"""),"#N/A")</f>
        <v>#N/A</v>
      </c>
      <c r="O8" s="1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2" t="str">
        <f>IFERROR(__xludf.DUMMYFUNCTION("""COMPUTED_VALUE"""),"#N/A")</f>
        <v>#N/A</v>
      </c>
      <c r="M9" s="1" t="str">
        <f>IFERROR(__xludf.DUMMYFUNCTION("""COMPUTED_VALUE"""),"#N/A")</f>
        <v>#N/A</v>
      </c>
      <c r="N9" s="2" t="str">
        <f>IFERROR(__xludf.DUMMYFUNCTION("""COMPUTED_VALUE"""),"#N/A")</f>
        <v>#N/A</v>
      </c>
      <c r="O9" s="1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2" t="str">
        <f>IFERROR(__xludf.DUMMYFUNCTION("""COMPUTED_VALUE"""),"#N/A")</f>
        <v>#N/A</v>
      </c>
      <c r="M10" s="1" t="str">
        <f>IFERROR(__xludf.DUMMYFUNCTION("""COMPUTED_VALUE"""),"#N/A")</f>
        <v>#N/A</v>
      </c>
      <c r="N10" s="2" t="str">
        <f>IFERROR(__xludf.DUMMYFUNCTION("""COMPUTED_VALUE"""),"#N/A")</f>
        <v>#N/A</v>
      </c>
      <c r="O10" s="1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2" t="str">
        <f>IFERROR(__xludf.DUMMYFUNCTION("""COMPUTED_VALUE"""),"#N/A")</f>
        <v>#N/A</v>
      </c>
      <c r="M11" s="1" t="str">
        <f>IFERROR(__xludf.DUMMYFUNCTION("""COMPUTED_VALUE"""),"#N/A")</f>
        <v>#N/A</v>
      </c>
      <c r="N11" s="2" t="str">
        <f>IFERROR(__xludf.DUMMYFUNCTION("""COMPUTED_VALUE"""),"#N/A")</f>
        <v>#N/A</v>
      </c>
      <c r="O11" s="1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2" t="str">
        <f>IFERROR(__xludf.DUMMYFUNCTION("""COMPUTED_VALUE"""),"#N/A")</f>
        <v>#N/A</v>
      </c>
      <c r="M12" s="1" t="str">
        <f>IFERROR(__xludf.DUMMYFUNCTION("""COMPUTED_VALUE"""),"#N/A")</f>
        <v>#N/A</v>
      </c>
      <c r="N12" s="2" t="str">
        <f>IFERROR(__xludf.DUMMYFUNCTION("""COMPUTED_VALUE"""),"#N/A")</f>
        <v>#N/A</v>
      </c>
      <c r="O12" s="1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2" t="str">
        <f>IFERROR(__xludf.DUMMYFUNCTION("""COMPUTED_VALUE"""),"#N/A")</f>
        <v>#N/A</v>
      </c>
      <c r="M13" s="1" t="str">
        <f>IFERROR(__xludf.DUMMYFUNCTION("""COMPUTED_VALUE"""),"#N/A")</f>
        <v>#N/A</v>
      </c>
      <c r="N13" s="2" t="str">
        <f>IFERROR(__xludf.DUMMYFUNCTION("""COMPUTED_VALUE"""),"#N/A")</f>
        <v>#N/A</v>
      </c>
      <c r="O13" s="1" t="str">
        <f>IFERROR(__xludf.DUMMYFUNCTION("""COMPUTED_VALUE"""),"#N/A")</f>
        <v>#N/A</v>
      </c>
    </row>
    <row r="14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2" t="str">
        <f>IFERROR(__xludf.DUMMYFUNCTION("""COMPUTED_VALUE"""),"#N/A")</f>
        <v>#N/A</v>
      </c>
      <c r="M14" s="1" t="str">
        <f>IFERROR(__xludf.DUMMYFUNCTION("""COMPUTED_VALUE"""),"#N/A")</f>
        <v>#N/A</v>
      </c>
      <c r="N14" s="2" t="str">
        <f>IFERROR(__xludf.DUMMYFUNCTION("""COMPUTED_VALUE"""),"#N/A")</f>
        <v>#N/A</v>
      </c>
      <c r="O14" s="1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2" t="str">
        <f>IFERROR(__xludf.DUMMYFUNCTION("""COMPUTED_VALUE"""),"#N/A")</f>
        <v>#N/A</v>
      </c>
      <c r="M15" s="1" t="str">
        <f>IFERROR(__xludf.DUMMYFUNCTION("""COMPUTED_VALUE"""),"#N/A")</f>
        <v>#N/A</v>
      </c>
      <c r="N15" s="2" t="str">
        <f>IFERROR(__xludf.DUMMYFUNCTION("""COMPUTED_VALUE"""),"#N/A")</f>
        <v>#N/A</v>
      </c>
      <c r="O15" s="1" t="str">
        <f>IFERROR(__xludf.DUMMYFUNCTION("""COMPUTED_VALUE"""),"#N/A")</f>
        <v>#N/A</v>
      </c>
    </row>
    <row r="16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2" t="str">
        <f>IFERROR(__xludf.DUMMYFUNCTION("""COMPUTED_VALUE"""),"#N/A")</f>
        <v>#N/A</v>
      </c>
      <c r="M16" s="1" t="str">
        <f>IFERROR(__xludf.DUMMYFUNCTION("""COMPUTED_VALUE"""),"#N/A")</f>
        <v>#N/A</v>
      </c>
      <c r="N16" s="2" t="str">
        <f>IFERROR(__xludf.DUMMYFUNCTION("""COMPUTED_VALUE"""),"#N/A")</f>
        <v>#N/A</v>
      </c>
      <c r="O16" s="1" t="str">
        <f>IFERROR(__xludf.DUMMYFUNCTION("""COMPUTED_VALUE"""),"#N/A")</f>
        <v>#N/A</v>
      </c>
    </row>
    <row r="17">
      <c r="A17" s="1" t="str">
        <f>IFERROR(__xludf.DUMMYFUNCTION("""COMPUTED_VALUE"""),"#N/A")</f>
        <v>#N/A</v>
      </c>
      <c r="B17" s="1" t="str">
        <f>IFERROR(__xludf.DUMMYFUNCTION("""COMPUTED_VALUE"""),"#N/A")</f>
        <v>#N/A</v>
      </c>
      <c r="C17" s="1"/>
      <c r="D17" s="1" t="str">
        <f>IFERROR(__xludf.DUMMYFUNCTION("""COMPUTED_VALUE"""),"#N/A")</f>
        <v>#N/A</v>
      </c>
      <c r="E17" s="1" t="str">
        <f>IFERROR(__xludf.DUMMYFUNCTION("""COMPUTED_VALUE"""),"#N/A")</f>
        <v>#N/A</v>
      </c>
      <c r="F17" s="1" t="str">
        <f>IFERROR(__xludf.DUMMYFUNCTION("""COMPUTED_VALUE"""),"#N/A")</f>
        <v>#N/A</v>
      </c>
      <c r="G17" s="1" t="str">
        <f>IFERROR(__xludf.DUMMYFUNCTION("""COMPUTED_VALUE"""),"#N/A")</f>
        <v>#N/A</v>
      </c>
      <c r="H17" s="1" t="str">
        <f>IFERROR(__xludf.DUMMYFUNCTION("""COMPUTED_VALUE"""),"#N/A")</f>
        <v>#N/A</v>
      </c>
      <c r="I17" s="1" t="str">
        <f>IFERROR(__xludf.DUMMYFUNCTION("""COMPUTED_VALUE"""),"#N/A")</f>
        <v>#N/A</v>
      </c>
      <c r="J17" s="1" t="str">
        <f>IFERROR(__xludf.DUMMYFUNCTION("""COMPUTED_VALUE"""),"#N/A")</f>
        <v>#N/A</v>
      </c>
      <c r="K17" s="1" t="str">
        <f>IFERROR(__xludf.DUMMYFUNCTION("""COMPUTED_VALUE"""),"#N/A")</f>
        <v>#N/A</v>
      </c>
      <c r="L17" s="2" t="str">
        <f>IFERROR(__xludf.DUMMYFUNCTION("""COMPUTED_VALUE"""),"#N/A")</f>
        <v>#N/A</v>
      </c>
      <c r="M17" s="1" t="str">
        <f>IFERROR(__xludf.DUMMYFUNCTION("""COMPUTED_VALUE"""),"#N/A")</f>
        <v>#N/A</v>
      </c>
      <c r="N17" s="2" t="str">
        <f>IFERROR(__xludf.DUMMYFUNCTION("""COMPUTED_VALUE"""),"#N/A")</f>
        <v>#N/A</v>
      </c>
      <c r="O17" s="1" t="str">
        <f>IFERROR(__xludf.DUMMYFUNCTION("""COMPUTED_VALUE"""),"#N/A")</f>
        <v>#N/A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IFERROR(__xludf.DUMMYFUNCTION("IMPORTRANGE(""https://docs.google.com/spreadsheets/d/1j9WG_nE-xrSiLZDX8cOvmC1bnyRnkns8dfSEzAGzDjQ/edit?gid=1865131536#gid=1865131536"",""Sheet8!A1:AA"")"),"home map")</f>
        <v>home map</v>
      </c>
      <c r="B1" s="1" t="str">
        <f>IFERROR(__xludf.DUMMYFUNCTION("""COMPUTED_VALUE"""),"away map")</f>
        <v>away map</v>
      </c>
      <c r="C1" s="1" t="str">
        <f>IFERROR(__xludf.DUMMYFUNCTION("""COMPUTED_VALUE"""),"Game ID")</f>
        <v>Game ID</v>
      </c>
      <c r="D1" s="1" t="str">
        <f>IFERROR(__xludf.DUMMYFUNCTION("""COMPUTED_VALUE"""),"home team")</f>
        <v>home team</v>
      </c>
      <c r="E1" s="1" t="str">
        <f>IFERROR(__xludf.DUMMYFUNCTION("""COMPUTED_VALUE"""),"away team")</f>
        <v>away team</v>
      </c>
      <c r="F1" s="1" t="str">
        <f>IFERROR(__xludf.DUMMYFUNCTION("""COMPUTED_VALUE"""),"home points scored")</f>
        <v>home points scored</v>
      </c>
      <c r="G1" s="1" t="str">
        <f>IFERROR(__xludf.DUMMYFUNCTION("""COMPUTED_VALUE"""),"away points allowed")</f>
        <v>away points allowed</v>
      </c>
      <c r="H1" s="1" t="str">
        <f>IFERROR(__xludf.DUMMYFUNCTION("""COMPUTED_VALUE"""),"home yards")</f>
        <v>home yards</v>
      </c>
      <c r="I1" s="1" t="str">
        <f>IFERROR(__xludf.DUMMYFUNCTION("""COMPUTED_VALUE"""),"home plays")</f>
        <v>home plays</v>
      </c>
      <c r="J1" s="1" t="str">
        <f>IFERROR(__xludf.DUMMYFUNCTION("""COMPUTED_VALUE"""),"home yds/pt")</f>
        <v>home yds/pt</v>
      </c>
      <c r="K1" s="1" t="str">
        <f>IFERROR(__xludf.DUMMYFUNCTION("""COMPUTED_VALUE"""),"home pt/pl")</f>
        <v>home pt/pl</v>
      </c>
      <c r="L1" s="1" t="str">
        <f>IFERROR(__xludf.DUMMYFUNCTION("""COMPUTED_VALUE"""),"Home Predicted Points")</f>
        <v>Home Predicted Points</v>
      </c>
      <c r="M1" s="1" t="str">
        <f>IFERROR(__xludf.DUMMYFUNCTION("""COMPUTED_VALUE"""),"away points scored")</f>
        <v>away points scored</v>
      </c>
      <c r="N1" s="1" t="str">
        <f>IFERROR(__xludf.DUMMYFUNCTION("""COMPUTED_VALUE"""),"home points allowed")</f>
        <v>home points allowed</v>
      </c>
      <c r="O1" s="1" t="str">
        <f>IFERROR(__xludf.DUMMYFUNCTION("""COMPUTED_VALUE"""),"away yards")</f>
        <v>away yards</v>
      </c>
      <c r="P1" s="1" t="str">
        <f>IFERROR(__xludf.DUMMYFUNCTION("""COMPUTED_VALUE"""),"away plays")</f>
        <v>away plays</v>
      </c>
      <c r="Q1" s="1" t="str">
        <f>IFERROR(__xludf.DUMMYFUNCTION("""COMPUTED_VALUE"""),"away yds/pt")</f>
        <v>away yds/pt</v>
      </c>
      <c r="R1" s="1" t="str">
        <f>IFERROR(__xludf.DUMMYFUNCTION("""COMPUTED_VALUE"""),"away pt/pl")</f>
        <v>away pt/pl</v>
      </c>
      <c r="S1" s="1" t="str">
        <f>IFERROR(__xludf.DUMMYFUNCTION("""COMPUTED_VALUE"""),"away Predicted Points")</f>
        <v>away Predicted Points</v>
      </c>
      <c r="T1" s="2" t="str">
        <f>IFERROR(__xludf.DUMMYFUNCTION("""COMPUTED_VALUE"""),"Total Predicted Points")</f>
        <v>Total Predicted Points</v>
      </c>
      <c r="U1" s="1" t="str">
        <f>IFERROR(__xludf.DUMMYFUNCTION("""COMPUTED_VALUE"""),"Line")</f>
        <v>Line</v>
      </c>
      <c r="V1" s="1" t="str">
        <f>IFERROR(__xludf.DUMMYFUNCTION("""COMPUTED_VALUE"""),"Delta")</f>
        <v>Delta</v>
      </c>
      <c r="W1" s="1" t="str">
        <f>IFERROR(__xludf.DUMMYFUNCTION("""COMPUTED_VALUE"""),"Recommended Bet")</f>
        <v>Recommended Bet</v>
      </c>
      <c r="X1" s="1" t="str">
        <f>IFERROR(__xludf.DUMMYFUNCTION("""COMPUTED_VALUE"""),"Home Margin")</f>
        <v>Home Margin</v>
      </c>
      <c r="Y1" s="1" t="str">
        <f>IFERROR(__xludf.DUMMYFUNCTION("""COMPUTED_VALUE"""),"Home Spread")</f>
        <v>Home Spread</v>
      </c>
      <c r="Z1" s="1" t="str">
        <f>IFERROR(__xludf.DUMMYFUNCTION("""COMPUTED_VALUE"""),"Spread Delta")</f>
        <v>Spread Delta</v>
      </c>
      <c r="AA1" s="1" t="str">
        <f>IFERROR(__xludf.DUMMYFUNCTION("""COMPUTED_VALUE"""),"Recommended Spread Bet")</f>
        <v>Recommended Spread Bet</v>
      </c>
    </row>
    <row r="2">
      <c r="A2" s="1">
        <f>IFERROR(__xludf.DUMMYFUNCTION("""COMPUTED_VALUE"""),29.0)</f>
        <v>29</v>
      </c>
      <c r="B2" s="1">
        <f>IFERROR(__xludf.DUMMYFUNCTION("""COMPUTED_VALUE"""),26.0)</f>
        <v>26</v>
      </c>
      <c r="C2" s="1" t="str">
        <f>IFERROR(__xludf.DUMMYFUNCTION("""COMPUTED_VALUE"""),"86278ec4bbdcadd945d79df6c695c2ec")</f>
        <v>86278ec4bbdcadd945d79df6c695c2ec</v>
      </c>
      <c r="D2" s="1" t="str">
        <f>IFERROR(__xludf.DUMMYFUNCTION("""COMPUTED_VALUE"""),"Pittsburgh Steelers")</f>
        <v>Pittsburgh Steelers</v>
      </c>
      <c r="E2" s="1" t="str">
        <f>IFERROR(__xludf.DUMMYFUNCTION("""COMPUTED_VALUE"""),"New York Giants")</f>
        <v>New York Giants</v>
      </c>
      <c r="F2" s="1">
        <f>IFERROR(__xludf.DUMMYFUNCTION("""COMPUTED_VALUE"""),28.7)</f>
        <v>28.7</v>
      </c>
      <c r="G2" s="1">
        <f>IFERROR(__xludf.DUMMYFUNCTION("""COMPUTED_VALUE"""),21.7)</f>
        <v>21.7</v>
      </c>
      <c r="H2" s="1">
        <f>IFERROR(__xludf.DUMMYFUNCTION("""COMPUTED_VALUE"""),309.3)</f>
        <v>309.3</v>
      </c>
      <c r="I2" s="1">
        <f>IFERROR(__xludf.DUMMYFUNCTION("""COMPUTED_VALUE"""),61.7)</f>
        <v>61.7</v>
      </c>
      <c r="J2" s="1">
        <f>IFERROR(__xludf.DUMMYFUNCTION("""COMPUTED_VALUE"""),10.8)</f>
        <v>10.8</v>
      </c>
      <c r="K2" s="1">
        <f>IFERROR(__xludf.DUMMYFUNCTION("""COMPUTED_VALUE"""),0.364)</f>
        <v>0.364</v>
      </c>
      <c r="L2" s="4">
        <f>IFERROR(__xludf.DUMMYFUNCTION("""COMPUTED_VALUE"""),22.493717555771095)</f>
        <v>22.49371756</v>
      </c>
      <c r="M2" s="1">
        <f>IFERROR(__xludf.DUMMYFUNCTION("""COMPUTED_VALUE"""),13.0)</f>
        <v>13</v>
      </c>
      <c r="N2" s="1">
        <f>IFERROR(__xludf.DUMMYFUNCTION("""COMPUTED_VALUE"""),16.0)</f>
        <v>16</v>
      </c>
      <c r="O2" s="1">
        <f>IFERROR(__xludf.DUMMYFUNCTION("""COMPUTED_VALUE"""),282.7)</f>
        <v>282.7</v>
      </c>
      <c r="P2" s="1">
        <f>IFERROR(__xludf.DUMMYFUNCTION("""COMPUTED_VALUE"""),66.7)</f>
        <v>66.7</v>
      </c>
      <c r="Q2" s="1">
        <f>IFERROR(__xludf.DUMMYFUNCTION("""COMPUTED_VALUE"""),21.7)</f>
        <v>21.7</v>
      </c>
      <c r="R2" s="1">
        <f>IFERROR(__xludf.DUMMYFUNCTION("""COMPUTED_VALUE"""),0.219)</f>
        <v>0.219</v>
      </c>
      <c r="S2" s="4">
        <f>IFERROR(__xludf.DUMMYFUNCTION("""COMPUTED_VALUE"""),14.684059816059428)</f>
        <v>14.68405982</v>
      </c>
      <c r="T2" s="2">
        <f>IFERROR(__xludf.DUMMYFUNCTION("""COMPUTED_VALUE"""),37.17777737183052)</f>
        <v>37.17777737</v>
      </c>
      <c r="U2" s="1" t="str">
        <f>IFERROR(__xludf.DUMMYFUNCTION("""COMPUTED_VALUE"""),"#REF!")</f>
        <v>#REF!</v>
      </c>
      <c r="V2" s="1" t="str">
        <f>IFERROR(__xludf.DUMMYFUNCTION("""COMPUTED_VALUE"""),"#REF!")</f>
        <v>#REF!</v>
      </c>
      <c r="W2" s="1" t="str">
        <f>IFERROR(__xludf.DUMMYFUNCTION("""COMPUTED_VALUE"""),"#REF!")</f>
        <v>#REF!</v>
      </c>
      <c r="X2" s="2">
        <f>IFERROR(__xludf.DUMMYFUNCTION("""COMPUTED_VALUE"""),-7.8096577397116675)</f>
        <v>-7.80965774</v>
      </c>
      <c r="Y2" s="1">
        <f>IFERROR(__xludf.DUMMYFUNCTION("""COMPUTED_VALUE"""),-6.0)</f>
        <v>-6</v>
      </c>
      <c r="Z2" s="2">
        <f>IFERROR(__xludf.DUMMYFUNCTION("""COMPUTED_VALUE"""),1.8096577397116675)</f>
        <v>1.80965774</v>
      </c>
      <c r="AA2" s="2" t="str">
        <f>IFERROR(__xludf.DUMMYFUNCTION("""COMPUTED_VALUE"""),"")</f>
        <v/>
      </c>
    </row>
    <row r="3">
      <c r="A3" s="1" t="str">
        <f>IFERROR(__xludf.DUMMYFUNCTION("""COMPUTED_VALUE"""),"#N/A")</f>
        <v>#N/A</v>
      </c>
      <c r="B3" s="1" t="str">
        <f>IFERROR(__xludf.DUMMYFUNCTION("""COMPUTED_VALUE"""),"#N/A")</f>
        <v>#N/A</v>
      </c>
      <c r="C3" s="1"/>
      <c r="D3" s="1" t="str">
        <f>IFERROR(__xludf.DUMMYFUNCTION("""COMPUTED_VALUE"""),"#N/A")</f>
        <v>#N/A</v>
      </c>
      <c r="E3" s="1" t="str">
        <f>IFERROR(__xludf.DUMMYFUNCTION("""COMPUTED_VALUE"""),"#N/A")</f>
        <v>#N/A</v>
      </c>
      <c r="F3" s="1" t="str">
        <f>IFERROR(__xludf.DUMMYFUNCTION("""COMPUTED_VALUE"""),"#N/A")</f>
        <v>#N/A</v>
      </c>
      <c r="G3" s="1" t="str">
        <f>IFERROR(__xludf.DUMMYFUNCTION("""COMPUTED_VALUE"""),"#N/A")</f>
        <v>#N/A</v>
      </c>
      <c r="H3" s="1" t="str">
        <f>IFERROR(__xludf.DUMMYFUNCTION("""COMPUTED_VALUE"""),"#N/A")</f>
        <v>#N/A</v>
      </c>
      <c r="I3" s="1" t="str">
        <f>IFERROR(__xludf.DUMMYFUNCTION("""COMPUTED_VALUE"""),"#N/A")</f>
        <v>#N/A</v>
      </c>
      <c r="J3" s="1" t="str">
        <f>IFERROR(__xludf.DUMMYFUNCTION("""COMPUTED_VALUE"""),"#N/A")</f>
        <v>#N/A</v>
      </c>
      <c r="K3" s="1" t="str">
        <f>IFERROR(__xludf.DUMMYFUNCTION("""COMPUTED_VALUE"""),"#N/A")</f>
        <v>#N/A</v>
      </c>
      <c r="L3" s="4" t="str">
        <f>IFERROR(__xludf.DUMMYFUNCTION("""COMPUTED_VALUE"""),"#N/A")</f>
        <v>#N/A</v>
      </c>
      <c r="M3" s="1" t="str">
        <f>IFERROR(__xludf.DUMMYFUNCTION("""COMPUTED_VALUE"""),"#N/A")</f>
        <v>#N/A</v>
      </c>
      <c r="N3" s="1" t="str">
        <f>IFERROR(__xludf.DUMMYFUNCTION("""COMPUTED_VALUE"""),"#N/A")</f>
        <v>#N/A</v>
      </c>
      <c r="O3" s="1" t="str">
        <f>IFERROR(__xludf.DUMMYFUNCTION("""COMPUTED_VALUE"""),"#N/A")</f>
        <v>#N/A</v>
      </c>
      <c r="P3" s="1" t="str">
        <f>IFERROR(__xludf.DUMMYFUNCTION("""COMPUTED_VALUE"""),"#N/A")</f>
        <v>#N/A</v>
      </c>
      <c r="Q3" s="1" t="str">
        <f>IFERROR(__xludf.DUMMYFUNCTION("""COMPUTED_VALUE"""),"#N/A")</f>
        <v>#N/A</v>
      </c>
      <c r="R3" s="1" t="str">
        <f>IFERROR(__xludf.DUMMYFUNCTION("""COMPUTED_VALUE"""),"#N/A")</f>
        <v>#N/A</v>
      </c>
      <c r="S3" s="4" t="str">
        <f>IFERROR(__xludf.DUMMYFUNCTION("""COMPUTED_VALUE"""),"#N/A")</f>
        <v>#N/A</v>
      </c>
      <c r="T3" s="2" t="str">
        <f>IFERROR(__xludf.DUMMYFUNCTION("""COMPUTED_VALUE"""),"#N/A")</f>
        <v>#N/A</v>
      </c>
      <c r="U3" s="1" t="str">
        <f>IFERROR(__xludf.DUMMYFUNCTION("""COMPUTED_VALUE"""),"#N/A")</f>
        <v>#N/A</v>
      </c>
      <c r="V3" s="1" t="str">
        <f>IFERROR(__xludf.DUMMYFUNCTION("""COMPUTED_VALUE"""),"#N/A")</f>
        <v>#N/A</v>
      </c>
      <c r="W3" s="1" t="str">
        <f>IFERROR(__xludf.DUMMYFUNCTION("""COMPUTED_VALUE"""),"#N/A")</f>
        <v>#N/A</v>
      </c>
      <c r="X3" s="2" t="str">
        <f>IFERROR(__xludf.DUMMYFUNCTION("""COMPUTED_VALUE"""),"#N/A")</f>
        <v>#N/A</v>
      </c>
      <c r="Y3" s="1" t="str">
        <f>IFERROR(__xludf.DUMMYFUNCTION("""COMPUTED_VALUE"""),"#N/A")</f>
        <v>#N/A</v>
      </c>
      <c r="Z3" s="2" t="str">
        <f>IFERROR(__xludf.DUMMYFUNCTION("""COMPUTED_VALUE"""),"#N/A")</f>
        <v>#N/A</v>
      </c>
      <c r="AA3" s="2" t="str">
        <f>IFERROR(__xludf.DUMMYFUNCTION("""COMPUTED_VALUE"""),"#N/A")</f>
        <v>#N/A</v>
      </c>
    </row>
    <row r="4">
      <c r="A4" s="1" t="str">
        <f>IFERROR(__xludf.DUMMYFUNCTION("""COMPUTED_VALUE"""),"#N/A")</f>
        <v>#N/A</v>
      </c>
      <c r="B4" s="1" t="str">
        <f>IFERROR(__xludf.DUMMYFUNCTION("""COMPUTED_VALUE"""),"#N/A")</f>
        <v>#N/A</v>
      </c>
      <c r="C4" s="1"/>
      <c r="D4" s="1" t="str">
        <f>IFERROR(__xludf.DUMMYFUNCTION("""COMPUTED_VALUE"""),"#N/A")</f>
        <v>#N/A</v>
      </c>
      <c r="E4" s="1" t="str">
        <f>IFERROR(__xludf.DUMMYFUNCTION("""COMPUTED_VALUE"""),"#N/A")</f>
        <v>#N/A</v>
      </c>
      <c r="F4" s="1" t="str">
        <f>IFERROR(__xludf.DUMMYFUNCTION("""COMPUTED_VALUE"""),"#N/A")</f>
        <v>#N/A</v>
      </c>
      <c r="G4" s="1" t="str">
        <f>IFERROR(__xludf.DUMMYFUNCTION("""COMPUTED_VALUE"""),"#N/A")</f>
        <v>#N/A</v>
      </c>
      <c r="H4" s="1" t="str">
        <f>IFERROR(__xludf.DUMMYFUNCTION("""COMPUTED_VALUE"""),"#N/A")</f>
        <v>#N/A</v>
      </c>
      <c r="I4" s="1" t="str">
        <f>IFERROR(__xludf.DUMMYFUNCTION("""COMPUTED_VALUE"""),"#N/A")</f>
        <v>#N/A</v>
      </c>
      <c r="J4" s="1" t="str">
        <f>IFERROR(__xludf.DUMMYFUNCTION("""COMPUTED_VALUE"""),"#N/A")</f>
        <v>#N/A</v>
      </c>
      <c r="K4" s="1" t="str">
        <f>IFERROR(__xludf.DUMMYFUNCTION("""COMPUTED_VALUE"""),"#N/A")</f>
        <v>#N/A</v>
      </c>
      <c r="L4" s="4" t="str">
        <f>IFERROR(__xludf.DUMMYFUNCTION("""COMPUTED_VALUE"""),"#N/A")</f>
        <v>#N/A</v>
      </c>
      <c r="M4" s="1" t="str">
        <f>IFERROR(__xludf.DUMMYFUNCTION("""COMPUTED_VALUE"""),"#N/A")</f>
        <v>#N/A</v>
      </c>
      <c r="N4" s="1" t="str">
        <f>IFERROR(__xludf.DUMMYFUNCTION("""COMPUTED_VALUE"""),"#N/A")</f>
        <v>#N/A</v>
      </c>
      <c r="O4" s="1" t="str">
        <f>IFERROR(__xludf.DUMMYFUNCTION("""COMPUTED_VALUE"""),"#N/A")</f>
        <v>#N/A</v>
      </c>
      <c r="P4" s="1" t="str">
        <f>IFERROR(__xludf.DUMMYFUNCTION("""COMPUTED_VALUE"""),"#N/A")</f>
        <v>#N/A</v>
      </c>
      <c r="Q4" s="1" t="str">
        <f>IFERROR(__xludf.DUMMYFUNCTION("""COMPUTED_VALUE"""),"#N/A")</f>
        <v>#N/A</v>
      </c>
      <c r="R4" s="1" t="str">
        <f>IFERROR(__xludf.DUMMYFUNCTION("""COMPUTED_VALUE"""),"#N/A")</f>
        <v>#N/A</v>
      </c>
      <c r="S4" s="4" t="str">
        <f>IFERROR(__xludf.DUMMYFUNCTION("""COMPUTED_VALUE"""),"#N/A")</f>
        <v>#N/A</v>
      </c>
      <c r="T4" s="2" t="str">
        <f>IFERROR(__xludf.DUMMYFUNCTION("""COMPUTED_VALUE"""),"#N/A")</f>
        <v>#N/A</v>
      </c>
      <c r="U4" s="1" t="str">
        <f>IFERROR(__xludf.DUMMYFUNCTION("""COMPUTED_VALUE"""),"#N/A")</f>
        <v>#N/A</v>
      </c>
      <c r="V4" s="1" t="str">
        <f>IFERROR(__xludf.DUMMYFUNCTION("""COMPUTED_VALUE"""),"#N/A")</f>
        <v>#N/A</v>
      </c>
      <c r="W4" s="1" t="str">
        <f>IFERROR(__xludf.DUMMYFUNCTION("""COMPUTED_VALUE"""),"#N/A")</f>
        <v>#N/A</v>
      </c>
      <c r="X4" s="2" t="str">
        <f>IFERROR(__xludf.DUMMYFUNCTION("""COMPUTED_VALUE"""),"#N/A")</f>
        <v>#N/A</v>
      </c>
      <c r="Y4" s="1" t="str">
        <f>IFERROR(__xludf.DUMMYFUNCTION("""COMPUTED_VALUE"""),"#N/A")</f>
        <v>#N/A</v>
      </c>
      <c r="Z4" s="2" t="str">
        <f>IFERROR(__xludf.DUMMYFUNCTION("""COMPUTED_VALUE"""),"#N/A")</f>
        <v>#N/A</v>
      </c>
      <c r="AA4" s="2" t="str">
        <f>IFERROR(__xludf.DUMMYFUNCTION("""COMPUTED_VALUE"""),"#N/A")</f>
        <v>#N/A</v>
      </c>
    </row>
    <row r="5">
      <c r="A5" s="1" t="str">
        <f>IFERROR(__xludf.DUMMYFUNCTION("""COMPUTED_VALUE"""),"#N/A")</f>
        <v>#N/A</v>
      </c>
      <c r="B5" s="1" t="str">
        <f>IFERROR(__xludf.DUMMYFUNCTION("""COMPUTED_VALUE"""),"#N/A")</f>
        <v>#N/A</v>
      </c>
      <c r="C5" s="1"/>
      <c r="D5" s="1" t="str">
        <f>IFERROR(__xludf.DUMMYFUNCTION("""COMPUTED_VALUE"""),"#N/A")</f>
        <v>#N/A</v>
      </c>
      <c r="E5" s="1" t="str">
        <f>IFERROR(__xludf.DUMMYFUNCTION("""COMPUTED_VALUE"""),"#N/A")</f>
        <v>#N/A</v>
      </c>
      <c r="F5" s="1" t="str">
        <f>IFERROR(__xludf.DUMMYFUNCTION("""COMPUTED_VALUE"""),"#N/A")</f>
        <v>#N/A</v>
      </c>
      <c r="G5" s="1" t="str">
        <f>IFERROR(__xludf.DUMMYFUNCTION("""COMPUTED_VALUE"""),"#N/A")</f>
        <v>#N/A</v>
      </c>
      <c r="H5" s="1" t="str">
        <f>IFERROR(__xludf.DUMMYFUNCTION("""COMPUTED_VALUE"""),"#N/A")</f>
        <v>#N/A</v>
      </c>
      <c r="I5" s="1" t="str">
        <f>IFERROR(__xludf.DUMMYFUNCTION("""COMPUTED_VALUE"""),"#N/A")</f>
        <v>#N/A</v>
      </c>
      <c r="J5" s="1" t="str">
        <f>IFERROR(__xludf.DUMMYFUNCTION("""COMPUTED_VALUE"""),"#N/A")</f>
        <v>#N/A</v>
      </c>
      <c r="K5" s="1" t="str">
        <f>IFERROR(__xludf.DUMMYFUNCTION("""COMPUTED_VALUE"""),"#N/A")</f>
        <v>#N/A</v>
      </c>
      <c r="L5" s="4" t="str">
        <f>IFERROR(__xludf.DUMMYFUNCTION("""COMPUTED_VALUE"""),"#N/A")</f>
        <v>#N/A</v>
      </c>
      <c r="M5" s="1" t="str">
        <f>IFERROR(__xludf.DUMMYFUNCTION("""COMPUTED_VALUE"""),"#N/A")</f>
        <v>#N/A</v>
      </c>
      <c r="N5" s="1" t="str">
        <f>IFERROR(__xludf.DUMMYFUNCTION("""COMPUTED_VALUE"""),"#N/A")</f>
        <v>#N/A</v>
      </c>
      <c r="O5" s="1" t="str">
        <f>IFERROR(__xludf.DUMMYFUNCTION("""COMPUTED_VALUE"""),"#N/A")</f>
        <v>#N/A</v>
      </c>
      <c r="P5" s="1" t="str">
        <f>IFERROR(__xludf.DUMMYFUNCTION("""COMPUTED_VALUE"""),"#N/A")</f>
        <v>#N/A</v>
      </c>
      <c r="Q5" s="1" t="str">
        <f>IFERROR(__xludf.DUMMYFUNCTION("""COMPUTED_VALUE"""),"#N/A")</f>
        <v>#N/A</v>
      </c>
      <c r="R5" s="1" t="str">
        <f>IFERROR(__xludf.DUMMYFUNCTION("""COMPUTED_VALUE"""),"#N/A")</f>
        <v>#N/A</v>
      </c>
      <c r="S5" s="4" t="str">
        <f>IFERROR(__xludf.DUMMYFUNCTION("""COMPUTED_VALUE"""),"#N/A")</f>
        <v>#N/A</v>
      </c>
      <c r="T5" s="2" t="str">
        <f>IFERROR(__xludf.DUMMYFUNCTION("""COMPUTED_VALUE"""),"#N/A")</f>
        <v>#N/A</v>
      </c>
      <c r="U5" s="1" t="str">
        <f>IFERROR(__xludf.DUMMYFUNCTION("""COMPUTED_VALUE"""),"#N/A")</f>
        <v>#N/A</v>
      </c>
      <c r="V5" s="1" t="str">
        <f>IFERROR(__xludf.DUMMYFUNCTION("""COMPUTED_VALUE"""),"#N/A")</f>
        <v>#N/A</v>
      </c>
      <c r="W5" s="1" t="str">
        <f>IFERROR(__xludf.DUMMYFUNCTION("""COMPUTED_VALUE"""),"#N/A")</f>
        <v>#N/A</v>
      </c>
      <c r="X5" s="2" t="str">
        <f>IFERROR(__xludf.DUMMYFUNCTION("""COMPUTED_VALUE"""),"#N/A")</f>
        <v>#N/A</v>
      </c>
      <c r="Y5" s="1" t="str">
        <f>IFERROR(__xludf.DUMMYFUNCTION("""COMPUTED_VALUE"""),"#N/A")</f>
        <v>#N/A</v>
      </c>
      <c r="Z5" s="2" t="str">
        <f>IFERROR(__xludf.DUMMYFUNCTION("""COMPUTED_VALUE"""),"#N/A")</f>
        <v>#N/A</v>
      </c>
      <c r="AA5" s="2" t="str">
        <f>IFERROR(__xludf.DUMMYFUNCTION("""COMPUTED_VALUE"""),"#N/A")</f>
        <v>#N/A</v>
      </c>
    </row>
    <row r="6">
      <c r="A6" s="1" t="str">
        <f>IFERROR(__xludf.DUMMYFUNCTION("""COMPUTED_VALUE"""),"#N/A")</f>
        <v>#N/A</v>
      </c>
      <c r="B6" s="1" t="str">
        <f>IFERROR(__xludf.DUMMYFUNCTION("""COMPUTED_VALUE"""),"#N/A")</f>
        <v>#N/A</v>
      </c>
      <c r="C6" s="1"/>
      <c r="D6" s="1" t="str">
        <f>IFERROR(__xludf.DUMMYFUNCTION("""COMPUTED_VALUE"""),"#N/A")</f>
        <v>#N/A</v>
      </c>
      <c r="E6" s="1" t="str">
        <f>IFERROR(__xludf.DUMMYFUNCTION("""COMPUTED_VALUE"""),"#N/A")</f>
        <v>#N/A</v>
      </c>
      <c r="F6" s="1" t="str">
        <f>IFERROR(__xludf.DUMMYFUNCTION("""COMPUTED_VALUE"""),"#N/A")</f>
        <v>#N/A</v>
      </c>
      <c r="G6" s="1" t="str">
        <f>IFERROR(__xludf.DUMMYFUNCTION("""COMPUTED_VALUE"""),"#N/A")</f>
        <v>#N/A</v>
      </c>
      <c r="H6" s="1" t="str">
        <f>IFERROR(__xludf.DUMMYFUNCTION("""COMPUTED_VALUE"""),"#N/A")</f>
        <v>#N/A</v>
      </c>
      <c r="I6" s="1" t="str">
        <f>IFERROR(__xludf.DUMMYFUNCTION("""COMPUTED_VALUE"""),"#N/A")</f>
        <v>#N/A</v>
      </c>
      <c r="J6" s="1" t="str">
        <f>IFERROR(__xludf.DUMMYFUNCTION("""COMPUTED_VALUE"""),"#N/A")</f>
        <v>#N/A</v>
      </c>
      <c r="K6" s="1" t="str">
        <f>IFERROR(__xludf.DUMMYFUNCTION("""COMPUTED_VALUE"""),"#N/A")</f>
        <v>#N/A</v>
      </c>
      <c r="L6" s="4" t="str">
        <f>IFERROR(__xludf.DUMMYFUNCTION("""COMPUTED_VALUE"""),"#N/A")</f>
        <v>#N/A</v>
      </c>
      <c r="M6" s="1" t="str">
        <f>IFERROR(__xludf.DUMMYFUNCTION("""COMPUTED_VALUE"""),"#N/A")</f>
        <v>#N/A</v>
      </c>
      <c r="N6" s="1" t="str">
        <f>IFERROR(__xludf.DUMMYFUNCTION("""COMPUTED_VALUE"""),"#N/A")</f>
        <v>#N/A</v>
      </c>
      <c r="O6" s="1" t="str">
        <f>IFERROR(__xludf.DUMMYFUNCTION("""COMPUTED_VALUE"""),"#N/A")</f>
        <v>#N/A</v>
      </c>
      <c r="P6" s="1" t="str">
        <f>IFERROR(__xludf.DUMMYFUNCTION("""COMPUTED_VALUE"""),"#N/A")</f>
        <v>#N/A</v>
      </c>
      <c r="Q6" s="1" t="str">
        <f>IFERROR(__xludf.DUMMYFUNCTION("""COMPUTED_VALUE"""),"#N/A")</f>
        <v>#N/A</v>
      </c>
      <c r="R6" s="1" t="str">
        <f>IFERROR(__xludf.DUMMYFUNCTION("""COMPUTED_VALUE"""),"#N/A")</f>
        <v>#N/A</v>
      </c>
      <c r="S6" s="4" t="str">
        <f>IFERROR(__xludf.DUMMYFUNCTION("""COMPUTED_VALUE"""),"#N/A")</f>
        <v>#N/A</v>
      </c>
      <c r="T6" s="2" t="str">
        <f>IFERROR(__xludf.DUMMYFUNCTION("""COMPUTED_VALUE"""),"#N/A")</f>
        <v>#N/A</v>
      </c>
      <c r="U6" s="1" t="str">
        <f>IFERROR(__xludf.DUMMYFUNCTION("""COMPUTED_VALUE"""),"#N/A")</f>
        <v>#N/A</v>
      </c>
      <c r="V6" s="1" t="str">
        <f>IFERROR(__xludf.DUMMYFUNCTION("""COMPUTED_VALUE"""),"#N/A")</f>
        <v>#N/A</v>
      </c>
      <c r="W6" s="1" t="str">
        <f>IFERROR(__xludf.DUMMYFUNCTION("""COMPUTED_VALUE"""),"#N/A")</f>
        <v>#N/A</v>
      </c>
      <c r="X6" s="2" t="str">
        <f>IFERROR(__xludf.DUMMYFUNCTION("""COMPUTED_VALUE"""),"#N/A")</f>
        <v>#N/A</v>
      </c>
      <c r="Y6" s="1" t="str">
        <f>IFERROR(__xludf.DUMMYFUNCTION("""COMPUTED_VALUE"""),"#N/A")</f>
        <v>#N/A</v>
      </c>
      <c r="Z6" s="2" t="str">
        <f>IFERROR(__xludf.DUMMYFUNCTION("""COMPUTED_VALUE"""),"#N/A")</f>
        <v>#N/A</v>
      </c>
      <c r="AA6" s="2" t="str">
        <f>IFERROR(__xludf.DUMMYFUNCTION("""COMPUTED_VALUE"""),"#N/A")</f>
        <v>#N/A</v>
      </c>
    </row>
    <row r="7">
      <c r="A7" s="1" t="str">
        <f>IFERROR(__xludf.DUMMYFUNCTION("""COMPUTED_VALUE"""),"#N/A")</f>
        <v>#N/A</v>
      </c>
      <c r="B7" s="1" t="str">
        <f>IFERROR(__xludf.DUMMYFUNCTION("""COMPUTED_VALUE"""),"#N/A")</f>
        <v>#N/A</v>
      </c>
      <c r="C7" s="1"/>
      <c r="D7" s="1" t="str">
        <f>IFERROR(__xludf.DUMMYFUNCTION("""COMPUTED_VALUE"""),"#N/A")</f>
        <v>#N/A</v>
      </c>
      <c r="E7" s="1" t="str">
        <f>IFERROR(__xludf.DUMMYFUNCTION("""COMPUTED_VALUE"""),"#N/A")</f>
        <v>#N/A</v>
      </c>
      <c r="F7" s="1" t="str">
        <f>IFERROR(__xludf.DUMMYFUNCTION("""COMPUTED_VALUE"""),"#N/A")</f>
        <v>#N/A</v>
      </c>
      <c r="G7" s="1" t="str">
        <f>IFERROR(__xludf.DUMMYFUNCTION("""COMPUTED_VALUE"""),"#N/A")</f>
        <v>#N/A</v>
      </c>
      <c r="H7" s="1" t="str">
        <f>IFERROR(__xludf.DUMMYFUNCTION("""COMPUTED_VALUE"""),"#N/A")</f>
        <v>#N/A</v>
      </c>
      <c r="I7" s="1" t="str">
        <f>IFERROR(__xludf.DUMMYFUNCTION("""COMPUTED_VALUE"""),"#N/A")</f>
        <v>#N/A</v>
      </c>
      <c r="J7" s="1" t="str">
        <f>IFERROR(__xludf.DUMMYFUNCTION("""COMPUTED_VALUE"""),"#N/A")</f>
        <v>#N/A</v>
      </c>
      <c r="K7" s="1" t="str">
        <f>IFERROR(__xludf.DUMMYFUNCTION("""COMPUTED_VALUE"""),"#N/A")</f>
        <v>#N/A</v>
      </c>
      <c r="L7" s="4" t="str">
        <f>IFERROR(__xludf.DUMMYFUNCTION("""COMPUTED_VALUE"""),"#N/A")</f>
        <v>#N/A</v>
      </c>
      <c r="M7" s="1" t="str">
        <f>IFERROR(__xludf.DUMMYFUNCTION("""COMPUTED_VALUE"""),"#N/A")</f>
        <v>#N/A</v>
      </c>
      <c r="N7" s="1" t="str">
        <f>IFERROR(__xludf.DUMMYFUNCTION("""COMPUTED_VALUE"""),"#N/A")</f>
        <v>#N/A</v>
      </c>
      <c r="O7" s="1" t="str">
        <f>IFERROR(__xludf.DUMMYFUNCTION("""COMPUTED_VALUE"""),"#N/A")</f>
        <v>#N/A</v>
      </c>
      <c r="P7" s="1" t="str">
        <f>IFERROR(__xludf.DUMMYFUNCTION("""COMPUTED_VALUE"""),"#N/A")</f>
        <v>#N/A</v>
      </c>
      <c r="Q7" s="1" t="str">
        <f>IFERROR(__xludf.DUMMYFUNCTION("""COMPUTED_VALUE"""),"#N/A")</f>
        <v>#N/A</v>
      </c>
      <c r="R7" s="1" t="str">
        <f>IFERROR(__xludf.DUMMYFUNCTION("""COMPUTED_VALUE"""),"#N/A")</f>
        <v>#N/A</v>
      </c>
      <c r="S7" s="4" t="str">
        <f>IFERROR(__xludf.DUMMYFUNCTION("""COMPUTED_VALUE"""),"#N/A")</f>
        <v>#N/A</v>
      </c>
      <c r="T7" s="2" t="str">
        <f>IFERROR(__xludf.DUMMYFUNCTION("""COMPUTED_VALUE"""),"#N/A")</f>
        <v>#N/A</v>
      </c>
      <c r="U7" s="1" t="str">
        <f>IFERROR(__xludf.DUMMYFUNCTION("""COMPUTED_VALUE"""),"#N/A")</f>
        <v>#N/A</v>
      </c>
      <c r="V7" s="1" t="str">
        <f>IFERROR(__xludf.DUMMYFUNCTION("""COMPUTED_VALUE"""),"#N/A")</f>
        <v>#N/A</v>
      </c>
      <c r="W7" s="1" t="str">
        <f>IFERROR(__xludf.DUMMYFUNCTION("""COMPUTED_VALUE"""),"#N/A")</f>
        <v>#N/A</v>
      </c>
      <c r="X7" s="2" t="str">
        <f>IFERROR(__xludf.DUMMYFUNCTION("""COMPUTED_VALUE"""),"#N/A")</f>
        <v>#N/A</v>
      </c>
      <c r="Y7" s="1" t="str">
        <f>IFERROR(__xludf.DUMMYFUNCTION("""COMPUTED_VALUE"""),"#N/A")</f>
        <v>#N/A</v>
      </c>
      <c r="Z7" s="2" t="str">
        <f>IFERROR(__xludf.DUMMYFUNCTION("""COMPUTED_VALUE"""),"#N/A")</f>
        <v>#N/A</v>
      </c>
      <c r="AA7" s="2" t="str">
        <f>IFERROR(__xludf.DUMMYFUNCTION("""COMPUTED_VALUE"""),"#N/A")</f>
        <v>#N/A</v>
      </c>
    </row>
    <row r="8">
      <c r="A8" s="1" t="str">
        <f>IFERROR(__xludf.DUMMYFUNCTION("""COMPUTED_VALUE"""),"#N/A")</f>
        <v>#N/A</v>
      </c>
      <c r="B8" s="1" t="str">
        <f>IFERROR(__xludf.DUMMYFUNCTION("""COMPUTED_VALUE"""),"#N/A")</f>
        <v>#N/A</v>
      </c>
      <c r="C8" s="1"/>
      <c r="D8" s="1" t="str">
        <f>IFERROR(__xludf.DUMMYFUNCTION("""COMPUTED_VALUE"""),"#N/A")</f>
        <v>#N/A</v>
      </c>
      <c r="E8" s="1" t="str">
        <f>IFERROR(__xludf.DUMMYFUNCTION("""COMPUTED_VALUE"""),"#N/A")</f>
        <v>#N/A</v>
      </c>
      <c r="F8" s="1" t="str">
        <f>IFERROR(__xludf.DUMMYFUNCTION("""COMPUTED_VALUE"""),"#N/A")</f>
        <v>#N/A</v>
      </c>
      <c r="G8" s="1" t="str">
        <f>IFERROR(__xludf.DUMMYFUNCTION("""COMPUTED_VALUE"""),"#N/A")</f>
        <v>#N/A</v>
      </c>
      <c r="H8" s="1" t="str">
        <f>IFERROR(__xludf.DUMMYFUNCTION("""COMPUTED_VALUE"""),"#N/A")</f>
        <v>#N/A</v>
      </c>
      <c r="I8" s="1" t="str">
        <f>IFERROR(__xludf.DUMMYFUNCTION("""COMPUTED_VALUE"""),"#N/A")</f>
        <v>#N/A</v>
      </c>
      <c r="J8" s="1" t="str">
        <f>IFERROR(__xludf.DUMMYFUNCTION("""COMPUTED_VALUE"""),"#N/A")</f>
        <v>#N/A</v>
      </c>
      <c r="K8" s="1" t="str">
        <f>IFERROR(__xludf.DUMMYFUNCTION("""COMPUTED_VALUE"""),"#N/A")</f>
        <v>#N/A</v>
      </c>
      <c r="L8" s="4" t="str">
        <f>IFERROR(__xludf.DUMMYFUNCTION("""COMPUTED_VALUE"""),"#N/A")</f>
        <v>#N/A</v>
      </c>
      <c r="M8" s="1" t="str">
        <f>IFERROR(__xludf.DUMMYFUNCTION("""COMPUTED_VALUE"""),"#N/A")</f>
        <v>#N/A</v>
      </c>
      <c r="N8" s="1" t="str">
        <f>IFERROR(__xludf.DUMMYFUNCTION("""COMPUTED_VALUE"""),"#N/A")</f>
        <v>#N/A</v>
      </c>
      <c r="O8" s="1" t="str">
        <f>IFERROR(__xludf.DUMMYFUNCTION("""COMPUTED_VALUE"""),"#N/A")</f>
        <v>#N/A</v>
      </c>
      <c r="P8" s="1" t="str">
        <f>IFERROR(__xludf.DUMMYFUNCTION("""COMPUTED_VALUE"""),"#N/A")</f>
        <v>#N/A</v>
      </c>
      <c r="Q8" s="1" t="str">
        <f>IFERROR(__xludf.DUMMYFUNCTION("""COMPUTED_VALUE"""),"#N/A")</f>
        <v>#N/A</v>
      </c>
      <c r="R8" s="1" t="str">
        <f>IFERROR(__xludf.DUMMYFUNCTION("""COMPUTED_VALUE"""),"#N/A")</f>
        <v>#N/A</v>
      </c>
      <c r="S8" s="4" t="str">
        <f>IFERROR(__xludf.DUMMYFUNCTION("""COMPUTED_VALUE"""),"#N/A")</f>
        <v>#N/A</v>
      </c>
      <c r="T8" s="2" t="str">
        <f>IFERROR(__xludf.DUMMYFUNCTION("""COMPUTED_VALUE"""),"#N/A")</f>
        <v>#N/A</v>
      </c>
      <c r="U8" s="1" t="str">
        <f>IFERROR(__xludf.DUMMYFUNCTION("""COMPUTED_VALUE"""),"#N/A")</f>
        <v>#N/A</v>
      </c>
      <c r="V8" s="1" t="str">
        <f>IFERROR(__xludf.DUMMYFUNCTION("""COMPUTED_VALUE"""),"#N/A")</f>
        <v>#N/A</v>
      </c>
      <c r="W8" s="1" t="str">
        <f>IFERROR(__xludf.DUMMYFUNCTION("""COMPUTED_VALUE"""),"#N/A")</f>
        <v>#N/A</v>
      </c>
      <c r="X8" s="2" t="str">
        <f>IFERROR(__xludf.DUMMYFUNCTION("""COMPUTED_VALUE"""),"#N/A")</f>
        <v>#N/A</v>
      </c>
      <c r="Y8" s="1" t="str">
        <f>IFERROR(__xludf.DUMMYFUNCTION("""COMPUTED_VALUE"""),"#N/A")</f>
        <v>#N/A</v>
      </c>
      <c r="Z8" s="2" t="str">
        <f>IFERROR(__xludf.DUMMYFUNCTION("""COMPUTED_VALUE"""),"#N/A")</f>
        <v>#N/A</v>
      </c>
      <c r="AA8" s="2" t="str">
        <f>IFERROR(__xludf.DUMMYFUNCTION("""COMPUTED_VALUE"""),"#N/A")</f>
        <v>#N/A</v>
      </c>
    </row>
    <row r="9">
      <c r="A9" s="1" t="str">
        <f>IFERROR(__xludf.DUMMYFUNCTION("""COMPUTED_VALUE"""),"#N/A")</f>
        <v>#N/A</v>
      </c>
      <c r="B9" s="1" t="str">
        <f>IFERROR(__xludf.DUMMYFUNCTION("""COMPUTED_VALUE"""),"#N/A")</f>
        <v>#N/A</v>
      </c>
      <c r="C9" s="1"/>
      <c r="D9" s="1" t="str">
        <f>IFERROR(__xludf.DUMMYFUNCTION("""COMPUTED_VALUE"""),"#N/A")</f>
        <v>#N/A</v>
      </c>
      <c r="E9" s="1" t="str">
        <f>IFERROR(__xludf.DUMMYFUNCTION("""COMPUTED_VALUE"""),"#N/A")</f>
        <v>#N/A</v>
      </c>
      <c r="F9" s="1" t="str">
        <f>IFERROR(__xludf.DUMMYFUNCTION("""COMPUTED_VALUE"""),"#N/A")</f>
        <v>#N/A</v>
      </c>
      <c r="G9" s="1" t="str">
        <f>IFERROR(__xludf.DUMMYFUNCTION("""COMPUTED_VALUE"""),"#N/A")</f>
        <v>#N/A</v>
      </c>
      <c r="H9" s="1" t="str">
        <f>IFERROR(__xludf.DUMMYFUNCTION("""COMPUTED_VALUE"""),"#N/A")</f>
        <v>#N/A</v>
      </c>
      <c r="I9" s="1" t="str">
        <f>IFERROR(__xludf.DUMMYFUNCTION("""COMPUTED_VALUE"""),"#N/A")</f>
        <v>#N/A</v>
      </c>
      <c r="J9" s="1" t="str">
        <f>IFERROR(__xludf.DUMMYFUNCTION("""COMPUTED_VALUE"""),"#N/A")</f>
        <v>#N/A</v>
      </c>
      <c r="K9" s="1" t="str">
        <f>IFERROR(__xludf.DUMMYFUNCTION("""COMPUTED_VALUE"""),"#N/A")</f>
        <v>#N/A</v>
      </c>
      <c r="L9" s="4" t="str">
        <f>IFERROR(__xludf.DUMMYFUNCTION("""COMPUTED_VALUE"""),"#N/A")</f>
        <v>#N/A</v>
      </c>
      <c r="M9" s="1" t="str">
        <f>IFERROR(__xludf.DUMMYFUNCTION("""COMPUTED_VALUE"""),"#N/A")</f>
        <v>#N/A</v>
      </c>
      <c r="N9" s="1" t="str">
        <f>IFERROR(__xludf.DUMMYFUNCTION("""COMPUTED_VALUE"""),"#N/A")</f>
        <v>#N/A</v>
      </c>
      <c r="O9" s="1" t="str">
        <f>IFERROR(__xludf.DUMMYFUNCTION("""COMPUTED_VALUE"""),"#N/A")</f>
        <v>#N/A</v>
      </c>
      <c r="P9" s="1" t="str">
        <f>IFERROR(__xludf.DUMMYFUNCTION("""COMPUTED_VALUE"""),"#N/A")</f>
        <v>#N/A</v>
      </c>
      <c r="Q9" s="1" t="str">
        <f>IFERROR(__xludf.DUMMYFUNCTION("""COMPUTED_VALUE"""),"#N/A")</f>
        <v>#N/A</v>
      </c>
      <c r="R9" s="1" t="str">
        <f>IFERROR(__xludf.DUMMYFUNCTION("""COMPUTED_VALUE"""),"#N/A")</f>
        <v>#N/A</v>
      </c>
      <c r="S9" s="4" t="str">
        <f>IFERROR(__xludf.DUMMYFUNCTION("""COMPUTED_VALUE"""),"#N/A")</f>
        <v>#N/A</v>
      </c>
      <c r="T9" s="2" t="str">
        <f>IFERROR(__xludf.DUMMYFUNCTION("""COMPUTED_VALUE"""),"#N/A")</f>
        <v>#N/A</v>
      </c>
      <c r="U9" s="1" t="str">
        <f>IFERROR(__xludf.DUMMYFUNCTION("""COMPUTED_VALUE"""),"#N/A")</f>
        <v>#N/A</v>
      </c>
      <c r="V9" s="1" t="str">
        <f>IFERROR(__xludf.DUMMYFUNCTION("""COMPUTED_VALUE"""),"#N/A")</f>
        <v>#N/A</v>
      </c>
      <c r="W9" s="1" t="str">
        <f>IFERROR(__xludf.DUMMYFUNCTION("""COMPUTED_VALUE"""),"#N/A")</f>
        <v>#N/A</v>
      </c>
      <c r="X9" s="2" t="str">
        <f>IFERROR(__xludf.DUMMYFUNCTION("""COMPUTED_VALUE"""),"#N/A")</f>
        <v>#N/A</v>
      </c>
      <c r="Y9" s="1" t="str">
        <f>IFERROR(__xludf.DUMMYFUNCTION("""COMPUTED_VALUE"""),"#N/A")</f>
        <v>#N/A</v>
      </c>
      <c r="Z9" s="2" t="str">
        <f>IFERROR(__xludf.DUMMYFUNCTION("""COMPUTED_VALUE"""),"#N/A")</f>
        <v>#N/A</v>
      </c>
      <c r="AA9" s="2" t="str">
        <f>IFERROR(__xludf.DUMMYFUNCTION("""COMPUTED_VALUE"""),"#N/A")</f>
        <v>#N/A</v>
      </c>
    </row>
    <row r="10">
      <c r="A10" s="1" t="str">
        <f>IFERROR(__xludf.DUMMYFUNCTION("""COMPUTED_VALUE"""),"#N/A")</f>
        <v>#N/A</v>
      </c>
      <c r="B10" s="1" t="str">
        <f>IFERROR(__xludf.DUMMYFUNCTION("""COMPUTED_VALUE"""),"#N/A")</f>
        <v>#N/A</v>
      </c>
      <c r="C10" s="1"/>
      <c r="D10" s="1" t="str">
        <f>IFERROR(__xludf.DUMMYFUNCTION("""COMPUTED_VALUE"""),"#N/A")</f>
        <v>#N/A</v>
      </c>
      <c r="E10" s="1" t="str">
        <f>IFERROR(__xludf.DUMMYFUNCTION("""COMPUTED_VALUE"""),"#N/A")</f>
        <v>#N/A</v>
      </c>
      <c r="F10" s="1" t="str">
        <f>IFERROR(__xludf.DUMMYFUNCTION("""COMPUTED_VALUE"""),"#N/A")</f>
        <v>#N/A</v>
      </c>
      <c r="G10" s="1" t="str">
        <f>IFERROR(__xludf.DUMMYFUNCTION("""COMPUTED_VALUE"""),"#N/A")</f>
        <v>#N/A</v>
      </c>
      <c r="H10" s="1" t="str">
        <f>IFERROR(__xludf.DUMMYFUNCTION("""COMPUTED_VALUE"""),"#N/A")</f>
        <v>#N/A</v>
      </c>
      <c r="I10" s="1" t="str">
        <f>IFERROR(__xludf.DUMMYFUNCTION("""COMPUTED_VALUE"""),"#N/A")</f>
        <v>#N/A</v>
      </c>
      <c r="J10" s="1" t="str">
        <f>IFERROR(__xludf.DUMMYFUNCTION("""COMPUTED_VALUE"""),"#N/A")</f>
        <v>#N/A</v>
      </c>
      <c r="K10" s="1" t="str">
        <f>IFERROR(__xludf.DUMMYFUNCTION("""COMPUTED_VALUE"""),"#N/A")</f>
        <v>#N/A</v>
      </c>
      <c r="L10" s="4" t="str">
        <f>IFERROR(__xludf.DUMMYFUNCTION("""COMPUTED_VALUE"""),"#N/A")</f>
        <v>#N/A</v>
      </c>
      <c r="M10" s="1" t="str">
        <f>IFERROR(__xludf.DUMMYFUNCTION("""COMPUTED_VALUE"""),"#N/A")</f>
        <v>#N/A</v>
      </c>
      <c r="N10" s="1" t="str">
        <f>IFERROR(__xludf.DUMMYFUNCTION("""COMPUTED_VALUE"""),"#N/A")</f>
        <v>#N/A</v>
      </c>
      <c r="O10" s="1" t="str">
        <f>IFERROR(__xludf.DUMMYFUNCTION("""COMPUTED_VALUE"""),"#N/A")</f>
        <v>#N/A</v>
      </c>
      <c r="P10" s="1" t="str">
        <f>IFERROR(__xludf.DUMMYFUNCTION("""COMPUTED_VALUE"""),"#N/A")</f>
        <v>#N/A</v>
      </c>
      <c r="Q10" s="1" t="str">
        <f>IFERROR(__xludf.DUMMYFUNCTION("""COMPUTED_VALUE"""),"#N/A")</f>
        <v>#N/A</v>
      </c>
      <c r="R10" s="1" t="str">
        <f>IFERROR(__xludf.DUMMYFUNCTION("""COMPUTED_VALUE"""),"#N/A")</f>
        <v>#N/A</v>
      </c>
      <c r="S10" s="4" t="str">
        <f>IFERROR(__xludf.DUMMYFUNCTION("""COMPUTED_VALUE"""),"#N/A")</f>
        <v>#N/A</v>
      </c>
      <c r="T10" s="2" t="str">
        <f>IFERROR(__xludf.DUMMYFUNCTION("""COMPUTED_VALUE"""),"#N/A")</f>
        <v>#N/A</v>
      </c>
      <c r="U10" s="1" t="str">
        <f>IFERROR(__xludf.DUMMYFUNCTION("""COMPUTED_VALUE"""),"#N/A")</f>
        <v>#N/A</v>
      </c>
      <c r="V10" s="1" t="str">
        <f>IFERROR(__xludf.DUMMYFUNCTION("""COMPUTED_VALUE"""),"#N/A")</f>
        <v>#N/A</v>
      </c>
      <c r="W10" s="1" t="str">
        <f>IFERROR(__xludf.DUMMYFUNCTION("""COMPUTED_VALUE"""),"#N/A")</f>
        <v>#N/A</v>
      </c>
      <c r="X10" s="2" t="str">
        <f>IFERROR(__xludf.DUMMYFUNCTION("""COMPUTED_VALUE"""),"#N/A")</f>
        <v>#N/A</v>
      </c>
      <c r="Y10" s="1" t="str">
        <f>IFERROR(__xludf.DUMMYFUNCTION("""COMPUTED_VALUE"""),"#N/A")</f>
        <v>#N/A</v>
      </c>
      <c r="Z10" s="2" t="str">
        <f>IFERROR(__xludf.DUMMYFUNCTION("""COMPUTED_VALUE"""),"#N/A")</f>
        <v>#N/A</v>
      </c>
      <c r="AA10" s="2" t="str">
        <f>IFERROR(__xludf.DUMMYFUNCTION("""COMPUTED_VALUE"""),"#N/A")</f>
        <v>#N/A</v>
      </c>
    </row>
    <row r="11">
      <c r="A11" s="1" t="str">
        <f>IFERROR(__xludf.DUMMYFUNCTION("""COMPUTED_VALUE"""),"#N/A")</f>
        <v>#N/A</v>
      </c>
      <c r="B11" s="1" t="str">
        <f>IFERROR(__xludf.DUMMYFUNCTION("""COMPUTED_VALUE"""),"#N/A")</f>
        <v>#N/A</v>
      </c>
      <c r="C11" s="1"/>
      <c r="D11" s="1" t="str">
        <f>IFERROR(__xludf.DUMMYFUNCTION("""COMPUTED_VALUE"""),"#N/A")</f>
        <v>#N/A</v>
      </c>
      <c r="E11" s="1" t="str">
        <f>IFERROR(__xludf.DUMMYFUNCTION("""COMPUTED_VALUE"""),"#N/A")</f>
        <v>#N/A</v>
      </c>
      <c r="F11" s="1" t="str">
        <f>IFERROR(__xludf.DUMMYFUNCTION("""COMPUTED_VALUE"""),"#N/A")</f>
        <v>#N/A</v>
      </c>
      <c r="G11" s="1" t="str">
        <f>IFERROR(__xludf.DUMMYFUNCTION("""COMPUTED_VALUE"""),"#N/A")</f>
        <v>#N/A</v>
      </c>
      <c r="H11" s="1" t="str">
        <f>IFERROR(__xludf.DUMMYFUNCTION("""COMPUTED_VALUE"""),"#N/A")</f>
        <v>#N/A</v>
      </c>
      <c r="I11" s="1" t="str">
        <f>IFERROR(__xludf.DUMMYFUNCTION("""COMPUTED_VALUE"""),"#N/A")</f>
        <v>#N/A</v>
      </c>
      <c r="J11" s="1" t="str">
        <f>IFERROR(__xludf.DUMMYFUNCTION("""COMPUTED_VALUE"""),"#N/A")</f>
        <v>#N/A</v>
      </c>
      <c r="K11" s="1" t="str">
        <f>IFERROR(__xludf.DUMMYFUNCTION("""COMPUTED_VALUE"""),"#N/A")</f>
        <v>#N/A</v>
      </c>
      <c r="L11" s="4" t="str">
        <f>IFERROR(__xludf.DUMMYFUNCTION("""COMPUTED_VALUE"""),"#N/A")</f>
        <v>#N/A</v>
      </c>
      <c r="M11" s="1" t="str">
        <f>IFERROR(__xludf.DUMMYFUNCTION("""COMPUTED_VALUE"""),"#N/A")</f>
        <v>#N/A</v>
      </c>
      <c r="N11" s="1" t="str">
        <f>IFERROR(__xludf.DUMMYFUNCTION("""COMPUTED_VALUE"""),"#N/A")</f>
        <v>#N/A</v>
      </c>
      <c r="O11" s="1" t="str">
        <f>IFERROR(__xludf.DUMMYFUNCTION("""COMPUTED_VALUE"""),"#N/A")</f>
        <v>#N/A</v>
      </c>
      <c r="P11" s="1" t="str">
        <f>IFERROR(__xludf.DUMMYFUNCTION("""COMPUTED_VALUE"""),"#N/A")</f>
        <v>#N/A</v>
      </c>
      <c r="Q11" s="1" t="str">
        <f>IFERROR(__xludf.DUMMYFUNCTION("""COMPUTED_VALUE"""),"#N/A")</f>
        <v>#N/A</v>
      </c>
      <c r="R11" s="1" t="str">
        <f>IFERROR(__xludf.DUMMYFUNCTION("""COMPUTED_VALUE"""),"#N/A")</f>
        <v>#N/A</v>
      </c>
      <c r="S11" s="4" t="str">
        <f>IFERROR(__xludf.DUMMYFUNCTION("""COMPUTED_VALUE"""),"#N/A")</f>
        <v>#N/A</v>
      </c>
      <c r="T11" s="2" t="str">
        <f>IFERROR(__xludf.DUMMYFUNCTION("""COMPUTED_VALUE"""),"#N/A")</f>
        <v>#N/A</v>
      </c>
      <c r="U11" s="1" t="str">
        <f>IFERROR(__xludf.DUMMYFUNCTION("""COMPUTED_VALUE"""),"#N/A")</f>
        <v>#N/A</v>
      </c>
      <c r="V11" s="1" t="str">
        <f>IFERROR(__xludf.DUMMYFUNCTION("""COMPUTED_VALUE"""),"#N/A")</f>
        <v>#N/A</v>
      </c>
      <c r="W11" s="1" t="str">
        <f>IFERROR(__xludf.DUMMYFUNCTION("""COMPUTED_VALUE"""),"#N/A")</f>
        <v>#N/A</v>
      </c>
      <c r="X11" s="2" t="str">
        <f>IFERROR(__xludf.DUMMYFUNCTION("""COMPUTED_VALUE"""),"#N/A")</f>
        <v>#N/A</v>
      </c>
      <c r="Y11" s="1" t="str">
        <f>IFERROR(__xludf.DUMMYFUNCTION("""COMPUTED_VALUE"""),"#N/A")</f>
        <v>#N/A</v>
      </c>
      <c r="Z11" s="2" t="str">
        <f>IFERROR(__xludf.DUMMYFUNCTION("""COMPUTED_VALUE"""),"#N/A")</f>
        <v>#N/A</v>
      </c>
      <c r="AA11" s="2" t="str">
        <f>IFERROR(__xludf.DUMMYFUNCTION("""COMPUTED_VALUE"""),"#N/A")</f>
        <v>#N/A</v>
      </c>
    </row>
    <row r="12">
      <c r="A12" s="1" t="str">
        <f>IFERROR(__xludf.DUMMYFUNCTION("""COMPUTED_VALUE"""),"#N/A")</f>
        <v>#N/A</v>
      </c>
      <c r="B12" s="1" t="str">
        <f>IFERROR(__xludf.DUMMYFUNCTION("""COMPUTED_VALUE"""),"#N/A")</f>
        <v>#N/A</v>
      </c>
      <c r="C12" s="1"/>
      <c r="D12" s="1" t="str">
        <f>IFERROR(__xludf.DUMMYFUNCTION("""COMPUTED_VALUE"""),"#N/A")</f>
        <v>#N/A</v>
      </c>
      <c r="E12" s="1" t="str">
        <f>IFERROR(__xludf.DUMMYFUNCTION("""COMPUTED_VALUE"""),"#N/A")</f>
        <v>#N/A</v>
      </c>
      <c r="F12" s="1" t="str">
        <f>IFERROR(__xludf.DUMMYFUNCTION("""COMPUTED_VALUE"""),"#N/A")</f>
        <v>#N/A</v>
      </c>
      <c r="G12" s="1" t="str">
        <f>IFERROR(__xludf.DUMMYFUNCTION("""COMPUTED_VALUE"""),"#N/A")</f>
        <v>#N/A</v>
      </c>
      <c r="H12" s="1" t="str">
        <f>IFERROR(__xludf.DUMMYFUNCTION("""COMPUTED_VALUE"""),"#N/A")</f>
        <v>#N/A</v>
      </c>
      <c r="I12" s="1" t="str">
        <f>IFERROR(__xludf.DUMMYFUNCTION("""COMPUTED_VALUE"""),"#N/A")</f>
        <v>#N/A</v>
      </c>
      <c r="J12" s="1" t="str">
        <f>IFERROR(__xludf.DUMMYFUNCTION("""COMPUTED_VALUE"""),"#N/A")</f>
        <v>#N/A</v>
      </c>
      <c r="K12" s="1" t="str">
        <f>IFERROR(__xludf.DUMMYFUNCTION("""COMPUTED_VALUE"""),"#N/A")</f>
        <v>#N/A</v>
      </c>
      <c r="L12" s="4" t="str">
        <f>IFERROR(__xludf.DUMMYFUNCTION("""COMPUTED_VALUE"""),"#N/A")</f>
        <v>#N/A</v>
      </c>
      <c r="M12" s="1" t="str">
        <f>IFERROR(__xludf.DUMMYFUNCTION("""COMPUTED_VALUE"""),"#N/A")</f>
        <v>#N/A</v>
      </c>
      <c r="N12" s="1" t="str">
        <f>IFERROR(__xludf.DUMMYFUNCTION("""COMPUTED_VALUE"""),"#N/A")</f>
        <v>#N/A</v>
      </c>
      <c r="O12" s="1" t="str">
        <f>IFERROR(__xludf.DUMMYFUNCTION("""COMPUTED_VALUE"""),"#N/A")</f>
        <v>#N/A</v>
      </c>
      <c r="P12" s="1" t="str">
        <f>IFERROR(__xludf.DUMMYFUNCTION("""COMPUTED_VALUE"""),"#N/A")</f>
        <v>#N/A</v>
      </c>
      <c r="Q12" s="1" t="str">
        <f>IFERROR(__xludf.DUMMYFUNCTION("""COMPUTED_VALUE"""),"#N/A")</f>
        <v>#N/A</v>
      </c>
      <c r="R12" s="1" t="str">
        <f>IFERROR(__xludf.DUMMYFUNCTION("""COMPUTED_VALUE"""),"#N/A")</f>
        <v>#N/A</v>
      </c>
      <c r="S12" s="4" t="str">
        <f>IFERROR(__xludf.DUMMYFUNCTION("""COMPUTED_VALUE"""),"#N/A")</f>
        <v>#N/A</v>
      </c>
      <c r="T12" s="2" t="str">
        <f>IFERROR(__xludf.DUMMYFUNCTION("""COMPUTED_VALUE"""),"#N/A")</f>
        <v>#N/A</v>
      </c>
      <c r="U12" s="1" t="str">
        <f>IFERROR(__xludf.DUMMYFUNCTION("""COMPUTED_VALUE"""),"#N/A")</f>
        <v>#N/A</v>
      </c>
      <c r="V12" s="1" t="str">
        <f>IFERROR(__xludf.DUMMYFUNCTION("""COMPUTED_VALUE"""),"#N/A")</f>
        <v>#N/A</v>
      </c>
      <c r="W12" s="1" t="str">
        <f>IFERROR(__xludf.DUMMYFUNCTION("""COMPUTED_VALUE"""),"#N/A")</f>
        <v>#N/A</v>
      </c>
      <c r="X12" s="2" t="str">
        <f>IFERROR(__xludf.DUMMYFUNCTION("""COMPUTED_VALUE"""),"#N/A")</f>
        <v>#N/A</v>
      </c>
      <c r="Y12" s="1" t="str">
        <f>IFERROR(__xludf.DUMMYFUNCTION("""COMPUTED_VALUE"""),"#N/A")</f>
        <v>#N/A</v>
      </c>
      <c r="Z12" s="2" t="str">
        <f>IFERROR(__xludf.DUMMYFUNCTION("""COMPUTED_VALUE"""),"#N/A")</f>
        <v>#N/A</v>
      </c>
      <c r="AA12" s="2" t="str">
        <f>IFERROR(__xludf.DUMMYFUNCTION("""COMPUTED_VALUE"""),"#N/A")</f>
        <v>#N/A</v>
      </c>
    </row>
    <row r="13">
      <c r="A13" s="1" t="str">
        <f>IFERROR(__xludf.DUMMYFUNCTION("""COMPUTED_VALUE"""),"#N/A")</f>
        <v>#N/A</v>
      </c>
      <c r="B13" s="1" t="str">
        <f>IFERROR(__xludf.DUMMYFUNCTION("""COMPUTED_VALUE"""),"#N/A")</f>
        <v>#N/A</v>
      </c>
      <c r="C13" s="1"/>
      <c r="D13" s="1" t="str">
        <f>IFERROR(__xludf.DUMMYFUNCTION("""COMPUTED_VALUE"""),"#N/A")</f>
        <v>#N/A</v>
      </c>
      <c r="E13" s="1" t="str">
        <f>IFERROR(__xludf.DUMMYFUNCTION("""COMPUTED_VALUE"""),"#N/A")</f>
        <v>#N/A</v>
      </c>
      <c r="F13" s="1" t="str">
        <f>IFERROR(__xludf.DUMMYFUNCTION("""COMPUTED_VALUE"""),"#N/A")</f>
        <v>#N/A</v>
      </c>
      <c r="G13" s="1" t="str">
        <f>IFERROR(__xludf.DUMMYFUNCTION("""COMPUTED_VALUE"""),"#N/A")</f>
        <v>#N/A</v>
      </c>
      <c r="H13" s="1" t="str">
        <f>IFERROR(__xludf.DUMMYFUNCTION("""COMPUTED_VALUE"""),"#N/A")</f>
        <v>#N/A</v>
      </c>
      <c r="I13" s="1" t="str">
        <f>IFERROR(__xludf.DUMMYFUNCTION("""COMPUTED_VALUE"""),"#N/A")</f>
        <v>#N/A</v>
      </c>
      <c r="J13" s="1" t="str">
        <f>IFERROR(__xludf.DUMMYFUNCTION("""COMPUTED_VALUE"""),"#N/A")</f>
        <v>#N/A</v>
      </c>
      <c r="K13" s="1" t="str">
        <f>IFERROR(__xludf.DUMMYFUNCTION("""COMPUTED_VALUE"""),"#N/A")</f>
        <v>#N/A</v>
      </c>
      <c r="L13" s="4" t="str">
        <f>IFERROR(__xludf.DUMMYFUNCTION("""COMPUTED_VALUE"""),"#N/A")</f>
        <v>#N/A</v>
      </c>
      <c r="M13" s="1" t="str">
        <f>IFERROR(__xludf.DUMMYFUNCTION("""COMPUTED_VALUE"""),"#N/A")</f>
        <v>#N/A</v>
      </c>
      <c r="N13" s="1" t="str">
        <f>IFERROR(__xludf.DUMMYFUNCTION("""COMPUTED_VALUE"""),"#N/A")</f>
        <v>#N/A</v>
      </c>
      <c r="O13" s="1" t="str">
        <f>IFERROR(__xludf.DUMMYFUNCTION("""COMPUTED_VALUE"""),"#N/A")</f>
        <v>#N/A</v>
      </c>
      <c r="P13" s="1" t="str">
        <f>IFERROR(__xludf.DUMMYFUNCTION("""COMPUTED_VALUE"""),"#N/A")</f>
        <v>#N/A</v>
      </c>
      <c r="Q13" s="1" t="str">
        <f>IFERROR(__xludf.DUMMYFUNCTION("""COMPUTED_VALUE"""),"#N/A")</f>
        <v>#N/A</v>
      </c>
      <c r="R13" s="1" t="str">
        <f>IFERROR(__xludf.DUMMYFUNCTION("""COMPUTED_VALUE"""),"#N/A")</f>
        <v>#N/A</v>
      </c>
      <c r="S13" s="4" t="str">
        <f>IFERROR(__xludf.DUMMYFUNCTION("""COMPUTED_VALUE"""),"#N/A")</f>
        <v>#N/A</v>
      </c>
      <c r="T13" s="2" t="str">
        <f>IFERROR(__xludf.DUMMYFUNCTION("""COMPUTED_VALUE"""),"#N/A")</f>
        <v>#N/A</v>
      </c>
      <c r="U13" s="1" t="str">
        <f>IFERROR(__xludf.DUMMYFUNCTION("""COMPUTED_VALUE"""),"#N/A")</f>
        <v>#N/A</v>
      </c>
      <c r="V13" s="1" t="str">
        <f>IFERROR(__xludf.DUMMYFUNCTION("""COMPUTED_VALUE"""),"#N/A")</f>
        <v>#N/A</v>
      </c>
      <c r="W13" s="1" t="str">
        <f>IFERROR(__xludf.DUMMYFUNCTION("""COMPUTED_VALUE"""),"#N/A")</f>
        <v>#N/A</v>
      </c>
      <c r="X13" s="2" t="str">
        <f>IFERROR(__xludf.DUMMYFUNCTION("""COMPUTED_VALUE"""),"#N/A")</f>
        <v>#N/A</v>
      </c>
      <c r="Y13" s="1" t="str">
        <f>IFERROR(__xludf.DUMMYFUNCTION("""COMPUTED_VALUE"""),"#N/A")</f>
        <v>#N/A</v>
      </c>
      <c r="Z13" s="2" t="str">
        <f>IFERROR(__xludf.DUMMYFUNCTION("""COMPUTED_VALUE"""),"#N/A")</f>
        <v>#N/A</v>
      </c>
      <c r="AA13" s="2" t="str">
        <f>IFERROR(__xludf.DUMMYFUNCTION("""COMPUTED_VALUE"""),"#N/A")</f>
        <v>#N/A</v>
      </c>
    </row>
    <row r="14">
      <c r="A14" s="1" t="str">
        <f>IFERROR(__xludf.DUMMYFUNCTION("""COMPUTED_VALUE"""),"#N/A")</f>
        <v>#N/A</v>
      </c>
      <c r="B14" s="1" t="str">
        <f>IFERROR(__xludf.DUMMYFUNCTION("""COMPUTED_VALUE"""),"#N/A")</f>
        <v>#N/A</v>
      </c>
      <c r="C14" s="1"/>
      <c r="D14" s="1" t="str">
        <f>IFERROR(__xludf.DUMMYFUNCTION("""COMPUTED_VALUE"""),"#N/A")</f>
        <v>#N/A</v>
      </c>
      <c r="E14" s="1" t="str">
        <f>IFERROR(__xludf.DUMMYFUNCTION("""COMPUTED_VALUE"""),"#N/A")</f>
        <v>#N/A</v>
      </c>
      <c r="F14" s="1" t="str">
        <f>IFERROR(__xludf.DUMMYFUNCTION("""COMPUTED_VALUE"""),"#N/A")</f>
        <v>#N/A</v>
      </c>
      <c r="G14" s="1" t="str">
        <f>IFERROR(__xludf.DUMMYFUNCTION("""COMPUTED_VALUE"""),"#N/A")</f>
        <v>#N/A</v>
      </c>
      <c r="H14" s="1" t="str">
        <f>IFERROR(__xludf.DUMMYFUNCTION("""COMPUTED_VALUE"""),"#N/A")</f>
        <v>#N/A</v>
      </c>
      <c r="I14" s="1" t="str">
        <f>IFERROR(__xludf.DUMMYFUNCTION("""COMPUTED_VALUE"""),"#N/A")</f>
        <v>#N/A</v>
      </c>
      <c r="J14" s="1" t="str">
        <f>IFERROR(__xludf.DUMMYFUNCTION("""COMPUTED_VALUE"""),"#N/A")</f>
        <v>#N/A</v>
      </c>
      <c r="K14" s="1" t="str">
        <f>IFERROR(__xludf.DUMMYFUNCTION("""COMPUTED_VALUE"""),"#N/A")</f>
        <v>#N/A</v>
      </c>
      <c r="L14" s="4" t="str">
        <f>IFERROR(__xludf.DUMMYFUNCTION("""COMPUTED_VALUE"""),"#N/A")</f>
        <v>#N/A</v>
      </c>
      <c r="M14" s="1" t="str">
        <f>IFERROR(__xludf.DUMMYFUNCTION("""COMPUTED_VALUE"""),"#N/A")</f>
        <v>#N/A</v>
      </c>
      <c r="N14" s="1" t="str">
        <f>IFERROR(__xludf.DUMMYFUNCTION("""COMPUTED_VALUE"""),"#N/A")</f>
        <v>#N/A</v>
      </c>
      <c r="O14" s="1" t="str">
        <f>IFERROR(__xludf.DUMMYFUNCTION("""COMPUTED_VALUE"""),"#N/A")</f>
        <v>#N/A</v>
      </c>
      <c r="P14" s="1" t="str">
        <f>IFERROR(__xludf.DUMMYFUNCTION("""COMPUTED_VALUE"""),"#N/A")</f>
        <v>#N/A</v>
      </c>
      <c r="Q14" s="1" t="str">
        <f>IFERROR(__xludf.DUMMYFUNCTION("""COMPUTED_VALUE"""),"#N/A")</f>
        <v>#N/A</v>
      </c>
      <c r="R14" s="1" t="str">
        <f>IFERROR(__xludf.DUMMYFUNCTION("""COMPUTED_VALUE"""),"#N/A")</f>
        <v>#N/A</v>
      </c>
      <c r="S14" s="4" t="str">
        <f>IFERROR(__xludf.DUMMYFUNCTION("""COMPUTED_VALUE"""),"#N/A")</f>
        <v>#N/A</v>
      </c>
      <c r="T14" s="2" t="str">
        <f>IFERROR(__xludf.DUMMYFUNCTION("""COMPUTED_VALUE"""),"#N/A")</f>
        <v>#N/A</v>
      </c>
      <c r="U14" s="1" t="str">
        <f>IFERROR(__xludf.DUMMYFUNCTION("""COMPUTED_VALUE"""),"#N/A")</f>
        <v>#N/A</v>
      </c>
      <c r="V14" s="1" t="str">
        <f>IFERROR(__xludf.DUMMYFUNCTION("""COMPUTED_VALUE"""),"#N/A")</f>
        <v>#N/A</v>
      </c>
      <c r="W14" s="1" t="str">
        <f>IFERROR(__xludf.DUMMYFUNCTION("""COMPUTED_VALUE"""),"#N/A")</f>
        <v>#N/A</v>
      </c>
      <c r="X14" s="2" t="str">
        <f>IFERROR(__xludf.DUMMYFUNCTION("""COMPUTED_VALUE"""),"#N/A")</f>
        <v>#N/A</v>
      </c>
      <c r="Y14" s="1" t="str">
        <f>IFERROR(__xludf.DUMMYFUNCTION("""COMPUTED_VALUE"""),"#N/A")</f>
        <v>#N/A</v>
      </c>
      <c r="Z14" s="2" t="str">
        <f>IFERROR(__xludf.DUMMYFUNCTION("""COMPUTED_VALUE"""),"#N/A")</f>
        <v>#N/A</v>
      </c>
      <c r="AA14" s="2" t="str">
        <f>IFERROR(__xludf.DUMMYFUNCTION("""COMPUTED_VALUE"""),"#N/A")</f>
        <v>#N/A</v>
      </c>
    </row>
    <row r="15">
      <c r="A15" s="1" t="str">
        <f>IFERROR(__xludf.DUMMYFUNCTION("""COMPUTED_VALUE"""),"#N/A")</f>
        <v>#N/A</v>
      </c>
      <c r="B15" s="1" t="str">
        <f>IFERROR(__xludf.DUMMYFUNCTION("""COMPUTED_VALUE"""),"#N/A")</f>
        <v>#N/A</v>
      </c>
      <c r="C15" s="1"/>
      <c r="D15" s="1" t="str">
        <f>IFERROR(__xludf.DUMMYFUNCTION("""COMPUTED_VALUE"""),"#N/A")</f>
        <v>#N/A</v>
      </c>
      <c r="E15" s="1" t="str">
        <f>IFERROR(__xludf.DUMMYFUNCTION("""COMPUTED_VALUE"""),"#N/A")</f>
        <v>#N/A</v>
      </c>
      <c r="F15" s="1" t="str">
        <f>IFERROR(__xludf.DUMMYFUNCTION("""COMPUTED_VALUE"""),"#N/A")</f>
        <v>#N/A</v>
      </c>
      <c r="G15" s="1" t="str">
        <f>IFERROR(__xludf.DUMMYFUNCTION("""COMPUTED_VALUE"""),"#N/A")</f>
        <v>#N/A</v>
      </c>
      <c r="H15" s="1" t="str">
        <f>IFERROR(__xludf.DUMMYFUNCTION("""COMPUTED_VALUE"""),"#N/A")</f>
        <v>#N/A</v>
      </c>
      <c r="I15" s="1" t="str">
        <f>IFERROR(__xludf.DUMMYFUNCTION("""COMPUTED_VALUE"""),"#N/A")</f>
        <v>#N/A</v>
      </c>
      <c r="J15" s="1" t="str">
        <f>IFERROR(__xludf.DUMMYFUNCTION("""COMPUTED_VALUE"""),"#N/A")</f>
        <v>#N/A</v>
      </c>
      <c r="K15" s="1" t="str">
        <f>IFERROR(__xludf.DUMMYFUNCTION("""COMPUTED_VALUE"""),"#N/A")</f>
        <v>#N/A</v>
      </c>
      <c r="L15" s="4" t="str">
        <f>IFERROR(__xludf.DUMMYFUNCTION("""COMPUTED_VALUE"""),"#N/A")</f>
        <v>#N/A</v>
      </c>
      <c r="M15" s="1" t="str">
        <f>IFERROR(__xludf.DUMMYFUNCTION("""COMPUTED_VALUE"""),"#N/A")</f>
        <v>#N/A</v>
      </c>
      <c r="N15" s="1" t="str">
        <f>IFERROR(__xludf.DUMMYFUNCTION("""COMPUTED_VALUE"""),"#N/A")</f>
        <v>#N/A</v>
      </c>
      <c r="O15" s="1" t="str">
        <f>IFERROR(__xludf.DUMMYFUNCTION("""COMPUTED_VALUE"""),"#N/A")</f>
        <v>#N/A</v>
      </c>
      <c r="P15" s="1" t="str">
        <f>IFERROR(__xludf.DUMMYFUNCTION("""COMPUTED_VALUE"""),"#N/A")</f>
        <v>#N/A</v>
      </c>
      <c r="Q15" s="1" t="str">
        <f>IFERROR(__xludf.DUMMYFUNCTION("""COMPUTED_VALUE"""),"#N/A")</f>
        <v>#N/A</v>
      </c>
      <c r="R15" s="1" t="str">
        <f>IFERROR(__xludf.DUMMYFUNCTION("""COMPUTED_VALUE"""),"#N/A")</f>
        <v>#N/A</v>
      </c>
      <c r="S15" s="4" t="str">
        <f>IFERROR(__xludf.DUMMYFUNCTION("""COMPUTED_VALUE"""),"#N/A")</f>
        <v>#N/A</v>
      </c>
      <c r="T15" s="2" t="str">
        <f>IFERROR(__xludf.DUMMYFUNCTION("""COMPUTED_VALUE"""),"#N/A")</f>
        <v>#N/A</v>
      </c>
      <c r="U15" s="1" t="str">
        <f>IFERROR(__xludf.DUMMYFUNCTION("""COMPUTED_VALUE"""),"#N/A")</f>
        <v>#N/A</v>
      </c>
      <c r="V15" s="1" t="str">
        <f>IFERROR(__xludf.DUMMYFUNCTION("""COMPUTED_VALUE"""),"#N/A")</f>
        <v>#N/A</v>
      </c>
      <c r="W15" s="1" t="str">
        <f>IFERROR(__xludf.DUMMYFUNCTION("""COMPUTED_VALUE"""),"#N/A")</f>
        <v>#N/A</v>
      </c>
      <c r="X15" s="2" t="str">
        <f>IFERROR(__xludf.DUMMYFUNCTION("""COMPUTED_VALUE"""),"#N/A")</f>
        <v>#N/A</v>
      </c>
      <c r="Y15" s="1" t="str">
        <f>IFERROR(__xludf.DUMMYFUNCTION("""COMPUTED_VALUE"""),"#N/A")</f>
        <v>#N/A</v>
      </c>
      <c r="Z15" s="2" t="str">
        <f>IFERROR(__xludf.DUMMYFUNCTION("""COMPUTED_VALUE"""),"#N/A")</f>
        <v>#N/A</v>
      </c>
      <c r="AA15" s="2" t="str">
        <f>IFERROR(__xludf.DUMMYFUNCTION("""COMPUTED_VALUE"""),"#N/A")</f>
        <v>#N/A</v>
      </c>
    </row>
    <row r="16">
      <c r="A16" s="1" t="str">
        <f>IFERROR(__xludf.DUMMYFUNCTION("""COMPUTED_VALUE"""),"#N/A")</f>
        <v>#N/A</v>
      </c>
      <c r="B16" s="1" t="str">
        <f>IFERROR(__xludf.DUMMYFUNCTION("""COMPUTED_VALUE"""),"#N/A")</f>
        <v>#N/A</v>
      </c>
      <c r="C16" s="1"/>
      <c r="D16" s="1" t="str">
        <f>IFERROR(__xludf.DUMMYFUNCTION("""COMPUTED_VALUE"""),"#N/A")</f>
        <v>#N/A</v>
      </c>
      <c r="E16" s="1" t="str">
        <f>IFERROR(__xludf.DUMMYFUNCTION("""COMPUTED_VALUE"""),"#N/A")</f>
        <v>#N/A</v>
      </c>
      <c r="F16" s="1" t="str">
        <f>IFERROR(__xludf.DUMMYFUNCTION("""COMPUTED_VALUE"""),"#N/A")</f>
        <v>#N/A</v>
      </c>
      <c r="G16" s="1" t="str">
        <f>IFERROR(__xludf.DUMMYFUNCTION("""COMPUTED_VALUE"""),"#N/A")</f>
        <v>#N/A</v>
      </c>
      <c r="H16" s="1" t="str">
        <f>IFERROR(__xludf.DUMMYFUNCTION("""COMPUTED_VALUE"""),"#N/A")</f>
        <v>#N/A</v>
      </c>
      <c r="I16" s="1" t="str">
        <f>IFERROR(__xludf.DUMMYFUNCTION("""COMPUTED_VALUE"""),"#N/A")</f>
        <v>#N/A</v>
      </c>
      <c r="J16" s="1" t="str">
        <f>IFERROR(__xludf.DUMMYFUNCTION("""COMPUTED_VALUE"""),"#N/A")</f>
        <v>#N/A</v>
      </c>
      <c r="K16" s="1" t="str">
        <f>IFERROR(__xludf.DUMMYFUNCTION("""COMPUTED_VALUE"""),"#N/A")</f>
        <v>#N/A</v>
      </c>
      <c r="L16" s="4" t="str">
        <f>IFERROR(__xludf.DUMMYFUNCTION("""COMPUTED_VALUE"""),"#N/A")</f>
        <v>#N/A</v>
      </c>
      <c r="M16" s="1" t="str">
        <f>IFERROR(__xludf.DUMMYFUNCTION("""COMPUTED_VALUE"""),"#N/A")</f>
        <v>#N/A</v>
      </c>
      <c r="N16" s="1" t="str">
        <f>IFERROR(__xludf.DUMMYFUNCTION("""COMPUTED_VALUE"""),"#N/A")</f>
        <v>#N/A</v>
      </c>
      <c r="O16" s="1" t="str">
        <f>IFERROR(__xludf.DUMMYFUNCTION("""COMPUTED_VALUE"""),"#N/A")</f>
        <v>#N/A</v>
      </c>
      <c r="P16" s="1" t="str">
        <f>IFERROR(__xludf.DUMMYFUNCTION("""COMPUTED_VALUE"""),"#N/A")</f>
        <v>#N/A</v>
      </c>
      <c r="Q16" s="1" t="str">
        <f>IFERROR(__xludf.DUMMYFUNCTION("""COMPUTED_VALUE"""),"#N/A")</f>
        <v>#N/A</v>
      </c>
      <c r="R16" s="1" t="str">
        <f>IFERROR(__xludf.DUMMYFUNCTION("""COMPUTED_VALUE"""),"#N/A")</f>
        <v>#N/A</v>
      </c>
      <c r="S16" s="4" t="str">
        <f>IFERROR(__xludf.DUMMYFUNCTION("""COMPUTED_VALUE"""),"#N/A")</f>
        <v>#N/A</v>
      </c>
      <c r="T16" s="2" t="str">
        <f>IFERROR(__xludf.DUMMYFUNCTION("""COMPUTED_VALUE"""),"#N/A")</f>
        <v>#N/A</v>
      </c>
      <c r="U16" s="1" t="str">
        <f>IFERROR(__xludf.DUMMYFUNCTION("""COMPUTED_VALUE"""),"#N/A")</f>
        <v>#N/A</v>
      </c>
      <c r="V16" s="1" t="str">
        <f>IFERROR(__xludf.DUMMYFUNCTION("""COMPUTED_VALUE"""),"#N/A")</f>
        <v>#N/A</v>
      </c>
      <c r="W16" s="1" t="str">
        <f>IFERROR(__xludf.DUMMYFUNCTION("""COMPUTED_VALUE"""),"#N/A")</f>
        <v>#N/A</v>
      </c>
      <c r="X16" s="2" t="str">
        <f>IFERROR(__xludf.DUMMYFUNCTION("""COMPUTED_VALUE"""),"#N/A")</f>
        <v>#N/A</v>
      </c>
      <c r="Y16" s="1" t="str">
        <f>IFERROR(__xludf.DUMMYFUNCTION("""COMPUTED_VALUE"""),"#N/A")</f>
        <v>#N/A</v>
      </c>
      <c r="Z16" s="2" t="str">
        <f>IFERROR(__xludf.DUMMYFUNCTION("""COMPUTED_VALUE"""),"#N/A")</f>
        <v>#N/A</v>
      </c>
      <c r="AA16" s="2" t="str">
        <f>IFERROR(__xludf.DUMMYFUNCTION("""COMPUTED_VALUE"""),"#N/A")</f>
        <v>#N/A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18.63"/>
    <col customWidth="1" min="3" max="3" width="20.25"/>
    <col customWidth="1" min="4" max="4" width="19.38"/>
    <col customWidth="1" min="5" max="5" width="11.0"/>
    <col customWidth="1" min="6" max="6" width="9.13"/>
    <col customWidth="1" min="7" max="7" width="10.38"/>
    <col customWidth="1" min="8" max="11" width="10.88"/>
    <col customWidth="1" min="12" max="12" width="6.88"/>
    <col customWidth="1" min="13" max="13" width="12.25"/>
    <col customWidth="1" min="14" max="14" width="21.88"/>
    <col customWidth="1" hidden="1" min="15" max="15" width="22.88"/>
    <col hidden="1" min="16" max="16" width="12.63"/>
    <col customWidth="1" min="17" max="17" width="16.38"/>
  </cols>
  <sheetData>
    <row r="1">
      <c r="A1" s="1" t="str">
        <f>IFERROR(__xludf.DUMMYFUNCTION("UNIQUE('🏈NFL Efficiency'!C:C)"),"Game ID")</f>
        <v>Game ID</v>
      </c>
      <c r="B1" s="1" t="str">
        <f>IFERROR(__xludf.DUMMYFUNCTION("UNIQUE('🏈NFL Efficiency'!D:D)"),"Home Team")</f>
        <v>Home Team</v>
      </c>
      <c r="C1" s="1" t="str">
        <f>IFERROR(__xludf.DUMMYFUNCTION("UNIQUE('🏈NFL Efficiency'!E:E)"),"Away Team")</f>
        <v>Away Team</v>
      </c>
      <c r="D1" s="5" t="s">
        <v>0</v>
      </c>
      <c r="E1" s="5" t="s">
        <v>1</v>
      </c>
      <c r="F1" s="6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6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</row>
    <row r="2">
      <c r="A2" s="1" t="str">
        <f>IFERROR(__xludf.DUMMYFUNCTION("""COMPUTED_VALUE"""),"86278ec4bbdcadd945d79df6c695c2ec")</f>
        <v>86278ec4bbdcadd945d79df6c695c2ec</v>
      </c>
      <c r="B2" s="1" t="str">
        <f>IFERROR(__xludf.DUMMYFUNCTION("""COMPUTED_VALUE"""),"Pittsburgh Steelers")</f>
        <v>Pittsburgh Steelers</v>
      </c>
      <c r="C2" s="1" t="str">
        <f>IFERROR(__xludf.DUMMYFUNCTION("""COMPUTED_VALUE"""),"New York Giants")</f>
        <v>New York Giants</v>
      </c>
      <c r="D2" s="2">
        <f>VLOOKUP(B2,'🏈NFL Efficiency'!D:P,13,false)</f>
        <v>41.697</v>
      </c>
      <c r="E2" s="2">
        <f>VLOOKUP(B2,'🏉NFL'!D:Q,14,false)</f>
        <v>37.50000006</v>
      </c>
      <c r="F2" s="2">
        <f>VLOOKUP(B2,'🤖AI'!D:H,5,false)</f>
        <v>37.037</v>
      </c>
      <c r="G2" s="1">
        <f>VLOOKUP(B2,'🧙AI2'!D:H,5,false)</f>
        <v>39.7</v>
      </c>
      <c r="H2" s="2">
        <f>VLOOKUP(B2,'🪄GPT'!D:H,5,false)</f>
        <v>46.55</v>
      </c>
      <c r="I2" s="2">
        <f>VLOOKUP(B2,'🎱AI 3'!D:H,5,false)</f>
        <v>44.500924</v>
      </c>
      <c r="J2" s="2">
        <f>VLOOKUP(B2,'🦊AI 4'!D:T,17,false)</f>
        <v>37.17777737</v>
      </c>
      <c r="K2" s="2">
        <f t="shared" ref="K2:K17" si="1">AVERAGE(D2:J2)</f>
        <v>40.59467163</v>
      </c>
      <c r="L2" s="1">
        <f>VLOOKUP(A2,'🏈NFL Efficiency'!C:Q,15,false)</f>
        <v>37.5</v>
      </c>
      <c r="M2" s="2">
        <f t="shared" ref="M2:M17" si="2">K2-L2</f>
        <v>3.094671633</v>
      </c>
      <c r="N2" s="1" t="str">
        <f t="shared" ref="N2:N60" si="3">IF(M2&gt;=5.5,"Over",if(M2&lt;=-5.5,"Under",""))</f>
        <v/>
      </c>
      <c r="O2" s="1" t="str">
        <f t="shared" ref="O2:O60" si="4">IFERROR(IF(F2=G2,F2,""),"")</f>
        <v/>
      </c>
      <c r="P2" s="1">
        <f>AVERAGE(VLOOKUP(A2,'🏈NFL Efficiency'!C:N,12,false),VLOOKUP(A2,'🏉NFL'!C:V,20,false))</f>
        <v>12.51106729</v>
      </c>
      <c r="Q2" s="1" t="str">
        <f t="shared" ref="Q2:Q17" si="5">if(and(D2&gt;L2,E2&gt;L2,F2&gt;L2,G2&gt;L2, H2&gt;L2,I2&gt;L2,J2&gt;L2),"Consensus Over",if(and(D2&lt;L2,E2&lt;L2,F2&lt;L2,G2&lt;L2,H2&lt;L2,I2&lt;L2,J2&lt;L2),"Consensus Under","No Consensus"))</f>
        <v>No Consensus</v>
      </c>
      <c r="R2" s="1">
        <f t="shared" ref="R2:R1000" si="6">ABS(M2)</f>
        <v>3.094671633</v>
      </c>
    </row>
    <row r="3">
      <c r="A3" s="1"/>
      <c r="B3" s="1" t="str">
        <f>IFERROR(__xludf.DUMMYFUNCTION("""COMPUTED_VALUE"""),"#N/A")</f>
        <v>#N/A</v>
      </c>
      <c r="C3" s="1" t="str">
        <f>IFERROR(__xludf.DUMMYFUNCTION("""COMPUTED_VALUE"""),"#N/A")</f>
        <v>#N/A</v>
      </c>
      <c r="D3" s="2" t="str">
        <f>VLOOKUP(B3,'🏈NFL Efficiency'!D:P,13,false)</f>
        <v>#N/A</v>
      </c>
      <c r="E3" s="2" t="str">
        <f>VLOOKUP(B3,'🏉NFL'!D:Q,14,false)</f>
        <v>#N/A</v>
      </c>
      <c r="F3" s="1" t="str">
        <f>VLOOKUP(B3,'🤖AI'!D:H,5,false)</f>
        <v>#N/A</v>
      </c>
      <c r="G3" s="1" t="str">
        <f>VLOOKUP(B3,'🧙AI2'!D:H,5,false)</f>
        <v>#N/A</v>
      </c>
      <c r="H3" s="2" t="str">
        <f>VLOOKUP(B3,'🪄GPT'!D:H,5,false)</f>
        <v>#N/A</v>
      </c>
      <c r="I3" s="2" t="str">
        <f>VLOOKUP(B3,'🎱AI 3'!D:H,5,false)</f>
        <v>#N/A</v>
      </c>
      <c r="J3" s="2" t="str">
        <f>VLOOKUP(B3,'🦊AI 4'!D:T,17,false)</f>
        <v>#N/A</v>
      </c>
      <c r="K3" s="2" t="str">
        <f t="shared" si="1"/>
        <v>#N/A</v>
      </c>
      <c r="L3" s="1" t="str">
        <f>VLOOKUP(A3,'🏈NFL Efficiency'!C:Q,15,false)</f>
        <v>#N/A</v>
      </c>
      <c r="M3" s="2" t="str">
        <f t="shared" si="2"/>
        <v>#N/A</v>
      </c>
      <c r="N3" s="1" t="str">
        <f t="shared" si="3"/>
        <v>#N/A</v>
      </c>
      <c r="O3" s="1" t="str">
        <f t="shared" si="4"/>
        <v/>
      </c>
      <c r="P3" s="1" t="str">
        <f>AVERAGE(VLOOKUP(A3,'🏈NFL Efficiency'!C:N,12,false),VLOOKUP(A3,'🏉NFL'!C:V,20,false))</f>
        <v>#N/A</v>
      </c>
      <c r="Q3" s="1" t="str">
        <f t="shared" si="5"/>
        <v>#N/A</v>
      </c>
      <c r="R3" s="1" t="str">
        <f t="shared" si="6"/>
        <v>#N/A</v>
      </c>
    </row>
    <row r="4">
      <c r="B4" s="1"/>
      <c r="C4" s="1"/>
      <c r="D4" s="2" t="str">
        <f>VLOOKUP(B4,'🏈NFL Efficiency'!D:P,13,false)</f>
        <v>#N/A</v>
      </c>
      <c r="E4" s="2" t="str">
        <f>VLOOKUP(B4,'🏉NFL'!D:Q,14,false)</f>
        <v>#N/A</v>
      </c>
      <c r="F4" s="1" t="str">
        <f>VLOOKUP(B4,'🤖AI'!D:H,5,false)</f>
        <v>#N/A</v>
      </c>
      <c r="G4" s="1" t="str">
        <f>VLOOKUP(B4,'🧙AI2'!D:H,5,false)</f>
        <v>#N/A</v>
      </c>
      <c r="H4" s="2" t="str">
        <f>VLOOKUP(B4,'🪄GPT'!D:H,5,false)</f>
        <v>#N/A</v>
      </c>
      <c r="I4" s="2" t="str">
        <f>VLOOKUP(B4,'🎱AI 3'!D:H,5,false)</f>
        <v>#N/A</v>
      </c>
      <c r="J4" s="2" t="str">
        <f>VLOOKUP(B4,'🦊AI 4'!D:T,17,false)</f>
        <v>#N/A</v>
      </c>
      <c r="K4" s="2" t="str">
        <f t="shared" si="1"/>
        <v>#N/A</v>
      </c>
      <c r="L4" s="1" t="str">
        <f>VLOOKUP(A4,'🏈NFL Efficiency'!C:Q,15,false)</f>
        <v>#N/A</v>
      </c>
      <c r="M4" s="2" t="str">
        <f t="shared" si="2"/>
        <v>#N/A</v>
      </c>
      <c r="N4" s="1" t="str">
        <f t="shared" si="3"/>
        <v>#N/A</v>
      </c>
      <c r="O4" s="1" t="str">
        <f t="shared" si="4"/>
        <v/>
      </c>
      <c r="P4" s="1" t="str">
        <f>AVERAGE(VLOOKUP(A4,'🏈NFL Efficiency'!C:N,12,false),VLOOKUP(A4,'🏉NFL'!C:V,20,false))</f>
        <v>#N/A</v>
      </c>
      <c r="Q4" s="1" t="str">
        <f t="shared" si="5"/>
        <v>#N/A</v>
      </c>
      <c r="R4" s="1" t="str">
        <f t="shared" si="6"/>
        <v>#N/A</v>
      </c>
    </row>
    <row r="5">
      <c r="D5" s="2" t="str">
        <f>VLOOKUP(B5,'🏈NFL Efficiency'!D:P,13,false)</f>
        <v>#N/A</v>
      </c>
      <c r="E5" s="2" t="str">
        <f>VLOOKUP(B5,'🏉NFL'!D:Q,14,false)</f>
        <v>#N/A</v>
      </c>
      <c r="F5" s="1" t="str">
        <f>VLOOKUP(B5,'🤖AI'!D:H,5,false)</f>
        <v>#N/A</v>
      </c>
      <c r="G5" s="1" t="str">
        <f>VLOOKUP(B5,'🧙AI2'!D:H,5,false)</f>
        <v>#N/A</v>
      </c>
      <c r="H5" s="2" t="str">
        <f>VLOOKUP(B5,'🪄GPT'!D:H,5,false)</f>
        <v>#N/A</v>
      </c>
      <c r="I5" s="2" t="str">
        <f>VLOOKUP(B5,'🎱AI 3'!D:H,5,false)</f>
        <v>#N/A</v>
      </c>
      <c r="J5" s="2" t="str">
        <f>VLOOKUP(B5,'🦊AI 4'!D:T,17,false)</f>
        <v>#N/A</v>
      </c>
      <c r="K5" s="2" t="str">
        <f t="shared" si="1"/>
        <v>#N/A</v>
      </c>
      <c r="L5" s="1" t="str">
        <f>VLOOKUP(A5,'🏈NFL Efficiency'!C:Q,15,false)</f>
        <v>#N/A</v>
      </c>
      <c r="M5" s="2" t="str">
        <f t="shared" si="2"/>
        <v>#N/A</v>
      </c>
      <c r="N5" s="1" t="str">
        <f t="shared" si="3"/>
        <v>#N/A</v>
      </c>
      <c r="O5" s="1" t="str">
        <f t="shared" si="4"/>
        <v/>
      </c>
      <c r="P5" s="1" t="str">
        <f>AVERAGE(VLOOKUP(A5,'🏈NFL Efficiency'!C:N,12,false),VLOOKUP(A5,'🏉NFL'!C:V,20,false))</f>
        <v>#N/A</v>
      </c>
      <c r="Q5" s="1" t="str">
        <f t="shared" si="5"/>
        <v>#N/A</v>
      </c>
      <c r="R5" s="1" t="str">
        <f t="shared" si="6"/>
        <v>#N/A</v>
      </c>
    </row>
    <row r="6">
      <c r="D6" s="2" t="str">
        <f>VLOOKUP(B6,'🏈NFL Efficiency'!D:P,13,false)</f>
        <v>#N/A</v>
      </c>
      <c r="E6" s="2" t="str">
        <f>VLOOKUP(B6,'🏉NFL'!D:Q,14,false)</f>
        <v>#N/A</v>
      </c>
      <c r="F6" s="1" t="str">
        <f>VLOOKUP(B6,'🤖AI'!D:H,5,false)</f>
        <v>#N/A</v>
      </c>
      <c r="G6" s="1" t="str">
        <f>VLOOKUP(B6,'🧙AI2'!D:H,5,false)</f>
        <v>#N/A</v>
      </c>
      <c r="H6" s="2" t="str">
        <f>VLOOKUP(B6,'🪄GPT'!D:H,5,false)</f>
        <v>#N/A</v>
      </c>
      <c r="I6" s="2" t="str">
        <f>VLOOKUP(B6,'🎱AI 3'!D:H,5,false)</f>
        <v>#N/A</v>
      </c>
      <c r="J6" s="2" t="str">
        <f>VLOOKUP(B6,'🦊AI 4'!D:T,17,false)</f>
        <v>#N/A</v>
      </c>
      <c r="K6" s="2" t="str">
        <f t="shared" si="1"/>
        <v>#N/A</v>
      </c>
      <c r="L6" s="1" t="str">
        <f>VLOOKUP(A6,'🏈NFL Efficiency'!C:Q,15,false)</f>
        <v>#N/A</v>
      </c>
      <c r="M6" s="2" t="str">
        <f t="shared" si="2"/>
        <v>#N/A</v>
      </c>
      <c r="N6" s="1" t="str">
        <f t="shared" si="3"/>
        <v>#N/A</v>
      </c>
      <c r="O6" s="1" t="str">
        <f t="shared" si="4"/>
        <v/>
      </c>
      <c r="P6" s="1" t="str">
        <f>AVERAGE(VLOOKUP(A6,'🏈NFL Efficiency'!C:N,12,false),VLOOKUP(A6,'🏉NFL'!C:V,20,false))</f>
        <v>#N/A</v>
      </c>
      <c r="Q6" s="1" t="str">
        <f t="shared" si="5"/>
        <v>#N/A</v>
      </c>
      <c r="R6" s="1" t="str">
        <f t="shared" si="6"/>
        <v>#N/A</v>
      </c>
    </row>
    <row r="7">
      <c r="D7" s="2" t="str">
        <f>VLOOKUP(B7,'🏈NFL Efficiency'!D:P,13,false)</f>
        <v>#N/A</v>
      </c>
      <c r="E7" s="2" t="str">
        <f>VLOOKUP(B7,'🏉NFL'!D:Q,14,false)</f>
        <v>#N/A</v>
      </c>
      <c r="F7" s="1" t="str">
        <f>VLOOKUP(B7,'🤖AI'!D:H,5,false)</f>
        <v>#N/A</v>
      </c>
      <c r="G7" s="1" t="str">
        <f>VLOOKUP(B7,'🧙AI2'!D:H,5,false)</f>
        <v>#N/A</v>
      </c>
      <c r="H7" s="2" t="str">
        <f>VLOOKUP(B7,'🪄GPT'!D:H,5,false)</f>
        <v>#N/A</v>
      </c>
      <c r="I7" s="2" t="str">
        <f>VLOOKUP(B7,'🎱AI 3'!D:H,5,false)</f>
        <v>#N/A</v>
      </c>
      <c r="J7" s="2" t="str">
        <f>VLOOKUP(B7,'🦊AI 4'!D:T,17,false)</f>
        <v>#N/A</v>
      </c>
      <c r="K7" s="2" t="str">
        <f t="shared" si="1"/>
        <v>#N/A</v>
      </c>
      <c r="L7" s="1" t="str">
        <f>VLOOKUP(A7,'🏈NFL Efficiency'!C:Q,15,false)</f>
        <v>#N/A</v>
      </c>
      <c r="M7" s="2" t="str">
        <f t="shared" si="2"/>
        <v>#N/A</v>
      </c>
      <c r="N7" s="1" t="str">
        <f t="shared" si="3"/>
        <v>#N/A</v>
      </c>
      <c r="O7" s="1" t="str">
        <f t="shared" si="4"/>
        <v/>
      </c>
      <c r="P7" s="1" t="str">
        <f>AVERAGE(VLOOKUP(A7,'🏈NFL Efficiency'!C:N,12,false),VLOOKUP(A7,'🏉NFL'!C:V,20,false))</f>
        <v>#N/A</v>
      </c>
      <c r="Q7" s="1" t="str">
        <f t="shared" si="5"/>
        <v>#N/A</v>
      </c>
      <c r="R7" s="1" t="str">
        <f t="shared" si="6"/>
        <v>#N/A</v>
      </c>
    </row>
    <row r="8">
      <c r="D8" s="2" t="str">
        <f>VLOOKUP(B8,'🏈NFL Efficiency'!D:P,13,false)</f>
        <v>#N/A</v>
      </c>
      <c r="E8" s="2" t="str">
        <f>VLOOKUP(B8,'🏉NFL'!D:Q,14,false)</f>
        <v>#N/A</v>
      </c>
      <c r="F8" s="1" t="str">
        <f>VLOOKUP(B8,'🤖AI'!D:H,5,false)</f>
        <v>#N/A</v>
      </c>
      <c r="G8" s="1" t="str">
        <f>VLOOKUP(B8,'🧙AI2'!D:H,5,false)</f>
        <v>#N/A</v>
      </c>
      <c r="H8" s="2" t="str">
        <f>VLOOKUP(B8,'🪄GPT'!D:H,5,false)</f>
        <v>#N/A</v>
      </c>
      <c r="I8" s="2" t="str">
        <f>VLOOKUP(B8,'🎱AI 3'!D:H,5,false)</f>
        <v>#N/A</v>
      </c>
      <c r="J8" s="2" t="str">
        <f>VLOOKUP(B8,'🦊AI 4'!D:T,17,false)</f>
        <v>#N/A</v>
      </c>
      <c r="K8" s="2" t="str">
        <f t="shared" si="1"/>
        <v>#N/A</v>
      </c>
      <c r="L8" s="1" t="str">
        <f>VLOOKUP(A8,'🏈NFL Efficiency'!C:Q,15,false)</f>
        <v>#N/A</v>
      </c>
      <c r="M8" s="2" t="str">
        <f t="shared" si="2"/>
        <v>#N/A</v>
      </c>
      <c r="N8" s="1" t="str">
        <f t="shared" si="3"/>
        <v>#N/A</v>
      </c>
      <c r="O8" s="1" t="str">
        <f t="shared" si="4"/>
        <v/>
      </c>
      <c r="P8" s="1" t="str">
        <f>AVERAGE(VLOOKUP(A8,'🏈NFL Efficiency'!C:N,12,false),VLOOKUP(A8,'🏉NFL'!C:V,20,false))</f>
        <v>#N/A</v>
      </c>
      <c r="Q8" s="1" t="str">
        <f t="shared" si="5"/>
        <v>#N/A</v>
      </c>
      <c r="R8" s="1" t="str">
        <f t="shared" si="6"/>
        <v>#N/A</v>
      </c>
    </row>
    <row r="9">
      <c r="D9" s="2" t="str">
        <f>VLOOKUP(B9,'🏈NFL Efficiency'!D:P,13,false)</f>
        <v>#N/A</v>
      </c>
      <c r="E9" s="2" t="str">
        <f>VLOOKUP(B9,'🏉NFL'!D:Q,14,false)</f>
        <v>#N/A</v>
      </c>
      <c r="F9" s="1" t="str">
        <f>VLOOKUP(B9,'🤖AI'!D:H,5,false)</f>
        <v>#N/A</v>
      </c>
      <c r="G9" s="1" t="str">
        <f>VLOOKUP(B9,'🧙AI2'!D:H,5,false)</f>
        <v>#N/A</v>
      </c>
      <c r="H9" s="2" t="str">
        <f>VLOOKUP(B9,'🪄GPT'!D:H,5,false)</f>
        <v>#N/A</v>
      </c>
      <c r="I9" s="2" t="str">
        <f>VLOOKUP(B9,'🎱AI 3'!D:H,5,false)</f>
        <v>#N/A</v>
      </c>
      <c r="J9" s="2" t="str">
        <f>VLOOKUP(B9,'🦊AI 4'!D:T,17,false)</f>
        <v>#N/A</v>
      </c>
      <c r="K9" s="2" t="str">
        <f t="shared" si="1"/>
        <v>#N/A</v>
      </c>
      <c r="L9" s="1" t="str">
        <f>VLOOKUP(A9,'🏈NFL Efficiency'!C:Q,15,false)</f>
        <v>#N/A</v>
      </c>
      <c r="M9" s="2" t="str">
        <f t="shared" si="2"/>
        <v>#N/A</v>
      </c>
      <c r="N9" s="1" t="str">
        <f t="shared" si="3"/>
        <v>#N/A</v>
      </c>
      <c r="O9" s="1" t="str">
        <f t="shared" si="4"/>
        <v/>
      </c>
      <c r="P9" s="1" t="str">
        <f>AVERAGE(VLOOKUP(A9,'🏈NFL Efficiency'!C:N,12,false),VLOOKUP(A9,'🏉NFL'!C:V,20,false))</f>
        <v>#N/A</v>
      </c>
      <c r="Q9" s="1" t="str">
        <f t="shared" si="5"/>
        <v>#N/A</v>
      </c>
      <c r="R9" s="1" t="str">
        <f t="shared" si="6"/>
        <v>#N/A</v>
      </c>
    </row>
    <row r="10">
      <c r="D10" s="2" t="str">
        <f>VLOOKUP(B10,'🏈NFL Efficiency'!D:P,13,false)</f>
        <v>#N/A</v>
      </c>
      <c r="E10" s="2" t="str">
        <f>VLOOKUP(B10,'🏉NFL'!D:Q,14,false)</f>
        <v>#N/A</v>
      </c>
      <c r="F10" s="1" t="str">
        <f>VLOOKUP(B10,'🤖AI'!D:H,5,false)</f>
        <v>#N/A</v>
      </c>
      <c r="G10" s="1" t="str">
        <f>VLOOKUP(B10,'🧙AI2'!D:H,5,false)</f>
        <v>#N/A</v>
      </c>
      <c r="H10" s="2" t="str">
        <f>VLOOKUP(B10,'🪄GPT'!D:H,5,false)</f>
        <v>#N/A</v>
      </c>
      <c r="I10" s="2" t="str">
        <f>VLOOKUP(B10,'🎱AI 3'!D:H,5,false)</f>
        <v>#N/A</v>
      </c>
      <c r="J10" s="2" t="str">
        <f>VLOOKUP(B10,'🦊AI 4'!D:T,17,false)</f>
        <v>#N/A</v>
      </c>
      <c r="K10" s="2" t="str">
        <f t="shared" si="1"/>
        <v>#N/A</v>
      </c>
      <c r="L10" s="1" t="str">
        <f>VLOOKUP(A10,'🏈NFL Efficiency'!C:Q,15,false)</f>
        <v>#N/A</v>
      </c>
      <c r="M10" s="2" t="str">
        <f t="shared" si="2"/>
        <v>#N/A</v>
      </c>
      <c r="N10" s="1" t="str">
        <f t="shared" si="3"/>
        <v>#N/A</v>
      </c>
      <c r="O10" s="1" t="str">
        <f t="shared" si="4"/>
        <v/>
      </c>
      <c r="P10" s="1" t="str">
        <f>AVERAGE(VLOOKUP(A10,'🏈NFL Efficiency'!C:N,12,false),VLOOKUP(A10,'🏉NFL'!C:V,20,false))</f>
        <v>#N/A</v>
      </c>
      <c r="Q10" s="1" t="str">
        <f t="shared" si="5"/>
        <v>#N/A</v>
      </c>
      <c r="R10" s="1" t="str">
        <f t="shared" si="6"/>
        <v>#N/A</v>
      </c>
    </row>
    <row r="11">
      <c r="D11" s="2" t="str">
        <f>VLOOKUP(B11,'🏈NFL Efficiency'!D:P,13,false)</f>
        <v>#N/A</v>
      </c>
      <c r="E11" s="2" t="str">
        <f>VLOOKUP(B11,'🏉NFL'!D:Q,14,false)</f>
        <v>#N/A</v>
      </c>
      <c r="F11" s="1" t="str">
        <f>VLOOKUP(B11,'🤖AI'!D:H,5,false)</f>
        <v>#N/A</v>
      </c>
      <c r="G11" s="1" t="str">
        <f>VLOOKUP(B11,'🧙AI2'!D:H,5,false)</f>
        <v>#N/A</v>
      </c>
      <c r="H11" s="2" t="str">
        <f>VLOOKUP(B11,'🪄GPT'!D:H,5,false)</f>
        <v>#N/A</v>
      </c>
      <c r="I11" s="2" t="str">
        <f>VLOOKUP(B11,'🎱AI 3'!D:H,5,false)</f>
        <v>#N/A</v>
      </c>
      <c r="J11" s="2" t="str">
        <f>VLOOKUP(B11,'🦊AI 4'!D:T,17,false)</f>
        <v>#N/A</v>
      </c>
      <c r="K11" s="2" t="str">
        <f t="shared" si="1"/>
        <v>#N/A</v>
      </c>
      <c r="L11" s="1" t="str">
        <f>VLOOKUP(A11,'🏈NFL Efficiency'!C:Q,15,false)</f>
        <v>#N/A</v>
      </c>
      <c r="M11" s="2" t="str">
        <f t="shared" si="2"/>
        <v>#N/A</v>
      </c>
      <c r="N11" s="1" t="str">
        <f t="shared" si="3"/>
        <v>#N/A</v>
      </c>
      <c r="O11" s="1" t="str">
        <f t="shared" si="4"/>
        <v/>
      </c>
      <c r="P11" s="1" t="str">
        <f>AVERAGE(VLOOKUP(A11,'🏈NFL Efficiency'!C:N,12,false),VLOOKUP(A11,'🏉NFL'!C:V,20,false))</f>
        <v>#N/A</v>
      </c>
      <c r="Q11" s="1" t="str">
        <f t="shared" si="5"/>
        <v>#N/A</v>
      </c>
      <c r="R11" s="1" t="str">
        <f t="shared" si="6"/>
        <v>#N/A</v>
      </c>
    </row>
    <row r="12">
      <c r="D12" s="2" t="str">
        <f>VLOOKUP(B12,'🏈NFL Efficiency'!D:P,13,false)</f>
        <v>#N/A</v>
      </c>
      <c r="E12" s="2" t="str">
        <f>VLOOKUP(B12,'🏉NFL'!D:Q,14,false)</f>
        <v>#N/A</v>
      </c>
      <c r="F12" s="1" t="str">
        <f>VLOOKUP(B12,'🤖AI'!D:H,5,false)</f>
        <v>#N/A</v>
      </c>
      <c r="G12" s="1" t="str">
        <f>VLOOKUP(B12,'🧙AI2'!D:H,5,false)</f>
        <v>#N/A</v>
      </c>
      <c r="H12" s="2" t="str">
        <f>VLOOKUP(B12,'🪄GPT'!D:H,5,false)</f>
        <v>#N/A</v>
      </c>
      <c r="I12" s="2" t="str">
        <f>VLOOKUP(B12,'🎱AI 3'!D:H,5,false)</f>
        <v>#N/A</v>
      </c>
      <c r="J12" s="2" t="str">
        <f>VLOOKUP(B12,'🦊AI 4'!D:T,17,false)</f>
        <v>#N/A</v>
      </c>
      <c r="K12" s="2" t="str">
        <f t="shared" si="1"/>
        <v>#N/A</v>
      </c>
      <c r="L12" s="1" t="str">
        <f>VLOOKUP(A12,'🏈NFL Efficiency'!C:Q,15,false)</f>
        <v>#N/A</v>
      </c>
      <c r="M12" s="2" t="str">
        <f t="shared" si="2"/>
        <v>#N/A</v>
      </c>
      <c r="N12" s="1" t="str">
        <f t="shared" si="3"/>
        <v>#N/A</v>
      </c>
      <c r="O12" s="1" t="str">
        <f t="shared" si="4"/>
        <v/>
      </c>
      <c r="P12" s="1" t="str">
        <f>AVERAGE(VLOOKUP(A12,'🏈NFL Efficiency'!C:N,12,false),VLOOKUP(A12,'🏉NFL'!C:V,20,false))</f>
        <v>#N/A</v>
      </c>
      <c r="Q12" s="1" t="str">
        <f t="shared" si="5"/>
        <v>#N/A</v>
      </c>
      <c r="R12" s="1" t="str">
        <f t="shared" si="6"/>
        <v>#N/A</v>
      </c>
    </row>
    <row r="13">
      <c r="D13" s="2" t="str">
        <f>VLOOKUP(B13,'🏈NFL Efficiency'!D:P,13,false)</f>
        <v>#N/A</v>
      </c>
      <c r="E13" s="2" t="str">
        <f>VLOOKUP(B13,'🏉NFL'!D:Q,14,false)</f>
        <v>#N/A</v>
      </c>
      <c r="F13" s="1" t="str">
        <f>VLOOKUP(B13,'🤖AI'!D:H,5,false)</f>
        <v>#N/A</v>
      </c>
      <c r="G13" s="1" t="str">
        <f>VLOOKUP(B13,'🧙AI2'!D:H,5,false)</f>
        <v>#N/A</v>
      </c>
      <c r="H13" s="2" t="str">
        <f>VLOOKUP(B13,'🪄GPT'!D:H,5,false)</f>
        <v>#N/A</v>
      </c>
      <c r="I13" s="2" t="str">
        <f>VLOOKUP(B13,'🎱AI 3'!D:H,5,false)</f>
        <v>#N/A</v>
      </c>
      <c r="J13" s="2" t="str">
        <f>VLOOKUP(B13,'🦊AI 4'!D:T,17,false)</f>
        <v>#N/A</v>
      </c>
      <c r="K13" s="2" t="str">
        <f t="shared" si="1"/>
        <v>#N/A</v>
      </c>
      <c r="L13" s="1" t="str">
        <f>VLOOKUP(A13,'🏈NFL Efficiency'!C:Q,15,false)</f>
        <v>#N/A</v>
      </c>
      <c r="M13" s="2" t="str">
        <f t="shared" si="2"/>
        <v>#N/A</v>
      </c>
      <c r="N13" s="1" t="str">
        <f t="shared" si="3"/>
        <v>#N/A</v>
      </c>
      <c r="O13" s="1" t="str">
        <f t="shared" si="4"/>
        <v/>
      </c>
      <c r="P13" s="1" t="str">
        <f>AVERAGE(VLOOKUP(A13,'🏈NFL Efficiency'!C:N,12,false),VLOOKUP(A13,'🏉NFL'!C:V,20,false))</f>
        <v>#N/A</v>
      </c>
      <c r="Q13" s="1" t="str">
        <f t="shared" si="5"/>
        <v>#N/A</v>
      </c>
      <c r="R13" s="1" t="str">
        <f t="shared" si="6"/>
        <v>#N/A</v>
      </c>
    </row>
    <row r="14">
      <c r="D14" s="2" t="str">
        <f>VLOOKUP(B14,'🏈NFL Efficiency'!D:P,13,false)</f>
        <v>#N/A</v>
      </c>
      <c r="E14" s="2" t="str">
        <f>VLOOKUP(B14,'🏉NFL'!D:Q,14,false)</f>
        <v>#N/A</v>
      </c>
      <c r="F14" s="1" t="str">
        <f>VLOOKUP(B14,'🤖AI'!D:H,5,false)</f>
        <v>#N/A</v>
      </c>
      <c r="G14" s="1" t="str">
        <f>VLOOKUP(B14,'🧙AI2'!D:H,5,false)</f>
        <v>#N/A</v>
      </c>
      <c r="H14" s="2" t="str">
        <f>VLOOKUP(B14,'🪄GPT'!D:H,5,false)</f>
        <v>#N/A</v>
      </c>
      <c r="I14" s="2" t="str">
        <f>VLOOKUP(B14,'🎱AI 3'!D:H,5,false)</f>
        <v>#N/A</v>
      </c>
      <c r="J14" s="2" t="str">
        <f>VLOOKUP(B14,'🦊AI 4'!D:T,17,false)</f>
        <v>#N/A</v>
      </c>
      <c r="K14" s="2" t="str">
        <f t="shared" si="1"/>
        <v>#N/A</v>
      </c>
      <c r="L14" s="1" t="str">
        <f>VLOOKUP(A14,'🏈NFL Efficiency'!C:Q,15,false)</f>
        <v>#N/A</v>
      </c>
      <c r="M14" s="2" t="str">
        <f t="shared" si="2"/>
        <v>#N/A</v>
      </c>
      <c r="N14" s="1" t="str">
        <f t="shared" si="3"/>
        <v>#N/A</v>
      </c>
      <c r="O14" s="1" t="str">
        <f t="shared" si="4"/>
        <v/>
      </c>
      <c r="P14" s="1" t="str">
        <f>AVERAGE(VLOOKUP(A14,'🏈NFL Efficiency'!C:N,12,false),VLOOKUP(A14,'🏉NFL'!C:V,20,false))</f>
        <v>#N/A</v>
      </c>
      <c r="Q14" s="1" t="str">
        <f t="shared" si="5"/>
        <v>#N/A</v>
      </c>
      <c r="R14" s="1" t="str">
        <f t="shared" si="6"/>
        <v>#N/A</v>
      </c>
    </row>
    <row r="15">
      <c r="D15" s="2" t="str">
        <f>VLOOKUP(B15,'🏈NFL Efficiency'!D:P,13,false)</f>
        <v>#N/A</v>
      </c>
      <c r="E15" s="2" t="str">
        <f>VLOOKUP(B15,'🏉NFL'!D:Q,14,false)</f>
        <v>#N/A</v>
      </c>
      <c r="F15" s="1" t="str">
        <f>VLOOKUP(B15,'🤖AI'!D:H,5,false)</f>
        <v>#N/A</v>
      </c>
      <c r="G15" s="1" t="str">
        <f>VLOOKUP(B15,'🧙AI2'!D:H,5,false)</f>
        <v>#N/A</v>
      </c>
      <c r="H15" s="2" t="str">
        <f>VLOOKUP(B15,'🪄GPT'!D:H,5,false)</f>
        <v>#N/A</v>
      </c>
      <c r="I15" s="2" t="str">
        <f>VLOOKUP(B15,'🎱AI 3'!D:H,5,false)</f>
        <v>#N/A</v>
      </c>
      <c r="J15" s="2" t="str">
        <f>VLOOKUP(B15,'🦊AI 4'!D:T,17,false)</f>
        <v>#N/A</v>
      </c>
      <c r="K15" s="2" t="str">
        <f t="shared" si="1"/>
        <v>#N/A</v>
      </c>
      <c r="L15" s="1" t="str">
        <f>VLOOKUP(A15,'🏈NFL Efficiency'!C:Q,15,false)</f>
        <v>#N/A</v>
      </c>
      <c r="M15" s="2" t="str">
        <f t="shared" si="2"/>
        <v>#N/A</v>
      </c>
      <c r="N15" s="1" t="str">
        <f t="shared" si="3"/>
        <v>#N/A</v>
      </c>
      <c r="O15" s="1" t="str">
        <f t="shared" si="4"/>
        <v/>
      </c>
      <c r="P15" s="1" t="str">
        <f>AVERAGE(VLOOKUP(A15,'🏈NFL Efficiency'!C:N,12,false),VLOOKUP(A15,'🏉NFL'!C:V,20,false))</f>
        <v>#N/A</v>
      </c>
      <c r="Q15" s="1" t="str">
        <f t="shared" si="5"/>
        <v>#N/A</v>
      </c>
      <c r="R15" s="1" t="str">
        <f t="shared" si="6"/>
        <v>#N/A</v>
      </c>
    </row>
    <row r="16">
      <c r="D16" s="2" t="str">
        <f>VLOOKUP(B16,'🏈NFL Efficiency'!D:P,13,false)</f>
        <v>#N/A</v>
      </c>
      <c r="E16" s="2" t="str">
        <f>VLOOKUP(B16,'🏉NFL'!D:Q,14,false)</f>
        <v>#N/A</v>
      </c>
      <c r="F16" s="1" t="str">
        <f>VLOOKUP(B16,'🤖AI'!D:H,5,false)</f>
        <v>#N/A</v>
      </c>
      <c r="G16" s="1" t="str">
        <f>VLOOKUP(B16,'🧙AI2'!D:H,5,false)</f>
        <v>#N/A</v>
      </c>
      <c r="H16" s="2" t="str">
        <f>VLOOKUP(B16,'🪄GPT'!D:H,5,false)</f>
        <v>#N/A</v>
      </c>
      <c r="I16" s="2" t="str">
        <f>VLOOKUP(B16,'🎱AI 3'!D:H,5,false)</f>
        <v>#N/A</v>
      </c>
      <c r="J16" s="2" t="str">
        <f>VLOOKUP(B16,'🦊AI 4'!D:T,17,false)</f>
        <v>#N/A</v>
      </c>
      <c r="K16" s="2" t="str">
        <f t="shared" si="1"/>
        <v>#N/A</v>
      </c>
      <c r="L16" s="1" t="str">
        <f>VLOOKUP(A16,'🏈NFL Efficiency'!C:Q,15,false)</f>
        <v>#N/A</v>
      </c>
      <c r="M16" s="2" t="str">
        <f t="shared" si="2"/>
        <v>#N/A</v>
      </c>
      <c r="N16" s="1" t="str">
        <f t="shared" si="3"/>
        <v>#N/A</v>
      </c>
      <c r="O16" s="1" t="str">
        <f t="shared" si="4"/>
        <v/>
      </c>
      <c r="P16" s="1" t="str">
        <f>AVERAGE(VLOOKUP(A16,'🏈NFL Efficiency'!C:N,12,false),VLOOKUP(A16,'🏉NFL'!C:V,20,false))</f>
        <v>#N/A</v>
      </c>
      <c r="Q16" s="1" t="str">
        <f t="shared" si="5"/>
        <v>#N/A</v>
      </c>
      <c r="R16" s="1" t="str">
        <f t="shared" si="6"/>
        <v>#N/A</v>
      </c>
    </row>
    <row r="17">
      <c r="D17" s="2" t="str">
        <f>VLOOKUP(B17,'🏈NFL Efficiency'!D:P,13,false)</f>
        <v>#N/A</v>
      </c>
      <c r="E17" s="2" t="str">
        <f>VLOOKUP(B17,'🏉NFL'!D:Q,14,false)</f>
        <v>#N/A</v>
      </c>
      <c r="F17" s="1" t="str">
        <f>VLOOKUP(B17,'🤖AI'!D:H,5,false)</f>
        <v>#N/A</v>
      </c>
      <c r="G17" s="1" t="str">
        <f>VLOOKUP(B17,'🧙AI2'!D:H,5,false)</f>
        <v>#N/A</v>
      </c>
      <c r="H17" s="2" t="str">
        <f>VLOOKUP(B17,'🪄GPT'!D:H,5,false)</f>
        <v>#N/A</v>
      </c>
      <c r="I17" s="2" t="str">
        <f>VLOOKUP(B17,'🎱AI 3'!D:H,5,false)</f>
        <v>#N/A</v>
      </c>
      <c r="J17" s="2" t="str">
        <f>VLOOKUP(B17,'🦊AI 4'!D:T,17,false)</f>
        <v>#N/A</v>
      </c>
      <c r="K17" s="2" t="str">
        <f t="shared" si="1"/>
        <v>#N/A</v>
      </c>
      <c r="L17" s="1" t="str">
        <f>VLOOKUP(A17,'🏈NFL Efficiency'!C:Q,15,false)</f>
        <v>#N/A</v>
      </c>
      <c r="M17" s="2" t="str">
        <f t="shared" si="2"/>
        <v>#N/A</v>
      </c>
      <c r="N17" s="1" t="str">
        <f t="shared" si="3"/>
        <v>#N/A</v>
      </c>
      <c r="O17" s="1" t="str">
        <f t="shared" si="4"/>
        <v/>
      </c>
      <c r="P17" s="1" t="str">
        <f>AVERAGE(VLOOKUP(A17,'🏈NFL Efficiency'!C:N,12,false),VLOOKUP(A17,'🏉NFL'!C:V,20,false))</f>
        <v>#N/A</v>
      </c>
      <c r="Q17" s="1" t="str">
        <f t="shared" si="5"/>
        <v>#N/A</v>
      </c>
      <c r="R17" s="1" t="str">
        <f t="shared" si="6"/>
        <v>#N/A</v>
      </c>
    </row>
    <row r="18">
      <c r="D18" s="2" t="str">
        <f>VLOOKUP(A18,'🏈NFL Efficiency'!C:K,9,false)</f>
        <v>#N/A</v>
      </c>
      <c r="E18" s="2" t="str">
        <f>VLOOKUP(A18,'🏉NFL'!C:S,17,false)</f>
        <v>#N/A</v>
      </c>
      <c r="F18" s="1" t="str">
        <f>VLOOKUP(A18,'🏈NFL Efficiency'!C:O,13,false)</f>
        <v>#N/A</v>
      </c>
      <c r="G18" s="1" t="str">
        <f>VLOOKUP(A18,'🏉NFL'!C:W,21,false)</f>
        <v>#N/A</v>
      </c>
      <c r="H18" s="2" t="str">
        <f>VLOOKUP(B18,'🪄GPT'!D:H,5,false)</f>
        <v>#N/A</v>
      </c>
      <c r="I18" s="2" t="str">
        <f>VLOOKUP(B18,'🎱AI 3'!D:H,5,false)</f>
        <v>#N/A</v>
      </c>
      <c r="J18" s="2" t="str">
        <f>VLOOKUP(B18,'🦊AI 4'!D:T,17,false)</f>
        <v>#N/A</v>
      </c>
      <c r="K18" s="2"/>
      <c r="M18" s="2"/>
      <c r="N18" s="1" t="str">
        <f t="shared" si="3"/>
        <v/>
      </c>
      <c r="O18" s="1" t="str">
        <f t="shared" si="4"/>
        <v/>
      </c>
      <c r="P18" s="1" t="str">
        <f>AVERAGE(VLOOKUP(A18,'🏈NFL Efficiency'!C:N,12,false),VLOOKUP(A18,'🏉NFL'!C:V,20,false))</f>
        <v>#N/A</v>
      </c>
      <c r="R18" s="1">
        <f t="shared" si="6"/>
        <v>0</v>
      </c>
    </row>
    <row r="19">
      <c r="D19" s="2" t="str">
        <f>VLOOKUP(A19,'🏈NFL Efficiency'!C:K,9,false)</f>
        <v>#N/A</v>
      </c>
      <c r="E19" s="2" t="str">
        <f>VLOOKUP(A19,'🏉NFL'!C:S,17,false)</f>
        <v>#N/A</v>
      </c>
      <c r="F19" s="1" t="str">
        <f>VLOOKUP(A19,'🏈NFL Efficiency'!C:O,13,false)</f>
        <v>#N/A</v>
      </c>
      <c r="G19" s="1" t="str">
        <f>VLOOKUP(A19,'🏉NFL'!C:W,21,false)</f>
        <v>#N/A</v>
      </c>
      <c r="H19" s="2" t="str">
        <f>VLOOKUP(B19,'🪄GPT'!D:H,5,false)</f>
        <v>#N/A</v>
      </c>
      <c r="I19" s="2" t="str">
        <f>VLOOKUP(B19,'🎱AI 3'!D:H,5,false)</f>
        <v>#N/A</v>
      </c>
      <c r="J19" s="2" t="str">
        <f>VLOOKUP(B19,'🦊AI 4'!D:T,17,false)</f>
        <v>#N/A</v>
      </c>
      <c r="K19" s="2"/>
      <c r="M19" s="2"/>
      <c r="N19" s="1" t="str">
        <f t="shared" si="3"/>
        <v/>
      </c>
      <c r="O19" s="1" t="str">
        <f t="shared" si="4"/>
        <v/>
      </c>
      <c r="P19" s="1" t="str">
        <f>AVERAGE(VLOOKUP(A19,'🏈NFL Efficiency'!C:N,12,false),VLOOKUP(A19,'🏉NFL'!C:V,20,false))</f>
        <v>#N/A</v>
      </c>
      <c r="R19" s="1">
        <f t="shared" si="6"/>
        <v>0</v>
      </c>
    </row>
    <row r="20">
      <c r="D20" s="2" t="str">
        <f>VLOOKUP(A20,'🏈NFL Efficiency'!C:K,9,false)</f>
        <v>#N/A</v>
      </c>
      <c r="E20" s="2" t="str">
        <f>VLOOKUP(A20,'🏉NFL'!C:S,17,false)</f>
        <v>#N/A</v>
      </c>
      <c r="F20" s="1" t="str">
        <f>VLOOKUP(A20,'🏈NFL Efficiency'!C:O,13,false)</f>
        <v>#N/A</v>
      </c>
      <c r="G20" s="1" t="str">
        <f>VLOOKUP(A20,'🏉NFL'!C:W,21,false)</f>
        <v>#N/A</v>
      </c>
      <c r="H20" s="2" t="str">
        <f>VLOOKUP(B20,'🪄GPT'!D:H,5,false)</f>
        <v>#N/A</v>
      </c>
      <c r="I20" s="2" t="str">
        <f>VLOOKUP(B20,'🎱AI 3'!D:H,5,false)</f>
        <v>#N/A</v>
      </c>
      <c r="J20" s="2" t="str">
        <f>VLOOKUP(B20,'🦊AI 4'!D:T,17,false)</f>
        <v>#N/A</v>
      </c>
      <c r="K20" s="2"/>
      <c r="M20" s="2"/>
      <c r="N20" s="1" t="str">
        <f t="shared" si="3"/>
        <v/>
      </c>
      <c r="O20" s="1" t="str">
        <f t="shared" si="4"/>
        <v/>
      </c>
      <c r="P20" s="1" t="str">
        <f>AVERAGE(VLOOKUP(A20,'🏈NFL Efficiency'!C:N,12,false),VLOOKUP(A20,'🏉NFL'!C:V,20,false))</f>
        <v>#N/A</v>
      </c>
      <c r="R20" s="1">
        <f t="shared" si="6"/>
        <v>0</v>
      </c>
    </row>
    <row r="21">
      <c r="D21" s="2" t="str">
        <f>VLOOKUP(A21,'🏈NFL Efficiency'!C:K,9,false)</f>
        <v>#N/A</v>
      </c>
      <c r="E21" s="2" t="str">
        <f>VLOOKUP(A21,'🏉NFL'!C:S,17,false)</f>
        <v>#N/A</v>
      </c>
      <c r="F21" s="1" t="str">
        <f>VLOOKUP(A21,'🏈NFL Efficiency'!C:O,13,false)</f>
        <v>#N/A</v>
      </c>
      <c r="G21" s="1" t="str">
        <f>VLOOKUP(A21,'🏉NFL'!C:W,21,false)</f>
        <v>#N/A</v>
      </c>
      <c r="H21" s="2" t="str">
        <f>VLOOKUP(B21,'🪄GPT'!D:H,5,false)</f>
        <v>#N/A</v>
      </c>
      <c r="I21" s="2" t="str">
        <f>VLOOKUP(B21,'🎱AI 3'!D:H,5,false)</f>
        <v>#N/A</v>
      </c>
      <c r="J21" s="2" t="str">
        <f>VLOOKUP(B21,'🦊AI 4'!D:T,17,false)</f>
        <v>#N/A</v>
      </c>
      <c r="K21" s="2"/>
      <c r="M21" s="2"/>
      <c r="N21" s="1" t="str">
        <f t="shared" si="3"/>
        <v/>
      </c>
      <c r="O21" s="1" t="str">
        <f t="shared" si="4"/>
        <v/>
      </c>
      <c r="P21" s="1" t="str">
        <f>AVERAGE(VLOOKUP(A21,'🏈NFL Efficiency'!C:N,12,false),VLOOKUP(A21,'🏉NFL'!C:V,20,false))</f>
        <v>#N/A</v>
      </c>
      <c r="R21" s="1">
        <f t="shared" si="6"/>
        <v>0</v>
      </c>
    </row>
    <row r="22">
      <c r="D22" s="2" t="str">
        <f>VLOOKUP(A22,'🏈NFL Efficiency'!C:K,9,false)</f>
        <v>#N/A</v>
      </c>
      <c r="E22" s="2" t="str">
        <f>VLOOKUP(A22,'🏉NFL'!C:S,17,false)</f>
        <v>#N/A</v>
      </c>
      <c r="F22" s="1" t="str">
        <f>VLOOKUP(A22,'🏈NFL Efficiency'!C:O,13,false)</f>
        <v>#N/A</v>
      </c>
      <c r="G22" s="1" t="str">
        <f>VLOOKUP(A22,'🏉NFL'!C:W,21,false)</f>
        <v>#N/A</v>
      </c>
      <c r="H22" s="2" t="str">
        <f>VLOOKUP(B22,'🪄GPT'!D:H,5,false)</f>
        <v>#N/A</v>
      </c>
      <c r="I22" s="2" t="str">
        <f>VLOOKUP(B22,'🎱AI 3'!D:H,5,false)</f>
        <v>#N/A</v>
      </c>
      <c r="J22" s="2" t="str">
        <f>VLOOKUP(B22,'🦊AI 4'!D:T,17,false)</f>
        <v>#N/A</v>
      </c>
      <c r="K22" s="2"/>
      <c r="M22" s="2"/>
      <c r="N22" s="1" t="str">
        <f t="shared" si="3"/>
        <v/>
      </c>
      <c r="O22" s="1" t="str">
        <f t="shared" si="4"/>
        <v/>
      </c>
      <c r="P22" s="1" t="str">
        <f>AVERAGE(VLOOKUP(A22,'🏈NFL Efficiency'!C:N,12,false),VLOOKUP(A22,'🏉NFL'!C:V,20,false))</f>
        <v>#N/A</v>
      </c>
      <c r="R22" s="1">
        <f t="shared" si="6"/>
        <v>0</v>
      </c>
    </row>
    <row r="23">
      <c r="D23" s="2" t="str">
        <f>VLOOKUP(A23,'🏈NFL Efficiency'!C:K,9,false)</f>
        <v>#N/A</v>
      </c>
      <c r="E23" s="2" t="str">
        <f>VLOOKUP(A23,'🏉NFL'!C:S,17,false)</f>
        <v>#N/A</v>
      </c>
      <c r="F23" s="1" t="str">
        <f>VLOOKUP(A23,'🏈NFL Efficiency'!C:O,13,false)</f>
        <v>#N/A</v>
      </c>
      <c r="G23" s="1" t="str">
        <f>VLOOKUP(A23,'🏉NFL'!C:W,21,false)</f>
        <v>#N/A</v>
      </c>
      <c r="H23" s="2" t="str">
        <f>VLOOKUP(B23,'🪄GPT'!D:H,5,false)</f>
        <v>#N/A</v>
      </c>
      <c r="I23" s="2" t="str">
        <f>VLOOKUP(B23,'🎱AI 3'!D:H,5,false)</f>
        <v>#N/A</v>
      </c>
      <c r="J23" s="2" t="str">
        <f>VLOOKUP(B23,'🦊AI 4'!D:T,17,false)</f>
        <v>#N/A</v>
      </c>
      <c r="K23" s="2"/>
      <c r="M23" s="2"/>
      <c r="N23" s="1" t="str">
        <f t="shared" si="3"/>
        <v/>
      </c>
      <c r="O23" s="1" t="str">
        <f t="shared" si="4"/>
        <v/>
      </c>
      <c r="P23" s="1" t="str">
        <f>AVERAGE(VLOOKUP(A23,'🏈NFL Efficiency'!C:N,12,false),VLOOKUP(A23,'🏉NFL'!C:V,20,false))</f>
        <v>#N/A</v>
      </c>
      <c r="R23" s="1">
        <f t="shared" si="6"/>
        <v>0</v>
      </c>
    </row>
    <row r="24">
      <c r="D24" s="2" t="str">
        <f>VLOOKUP(A24,'🏈NFL Efficiency'!C:K,9,false)</f>
        <v>#N/A</v>
      </c>
      <c r="E24" s="2" t="str">
        <f>VLOOKUP(A24,'🏉NFL'!C:S,17,false)</f>
        <v>#N/A</v>
      </c>
      <c r="F24" s="1" t="str">
        <f>VLOOKUP(A24,'🏈NFL Efficiency'!C:O,13,false)</f>
        <v>#N/A</v>
      </c>
      <c r="G24" s="1" t="str">
        <f>VLOOKUP(A24,'🏉NFL'!C:W,21,false)</f>
        <v>#N/A</v>
      </c>
      <c r="H24" s="2" t="str">
        <f>VLOOKUP(B24,'🪄GPT'!D:H,5,false)</f>
        <v>#N/A</v>
      </c>
      <c r="I24" s="2" t="str">
        <f>VLOOKUP(B24,'🎱AI 3'!D:H,5,false)</f>
        <v>#N/A</v>
      </c>
      <c r="J24" s="2" t="str">
        <f>VLOOKUP(B24,'🦊AI 4'!D:T,17,false)</f>
        <v>#N/A</v>
      </c>
      <c r="K24" s="2"/>
      <c r="M24" s="2"/>
      <c r="N24" s="1" t="str">
        <f t="shared" si="3"/>
        <v/>
      </c>
      <c r="O24" s="1" t="str">
        <f t="shared" si="4"/>
        <v/>
      </c>
      <c r="P24" s="1" t="str">
        <f>AVERAGE(VLOOKUP(A24,'🏈NFL Efficiency'!C:N,12,false),VLOOKUP(A24,'🏉NFL'!C:V,20,false))</f>
        <v>#N/A</v>
      </c>
      <c r="R24" s="1">
        <f t="shared" si="6"/>
        <v>0</v>
      </c>
    </row>
    <row r="25">
      <c r="D25" s="2" t="str">
        <f>VLOOKUP(A25,'🏈NFL Efficiency'!C:K,9,false)</f>
        <v>#N/A</v>
      </c>
      <c r="E25" s="2" t="str">
        <f>VLOOKUP(A25,'🏉NFL'!C:S,17,false)</f>
        <v>#N/A</v>
      </c>
      <c r="F25" s="1" t="str">
        <f>VLOOKUP(A25,'🏈NFL Efficiency'!C:O,13,false)</f>
        <v>#N/A</v>
      </c>
      <c r="G25" s="1" t="str">
        <f>VLOOKUP(A25,'🏉NFL'!C:W,21,false)</f>
        <v>#N/A</v>
      </c>
      <c r="H25" s="2" t="str">
        <f>VLOOKUP(B25,'🪄GPT'!D:H,5,false)</f>
        <v>#N/A</v>
      </c>
      <c r="I25" s="2" t="str">
        <f>VLOOKUP(B25,'🎱AI 3'!D:H,5,false)</f>
        <v>#N/A</v>
      </c>
      <c r="J25" s="2" t="str">
        <f>VLOOKUP(B25,'🦊AI 4'!D:T,17,false)</f>
        <v>#N/A</v>
      </c>
      <c r="K25" s="2"/>
      <c r="M25" s="2"/>
      <c r="N25" s="1" t="str">
        <f t="shared" si="3"/>
        <v/>
      </c>
      <c r="O25" s="1" t="str">
        <f t="shared" si="4"/>
        <v/>
      </c>
      <c r="P25" s="1" t="str">
        <f>AVERAGE(VLOOKUP(A25,'🏈NFL Efficiency'!C:N,12,false),VLOOKUP(A25,'🏉NFL'!C:V,20,false))</f>
        <v>#N/A</v>
      </c>
      <c r="R25" s="1">
        <f t="shared" si="6"/>
        <v>0</v>
      </c>
    </row>
    <row r="26">
      <c r="D26" s="2" t="str">
        <f>VLOOKUP(A26,'🏈NFL Efficiency'!C:K,9,false)</f>
        <v>#N/A</v>
      </c>
      <c r="E26" s="2" t="str">
        <f>VLOOKUP(A26,'🏉NFL'!C:S,17,false)</f>
        <v>#N/A</v>
      </c>
      <c r="F26" s="1" t="str">
        <f>VLOOKUP(A26,'🏈NFL Efficiency'!C:O,13,false)</f>
        <v>#N/A</v>
      </c>
      <c r="G26" s="1" t="str">
        <f>VLOOKUP(A26,'🏉NFL'!C:W,21,false)</f>
        <v>#N/A</v>
      </c>
      <c r="H26" s="2" t="str">
        <f>VLOOKUP(B26,'🪄GPT'!D:H,5,false)</f>
        <v>#N/A</v>
      </c>
      <c r="I26" s="2" t="str">
        <f>VLOOKUP(B26,'🎱AI 3'!D:H,5,false)</f>
        <v>#N/A</v>
      </c>
      <c r="J26" s="2" t="str">
        <f>VLOOKUP(B26,'🦊AI 4'!D:T,17,false)</f>
        <v>#N/A</v>
      </c>
      <c r="K26" s="2"/>
      <c r="M26" s="2"/>
      <c r="N26" s="1" t="str">
        <f t="shared" si="3"/>
        <v/>
      </c>
      <c r="O26" s="1" t="str">
        <f t="shared" si="4"/>
        <v/>
      </c>
      <c r="P26" s="1" t="str">
        <f>AVERAGE(VLOOKUP(A26,'🏈NFL Efficiency'!C:N,12,false),VLOOKUP(A26,'🏉NFL'!C:V,20,false))</f>
        <v>#N/A</v>
      </c>
      <c r="R26" s="1">
        <f t="shared" si="6"/>
        <v>0</v>
      </c>
    </row>
    <row r="27">
      <c r="D27" s="2" t="str">
        <f>VLOOKUP(A27,'🏈NFL Efficiency'!C:K,9,false)</f>
        <v>#N/A</v>
      </c>
      <c r="E27" s="2" t="str">
        <f>VLOOKUP(A27,'🏉NFL'!C:S,17,false)</f>
        <v>#N/A</v>
      </c>
      <c r="F27" s="1" t="str">
        <f>VLOOKUP(A27,'🏈NFL Efficiency'!C:O,13,false)</f>
        <v>#N/A</v>
      </c>
      <c r="G27" s="1" t="str">
        <f>VLOOKUP(A27,'🏉NFL'!C:W,21,false)</f>
        <v>#N/A</v>
      </c>
      <c r="H27" s="2" t="str">
        <f>VLOOKUP(B27,'🪄GPT'!D:H,5,false)</f>
        <v>#N/A</v>
      </c>
      <c r="I27" s="2" t="str">
        <f>VLOOKUP(B27,'🎱AI 3'!D:H,5,false)</f>
        <v>#N/A</v>
      </c>
      <c r="J27" s="2" t="str">
        <f>VLOOKUP(B27,'🦊AI 4'!D:T,17,false)</f>
        <v>#N/A</v>
      </c>
      <c r="K27" s="2"/>
      <c r="M27" s="2"/>
      <c r="N27" s="1" t="str">
        <f t="shared" si="3"/>
        <v/>
      </c>
      <c r="O27" s="1" t="str">
        <f t="shared" si="4"/>
        <v/>
      </c>
      <c r="P27" s="1" t="str">
        <f>AVERAGE(VLOOKUP(A27,'🏈NFL Efficiency'!C:N,12,false),VLOOKUP(A27,'🏉NFL'!C:V,20,false))</f>
        <v>#N/A</v>
      </c>
      <c r="R27" s="1">
        <f t="shared" si="6"/>
        <v>0</v>
      </c>
    </row>
    <row r="28">
      <c r="D28" s="2" t="str">
        <f>VLOOKUP(A28,'🏈NFL Efficiency'!C:K,9,false)</f>
        <v>#N/A</v>
      </c>
      <c r="E28" s="2" t="str">
        <f>VLOOKUP(A28,'🏉NFL'!C:S,17,false)</f>
        <v>#N/A</v>
      </c>
      <c r="F28" s="1" t="str">
        <f>VLOOKUP(A28,'🏈NFL Efficiency'!C:O,13,false)</f>
        <v>#N/A</v>
      </c>
      <c r="G28" s="1" t="str">
        <f>VLOOKUP(A28,'🏉NFL'!C:W,21,false)</f>
        <v>#N/A</v>
      </c>
      <c r="H28" s="2" t="str">
        <f>VLOOKUP(B28,'🪄GPT'!D:H,5,false)</f>
        <v>#N/A</v>
      </c>
      <c r="I28" s="2" t="str">
        <f>VLOOKUP(B28,'🎱AI 3'!D:H,5,false)</f>
        <v>#N/A</v>
      </c>
      <c r="J28" s="2" t="str">
        <f>VLOOKUP(B28,'🦊AI 4'!D:T,17,false)</f>
        <v>#N/A</v>
      </c>
      <c r="K28" s="2"/>
      <c r="M28" s="2"/>
      <c r="N28" s="1" t="str">
        <f t="shared" si="3"/>
        <v/>
      </c>
      <c r="O28" s="1" t="str">
        <f t="shared" si="4"/>
        <v/>
      </c>
      <c r="P28" s="1" t="str">
        <f>AVERAGE(VLOOKUP(A28,'🏈NFL Efficiency'!C:N,12,false),VLOOKUP(A28,'🏉NFL'!C:V,20,false))</f>
        <v>#N/A</v>
      </c>
      <c r="R28" s="1">
        <f t="shared" si="6"/>
        <v>0</v>
      </c>
    </row>
    <row r="29">
      <c r="D29" s="2" t="str">
        <f>VLOOKUP(A29,'🏈NFL Efficiency'!C:K,9,false)</f>
        <v>#N/A</v>
      </c>
      <c r="E29" s="2" t="str">
        <f>VLOOKUP(A29,'🏉NFL'!C:S,17,false)</f>
        <v>#N/A</v>
      </c>
      <c r="F29" s="1" t="str">
        <f>VLOOKUP(A29,'🏈NFL Efficiency'!C:O,13,false)</f>
        <v>#N/A</v>
      </c>
      <c r="G29" s="1" t="str">
        <f>VLOOKUP(A29,'🏉NFL'!C:W,21,false)</f>
        <v>#N/A</v>
      </c>
      <c r="H29" s="2" t="str">
        <f>VLOOKUP(B29,'🪄GPT'!D:H,5,false)</f>
        <v>#N/A</v>
      </c>
      <c r="I29" s="2" t="str">
        <f>VLOOKUP(B29,'🎱AI 3'!D:H,5,false)</f>
        <v>#N/A</v>
      </c>
      <c r="J29" s="2" t="str">
        <f>VLOOKUP(B29,'🦊AI 4'!D:T,17,false)</f>
        <v>#N/A</v>
      </c>
      <c r="K29" s="2"/>
      <c r="M29" s="2"/>
      <c r="N29" s="1" t="str">
        <f t="shared" si="3"/>
        <v/>
      </c>
      <c r="O29" s="1" t="str">
        <f t="shared" si="4"/>
        <v/>
      </c>
      <c r="P29" s="1" t="str">
        <f>AVERAGE(VLOOKUP(A29,'🏈NFL Efficiency'!C:N,12,false),VLOOKUP(A29,'🏉NFL'!C:V,20,false))</f>
        <v>#N/A</v>
      </c>
      <c r="R29" s="1">
        <f t="shared" si="6"/>
        <v>0</v>
      </c>
    </row>
    <row r="30">
      <c r="D30" s="2" t="str">
        <f>VLOOKUP(A30,'🏈NFL Efficiency'!C:K,9,false)</f>
        <v>#N/A</v>
      </c>
      <c r="E30" s="2" t="str">
        <f>VLOOKUP(A30,'🏉NFL'!C:S,17,false)</f>
        <v>#N/A</v>
      </c>
      <c r="F30" s="1" t="str">
        <f>VLOOKUP(A30,'🏈NFL Efficiency'!C:O,13,false)</f>
        <v>#N/A</v>
      </c>
      <c r="G30" s="1" t="str">
        <f>VLOOKUP(A30,'🏉NFL'!C:W,21,false)</f>
        <v>#N/A</v>
      </c>
      <c r="H30" s="2" t="str">
        <f>VLOOKUP(B30,'🪄GPT'!D:H,5,false)</f>
        <v>#N/A</v>
      </c>
      <c r="I30" s="2" t="str">
        <f>VLOOKUP(B30,'🎱AI 3'!D:H,5,false)</f>
        <v>#N/A</v>
      </c>
      <c r="J30" s="2" t="str">
        <f>VLOOKUP(B30,'🦊AI 4'!D:T,17,false)</f>
        <v>#N/A</v>
      </c>
      <c r="K30" s="2"/>
      <c r="M30" s="2"/>
      <c r="N30" s="1" t="str">
        <f t="shared" si="3"/>
        <v/>
      </c>
      <c r="O30" s="1" t="str">
        <f t="shared" si="4"/>
        <v/>
      </c>
      <c r="P30" s="1" t="str">
        <f>AVERAGE(VLOOKUP(A30,'🏈NFL Efficiency'!C:N,12,false),VLOOKUP(A30,'🏉NFL'!C:V,20,false))</f>
        <v>#N/A</v>
      </c>
      <c r="R30" s="1">
        <f t="shared" si="6"/>
        <v>0</v>
      </c>
    </row>
    <row r="31">
      <c r="D31" s="2" t="str">
        <f>VLOOKUP(A31,'🏈NFL Efficiency'!C:K,9,false)</f>
        <v>#N/A</v>
      </c>
      <c r="E31" s="2" t="str">
        <f>VLOOKUP(A31,'🏉NFL'!C:S,17,false)</f>
        <v>#N/A</v>
      </c>
      <c r="F31" s="1" t="str">
        <f>VLOOKUP(A31,'🏈NFL Efficiency'!C:O,13,false)</f>
        <v>#N/A</v>
      </c>
      <c r="G31" s="1" t="str">
        <f>VLOOKUP(A31,'🏉NFL'!C:W,21,false)</f>
        <v>#N/A</v>
      </c>
      <c r="H31" s="2" t="str">
        <f>VLOOKUP(B31,'🪄GPT'!D:H,5,false)</f>
        <v>#N/A</v>
      </c>
      <c r="I31" s="2" t="str">
        <f>VLOOKUP(B31,'🎱AI 3'!D:H,5,false)</f>
        <v>#N/A</v>
      </c>
      <c r="J31" s="2" t="str">
        <f>VLOOKUP(B31,'🦊AI 4'!D:T,17,false)</f>
        <v>#N/A</v>
      </c>
      <c r="K31" s="2"/>
      <c r="M31" s="2"/>
      <c r="N31" s="1" t="str">
        <f t="shared" si="3"/>
        <v/>
      </c>
      <c r="O31" s="1" t="str">
        <f t="shared" si="4"/>
        <v/>
      </c>
      <c r="P31" s="1" t="str">
        <f>AVERAGE(VLOOKUP(A31,'🏈NFL Efficiency'!C:N,12,false),VLOOKUP(A31,'🏉NFL'!C:V,20,false))</f>
        <v>#N/A</v>
      </c>
      <c r="R31" s="1">
        <f t="shared" si="6"/>
        <v>0</v>
      </c>
    </row>
    <row r="32">
      <c r="D32" s="2" t="str">
        <f>VLOOKUP(A32,'🏈NFL Efficiency'!C:K,9,false)</f>
        <v>#N/A</v>
      </c>
      <c r="E32" s="2" t="str">
        <f>VLOOKUP(A32,'🏉NFL'!C:S,17,false)</f>
        <v>#N/A</v>
      </c>
      <c r="F32" s="1" t="str">
        <f>VLOOKUP(A32,'🏈NFL Efficiency'!C:O,13,false)</f>
        <v>#N/A</v>
      </c>
      <c r="G32" s="1" t="str">
        <f>VLOOKUP(A32,'🏉NFL'!C:W,21,false)</f>
        <v>#N/A</v>
      </c>
      <c r="H32" s="2" t="str">
        <f>VLOOKUP(B32,'🪄GPT'!D:H,5,false)</f>
        <v>#N/A</v>
      </c>
      <c r="I32" s="2" t="str">
        <f>VLOOKUP(B32,'🎱AI 3'!D:H,5,false)</f>
        <v>#N/A</v>
      </c>
      <c r="J32" s="2" t="str">
        <f>VLOOKUP(B32,'🦊AI 4'!D:T,17,false)</f>
        <v>#N/A</v>
      </c>
      <c r="K32" s="2"/>
      <c r="M32" s="2"/>
      <c r="N32" s="1" t="str">
        <f t="shared" si="3"/>
        <v/>
      </c>
      <c r="O32" s="1" t="str">
        <f t="shared" si="4"/>
        <v/>
      </c>
      <c r="P32" s="1" t="str">
        <f>AVERAGE(VLOOKUP(A32,'🏈NFL Efficiency'!C:N,12,false),VLOOKUP(A32,'🏉NFL'!C:V,20,false))</f>
        <v>#N/A</v>
      </c>
      <c r="R32" s="1">
        <f t="shared" si="6"/>
        <v>0</v>
      </c>
    </row>
    <row r="33">
      <c r="D33" s="2" t="str">
        <f>VLOOKUP(A33,'🏈NFL Efficiency'!C:K,9,false)</f>
        <v>#N/A</v>
      </c>
      <c r="E33" s="2" t="str">
        <f>VLOOKUP(A33,'🏉NFL'!C:S,17,false)</f>
        <v>#N/A</v>
      </c>
      <c r="F33" s="1" t="str">
        <f>VLOOKUP(A33,'🏈NFL Efficiency'!C:O,13,false)</f>
        <v>#N/A</v>
      </c>
      <c r="G33" s="1" t="str">
        <f>VLOOKUP(A33,'🏉NFL'!C:W,21,false)</f>
        <v>#N/A</v>
      </c>
      <c r="H33" s="2" t="str">
        <f>VLOOKUP(B33,'🪄GPT'!D:H,5,false)</f>
        <v>#N/A</v>
      </c>
      <c r="I33" s="2" t="str">
        <f>VLOOKUP(B33,'🎱AI 3'!D:H,5,false)</f>
        <v>#N/A</v>
      </c>
      <c r="J33" s="2" t="str">
        <f>VLOOKUP(B33,'🦊AI 4'!D:T,17,false)</f>
        <v>#N/A</v>
      </c>
      <c r="K33" s="2"/>
      <c r="M33" s="2"/>
      <c r="N33" s="1" t="str">
        <f t="shared" si="3"/>
        <v/>
      </c>
      <c r="O33" s="1" t="str">
        <f t="shared" si="4"/>
        <v/>
      </c>
      <c r="P33" s="1" t="str">
        <f>AVERAGE(VLOOKUP(A33,'🏈NFL Efficiency'!C:N,12,false),VLOOKUP(A33,'🏉NFL'!C:V,20,false))</f>
        <v>#N/A</v>
      </c>
      <c r="R33" s="1">
        <f t="shared" si="6"/>
        <v>0</v>
      </c>
    </row>
    <row r="34">
      <c r="D34" s="2" t="str">
        <f>VLOOKUP(A34,'🏈NFL Efficiency'!C:K,9,false)</f>
        <v>#N/A</v>
      </c>
      <c r="E34" s="2" t="str">
        <f>VLOOKUP(A34,'🏉NFL'!C:S,17,false)</f>
        <v>#N/A</v>
      </c>
      <c r="F34" s="1" t="str">
        <f>VLOOKUP(A34,'🏈NFL Efficiency'!C:O,13,false)</f>
        <v>#N/A</v>
      </c>
      <c r="G34" s="1" t="str">
        <f>VLOOKUP(A34,'🏉NFL'!C:W,21,false)</f>
        <v>#N/A</v>
      </c>
      <c r="H34" s="2" t="str">
        <f>VLOOKUP(B34,'🪄GPT'!D:H,5,false)</f>
        <v>#N/A</v>
      </c>
      <c r="I34" s="2" t="str">
        <f>VLOOKUP(B34,'🎱AI 3'!D:H,5,false)</f>
        <v>#N/A</v>
      </c>
      <c r="J34" s="2" t="str">
        <f>VLOOKUP(B34,'🦊AI 4'!D:T,17,false)</f>
        <v>#N/A</v>
      </c>
      <c r="K34" s="2"/>
      <c r="M34" s="2"/>
      <c r="N34" s="1" t="str">
        <f t="shared" si="3"/>
        <v/>
      </c>
      <c r="O34" s="1" t="str">
        <f t="shared" si="4"/>
        <v/>
      </c>
      <c r="P34" s="1" t="str">
        <f>AVERAGE(VLOOKUP(A34,'🏈NFL Efficiency'!C:N,12,false),VLOOKUP(A34,'🏉NFL'!C:V,20,false))</f>
        <v>#N/A</v>
      </c>
      <c r="R34" s="1">
        <f t="shared" si="6"/>
        <v>0</v>
      </c>
    </row>
    <row r="35">
      <c r="D35" s="2" t="str">
        <f>VLOOKUP(A35,'🏈NFL Efficiency'!C:K,9,false)</f>
        <v>#N/A</v>
      </c>
      <c r="E35" s="2" t="str">
        <f>VLOOKUP(A35,'🏉NFL'!C:S,17,false)</f>
        <v>#N/A</v>
      </c>
      <c r="F35" s="1" t="str">
        <f>VLOOKUP(A35,'🏈NFL Efficiency'!C:O,13,false)</f>
        <v>#N/A</v>
      </c>
      <c r="G35" s="1" t="str">
        <f>VLOOKUP(A35,'🏉NFL'!C:W,21,false)</f>
        <v>#N/A</v>
      </c>
      <c r="H35" s="2" t="str">
        <f>VLOOKUP(B35,'🪄GPT'!D:H,5,false)</f>
        <v>#N/A</v>
      </c>
      <c r="I35" s="2" t="str">
        <f>VLOOKUP(B35,'🎱AI 3'!D:H,5,false)</f>
        <v>#N/A</v>
      </c>
      <c r="J35" s="2" t="str">
        <f>VLOOKUP(B35,'🦊AI 4'!D:T,17,false)</f>
        <v>#N/A</v>
      </c>
      <c r="K35" s="2"/>
      <c r="M35" s="2"/>
      <c r="N35" s="1" t="str">
        <f t="shared" si="3"/>
        <v/>
      </c>
      <c r="O35" s="1" t="str">
        <f t="shared" si="4"/>
        <v/>
      </c>
      <c r="P35" s="1" t="str">
        <f>AVERAGE(VLOOKUP(A35,'🏈NFL Efficiency'!C:N,12,false),VLOOKUP(A35,'🏉NFL'!C:V,20,false))</f>
        <v>#N/A</v>
      </c>
      <c r="R35" s="1">
        <f t="shared" si="6"/>
        <v>0</v>
      </c>
    </row>
    <row r="36">
      <c r="D36" s="2" t="str">
        <f>VLOOKUP(A36,'🏈NFL Efficiency'!C:K,9,false)</f>
        <v>#N/A</v>
      </c>
      <c r="E36" s="2" t="str">
        <f>VLOOKUP(A36,'🏉NFL'!C:S,17,false)</f>
        <v>#N/A</v>
      </c>
      <c r="F36" s="1" t="str">
        <f>VLOOKUP(A36,'🏈NFL Efficiency'!C:O,13,false)</f>
        <v>#N/A</v>
      </c>
      <c r="G36" s="1" t="str">
        <f>VLOOKUP(A36,'🏉NFL'!C:W,21,false)</f>
        <v>#N/A</v>
      </c>
      <c r="H36" s="2" t="str">
        <f>VLOOKUP(B36,'🪄GPT'!D:H,5,false)</f>
        <v>#N/A</v>
      </c>
      <c r="I36" s="2" t="str">
        <f>VLOOKUP(B36,'🎱AI 3'!D:H,5,false)</f>
        <v>#N/A</v>
      </c>
      <c r="J36" s="2" t="str">
        <f>VLOOKUP(B36,'🦊AI 4'!D:T,17,false)</f>
        <v>#N/A</v>
      </c>
      <c r="K36" s="2"/>
      <c r="M36" s="2"/>
      <c r="N36" s="1" t="str">
        <f t="shared" si="3"/>
        <v/>
      </c>
      <c r="O36" s="1" t="str">
        <f t="shared" si="4"/>
        <v/>
      </c>
      <c r="P36" s="1" t="str">
        <f>AVERAGE(VLOOKUP(A36,'🏈NFL Efficiency'!C:N,12,false),VLOOKUP(A36,'🏉NFL'!C:V,20,false))</f>
        <v>#N/A</v>
      </c>
      <c r="R36" s="1">
        <f t="shared" si="6"/>
        <v>0</v>
      </c>
    </row>
    <row r="37">
      <c r="D37" s="2" t="str">
        <f>VLOOKUP(A37,'🏈NFL Efficiency'!C:K,9,false)</f>
        <v>#N/A</v>
      </c>
      <c r="E37" s="2" t="str">
        <f>VLOOKUP(A37,'🏉NFL'!C:S,17,false)</f>
        <v>#N/A</v>
      </c>
      <c r="F37" s="1" t="str">
        <f>VLOOKUP(A37,'🏈NFL Efficiency'!C:O,13,false)</f>
        <v>#N/A</v>
      </c>
      <c r="G37" s="1" t="str">
        <f>VLOOKUP(A37,'🏉NFL'!C:W,21,false)</f>
        <v>#N/A</v>
      </c>
      <c r="H37" s="2" t="str">
        <f>VLOOKUP(B37,'🪄GPT'!D:H,5,false)</f>
        <v>#N/A</v>
      </c>
      <c r="I37" s="2" t="str">
        <f>VLOOKUP(B37,'🎱AI 3'!D:H,5,false)</f>
        <v>#N/A</v>
      </c>
      <c r="J37" s="2" t="str">
        <f>VLOOKUP(B37,'🦊AI 4'!D:T,17,false)</f>
        <v>#N/A</v>
      </c>
      <c r="K37" s="2"/>
      <c r="M37" s="2"/>
      <c r="N37" s="1" t="str">
        <f t="shared" si="3"/>
        <v/>
      </c>
      <c r="O37" s="1" t="str">
        <f t="shared" si="4"/>
        <v/>
      </c>
      <c r="P37" s="1" t="str">
        <f>AVERAGE(VLOOKUP(A37,'🏈NFL Efficiency'!C:N,12,false),VLOOKUP(A37,'🏉NFL'!C:V,20,false))</f>
        <v>#N/A</v>
      </c>
      <c r="R37" s="1">
        <f t="shared" si="6"/>
        <v>0</v>
      </c>
    </row>
    <row r="38">
      <c r="D38" s="2" t="str">
        <f>VLOOKUP(A38,'🏈NFL Efficiency'!C:K,9,false)</f>
        <v>#N/A</v>
      </c>
      <c r="E38" s="2" t="str">
        <f>VLOOKUP(A38,'🏉NFL'!C:S,17,false)</f>
        <v>#N/A</v>
      </c>
      <c r="F38" s="1" t="str">
        <f>VLOOKUP(A38,'🏈NFL Efficiency'!C:O,13,false)</f>
        <v>#N/A</v>
      </c>
      <c r="G38" s="1" t="str">
        <f>VLOOKUP(A38,'🏉NFL'!C:W,21,false)</f>
        <v>#N/A</v>
      </c>
      <c r="H38" s="2" t="str">
        <f>VLOOKUP(B38,'🪄GPT'!D:H,5,false)</f>
        <v>#N/A</v>
      </c>
      <c r="I38" s="2" t="str">
        <f>VLOOKUP(B38,'🎱AI 3'!D:H,5,false)</f>
        <v>#N/A</v>
      </c>
      <c r="J38" s="2" t="str">
        <f>VLOOKUP(B38,'🦊AI 4'!D:T,17,false)</f>
        <v>#N/A</v>
      </c>
      <c r="K38" s="2"/>
      <c r="M38" s="2"/>
      <c r="N38" s="1" t="str">
        <f t="shared" si="3"/>
        <v/>
      </c>
      <c r="O38" s="1" t="str">
        <f t="shared" si="4"/>
        <v/>
      </c>
      <c r="P38" s="1" t="str">
        <f>AVERAGE(VLOOKUP(A38,'🏈NFL Efficiency'!C:N,12,false),VLOOKUP(A38,'🏉NFL'!C:V,20,false))</f>
        <v>#N/A</v>
      </c>
      <c r="R38" s="1">
        <f t="shared" si="6"/>
        <v>0</v>
      </c>
    </row>
    <row r="39">
      <c r="D39" s="2" t="str">
        <f>VLOOKUP(A39,'🏈NFL Efficiency'!C:K,9,false)</f>
        <v>#N/A</v>
      </c>
      <c r="E39" s="2" t="str">
        <f>VLOOKUP(A39,'🏉NFL'!C:S,17,false)</f>
        <v>#N/A</v>
      </c>
      <c r="F39" s="1" t="str">
        <f>VLOOKUP(A39,'🏈NFL Efficiency'!C:O,13,false)</f>
        <v>#N/A</v>
      </c>
      <c r="G39" s="1" t="str">
        <f>VLOOKUP(A39,'🏉NFL'!C:W,21,false)</f>
        <v>#N/A</v>
      </c>
      <c r="H39" s="2" t="str">
        <f>VLOOKUP(B39,'🪄GPT'!D:H,5,false)</f>
        <v>#N/A</v>
      </c>
      <c r="I39" s="2" t="str">
        <f>VLOOKUP(B39,'🎱AI 3'!D:H,5,false)</f>
        <v>#N/A</v>
      </c>
      <c r="J39" s="2" t="str">
        <f>VLOOKUP(B39,'🦊AI 4'!D:T,17,false)</f>
        <v>#N/A</v>
      </c>
      <c r="K39" s="2"/>
      <c r="M39" s="2"/>
      <c r="N39" s="1" t="str">
        <f t="shared" si="3"/>
        <v/>
      </c>
      <c r="O39" s="1" t="str">
        <f t="shared" si="4"/>
        <v/>
      </c>
      <c r="P39" s="1" t="str">
        <f>AVERAGE(VLOOKUP(A39,'🏈NFL Efficiency'!C:N,12,false),VLOOKUP(A39,'🏉NFL'!C:V,20,false))</f>
        <v>#N/A</v>
      </c>
      <c r="R39" s="1">
        <f t="shared" si="6"/>
        <v>0</v>
      </c>
    </row>
    <row r="40">
      <c r="D40" s="2" t="str">
        <f>VLOOKUP(A40,'🏈NFL Efficiency'!C:K,9,false)</f>
        <v>#N/A</v>
      </c>
      <c r="E40" s="2" t="str">
        <f>VLOOKUP(A40,'🏉NFL'!C:S,17,false)</f>
        <v>#N/A</v>
      </c>
      <c r="F40" s="1" t="str">
        <f>VLOOKUP(A40,'🏈NFL Efficiency'!C:O,13,false)</f>
        <v>#N/A</v>
      </c>
      <c r="G40" s="1" t="str">
        <f>VLOOKUP(A40,'🏉NFL'!C:W,21,false)</f>
        <v>#N/A</v>
      </c>
      <c r="H40" s="2" t="str">
        <f>VLOOKUP(B40,'🪄GPT'!D:H,5,false)</f>
        <v>#N/A</v>
      </c>
      <c r="I40" s="2" t="str">
        <f>VLOOKUP(B40,'🎱AI 3'!D:H,5,false)</f>
        <v>#N/A</v>
      </c>
      <c r="J40" s="2" t="str">
        <f>VLOOKUP(B40,'🦊AI 4'!D:T,17,false)</f>
        <v>#N/A</v>
      </c>
      <c r="K40" s="2"/>
      <c r="M40" s="2"/>
      <c r="N40" s="1" t="str">
        <f t="shared" si="3"/>
        <v/>
      </c>
      <c r="O40" s="1" t="str">
        <f t="shared" si="4"/>
        <v/>
      </c>
      <c r="P40" s="1" t="str">
        <f>AVERAGE(VLOOKUP(A40,'🏈NFL Efficiency'!C:N,12,false),VLOOKUP(A40,'🏉NFL'!C:V,20,false))</f>
        <v>#N/A</v>
      </c>
      <c r="R40" s="1">
        <f t="shared" si="6"/>
        <v>0</v>
      </c>
    </row>
    <row r="41">
      <c r="D41" s="2" t="str">
        <f>VLOOKUP(A41,'🏈NFL Efficiency'!C:K,9,false)</f>
        <v>#N/A</v>
      </c>
      <c r="E41" s="2" t="str">
        <f>VLOOKUP(A41,'🏉NFL'!C:S,17,false)</f>
        <v>#N/A</v>
      </c>
      <c r="F41" s="1" t="str">
        <f>VLOOKUP(A41,'🏈NFL Efficiency'!C:O,13,false)</f>
        <v>#N/A</v>
      </c>
      <c r="G41" s="1" t="str">
        <f>VLOOKUP(A41,'🏉NFL'!C:W,21,false)</f>
        <v>#N/A</v>
      </c>
      <c r="H41" s="2" t="str">
        <f>VLOOKUP(B41,'🪄GPT'!D:H,5,false)</f>
        <v>#N/A</v>
      </c>
      <c r="I41" s="2" t="str">
        <f>VLOOKUP(B41,'🎱AI 3'!D:H,5,false)</f>
        <v>#N/A</v>
      </c>
      <c r="J41" s="2" t="str">
        <f>VLOOKUP(B41,'🦊AI 4'!D:T,17,false)</f>
        <v>#N/A</v>
      </c>
      <c r="K41" s="2"/>
      <c r="M41" s="2"/>
      <c r="N41" s="1" t="str">
        <f t="shared" si="3"/>
        <v/>
      </c>
      <c r="O41" s="1" t="str">
        <f t="shared" si="4"/>
        <v/>
      </c>
      <c r="P41" s="1" t="str">
        <f>AVERAGE(VLOOKUP(A41,'🏈NFL Efficiency'!C:N,12,false),VLOOKUP(A41,'🏉NFL'!C:V,20,false))</f>
        <v>#N/A</v>
      </c>
      <c r="R41" s="1">
        <f t="shared" si="6"/>
        <v>0</v>
      </c>
    </row>
    <row r="42">
      <c r="D42" s="2" t="str">
        <f>VLOOKUP(A42,'🏈NFL Efficiency'!C:K,9,false)</f>
        <v>#N/A</v>
      </c>
      <c r="E42" s="2" t="str">
        <f>VLOOKUP(A42,'🏉NFL'!C:S,17,false)</f>
        <v>#N/A</v>
      </c>
      <c r="F42" s="1" t="str">
        <f>VLOOKUP(A42,'🏈NFL Efficiency'!C:O,13,false)</f>
        <v>#N/A</v>
      </c>
      <c r="G42" s="1" t="str">
        <f>VLOOKUP(A42,'🏉NFL'!C:W,21,false)</f>
        <v>#N/A</v>
      </c>
      <c r="H42" s="2" t="str">
        <f>VLOOKUP(B42,'🪄GPT'!D:H,5,false)</f>
        <v>#N/A</v>
      </c>
      <c r="I42" s="2" t="str">
        <f>VLOOKUP(B42,'🎱AI 3'!D:H,5,false)</f>
        <v>#N/A</v>
      </c>
      <c r="J42" s="2" t="str">
        <f>VLOOKUP(B42,'🦊AI 4'!D:T,17,false)</f>
        <v>#N/A</v>
      </c>
      <c r="K42" s="2"/>
      <c r="M42" s="2"/>
      <c r="N42" s="1" t="str">
        <f t="shared" si="3"/>
        <v/>
      </c>
      <c r="O42" s="1" t="str">
        <f t="shared" si="4"/>
        <v/>
      </c>
      <c r="P42" s="1" t="str">
        <f>AVERAGE(VLOOKUP(A42,'🏈NFL Efficiency'!C:N,12,false),VLOOKUP(A42,'🏉NFL'!C:V,20,false))</f>
        <v>#N/A</v>
      </c>
      <c r="R42" s="1">
        <f t="shared" si="6"/>
        <v>0</v>
      </c>
    </row>
    <row r="43">
      <c r="D43" s="2" t="str">
        <f>VLOOKUP(A43,'🏈NFL Efficiency'!C:K,9,false)</f>
        <v>#N/A</v>
      </c>
      <c r="E43" s="2" t="str">
        <f>VLOOKUP(A43,'🏉NFL'!C:S,17,false)</f>
        <v>#N/A</v>
      </c>
      <c r="F43" s="1" t="str">
        <f>VLOOKUP(A43,'🏈NFL Efficiency'!C:O,13,false)</f>
        <v>#N/A</v>
      </c>
      <c r="G43" s="1" t="str">
        <f>VLOOKUP(A43,'🏉NFL'!C:W,21,false)</f>
        <v>#N/A</v>
      </c>
      <c r="H43" s="2" t="str">
        <f>VLOOKUP(B43,'🪄GPT'!D:H,5,false)</f>
        <v>#N/A</v>
      </c>
      <c r="I43" s="2" t="str">
        <f>VLOOKUP(B43,'🎱AI 3'!D:H,5,false)</f>
        <v>#N/A</v>
      </c>
      <c r="J43" s="2" t="str">
        <f>VLOOKUP(B43,'🦊AI 4'!D:T,17,false)</f>
        <v>#N/A</v>
      </c>
      <c r="K43" s="2"/>
      <c r="M43" s="2"/>
      <c r="N43" s="1" t="str">
        <f t="shared" si="3"/>
        <v/>
      </c>
      <c r="O43" s="1" t="str">
        <f t="shared" si="4"/>
        <v/>
      </c>
      <c r="P43" s="1" t="str">
        <f>AVERAGE(VLOOKUP(A43,'🏈NFL Efficiency'!C:N,12,false),VLOOKUP(A43,'🏉NFL'!C:V,20,false))</f>
        <v>#N/A</v>
      </c>
      <c r="R43" s="1">
        <f t="shared" si="6"/>
        <v>0</v>
      </c>
    </row>
    <row r="44">
      <c r="D44" s="2" t="str">
        <f>VLOOKUP(A44,'🏈NFL Efficiency'!C:K,9,false)</f>
        <v>#N/A</v>
      </c>
      <c r="E44" s="2" t="str">
        <f>VLOOKUP(A44,'🏉NFL'!C:S,17,false)</f>
        <v>#N/A</v>
      </c>
      <c r="F44" s="1" t="str">
        <f>VLOOKUP(A44,'🏈NFL Efficiency'!C:O,13,false)</f>
        <v>#N/A</v>
      </c>
      <c r="G44" s="1" t="str">
        <f>VLOOKUP(A44,'🏉NFL'!C:W,21,false)</f>
        <v>#N/A</v>
      </c>
      <c r="H44" s="2" t="str">
        <f>VLOOKUP(B44,'🪄GPT'!D:H,5,false)</f>
        <v>#N/A</v>
      </c>
      <c r="I44" s="2" t="str">
        <f>VLOOKUP(B44,'🎱AI 3'!D:H,5,false)</f>
        <v>#N/A</v>
      </c>
      <c r="J44" s="2" t="str">
        <f>VLOOKUP(B44,'🦊AI 4'!D:T,17,false)</f>
        <v>#N/A</v>
      </c>
      <c r="K44" s="2"/>
      <c r="M44" s="2"/>
      <c r="N44" s="1" t="str">
        <f t="shared" si="3"/>
        <v/>
      </c>
      <c r="O44" s="1" t="str">
        <f t="shared" si="4"/>
        <v/>
      </c>
      <c r="P44" s="1" t="str">
        <f>AVERAGE(VLOOKUP(A44,'🏈NFL Efficiency'!C:N,12,false),VLOOKUP(A44,'🏉NFL'!C:V,20,false))</f>
        <v>#N/A</v>
      </c>
      <c r="R44" s="1">
        <f t="shared" si="6"/>
        <v>0</v>
      </c>
    </row>
    <row r="45">
      <c r="D45" s="2" t="str">
        <f>VLOOKUP(A45,'🏈NFL Efficiency'!C:K,9,false)</f>
        <v>#N/A</v>
      </c>
      <c r="E45" s="2" t="str">
        <f>VLOOKUP(A45,'🏉NFL'!C:S,17,false)</f>
        <v>#N/A</v>
      </c>
      <c r="F45" s="1" t="str">
        <f>VLOOKUP(A45,'🏈NFL Efficiency'!C:O,13,false)</f>
        <v>#N/A</v>
      </c>
      <c r="G45" s="1" t="str">
        <f>VLOOKUP(A45,'🏉NFL'!C:W,21,false)</f>
        <v>#N/A</v>
      </c>
      <c r="H45" s="2" t="str">
        <f>VLOOKUP(B45,'🪄GPT'!D:H,5,false)</f>
        <v>#N/A</v>
      </c>
      <c r="I45" s="2" t="str">
        <f>VLOOKUP(B45,'🎱AI 3'!D:H,5,false)</f>
        <v>#N/A</v>
      </c>
      <c r="J45" s="2" t="str">
        <f>VLOOKUP(B45,'🦊AI 4'!D:T,17,false)</f>
        <v>#N/A</v>
      </c>
      <c r="K45" s="2"/>
      <c r="M45" s="2"/>
      <c r="N45" s="1" t="str">
        <f t="shared" si="3"/>
        <v/>
      </c>
      <c r="O45" s="1" t="str">
        <f t="shared" si="4"/>
        <v/>
      </c>
      <c r="P45" s="1" t="str">
        <f>AVERAGE(VLOOKUP(A45,'🏈NFL Efficiency'!C:N,12,false),VLOOKUP(A45,'🏉NFL'!C:V,20,false))</f>
        <v>#N/A</v>
      </c>
      <c r="R45" s="1">
        <f t="shared" si="6"/>
        <v>0</v>
      </c>
    </row>
    <row r="46">
      <c r="D46" s="2" t="str">
        <f>VLOOKUP(A46,'🏈NFL Efficiency'!C:K,9,false)</f>
        <v>#N/A</v>
      </c>
      <c r="E46" s="2" t="str">
        <f>VLOOKUP(A46,'🏉NFL'!C:S,17,false)</f>
        <v>#N/A</v>
      </c>
      <c r="F46" s="1" t="str">
        <f>VLOOKUP(A46,'🏈NFL Efficiency'!C:O,13,false)</f>
        <v>#N/A</v>
      </c>
      <c r="G46" s="1" t="str">
        <f>VLOOKUP(A46,'🏉NFL'!C:W,21,false)</f>
        <v>#N/A</v>
      </c>
      <c r="H46" s="2" t="str">
        <f>VLOOKUP(B46,'🪄GPT'!D:H,5,false)</f>
        <v>#N/A</v>
      </c>
      <c r="I46" s="2" t="str">
        <f>VLOOKUP(B46,'🎱AI 3'!D:H,5,false)</f>
        <v>#N/A</v>
      </c>
      <c r="J46" s="2" t="str">
        <f>VLOOKUP(B46,'🦊AI 4'!D:T,17,false)</f>
        <v>#N/A</v>
      </c>
      <c r="K46" s="2"/>
      <c r="M46" s="2"/>
      <c r="N46" s="1" t="str">
        <f t="shared" si="3"/>
        <v/>
      </c>
      <c r="O46" s="1" t="str">
        <f t="shared" si="4"/>
        <v/>
      </c>
      <c r="P46" s="1" t="str">
        <f>AVERAGE(VLOOKUP(A46,'🏈NFL Efficiency'!C:N,12,false),VLOOKUP(A46,'🏉NFL'!C:V,20,false))</f>
        <v>#N/A</v>
      </c>
      <c r="R46" s="1">
        <f t="shared" si="6"/>
        <v>0</v>
      </c>
    </row>
    <row r="47">
      <c r="D47" s="2" t="str">
        <f>VLOOKUP(A47,'🏈NFL Efficiency'!C:K,9,false)</f>
        <v>#N/A</v>
      </c>
      <c r="E47" s="2" t="str">
        <f>VLOOKUP(A47,'🏉NFL'!C:S,17,false)</f>
        <v>#N/A</v>
      </c>
      <c r="F47" s="1" t="str">
        <f>VLOOKUP(A47,'🏈NFL Efficiency'!C:O,13,false)</f>
        <v>#N/A</v>
      </c>
      <c r="G47" s="1" t="str">
        <f>VLOOKUP(A47,'🏉NFL'!C:W,21,false)</f>
        <v>#N/A</v>
      </c>
      <c r="H47" s="2" t="str">
        <f>VLOOKUP(B47,'🪄GPT'!D:H,5,false)</f>
        <v>#N/A</v>
      </c>
      <c r="I47" s="2" t="str">
        <f>VLOOKUP(B47,'🎱AI 3'!D:H,5,false)</f>
        <v>#N/A</v>
      </c>
      <c r="J47" s="2" t="str">
        <f>VLOOKUP(B47,'🦊AI 4'!D:T,17,false)</f>
        <v>#N/A</v>
      </c>
      <c r="K47" s="2"/>
      <c r="M47" s="2"/>
      <c r="N47" s="1" t="str">
        <f t="shared" si="3"/>
        <v/>
      </c>
      <c r="O47" s="1" t="str">
        <f t="shared" si="4"/>
        <v/>
      </c>
      <c r="P47" s="1" t="str">
        <f>AVERAGE(VLOOKUP(A47,'🏈NFL Efficiency'!C:N,12,false),VLOOKUP(A47,'🏉NFL'!C:V,20,false))</f>
        <v>#N/A</v>
      </c>
      <c r="R47" s="1">
        <f t="shared" si="6"/>
        <v>0</v>
      </c>
    </row>
    <row r="48">
      <c r="D48" s="2" t="str">
        <f>VLOOKUP(A48,'🏈NFL Efficiency'!C:K,9,false)</f>
        <v>#N/A</v>
      </c>
      <c r="E48" s="2" t="str">
        <f>VLOOKUP(A48,'🏉NFL'!C:S,17,false)</f>
        <v>#N/A</v>
      </c>
      <c r="F48" s="1" t="str">
        <f>VLOOKUP(A48,'🏈NFL Efficiency'!C:O,13,false)</f>
        <v>#N/A</v>
      </c>
      <c r="G48" s="1" t="str">
        <f>VLOOKUP(A48,'🏉NFL'!C:W,21,false)</f>
        <v>#N/A</v>
      </c>
      <c r="H48" s="2" t="str">
        <f>VLOOKUP(B48,'🪄GPT'!D:H,5,false)</f>
        <v>#N/A</v>
      </c>
      <c r="I48" s="2" t="str">
        <f>VLOOKUP(B48,'🎱AI 3'!D:H,5,false)</f>
        <v>#N/A</v>
      </c>
      <c r="J48" s="2" t="str">
        <f>VLOOKUP(B48,'🦊AI 4'!D:T,17,false)</f>
        <v>#N/A</v>
      </c>
      <c r="K48" s="2"/>
      <c r="M48" s="2"/>
      <c r="N48" s="1" t="str">
        <f t="shared" si="3"/>
        <v/>
      </c>
      <c r="O48" s="1" t="str">
        <f t="shared" si="4"/>
        <v/>
      </c>
      <c r="P48" s="1" t="str">
        <f>AVERAGE(VLOOKUP(A48,'🏈NFL Efficiency'!C:N,12,false),VLOOKUP(A48,'🏉NFL'!C:V,20,false))</f>
        <v>#N/A</v>
      </c>
      <c r="R48" s="1">
        <f t="shared" si="6"/>
        <v>0</v>
      </c>
    </row>
    <row r="49">
      <c r="D49" s="2" t="str">
        <f>VLOOKUP(A49,'🏈NFL Efficiency'!C:K,9,false)</f>
        <v>#N/A</v>
      </c>
      <c r="E49" s="2" t="str">
        <f>VLOOKUP(A49,'🏉NFL'!C:S,17,false)</f>
        <v>#N/A</v>
      </c>
      <c r="F49" s="1" t="str">
        <f>VLOOKUP(A49,'🏈NFL Efficiency'!C:O,13,false)</f>
        <v>#N/A</v>
      </c>
      <c r="G49" s="1" t="str">
        <f>VLOOKUP(A49,'🏉NFL'!C:W,21,false)</f>
        <v>#N/A</v>
      </c>
      <c r="H49" s="2" t="str">
        <f>VLOOKUP(B49,'🪄GPT'!D:H,5,false)</f>
        <v>#N/A</v>
      </c>
      <c r="I49" s="2" t="str">
        <f>VLOOKUP(B49,'🎱AI 3'!D:H,5,false)</f>
        <v>#N/A</v>
      </c>
      <c r="J49" s="2" t="str">
        <f>VLOOKUP(B49,'🦊AI 4'!D:T,17,false)</f>
        <v>#N/A</v>
      </c>
      <c r="K49" s="2"/>
      <c r="M49" s="2"/>
      <c r="N49" s="1" t="str">
        <f t="shared" si="3"/>
        <v/>
      </c>
      <c r="O49" s="1" t="str">
        <f t="shared" si="4"/>
        <v/>
      </c>
      <c r="P49" s="1" t="str">
        <f>AVERAGE(VLOOKUP(A49,'🏈NFL Efficiency'!C:N,12,false),VLOOKUP(A49,'🏉NFL'!C:V,20,false))</f>
        <v>#N/A</v>
      </c>
      <c r="R49" s="1">
        <f t="shared" si="6"/>
        <v>0</v>
      </c>
    </row>
    <row r="50">
      <c r="D50" s="2" t="str">
        <f>VLOOKUP(A50,'🏈NFL Efficiency'!C:K,9,false)</f>
        <v>#N/A</v>
      </c>
      <c r="E50" s="2" t="str">
        <f>VLOOKUP(A50,'🏉NFL'!C:S,17,false)</f>
        <v>#N/A</v>
      </c>
      <c r="F50" s="1" t="str">
        <f>VLOOKUP(A50,'🏈NFL Efficiency'!C:O,13,false)</f>
        <v>#N/A</v>
      </c>
      <c r="G50" s="1" t="str">
        <f>VLOOKUP(A50,'🏉NFL'!C:W,21,false)</f>
        <v>#N/A</v>
      </c>
      <c r="H50" s="2" t="str">
        <f>VLOOKUP(B50,'🪄GPT'!D:H,5,false)</f>
        <v>#N/A</v>
      </c>
      <c r="I50" s="2" t="str">
        <f>VLOOKUP(B50,'🎱AI 3'!D:H,5,false)</f>
        <v>#N/A</v>
      </c>
      <c r="J50" s="2" t="str">
        <f>VLOOKUP(B50,'🦊AI 4'!D:T,17,false)</f>
        <v>#N/A</v>
      </c>
      <c r="K50" s="2"/>
      <c r="M50" s="2"/>
      <c r="N50" s="1" t="str">
        <f t="shared" si="3"/>
        <v/>
      </c>
      <c r="O50" s="1" t="str">
        <f t="shared" si="4"/>
        <v/>
      </c>
      <c r="P50" s="1" t="str">
        <f>AVERAGE(VLOOKUP(A50,'🏈NFL Efficiency'!C:N,12,false),VLOOKUP(A50,'🏉NFL'!C:V,20,false))</f>
        <v>#N/A</v>
      </c>
      <c r="R50" s="1">
        <f t="shared" si="6"/>
        <v>0</v>
      </c>
    </row>
    <row r="51">
      <c r="D51" s="2" t="str">
        <f>VLOOKUP(A51,'🏈NFL Efficiency'!C:K,9,false)</f>
        <v>#N/A</v>
      </c>
      <c r="E51" s="2" t="str">
        <f>VLOOKUP(A51,'🏉NFL'!C:S,17,false)</f>
        <v>#N/A</v>
      </c>
      <c r="F51" s="1" t="str">
        <f>VLOOKUP(A51,'🏈NFL Efficiency'!C:O,13,false)</f>
        <v>#N/A</v>
      </c>
      <c r="G51" s="1" t="str">
        <f>VLOOKUP(A51,'🏉NFL'!C:W,21,false)</f>
        <v>#N/A</v>
      </c>
      <c r="H51" s="2" t="str">
        <f>VLOOKUP(B51,'🪄GPT'!D:H,5,false)</f>
        <v>#N/A</v>
      </c>
      <c r="I51" s="2" t="str">
        <f>VLOOKUP(B51,'🎱AI 3'!D:H,5,false)</f>
        <v>#N/A</v>
      </c>
      <c r="J51" s="2" t="str">
        <f>VLOOKUP(B51,'🦊AI 4'!D:T,17,false)</f>
        <v>#N/A</v>
      </c>
      <c r="K51" s="2"/>
      <c r="M51" s="2"/>
      <c r="N51" s="1" t="str">
        <f t="shared" si="3"/>
        <v/>
      </c>
      <c r="O51" s="1" t="str">
        <f t="shared" si="4"/>
        <v/>
      </c>
      <c r="P51" s="1" t="str">
        <f>AVERAGE(VLOOKUP(A51,'🏈NFL Efficiency'!C:N,12,false),VLOOKUP(A51,'🏉NFL'!C:V,20,false))</f>
        <v>#N/A</v>
      </c>
      <c r="R51" s="1">
        <f t="shared" si="6"/>
        <v>0</v>
      </c>
    </row>
    <row r="52">
      <c r="D52" s="2" t="str">
        <f>VLOOKUP(A52,'🏈NFL Efficiency'!C:K,9,false)</f>
        <v>#N/A</v>
      </c>
      <c r="E52" s="2" t="str">
        <f>VLOOKUP(A52,'🏉NFL'!C:S,17,false)</f>
        <v>#N/A</v>
      </c>
      <c r="F52" s="1" t="str">
        <f>VLOOKUP(A52,'🏈NFL Efficiency'!C:O,13,false)</f>
        <v>#N/A</v>
      </c>
      <c r="G52" s="1" t="str">
        <f>VLOOKUP(A52,'🏉NFL'!C:W,21,false)</f>
        <v>#N/A</v>
      </c>
      <c r="H52" s="2" t="str">
        <f>VLOOKUP(B52,'🪄GPT'!D:H,5,false)</f>
        <v>#N/A</v>
      </c>
      <c r="I52" s="2" t="str">
        <f>VLOOKUP(B52,'🎱AI 3'!D:H,5,false)</f>
        <v>#N/A</v>
      </c>
      <c r="J52" s="2" t="str">
        <f>VLOOKUP(B52,'🦊AI 4'!D:T,17,false)</f>
        <v>#N/A</v>
      </c>
      <c r="K52" s="2"/>
      <c r="M52" s="2"/>
      <c r="N52" s="1" t="str">
        <f t="shared" si="3"/>
        <v/>
      </c>
      <c r="O52" s="1" t="str">
        <f t="shared" si="4"/>
        <v/>
      </c>
      <c r="P52" s="1" t="str">
        <f>AVERAGE(VLOOKUP(A52,'🏈NFL Efficiency'!C:N,12,false),VLOOKUP(A52,'🏉NFL'!C:V,20,false))</f>
        <v>#N/A</v>
      </c>
      <c r="R52" s="1">
        <f t="shared" si="6"/>
        <v>0</v>
      </c>
    </row>
    <row r="53">
      <c r="D53" s="2" t="str">
        <f>VLOOKUP(A53,'🏈NFL Efficiency'!C:K,9,false)</f>
        <v>#N/A</v>
      </c>
      <c r="E53" s="2" t="str">
        <f>VLOOKUP(A53,'🏉NFL'!C:S,17,false)</f>
        <v>#N/A</v>
      </c>
      <c r="F53" s="1" t="str">
        <f>VLOOKUP(A53,'🏈NFL Efficiency'!C:O,13,false)</f>
        <v>#N/A</v>
      </c>
      <c r="G53" s="1" t="str">
        <f>VLOOKUP(A53,'🏉NFL'!C:W,21,false)</f>
        <v>#N/A</v>
      </c>
      <c r="H53" s="2" t="str">
        <f>VLOOKUP(B53,'🪄GPT'!D:H,5,false)</f>
        <v>#N/A</v>
      </c>
      <c r="I53" s="2" t="str">
        <f>VLOOKUP(B53,'🎱AI 3'!D:H,5,false)</f>
        <v>#N/A</v>
      </c>
      <c r="J53" s="2" t="str">
        <f>VLOOKUP(B53,'🦊AI 4'!D:T,17,false)</f>
        <v>#N/A</v>
      </c>
      <c r="K53" s="2"/>
      <c r="M53" s="2"/>
      <c r="N53" s="1" t="str">
        <f t="shared" si="3"/>
        <v/>
      </c>
      <c r="O53" s="1" t="str">
        <f t="shared" si="4"/>
        <v/>
      </c>
      <c r="P53" s="1" t="str">
        <f>AVERAGE(VLOOKUP(A53,'🏈NFL Efficiency'!C:N,12,false),VLOOKUP(A53,'🏉NFL'!C:V,20,false))</f>
        <v>#N/A</v>
      </c>
      <c r="R53" s="1">
        <f t="shared" si="6"/>
        <v>0</v>
      </c>
    </row>
    <row r="54">
      <c r="D54" s="2" t="str">
        <f>VLOOKUP(A54,'🏈NFL Efficiency'!C:K,9,false)</f>
        <v>#N/A</v>
      </c>
      <c r="E54" s="2" t="str">
        <f>VLOOKUP(A54,'🏉NFL'!C:S,17,false)</f>
        <v>#N/A</v>
      </c>
      <c r="F54" s="1" t="str">
        <f>VLOOKUP(A54,'🏈NFL Efficiency'!C:O,13,false)</f>
        <v>#N/A</v>
      </c>
      <c r="G54" s="1" t="str">
        <f>VLOOKUP(A54,'🏉NFL'!C:W,21,false)</f>
        <v>#N/A</v>
      </c>
      <c r="H54" s="2" t="str">
        <f>VLOOKUP(B54,'🪄GPT'!D:H,5,false)</f>
        <v>#N/A</v>
      </c>
      <c r="I54" s="2" t="str">
        <f>VLOOKUP(B54,'🎱AI 3'!D:H,5,false)</f>
        <v>#N/A</v>
      </c>
      <c r="J54" s="2" t="str">
        <f>VLOOKUP(B54,'🦊AI 4'!D:T,17,false)</f>
        <v>#N/A</v>
      </c>
      <c r="K54" s="2"/>
      <c r="M54" s="2"/>
      <c r="N54" s="1" t="str">
        <f t="shared" si="3"/>
        <v/>
      </c>
      <c r="O54" s="1" t="str">
        <f t="shared" si="4"/>
        <v/>
      </c>
      <c r="P54" s="1" t="str">
        <f>AVERAGE(VLOOKUP(A54,'🏈NFL Efficiency'!C:N,12,false),VLOOKUP(A54,'🏉NFL'!C:V,20,false))</f>
        <v>#N/A</v>
      </c>
      <c r="R54" s="1">
        <f t="shared" si="6"/>
        <v>0</v>
      </c>
    </row>
    <row r="55">
      <c r="D55" s="2" t="str">
        <f>VLOOKUP(A55,'🏈NFL Efficiency'!C:K,9,false)</f>
        <v>#N/A</v>
      </c>
      <c r="E55" s="2" t="str">
        <f>VLOOKUP(A55,'🏉NFL'!C:S,17,false)</f>
        <v>#N/A</v>
      </c>
      <c r="F55" s="1" t="str">
        <f>VLOOKUP(A55,'🏈NFL Efficiency'!C:O,13,false)</f>
        <v>#N/A</v>
      </c>
      <c r="G55" s="1" t="str">
        <f>VLOOKUP(A55,'🏉NFL'!C:W,21,false)</f>
        <v>#N/A</v>
      </c>
      <c r="H55" s="2" t="str">
        <f>VLOOKUP(B55,'🪄GPT'!D:H,5,false)</f>
        <v>#N/A</v>
      </c>
      <c r="I55" s="2" t="str">
        <f>VLOOKUP(B55,'🎱AI 3'!D:H,5,false)</f>
        <v>#N/A</v>
      </c>
      <c r="J55" s="2" t="str">
        <f>VLOOKUP(B55,'🦊AI 4'!D:T,17,false)</f>
        <v>#N/A</v>
      </c>
      <c r="K55" s="2"/>
      <c r="M55" s="2"/>
      <c r="N55" s="1" t="str">
        <f t="shared" si="3"/>
        <v/>
      </c>
      <c r="O55" s="1" t="str">
        <f t="shared" si="4"/>
        <v/>
      </c>
      <c r="P55" s="1" t="str">
        <f>AVERAGE(VLOOKUP(A55,'🏈NFL Efficiency'!C:N,12,false),VLOOKUP(A55,'🏉NFL'!C:V,20,false))</f>
        <v>#N/A</v>
      </c>
      <c r="R55" s="1">
        <f t="shared" si="6"/>
        <v>0</v>
      </c>
    </row>
    <row r="56">
      <c r="D56" s="2" t="str">
        <f>VLOOKUP(A56,'🏈NFL Efficiency'!C:K,9,false)</f>
        <v>#N/A</v>
      </c>
      <c r="E56" s="2" t="str">
        <f>VLOOKUP(A56,'🏉NFL'!C:S,17,false)</f>
        <v>#N/A</v>
      </c>
      <c r="F56" s="1" t="str">
        <f>VLOOKUP(A56,'🏈NFL Efficiency'!C:O,13,false)</f>
        <v>#N/A</v>
      </c>
      <c r="G56" s="1" t="str">
        <f>VLOOKUP(A56,'🏉NFL'!C:W,21,false)</f>
        <v>#N/A</v>
      </c>
      <c r="H56" s="2" t="str">
        <f>VLOOKUP(B56,'🪄GPT'!D:H,5,false)</f>
        <v>#N/A</v>
      </c>
      <c r="I56" s="2" t="str">
        <f>VLOOKUP(B56,'🎱AI 3'!D:H,5,false)</f>
        <v>#N/A</v>
      </c>
      <c r="J56" s="2" t="str">
        <f>VLOOKUP(B56,'🦊AI 4'!D:T,17,false)</f>
        <v>#N/A</v>
      </c>
      <c r="K56" s="2"/>
      <c r="M56" s="2"/>
      <c r="N56" s="1" t="str">
        <f t="shared" si="3"/>
        <v/>
      </c>
      <c r="O56" s="1" t="str">
        <f t="shared" si="4"/>
        <v/>
      </c>
      <c r="P56" s="1" t="str">
        <f>AVERAGE(VLOOKUP(A56,'🏈NFL Efficiency'!C:N,12,false),VLOOKUP(A56,'🏉NFL'!C:V,20,false))</f>
        <v>#N/A</v>
      </c>
      <c r="R56" s="1">
        <f t="shared" si="6"/>
        <v>0</v>
      </c>
    </row>
    <row r="57">
      <c r="D57" s="2" t="str">
        <f>VLOOKUP(A57,'🏈NFL Efficiency'!C:K,9,false)</f>
        <v>#N/A</v>
      </c>
      <c r="E57" s="2" t="str">
        <f>VLOOKUP(A57,'🏉NFL'!C:S,17,false)</f>
        <v>#N/A</v>
      </c>
      <c r="F57" s="1" t="str">
        <f>VLOOKUP(A57,'🏈NFL Efficiency'!C:O,13,false)</f>
        <v>#N/A</v>
      </c>
      <c r="G57" s="1" t="str">
        <f>VLOOKUP(A57,'🏉NFL'!C:W,21,false)</f>
        <v>#N/A</v>
      </c>
      <c r="H57" s="2" t="str">
        <f>VLOOKUP(B57,'🪄GPT'!D:H,5,false)</f>
        <v>#N/A</v>
      </c>
      <c r="I57" s="2" t="str">
        <f>VLOOKUP(B57,'🎱AI 3'!D:H,5,false)</f>
        <v>#N/A</v>
      </c>
      <c r="J57" s="2" t="str">
        <f>VLOOKUP(B57,'🦊AI 4'!D:T,17,false)</f>
        <v>#N/A</v>
      </c>
      <c r="K57" s="2"/>
      <c r="M57" s="2"/>
      <c r="N57" s="1" t="str">
        <f t="shared" si="3"/>
        <v/>
      </c>
      <c r="O57" s="1" t="str">
        <f t="shared" si="4"/>
        <v/>
      </c>
      <c r="P57" s="1" t="str">
        <f>AVERAGE(VLOOKUP(A57,'🏈NFL Efficiency'!C:N,12,false),VLOOKUP(A57,'🏉NFL'!C:V,20,false))</f>
        <v>#N/A</v>
      </c>
      <c r="R57" s="1">
        <f t="shared" si="6"/>
        <v>0</v>
      </c>
    </row>
    <row r="58">
      <c r="D58" s="2" t="str">
        <f>VLOOKUP(A58,'🏈NFL Efficiency'!C:K,9,false)</f>
        <v>#N/A</v>
      </c>
      <c r="E58" s="2" t="str">
        <f>VLOOKUP(A58,'🏉NFL'!C:S,17,false)</f>
        <v>#N/A</v>
      </c>
      <c r="F58" s="1" t="str">
        <f>VLOOKUP(A58,'🏈NFL Efficiency'!C:O,13,false)</f>
        <v>#N/A</v>
      </c>
      <c r="G58" s="1" t="str">
        <f>VLOOKUP(A58,'🏉NFL'!C:W,21,false)</f>
        <v>#N/A</v>
      </c>
      <c r="H58" s="2" t="str">
        <f>VLOOKUP(B58,'🪄GPT'!D:H,5,false)</f>
        <v>#N/A</v>
      </c>
      <c r="I58" s="2" t="str">
        <f>VLOOKUP(B58,'🎱AI 3'!D:H,5,false)</f>
        <v>#N/A</v>
      </c>
      <c r="J58" s="2" t="str">
        <f>VLOOKUP(B58,'🦊AI 4'!D:T,17,false)</f>
        <v>#N/A</v>
      </c>
      <c r="K58" s="2"/>
      <c r="M58" s="2"/>
      <c r="N58" s="1" t="str">
        <f t="shared" si="3"/>
        <v/>
      </c>
      <c r="O58" s="1" t="str">
        <f t="shared" si="4"/>
        <v/>
      </c>
      <c r="P58" s="1" t="str">
        <f>AVERAGE(VLOOKUP(A58,'🏈NFL Efficiency'!C:N,12,false),VLOOKUP(A58,'🏉NFL'!C:V,20,false))</f>
        <v>#N/A</v>
      </c>
      <c r="R58" s="1">
        <f t="shared" si="6"/>
        <v>0</v>
      </c>
    </row>
    <row r="59">
      <c r="D59" s="2" t="str">
        <f>VLOOKUP(A59,'🏈NFL Efficiency'!C:K,9,false)</f>
        <v>#N/A</v>
      </c>
      <c r="E59" s="2" t="str">
        <f>VLOOKUP(A59,'🏉NFL'!C:S,17,false)</f>
        <v>#N/A</v>
      </c>
      <c r="F59" s="1" t="str">
        <f>VLOOKUP(A59,'🏈NFL Efficiency'!C:O,13,false)</f>
        <v>#N/A</v>
      </c>
      <c r="G59" s="1" t="str">
        <f>VLOOKUP(A59,'🏉NFL'!C:W,21,false)</f>
        <v>#N/A</v>
      </c>
      <c r="H59" s="2" t="str">
        <f>VLOOKUP(B59,'🪄GPT'!D:H,5,false)</f>
        <v>#N/A</v>
      </c>
      <c r="I59" s="2" t="str">
        <f>VLOOKUP(B59,'🎱AI 3'!D:H,5,false)</f>
        <v>#N/A</v>
      </c>
      <c r="J59" s="2" t="str">
        <f>VLOOKUP(B59,'🦊AI 4'!D:T,17,false)</f>
        <v>#N/A</v>
      </c>
      <c r="K59" s="2"/>
      <c r="M59" s="2"/>
      <c r="N59" s="1" t="str">
        <f t="shared" si="3"/>
        <v/>
      </c>
      <c r="O59" s="1" t="str">
        <f t="shared" si="4"/>
        <v/>
      </c>
      <c r="P59" s="1" t="str">
        <f>AVERAGE(VLOOKUP(A59,'🏈NFL Efficiency'!C:N,12,false),VLOOKUP(A59,'🏉NFL'!C:V,20,false))</f>
        <v>#N/A</v>
      </c>
      <c r="R59" s="1">
        <f t="shared" si="6"/>
        <v>0</v>
      </c>
    </row>
    <row r="60">
      <c r="D60" s="2" t="str">
        <f>VLOOKUP(A60,'🏈NFL Efficiency'!C:K,9,false)</f>
        <v>#N/A</v>
      </c>
      <c r="E60" s="2" t="str">
        <f>VLOOKUP(A60,'🏉NFL'!C:S,17,false)</f>
        <v>#N/A</v>
      </c>
      <c r="F60" s="1" t="str">
        <f>VLOOKUP(A60,'🏈NFL Efficiency'!C:O,13,false)</f>
        <v>#N/A</v>
      </c>
      <c r="G60" s="1" t="str">
        <f>VLOOKUP(A60,'🏉NFL'!C:W,21,false)</f>
        <v>#N/A</v>
      </c>
      <c r="H60" s="2" t="str">
        <f>VLOOKUP(B60,'🪄GPT'!D:H,5,false)</f>
        <v>#N/A</v>
      </c>
      <c r="I60" s="2" t="str">
        <f>VLOOKUP(B60,'🎱AI 3'!D:H,5,false)</f>
        <v>#N/A</v>
      </c>
      <c r="J60" s="2" t="str">
        <f>VLOOKUP(B60,'🦊AI 4'!D:T,17,false)</f>
        <v>#N/A</v>
      </c>
      <c r="K60" s="2"/>
      <c r="M60" s="2"/>
      <c r="N60" s="1" t="str">
        <f t="shared" si="3"/>
        <v/>
      </c>
      <c r="O60" s="1" t="str">
        <f t="shared" si="4"/>
        <v/>
      </c>
      <c r="P60" s="1" t="str">
        <f>AVERAGE(VLOOKUP(A60,'🏈NFL Efficiency'!C:N,12,false),VLOOKUP(A60,'🏉NFL'!C:V,20,false))</f>
        <v>#N/A</v>
      </c>
      <c r="R60" s="1">
        <f t="shared" si="6"/>
        <v>0</v>
      </c>
    </row>
    <row r="61">
      <c r="D61" s="2"/>
      <c r="E61" s="2"/>
      <c r="H61" s="2"/>
      <c r="I61" s="2"/>
      <c r="J61" s="2"/>
      <c r="K61" s="2"/>
      <c r="M61" s="2"/>
      <c r="P61" s="1" t="str">
        <f>AVERAGE(VLOOKUP(A61,'🏈NFL Efficiency'!C:N,12,false),VLOOKUP(A61,'🏉NFL'!C:V,20,false))</f>
        <v>#N/A</v>
      </c>
      <c r="R61" s="1">
        <f t="shared" si="6"/>
        <v>0</v>
      </c>
    </row>
    <row r="62">
      <c r="D62" s="2"/>
      <c r="E62" s="2"/>
      <c r="H62" s="2"/>
      <c r="I62" s="2"/>
      <c r="J62" s="2"/>
      <c r="K62" s="2"/>
      <c r="M62" s="2"/>
      <c r="P62" s="1" t="str">
        <f>AVERAGE(VLOOKUP(A62,'🏈NFL Efficiency'!C:N,12,false),VLOOKUP(A62,'🏉NFL'!C:V,20,false))</f>
        <v>#N/A</v>
      </c>
      <c r="R62" s="1">
        <f t="shared" si="6"/>
        <v>0</v>
      </c>
    </row>
    <row r="63">
      <c r="D63" s="2"/>
      <c r="E63" s="2"/>
      <c r="H63" s="2"/>
      <c r="I63" s="2"/>
      <c r="J63" s="2"/>
      <c r="K63" s="2"/>
      <c r="M63" s="2"/>
      <c r="P63" s="1" t="str">
        <f>AVERAGE(VLOOKUP(A63,'🏈NFL Efficiency'!C:N,12,false),VLOOKUP(A63,'🏉NFL'!C:V,20,false))</f>
        <v>#N/A</v>
      </c>
      <c r="R63" s="1">
        <f t="shared" si="6"/>
        <v>0</v>
      </c>
    </row>
    <row r="64">
      <c r="D64" s="2"/>
      <c r="E64" s="2"/>
      <c r="H64" s="2"/>
      <c r="I64" s="2"/>
      <c r="J64" s="2"/>
      <c r="K64" s="2"/>
      <c r="M64" s="2"/>
      <c r="P64" s="1" t="str">
        <f>AVERAGE(VLOOKUP(A64,'🏈NFL Efficiency'!C:N,12,false),VLOOKUP(A64,'🏉NFL'!C:V,20,false))</f>
        <v>#N/A</v>
      </c>
      <c r="R64" s="1">
        <f t="shared" si="6"/>
        <v>0</v>
      </c>
    </row>
    <row r="65">
      <c r="D65" s="2"/>
      <c r="E65" s="2"/>
      <c r="H65" s="2"/>
      <c r="I65" s="2"/>
      <c r="J65" s="2"/>
      <c r="K65" s="2"/>
      <c r="M65" s="2"/>
      <c r="P65" s="1" t="str">
        <f>AVERAGE(VLOOKUP(A65,'🏈NFL Efficiency'!C:N,12,false),VLOOKUP(A65,'🏉NFL'!C:V,20,false))</f>
        <v>#N/A</v>
      </c>
      <c r="R65" s="1">
        <f t="shared" si="6"/>
        <v>0</v>
      </c>
    </row>
    <row r="66">
      <c r="D66" s="2"/>
      <c r="E66" s="2"/>
      <c r="H66" s="2"/>
      <c r="I66" s="2"/>
      <c r="J66" s="2"/>
      <c r="K66" s="2"/>
      <c r="M66" s="2"/>
      <c r="P66" s="1" t="str">
        <f>AVERAGE(VLOOKUP(A66,'🏈NFL Efficiency'!C:N,12,false),VLOOKUP(A66,'🏉NFL'!C:V,20,false))</f>
        <v>#N/A</v>
      </c>
      <c r="R66" s="1">
        <f t="shared" si="6"/>
        <v>0</v>
      </c>
    </row>
    <row r="67">
      <c r="D67" s="2"/>
      <c r="E67" s="2"/>
      <c r="H67" s="2"/>
      <c r="I67" s="2"/>
      <c r="J67" s="2"/>
      <c r="K67" s="2"/>
      <c r="M67" s="2"/>
      <c r="P67" s="1" t="str">
        <f>AVERAGE(VLOOKUP(A67,'🏈NFL Efficiency'!C:N,12,false),VLOOKUP(A67,'🏉NFL'!C:V,20,false))</f>
        <v>#N/A</v>
      </c>
      <c r="R67" s="1">
        <f t="shared" si="6"/>
        <v>0</v>
      </c>
    </row>
    <row r="68">
      <c r="D68" s="2"/>
      <c r="E68" s="2"/>
      <c r="H68" s="2"/>
      <c r="I68" s="2"/>
      <c r="J68" s="2"/>
      <c r="K68" s="2"/>
      <c r="M68" s="2"/>
      <c r="P68" s="1" t="str">
        <f>AVERAGE(VLOOKUP(A68,'🏈NFL Efficiency'!C:N,12,false),VLOOKUP(A68,'🏉NFL'!C:V,20,false))</f>
        <v>#N/A</v>
      </c>
      <c r="R68" s="1">
        <f t="shared" si="6"/>
        <v>0</v>
      </c>
    </row>
    <row r="69">
      <c r="D69" s="2"/>
      <c r="E69" s="2"/>
      <c r="H69" s="2"/>
      <c r="I69" s="2"/>
      <c r="J69" s="2"/>
      <c r="K69" s="2"/>
      <c r="M69" s="2"/>
      <c r="P69" s="1" t="str">
        <f>AVERAGE(VLOOKUP(A69,'🏈NFL Efficiency'!C:N,12,false),VLOOKUP(A69,'🏉NFL'!C:V,20,false))</f>
        <v>#N/A</v>
      </c>
      <c r="R69" s="1">
        <f t="shared" si="6"/>
        <v>0</v>
      </c>
    </row>
    <row r="70">
      <c r="D70" s="2"/>
      <c r="E70" s="2"/>
      <c r="H70" s="2"/>
      <c r="I70" s="2"/>
      <c r="J70" s="2"/>
      <c r="K70" s="2"/>
      <c r="M70" s="2"/>
      <c r="P70" s="1" t="str">
        <f>AVERAGE(VLOOKUP(A70,'🏈NFL Efficiency'!C:N,12,false),VLOOKUP(A70,'🏉NFL'!C:V,20,false))</f>
        <v>#N/A</v>
      </c>
      <c r="R70" s="1">
        <f t="shared" si="6"/>
        <v>0</v>
      </c>
    </row>
    <row r="71">
      <c r="D71" s="2"/>
      <c r="E71" s="2"/>
      <c r="H71" s="2"/>
      <c r="I71" s="2"/>
      <c r="J71" s="2"/>
      <c r="K71" s="2"/>
      <c r="M71" s="2"/>
      <c r="P71" s="1" t="str">
        <f>AVERAGE(VLOOKUP(A71,'🏈NFL Efficiency'!C:N,12,false),VLOOKUP(A71,'🏉NFL'!C:V,20,false))</f>
        <v>#N/A</v>
      </c>
      <c r="R71" s="1">
        <f t="shared" si="6"/>
        <v>0</v>
      </c>
    </row>
    <row r="72">
      <c r="D72" s="2"/>
      <c r="E72" s="2"/>
      <c r="H72" s="2"/>
      <c r="I72" s="2"/>
      <c r="J72" s="2"/>
      <c r="K72" s="2"/>
      <c r="M72" s="2"/>
      <c r="P72" s="1" t="str">
        <f>AVERAGE(VLOOKUP(A72,'🏈NFL Efficiency'!C:N,12,false),VLOOKUP(A72,'🏉NFL'!C:V,20,false))</f>
        <v>#N/A</v>
      </c>
      <c r="R72" s="1">
        <f t="shared" si="6"/>
        <v>0</v>
      </c>
    </row>
    <row r="73">
      <c r="D73" s="2"/>
      <c r="E73" s="2"/>
      <c r="H73" s="2"/>
      <c r="I73" s="2"/>
      <c r="J73" s="2"/>
      <c r="K73" s="2"/>
      <c r="M73" s="2"/>
      <c r="P73" s="1" t="str">
        <f>AVERAGE(VLOOKUP(A73,'🏈NFL Efficiency'!C:N,12,false),VLOOKUP(A73,'🏉NFL'!C:V,20,false))</f>
        <v>#N/A</v>
      </c>
      <c r="R73" s="1">
        <f t="shared" si="6"/>
        <v>0</v>
      </c>
    </row>
    <row r="74">
      <c r="D74" s="2"/>
      <c r="E74" s="2"/>
      <c r="H74" s="2"/>
      <c r="I74" s="2"/>
      <c r="J74" s="2"/>
      <c r="K74" s="2"/>
      <c r="M74" s="2"/>
      <c r="P74" s="1" t="str">
        <f>AVERAGE(VLOOKUP(A74,'🏈NFL Efficiency'!C:N,12,false),VLOOKUP(A74,'🏉NFL'!C:V,20,false))</f>
        <v>#N/A</v>
      </c>
      <c r="R74" s="1">
        <f t="shared" si="6"/>
        <v>0</v>
      </c>
    </row>
    <row r="75">
      <c r="D75" s="2"/>
      <c r="E75" s="2"/>
      <c r="H75" s="2"/>
      <c r="I75" s="2"/>
      <c r="J75" s="2"/>
      <c r="K75" s="2"/>
      <c r="M75" s="2"/>
      <c r="P75" s="1" t="str">
        <f>AVERAGE(VLOOKUP(A75,'🏈NFL Efficiency'!C:N,12,false),VLOOKUP(A75,'🏉NFL'!C:V,20,false))</f>
        <v>#N/A</v>
      </c>
      <c r="R75" s="1">
        <f t="shared" si="6"/>
        <v>0</v>
      </c>
    </row>
    <row r="76">
      <c r="D76" s="2"/>
      <c r="E76" s="2"/>
      <c r="H76" s="2"/>
      <c r="I76" s="2"/>
      <c r="J76" s="2"/>
      <c r="K76" s="2"/>
      <c r="M76" s="2"/>
      <c r="P76" s="1" t="str">
        <f>AVERAGE(VLOOKUP(A76,'🏈NFL Efficiency'!C:N,12,false),VLOOKUP(A76,'🏉NFL'!C:V,20,false))</f>
        <v>#N/A</v>
      </c>
      <c r="R76" s="1">
        <f t="shared" si="6"/>
        <v>0</v>
      </c>
    </row>
    <row r="77">
      <c r="D77" s="2"/>
      <c r="E77" s="2"/>
      <c r="H77" s="2"/>
      <c r="I77" s="2"/>
      <c r="J77" s="2"/>
      <c r="K77" s="2"/>
      <c r="M77" s="2"/>
      <c r="P77" s="1" t="str">
        <f>AVERAGE(VLOOKUP(A77,'🏈NFL Efficiency'!C:N,12,false),VLOOKUP(A77,'🏉NFL'!C:V,20,false))</f>
        <v>#N/A</v>
      </c>
      <c r="R77" s="1">
        <f t="shared" si="6"/>
        <v>0</v>
      </c>
    </row>
    <row r="78">
      <c r="D78" s="2"/>
      <c r="E78" s="2"/>
      <c r="H78" s="2"/>
      <c r="I78" s="2"/>
      <c r="J78" s="2"/>
      <c r="K78" s="2"/>
      <c r="M78" s="2"/>
      <c r="P78" s="1" t="str">
        <f>AVERAGE(VLOOKUP(A78,'🏈NFL Efficiency'!C:N,12,false),VLOOKUP(A78,'🏉NFL'!C:V,20,false))</f>
        <v>#N/A</v>
      </c>
      <c r="R78" s="1">
        <f t="shared" si="6"/>
        <v>0</v>
      </c>
    </row>
    <row r="79">
      <c r="D79" s="2"/>
      <c r="E79" s="2"/>
      <c r="H79" s="2"/>
      <c r="I79" s="2"/>
      <c r="J79" s="2"/>
      <c r="K79" s="2"/>
      <c r="M79" s="2"/>
      <c r="P79" s="1" t="str">
        <f>AVERAGE(VLOOKUP(A79,'🏈NFL Efficiency'!C:N,12,false),VLOOKUP(A79,'🏉NFL'!C:V,20,false))</f>
        <v>#N/A</v>
      </c>
      <c r="R79" s="1">
        <f t="shared" si="6"/>
        <v>0</v>
      </c>
    </row>
    <row r="80">
      <c r="D80" s="2"/>
      <c r="E80" s="2"/>
      <c r="H80" s="2"/>
      <c r="I80" s="2"/>
      <c r="J80" s="2"/>
      <c r="K80" s="2"/>
      <c r="M80" s="2"/>
      <c r="P80" s="1" t="str">
        <f>AVERAGE(VLOOKUP(A80,'🏈NFL Efficiency'!C:N,12,false),VLOOKUP(A80,'🏉NFL'!C:V,20,false))</f>
        <v>#N/A</v>
      </c>
      <c r="R80" s="1">
        <f t="shared" si="6"/>
        <v>0</v>
      </c>
    </row>
    <row r="81">
      <c r="D81" s="2"/>
      <c r="E81" s="2"/>
      <c r="H81" s="2"/>
      <c r="I81" s="2"/>
      <c r="J81" s="2"/>
      <c r="K81" s="2"/>
      <c r="M81" s="2"/>
      <c r="P81" s="1" t="str">
        <f>AVERAGE(VLOOKUP(A81,'🏈NFL Efficiency'!C:N,12,false),VLOOKUP(A81,'🏉NFL'!C:V,20,false))</f>
        <v>#N/A</v>
      </c>
      <c r="R81" s="1">
        <f t="shared" si="6"/>
        <v>0</v>
      </c>
    </row>
    <row r="82">
      <c r="D82" s="2"/>
      <c r="E82" s="2"/>
      <c r="H82" s="2"/>
      <c r="I82" s="2"/>
      <c r="J82" s="2"/>
      <c r="K82" s="2"/>
      <c r="M82" s="2"/>
      <c r="P82" s="1" t="str">
        <f>AVERAGE(VLOOKUP(A82,'🏈NFL Efficiency'!C:N,12,false),VLOOKUP(A82,'🏉NFL'!C:V,20,false))</f>
        <v>#N/A</v>
      </c>
      <c r="R82" s="1">
        <f t="shared" si="6"/>
        <v>0</v>
      </c>
    </row>
    <row r="83">
      <c r="D83" s="2"/>
      <c r="E83" s="2"/>
      <c r="H83" s="2"/>
      <c r="I83" s="2"/>
      <c r="J83" s="2"/>
      <c r="K83" s="2"/>
      <c r="M83" s="2"/>
      <c r="P83" s="1" t="str">
        <f>AVERAGE(VLOOKUP(A83,'🏈NFL Efficiency'!C:N,12,false),VLOOKUP(A83,'🏉NFL'!C:V,20,false))</f>
        <v>#N/A</v>
      </c>
      <c r="R83" s="1">
        <f t="shared" si="6"/>
        <v>0</v>
      </c>
    </row>
    <row r="84">
      <c r="D84" s="2"/>
      <c r="E84" s="2"/>
      <c r="H84" s="2"/>
      <c r="I84" s="2"/>
      <c r="J84" s="2"/>
      <c r="K84" s="2"/>
      <c r="M84" s="2"/>
      <c r="P84" s="1" t="str">
        <f>AVERAGE(VLOOKUP(A84,'🏈NFL Efficiency'!C:N,12,false),VLOOKUP(A84,'🏉NFL'!C:V,20,false))</f>
        <v>#N/A</v>
      </c>
      <c r="R84" s="1">
        <f t="shared" si="6"/>
        <v>0</v>
      </c>
    </row>
    <row r="85">
      <c r="D85" s="2"/>
      <c r="E85" s="2"/>
      <c r="H85" s="2"/>
      <c r="I85" s="2"/>
      <c r="J85" s="2"/>
      <c r="K85" s="2"/>
      <c r="M85" s="2"/>
      <c r="P85" s="1" t="str">
        <f>AVERAGE(VLOOKUP(A85,'🏈NFL Efficiency'!C:N,12,false),VLOOKUP(A85,'🏉NFL'!C:V,20,false))</f>
        <v>#N/A</v>
      </c>
      <c r="R85" s="1">
        <f t="shared" si="6"/>
        <v>0</v>
      </c>
    </row>
    <row r="86">
      <c r="D86" s="2"/>
      <c r="E86" s="2"/>
      <c r="H86" s="2"/>
      <c r="I86" s="2"/>
      <c r="J86" s="2"/>
      <c r="K86" s="2"/>
      <c r="M86" s="2"/>
      <c r="P86" s="1" t="str">
        <f>AVERAGE(VLOOKUP(A86,'🏈NFL Efficiency'!C:N,12,false),VLOOKUP(A86,'🏉NFL'!C:V,20,false))</f>
        <v>#N/A</v>
      </c>
      <c r="R86" s="1">
        <f t="shared" si="6"/>
        <v>0</v>
      </c>
    </row>
    <row r="87">
      <c r="D87" s="2"/>
      <c r="E87" s="2"/>
      <c r="H87" s="2"/>
      <c r="I87" s="2"/>
      <c r="J87" s="2"/>
      <c r="K87" s="2"/>
      <c r="M87" s="2"/>
      <c r="P87" s="1" t="str">
        <f>AVERAGE(VLOOKUP(A87,'🏈NFL Efficiency'!C:N,12,false),VLOOKUP(A87,'🏉NFL'!C:V,20,false))</f>
        <v>#N/A</v>
      </c>
      <c r="R87" s="1">
        <f t="shared" si="6"/>
        <v>0</v>
      </c>
    </row>
    <row r="88">
      <c r="D88" s="2"/>
      <c r="E88" s="2"/>
      <c r="H88" s="2"/>
      <c r="I88" s="2"/>
      <c r="J88" s="2"/>
      <c r="K88" s="2"/>
      <c r="M88" s="2"/>
      <c r="P88" s="1" t="str">
        <f>AVERAGE(VLOOKUP(A88,'🏈NFL Efficiency'!C:N,12,false),VLOOKUP(A88,'🏉NFL'!C:V,20,false))</f>
        <v>#N/A</v>
      </c>
      <c r="R88" s="1">
        <f t="shared" si="6"/>
        <v>0</v>
      </c>
    </row>
    <row r="89">
      <c r="D89" s="2"/>
      <c r="E89" s="2"/>
      <c r="H89" s="2"/>
      <c r="I89" s="2"/>
      <c r="J89" s="2"/>
      <c r="K89" s="2"/>
      <c r="M89" s="2"/>
      <c r="P89" s="1" t="str">
        <f>AVERAGE(VLOOKUP(A89,'🏈NFL Efficiency'!C:N,12,false),VLOOKUP(A89,'🏉NFL'!C:V,20,false))</f>
        <v>#N/A</v>
      </c>
      <c r="R89" s="1">
        <f t="shared" si="6"/>
        <v>0</v>
      </c>
    </row>
    <row r="90">
      <c r="D90" s="2"/>
      <c r="E90" s="2"/>
      <c r="H90" s="2"/>
      <c r="I90" s="2"/>
      <c r="J90" s="2"/>
      <c r="K90" s="2"/>
      <c r="M90" s="2"/>
      <c r="P90" s="1" t="str">
        <f>AVERAGE(VLOOKUP(A90,'🏈NFL Efficiency'!C:N,12,false),VLOOKUP(A90,'🏉NFL'!C:V,20,false))</f>
        <v>#N/A</v>
      </c>
      <c r="R90" s="1">
        <f t="shared" si="6"/>
        <v>0</v>
      </c>
    </row>
    <row r="91">
      <c r="D91" s="2"/>
      <c r="E91" s="2"/>
      <c r="H91" s="2"/>
      <c r="I91" s="2"/>
      <c r="J91" s="2"/>
      <c r="K91" s="2"/>
      <c r="M91" s="2"/>
      <c r="P91" s="1" t="str">
        <f>AVERAGE(VLOOKUP(A91,'🏈NFL Efficiency'!C:N,12,false),VLOOKUP(A91,'🏉NFL'!C:V,20,false))</f>
        <v>#N/A</v>
      </c>
      <c r="R91" s="1">
        <f t="shared" si="6"/>
        <v>0</v>
      </c>
    </row>
    <row r="92">
      <c r="D92" s="2"/>
      <c r="E92" s="2"/>
      <c r="H92" s="2"/>
      <c r="I92" s="2"/>
      <c r="J92" s="2"/>
      <c r="K92" s="2"/>
      <c r="M92" s="2"/>
      <c r="P92" s="1" t="str">
        <f>AVERAGE(VLOOKUP(A92,'🏈NFL Efficiency'!C:N,12,false),VLOOKUP(A92,'🏉NFL'!C:V,20,false))</f>
        <v>#N/A</v>
      </c>
      <c r="R92" s="1">
        <f t="shared" si="6"/>
        <v>0</v>
      </c>
    </row>
    <row r="93">
      <c r="D93" s="2"/>
      <c r="E93" s="2"/>
      <c r="H93" s="2"/>
      <c r="I93" s="2"/>
      <c r="J93" s="2"/>
      <c r="K93" s="2"/>
      <c r="M93" s="2"/>
      <c r="P93" s="1" t="str">
        <f>AVERAGE(VLOOKUP(A93,'🏈NFL Efficiency'!C:N,12,false),VLOOKUP(A93,'🏉NFL'!C:V,20,false))</f>
        <v>#N/A</v>
      </c>
      <c r="R93" s="1">
        <f t="shared" si="6"/>
        <v>0</v>
      </c>
    </row>
    <row r="94">
      <c r="D94" s="2"/>
      <c r="E94" s="2"/>
      <c r="H94" s="2"/>
      <c r="I94" s="2"/>
      <c r="J94" s="2"/>
      <c r="K94" s="2"/>
      <c r="M94" s="2"/>
      <c r="P94" s="1" t="str">
        <f>AVERAGE(VLOOKUP(A94,'🏈NFL Efficiency'!C:N,12,false),VLOOKUP(A94,'🏉NFL'!C:V,20,false))</f>
        <v>#N/A</v>
      </c>
      <c r="R94" s="1">
        <f t="shared" si="6"/>
        <v>0</v>
      </c>
    </row>
    <row r="95">
      <c r="D95" s="2"/>
      <c r="E95" s="2"/>
      <c r="H95" s="2"/>
      <c r="I95" s="2"/>
      <c r="J95" s="2"/>
      <c r="K95" s="2"/>
      <c r="M95" s="2"/>
      <c r="P95" s="1" t="str">
        <f>AVERAGE(VLOOKUP(A95,'🏈NFL Efficiency'!C:N,12,false),VLOOKUP(A95,'🏉NFL'!C:V,20,false))</f>
        <v>#N/A</v>
      </c>
      <c r="R95" s="1">
        <f t="shared" si="6"/>
        <v>0</v>
      </c>
    </row>
    <row r="96">
      <c r="D96" s="2"/>
      <c r="E96" s="2"/>
      <c r="H96" s="2"/>
      <c r="I96" s="2"/>
      <c r="J96" s="2"/>
      <c r="K96" s="2"/>
      <c r="M96" s="2"/>
      <c r="P96" s="1" t="str">
        <f>AVERAGE(VLOOKUP(A96,'🏈NFL Efficiency'!C:N,12,false),VLOOKUP(A96,'🏉NFL'!C:V,20,false))</f>
        <v>#N/A</v>
      </c>
      <c r="R96" s="1">
        <f t="shared" si="6"/>
        <v>0</v>
      </c>
    </row>
    <row r="97">
      <c r="D97" s="2"/>
      <c r="E97" s="2"/>
      <c r="H97" s="2"/>
      <c r="I97" s="2"/>
      <c r="J97" s="2"/>
      <c r="K97" s="2"/>
      <c r="M97" s="2"/>
      <c r="P97" s="1" t="str">
        <f>AVERAGE(VLOOKUP(A97,'🏈NFL Efficiency'!C:N,12,false),VLOOKUP(A97,'🏉NFL'!C:V,20,false))</f>
        <v>#N/A</v>
      </c>
      <c r="R97" s="1">
        <f t="shared" si="6"/>
        <v>0</v>
      </c>
    </row>
    <row r="98">
      <c r="D98" s="2"/>
      <c r="E98" s="2"/>
      <c r="H98" s="2"/>
      <c r="I98" s="2"/>
      <c r="J98" s="2"/>
      <c r="K98" s="2"/>
      <c r="M98" s="2"/>
      <c r="P98" s="1" t="str">
        <f>AVERAGE(VLOOKUP(A98,'🏈NFL Efficiency'!C:N,12,false),VLOOKUP(A98,'🏉NFL'!C:V,20,false))</f>
        <v>#N/A</v>
      </c>
      <c r="R98" s="1">
        <f t="shared" si="6"/>
        <v>0</v>
      </c>
    </row>
    <row r="99">
      <c r="D99" s="2"/>
      <c r="E99" s="2"/>
      <c r="H99" s="2"/>
      <c r="I99" s="2"/>
      <c r="J99" s="2"/>
      <c r="K99" s="2"/>
      <c r="M99" s="2"/>
      <c r="P99" s="1" t="str">
        <f>AVERAGE(VLOOKUP(A99,'🏈NFL Efficiency'!C:N,12,false),VLOOKUP(A99,'🏉NFL'!C:V,20,false))</f>
        <v>#N/A</v>
      </c>
      <c r="R99" s="1">
        <f t="shared" si="6"/>
        <v>0</v>
      </c>
    </row>
    <row r="100">
      <c r="D100" s="2"/>
      <c r="E100" s="2"/>
      <c r="H100" s="2"/>
      <c r="I100" s="2"/>
      <c r="J100" s="2"/>
      <c r="K100" s="2"/>
      <c r="M100" s="2"/>
      <c r="P100" s="1" t="str">
        <f>AVERAGE(VLOOKUP(A100,'🏈NFL Efficiency'!C:N,12,false),VLOOKUP(A100,'🏉NFL'!C:V,20,false))</f>
        <v>#N/A</v>
      </c>
      <c r="R100" s="1">
        <f t="shared" si="6"/>
        <v>0</v>
      </c>
    </row>
    <row r="101">
      <c r="D101" s="2"/>
      <c r="E101" s="2"/>
      <c r="H101" s="2"/>
      <c r="I101" s="2"/>
      <c r="J101" s="2"/>
      <c r="K101" s="2"/>
      <c r="M101" s="2"/>
      <c r="P101" s="1" t="str">
        <f>AVERAGE(VLOOKUP(A101,'🏈NFL Efficiency'!C:N,12,false),VLOOKUP(A101,'🏉NFL'!C:V,20,false))</f>
        <v>#N/A</v>
      </c>
      <c r="R101" s="1">
        <f t="shared" si="6"/>
        <v>0</v>
      </c>
    </row>
    <row r="102">
      <c r="D102" s="2"/>
      <c r="E102" s="2"/>
      <c r="H102" s="2"/>
      <c r="I102" s="2"/>
      <c r="J102" s="2"/>
      <c r="K102" s="2"/>
      <c r="M102" s="2"/>
      <c r="P102" s="1" t="str">
        <f>AVERAGE(VLOOKUP(A102,'🏈NFL Efficiency'!C:N,12,false),VLOOKUP(A102,'🏉NFL'!C:V,20,false))</f>
        <v>#N/A</v>
      </c>
      <c r="R102" s="1">
        <f t="shared" si="6"/>
        <v>0</v>
      </c>
    </row>
    <row r="103">
      <c r="D103" s="2"/>
      <c r="E103" s="2"/>
      <c r="H103" s="2"/>
      <c r="I103" s="2"/>
      <c r="J103" s="2"/>
      <c r="K103" s="2"/>
      <c r="M103" s="2"/>
      <c r="P103" s="1" t="str">
        <f>AVERAGE(VLOOKUP(A103,'🏈NFL Efficiency'!C:N,12,false),VLOOKUP(A103,'🏉NFL'!C:V,20,false))</f>
        <v>#N/A</v>
      </c>
      <c r="R103" s="1">
        <f t="shared" si="6"/>
        <v>0</v>
      </c>
    </row>
    <row r="104">
      <c r="D104" s="2"/>
      <c r="E104" s="2"/>
      <c r="H104" s="2"/>
      <c r="I104" s="2"/>
      <c r="J104" s="2"/>
      <c r="K104" s="2"/>
      <c r="M104" s="2"/>
      <c r="P104" s="1" t="str">
        <f>AVERAGE(VLOOKUP(A104,'🏈NFL Efficiency'!C:N,12,false),VLOOKUP(A104,'🏉NFL'!C:V,20,false))</f>
        <v>#N/A</v>
      </c>
      <c r="R104" s="1">
        <f t="shared" si="6"/>
        <v>0</v>
      </c>
    </row>
    <row r="105">
      <c r="D105" s="2"/>
      <c r="E105" s="2"/>
      <c r="H105" s="2"/>
      <c r="I105" s="2"/>
      <c r="J105" s="2"/>
      <c r="K105" s="2"/>
      <c r="M105" s="2"/>
      <c r="P105" s="1" t="str">
        <f>AVERAGE(VLOOKUP(A105,'🏈NFL Efficiency'!C:N,12,false),VLOOKUP(A105,'🏉NFL'!C:V,20,false))</f>
        <v>#N/A</v>
      </c>
      <c r="R105" s="1">
        <f t="shared" si="6"/>
        <v>0</v>
      </c>
    </row>
    <row r="106">
      <c r="D106" s="2"/>
      <c r="E106" s="2"/>
      <c r="H106" s="2"/>
      <c r="I106" s="2"/>
      <c r="J106" s="2"/>
      <c r="K106" s="2"/>
      <c r="M106" s="2"/>
      <c r="P106" s="1" t="str">
        <f>AVERAGE(VLOOKUP(A106,'🏈NFL Efficiency'!C:N,12,false),VLOOKUP(A106,'🏉NFL'!C:V,20,false))</f>
        <v>#N/A</v>
      </c>
      <c r="R106" s="1">
        <f t="shared" si="6"/>
        <v>0</v>
      </c>
    </row>
    <row r="107">
      <c r="D107" s="2"/>
      <c r="E107" s="2"/>
      <c r="H107" s="2"/>
      <c r="I107" s="2"/>
      <c r="J107" s="2"/>
      <c r="K107" s="2"/>
      <c r="M107" s="2"/>
      <c r="P107" s="1" t="str">
        <f>AVERAGE(VLOOKUP(A107,'🏈NFL Efficiency'!C:N,12,false),VLOOKUP(A107,'🏉NFL'!C:V,20,false))</f>
        <v>#N/A</v>
      </c>
      <c r="R107" s="1">
        <f t="shared" si="6"/>
        <v>0</v>
      </c>
    </row>
    <row r="108">
      <c r="D108" s="2"/>
      <c r="E108" s="2"/>
      <c r="H108" s="2"/>
      <c r="I108" s="2"/>
      <c r="J108" s="2"/>
      <c r="K108" s="2"/>
      <c r="M108" s="2"/>
      <c r="P108" s="1" t="str">
        <f>AVERAGE(VLOOKUP(A108,'🏈NFL Efficiency'!C:N,12,false),VLOOKUP(A108,'🏉NFL'!C:V,20,false))</f>
        <v>#N/A</v>
      </c>
      <c r="R108" s="1">
        <f t="shared" si="6"/>
        <v>0</v>
      </c>
    </row>
    <row r="109">
      <c r="D109" s="2"/>
      <c r="E109" s="2"/>
      <c r="H109" s="2"/>
      <c r="I109" s="2"/>
      <c r="J109" s="2"/>
      <c r="K109" s="2"/>
      <c r="M109" s="2"/>
      <c r="P109" s="1" t="str">
        <f>AVERAGE(VLOOKUP(A109,'🏈NFL Efficiency'!C:N,12,false),VLOOKUP(A109,'🏉NFL'!C:V,20,false))</f>
        <v>#N/A</v>
      </c>
      <c r="R109" s="1">
        <f t="shared" si="6"/>
        <v>0</v>
      </c>
    </row>
    <row r="110">
      <c r="D110" s="2"/>
      <c r="E110" s="2"/>
      <c r="H110" s="2"/>
      <c r="I110" s="2"/>
      <c r="J110" s="2"/>
      <c r="K110" s="2"/>
      <c r="M110" s="2"/>
      <c r="P110" s="1" t="str">
        <f>AVERAGE(VLOOKUP(A110,'🏈NFL Efficiency'!C:N,12,false),VLOOKUP(A110,'🏉NFL'!C:V,20,false))</f>
        <v>#N/A</v>
      </c>
      <c r="R110" s="1">
        <f t="shared" si="6"/>
        <v>0</v>
      </c>
    </row>
    <row r="111">
      <c r="D111" s="2"/>
      <c r="E111" s="2"/>
      <c r="H111" s="2"/>
      <c r="I111" s="2"/>
      <c r="J111" s="2"/>
      <c r="K111" s="2"/>
      <c r="M111" s="2"/>
      <c r="P111" s="1" t="str">
        <f>AVERAGE(VLOOKUP(A111,'🏈NFL Efficiency'!C:N,12,false),VLOOKUP(A111,'🏉NFL'!C:V,20,false))</f>
        <v>#N/A</v>
      </c>
      <c r="R111" s="1">
        <f t="shared" si="6"/>
        <v>0</v>
      </c>
    </row>
    <row r="112">
      <c r="D112" s="2"/>
      <c r="E112" s="2"/>
      <c r="H112" s="2"/>
      <c r="I112" s="2"/>
      <c r="J112" s="2"/>
      <c r="K112" s="2"/>
      <c r="M112" s="2"/>
      <c r="P112" s="1" t="str">
        <f>AVERAGE(VLOOKUP(A112,'🏈NFL Efficiency'!C:N,12,false),VLOOKUP(A112,'🏉NFL'!C:V,20,false))</f>
        <v>#N/A</v>
      </c>
      <c r="R112" s="1">
        <f t="shared" si="6"/>
        <v>0</v>
      </c>
    </row>
    <row r="113">
      <c r="D113" s="2"/>
      <c r="E113" s="2"/>
      <c r="H113" s="2"/>
      <c r="I113" s="2"/>
      <c r="J113" s="2"/>
      <c r="K113" s="2"/>
      <c r="M113" s="2"/>
      <c r="P113" s="1" t="str">
        <f>AVERAGE(VLOOKUP(A113,'🏈NFL Efficiency'!C:N,12,false),VLOOKUP(A113,'🏉NFL'!C:V,20,false))</f>
        <v>#N/A</v>
      </c>
      <c r="R113" s="1">
        <f t="shared" si="6"/>
        <v>0</v>
      </c>
    </row>
    <row r="114">
      <c r="D114" s="2"/>
      <c r="E114" s="2"/>
      <c r="H114" s="2"/>
      <c r="I114" s="2"/>
      <c r="J114" s="2"/>
      <c r="K114" s="2"/>
      <c r="M114" s="2"/>
      <c r="P114" s="1" t="str">
        <f>AVERAGE(VLOOKUP(A114,'🏈NFL Efficiency'!C:N,12,false),VLOOKUP(A114,'🏉NFL'!C:V,20,false))</f>
        <v>#N/A</v>
      </c>
      <c r="R114" s="1">
        <f t="shared" si="6"/>
        <v>0</v>
      </c>
    </row>
    <row r="115">
      <c r="D115" s="2"/>
      <c r="E115" s="2"/>
      <c r="H115" s="2"/>
      <c r="I115" s="2"/>
      <c r="J115" s="2"/>
      <c r="K115" s="2"/>
      <c r="M115" s="2"/>
      <c r="P115" s="1" t="str">
        <f>AVERAGE(VLOOKUP(A115,'🏈NFL Efficiency'!C:N,12,false),VLOOKUP(A115,'🏉NFL'!C:V,20,false))</f>
        <v>#N/A</v>
      </c>
      <c r="R115" s="1">
        <f t="shared" si="6"/>
        <v>0</v>
      </c>
    </row>
    <row r="116">
      <c r="D116" s="2"/>
      <c r="E116" s="2"/>
      <c r="H116" s="2"/>
      <c r="I116" s="2"/>
      <c r="J116" s="2"/>
      <c r="K116" s="2"/>
      <c r="M116" s="2"/>
      <c r="P116" s="1" t="str">
        <f>AVERAGE(VLOOKUP(A116,'🏈NFL Efficiency'!C:N,12,false),VLOOKUP(A116,'🏉NFL'!C:V,20,false))</f>
        <v>#N/A</v>
      </c>
      <c r="R116" s="1">
        <f t="shared" si="6"/>
        <v>0</v>
      </c>
    </row>
    <row r="117">
      <c r="D117" s="2"/>
      <c r="E117" s="2"/>
      <c r="H117" s="2"/>
      <c r="I117" s="2"/>
      <c r="J117" s="2"/>
      <c r="K117" s="2"/>
      <c r="M117" s="2"/>
      <c r="P117" s="1" t="str">
        <f>AVERAGE(VLOOKUP(A117,'🏈NFL Efficiency'!C:N,12,false),VLOOKUP(A117,'🏉NFL'!C:V,20,false))</f>
        <v>#N/A</v>
      </c>
      <c r="R117" s="1">
        <f t="shared" si="6"/>
        <v>0</v>
      </c>
    </row>
    <row r="118">
      <c r="D118" s="2"/>
      <c r="E118" s="2"/>
      <c r="H118" s="2"/>
      <c r="I118" s="2"/>
      <c r="J118" s="2"/>
      <c r="K118" s="2"/>
      <c r="M118" s="2"/>
      <c r="P118" s="1" t="str">
        <f>AVERAGE(VLOOKUP(A118,'🏈NFL Efficiency'!C:N,12,false),VLOOKUP(A118,'🏉NFL'!C:V,20,false))</f>
        <v>#N/A</v>
      </c>
      <c r="R118" s="1">
        <f t="shared" si="6"/>
        <v>0</v>
      </c>
    </row>
    <row r="119">
      <c r="D119" s="2"/>
      <c r="E119" s="2"/>
      <c r="H119" s="2"/>
      <c r="I119" s="2"/>
      <c r="J119" s="2"/>
      <c r="K119" s="2"/>
      <c r="M119" s="2"/>
      <c r="P119" s="1" t="str">
        <f>AVERAGE(VLOOKUP(A119,'🏈NFL Efficiency'!C:N,12,false),VLOOKUP(A119,'🏉NFL'!C:V,20,false))</f>
        <v>#N/A</v>
      </c>
      <c r="R119" s="1">
        <f t="shared" si="6"/>
        <v>0</v>
      </c>
    </row>
    <row r="120">
      <c r="D120" s="2"/>
      <c r="E120" s="2"/>
      <c r="H120" s="2"/>
      <c r="I120" s="2"/>
      <c r="J120" s="2"/>
      <c r="K120" s="2"/>
      <c r="M120" s="2"/>
      <c r="P120" s="1" t="str">
        <f>AVERAGE(VLOOKUP(A120,'🏈NFL Efficiency'!C:N,12,false),VLOOKUP(A120,'🏉NFL'!C:V,20,false))</f>
        <v>#N/A</v>
      </c>
      <c r="R120" s="1">
        <f t="shared" si="6"/>
        <v>0</v>
      </c>
    </row>
    <row r="121">
      <c r="D121" s="2"/>
      <c r="E121" s="2"/>
      <c r="H121" s="2"/>
      <c r="I121" s="2"/>
      <c r="J121" s="2"/>
      <c r="K121" s="2"/>
      <c r="M121" s="2"/>
      <c r="P121" s="1" t="str">
        <f>AVERAGE(VLOOKUP(A121,'🏈NFL Efficiency'!C:N,12,false),VLOOKUP(A121,'🏉NFL'!C:V,20,false))</f>
        <v>#N/A</v>
      </c>
      <c r="R121" s="1">
        <f t="shared" si="6"/>
        <v>0</v>
      </c>
    </row>
    <row r="122">
      <c r="D122" s="2"/>
      <c r="E122" s="2"/>
      <c r="H122" s="2"/>
      <c r="I122" s="2"/>
      <c r="J122" s="2"/>
      <c r="K122" s="2"/>
      <c r="M122" s="2"/>
      <c r="P122" s="1" t="str">
        <f>AVERAGE(VLOOKUP(A122,'🏈NFL Efficiency'!C:N,12,false),VLOOKUP(A122,'🏉NFL'!C:V,20,false))</f>
        <v>#N/A</v>
      </c>
      <c r="R122" s="1">
        <f t="shared" si="6"/>
        <v>0</v>
      </c>
    </row>
    <row r="123">
      <c r="D123" s="2"/>
      <c r="E123" s="2"/>
      <c r="H123" s="2"/>
      <c r="I123" s="2"/>
      <c r="J123" s="2"/>
      <c r="K123" s="2"/>
      <c r="M123" s="2"/>
      <c r="P123" s="1" t="str">
        <f>AVERAGE(VLOOKUP(A123,'🏈NFL Efficiency'!C:N,12,false),VLOOKUP(A123,'🏉NFL'!C:V,20,false))</f>
        <v>#N/A</v>
      </c>
      <c r="R123" s="1">
        <f t="shared" si="6"/>
        <v>0</v>
      </c>
    </row>
    <row r="124">
      <c r="D124" s="2"/>
      <c r="E124" s="2"/>
      <c r="H124" s="2"/>
      <c r="I124" s="2"/>
      <c r="J124" s="2"/>
      <c r="K124" s="2"/>
      <c r="M124" s="2"/>
      <c r="P124" s="1" t="str">
        <f>AVERAGE(VLOOKUP(A124,'🏈NFL Efficiency'!C:N,12,false),VLOOKUP(A124,'🏉NFL'!C:V,20,false))</f>
        <v>#N/A</v>
      </c>
      <c r="R124" s="1">
        <f t="shared" si="6"/>
        <v>0</v>
      </c>
    </row>
    <row r="125">
      <c r="D125" s="2"/>
      <c r="E125" s="2"/>
      <c r="H125" s="2"/>
      <c r="I125" s="2"/>
      <c r="J125" s="2"/>
      <c r="K125" s="2"/>
      <c r="M125" s="2"/>
      <c r="P125" s="1" t="str">
        <f>AVERAGE(VLOOKUP(A125,'🏈NFL Efficiency'!C:N,12,false),VLOOKUP(A125,'🏉NFL'!C:V,20,false))</f>
        <v>#N/A</v>
      </c>
      <c r="R125" s="1">
        <f t="shared" si="6"/>
        <v>0</v>
      </c>
    </row>
    <row r="126">
      <c r="D126" s="2"/>
      <c r="E126" s="2"/>
      <c r="H126" s="2"/>
      <c r="I126" s="2"/>
      <c r="J126" s="2"/>
      <c r="K126" s="2"/>
      <c r="M126" s="2"/>
      <c r="P126" s="1" t="str">
        <f>AVERAGE(VLOOKUP(A126,'🏈NFL Efficiency'!C:N,12,false),VLOOKUP(A126,'🏉NFL'!C:V,20,false))</f>
        <v>#N/A</v>
      </c>
      <c r="R126" s="1">
        <f t="shared" si="6"/>
        <v>0</v>
      </c>
    </row>
    <row r="127">
      <c r="D127" s="2"/>
      <c r="E127" s="2"/>
      <c r="H127" s="2"/>
      <c r="I127" s="2"/>
      <c r="J127" s="2"/>
      <c r="K127" s="2"/>
      <c r="M127" s="2"/>
      <c r="P127" s="1" t="str">
        <f>AVERAGE(VLOOKUP(A127,'🏈NFL Efficiency'!C:N,12,false),VLOOKUP(A127,'🏉NFL'!C:V,20,false))</f>
        <v>#N/A</v>
      </c>
      <c r="R127" s="1">
        <f t="shared" si="6"/>
        <v>0</v>
      </c>
    </row>
    <row r="128">
      <c r="D128" s="2"/>
      <c r="E128" s="2"/>
      <c r="H128" s="2"/>
      <c r="I128" s="2"/>
      <c r="J128" s="2"/>
      <c r="K128" s="2"/>
      <c r="M128" s="2"/>
      <c r="P128" s="1" t="str">
        <f>AVERAGE(VLOOKUP(A128,'🏈NFL Efficiency'!C:N,12,false),VLOOKUP(A128,'🏉NFL'!C:V,20,false))</f>
        <v>#N/A</v>
      </c>
      <c r="R128" s="1">
        <f t="shared" si="6"/>
        <v>0</v>
      </c>
    </row>
    <row r="129">
      <c r="D129" s="2"/>
      <c r="E129" s="2"/>
      <c r="H129" s="2"/>
      <c r="I129" s="2"/>
      <c r="J129" s="2"/>
      <c r="K129" s="2"/>
      <c r="M129" s="2"/>
      <c r="P129" s="1" t="str">
        <f>AVERAGE(VLOOKUP(A129,'🏈NFL Efficiency'!C:N,12,false),VLOOKUP(A129,'🏉NFL'!C:V,20,false))</f>
        <v>#N/A</v>
      </c>
      <c r="R129" s="1">
        <f t="shared" si="6"/>
        <v>0</v>
      </c>
    </row>
    <row r="130">
      <c r="D130" s="2"/>
      <c r="E130" s="2"/>
      <c r="H130" s="2"/>
      <c r="I130" s="2"/>
      <c r="J130" s="2"/>
      <c r="K130" s="2"/>
      <c r="M130" s="2"/>
      <c r="P130" s="1" t="str">
        <f>AVERAGE(VLOOKUP(A130,'🏈NFL Efficiency'!C:N,12,false),VLOOKUP(A130,'🏉NFL'!C:V,20,false))</f>
        <v>#N/A</v>
      </c>
      <c r="R130" s="1">
        <f t="shared" si="6"/>
        <v>0</v>
      </c>
    </row>
    <row r="131">
      <c r="D131" s="2"/>
      <c r="E131" s="2"/>
      <c r="H131" s="2"/>
      <c r="I131" s="2"/>
      <c r="J131" s="2"/>
      <c r="K131" s="2"/>
      <c r="M131" s="2"/>
      <c r="P131" s="1" t="str">
        <f>AVERAGE(VLOOKUP(A131,'🏈NFL Efficiency'!C:N,12,false),VLOOKUP(A131,'🏉NFL'!C:V,20,false))</f>
        <v>#N/A</v>
      </c>
      <c r="R131" s="1">
        <f t="shared" si="6"/>
        <v>0</v>
      </c>
    </row>
    <row r="132">
      <c r="D132" s="2"/>
      <c r="E132" s="2"/>
      <c r="H132" s="2"/>
      <c r="I132" s="2"/>
      <c r="J132" s="2"/>
      <c r="K132" s="2"/>
      <c r="M132" s="2"/>
      <c r="P132" s="1" t="str">
        <f>AVERAGE(VLOOKUP(A132,'🏈NFL Efficiency'!C:N,12,false),VLOOKUP(A132,'🏉NFL'!C:V,20,false))</f>
        <v>#N/A</v>
      </c>
      <c r="R132" s="1">
        <f t="shared" si="6"/>
        <v>0</v>
      </c>
    </row>
    <row r="133">
      <c r="D133" s="2"/>
      <c r="E133" s="2"/>
      <c r="H133" s="2"/>
      <c r="I133" s="2"/>
      <c r="J133" s="2"/>
      <c r="K133" s="2"/>
      <c r="M133" s="2"/>
      <c r="P133" s="1" t="str">
        <f>AVERAGE(VLOOKUP(A133,'🏈NFL Efficiency'!C:N,12,false),VLOOKUP(A133,'🏉NFL'!C:V,20,false))</f>
        <v>#N/A</v>
      </c>
      <c r="R133" s="1">
        <f t="shared" si="6"/>
        <v>0</v>
      </c>
    </row>
    <row r="134">
      <c r="D134" s="2"/>
      <c r="E134" s="2"/>
      <c r="H134" s="2"/>
      <c r="I134" s="2"/>
      <c r="J134" s="2"/>
      <c r="K134" s="2"/>
      <c r="M134" s="2"/>
      <c r="P134" s="1" t="str">
        <f>AVERAGE(VLOOKUP(A134,'🏈NFL Efficiency'!C:N,12,false),VLOOKUP(A134,'🏉NFL'!C:V,20,false))</f>
        <v>#N/A</v>
      </c>
      <c r="R134" s="1">
        <f t="shared" si="6"/>
        <v>0</v>
      </c>
    </row>
    <row r="135">
      <c r="D135" s="2"/>
      <c r="E135" s="2"/>
      <c r="H135" s="2"/>
      <c r="I135" s="2"/>
      <c r="J135" s="2"/>
      <c r="K135" s="2"/>
      <c r="M135" s="2"/>
      <c r="P135" s="1" t="str">
        <f>AVERAGE(VLOOKUP(A135,'🏈NFL Efficiency'!C:N,12,false),VLOOKUP(A135,'🏉NFL'!C:V,20,false))</f>
        <v>#N/A</v>
      </c>
      <c r="R135" s="1">
        <f t="shared" si="6"/>
        <v>0</v>
      </c>
    </row>
    <row r="136">
      <c r="D136" s="2"/>
      <c r="E136" s="2"/>
      <c r="H136" s="2"/>
      <c r="I136" s="2"/>
      <c r="J136" s="2"/>
      <c r="K136" s="2"/>
      <c r="M136" s="2"/>
      <c r="P136" s="1" t="str">
        <f>AVERAGE(VLOOKUP(A136,'🏈NFL Efficiency'!C:N,12,false),VLOOKUP(A136,'🏉NFL'!C:V,20,false))</f>
        <v>#N/A</v>
      </c>
      <c r="R136" s="1">
        <f t="shared" si="6"/>
        <v>0</v>
      </c>
    </row>
    <row r="137">
      <c r="D137" s="2"/>
      <c r="E137" s="2"/>
      <c r="H137" s="2"/>
      <c r="I137" s="2"/>
      <c r="J137" s="2"/>
      <c r="K137" s="2"/>
      <c r="M137" s="2"/>
      <c r="P137" s="1" t="str">
        <f>AVERAGE(VLOOKUP(A137,'🏈NFL Efficiency'!C:N,12,false),VLOOKUP(A137,'🏉NFL'!C:V,20,false))</f>
        <v>#N/A</v>
      </c>
      <c r="R137" s="1">
        <f t="shared" si="6"/>
        <v>0</v>
      </c>
    </row>
    <row r="138">
      <c r="D138" s="2"/>
      <c r="E138" s="2"/>
      <c r="H138" s="2"/>
      <c r="I138" s="2"/>
      <c r="J138" s="2"/>
      <c r="K138" s="2"/>
      <c r="M138" s="2"/>
      <c r="P138" s="1" t="str">
        <f>AVERAGE(VLOOKUP(A138,'🏈NFL Efficiency'!C:N,12,false),VLOOKUP(A138,'🏉NFL'!C:V,20,false))</f>
        <v>#N/A</v>
      </c>
      <c r="R138" s="1">
        <f t="shared" si="6"/>
        <v>0</v>
      </c>
    </row>
    <row r="139">
      <c r="D139" s="2"/>
      <c r="E139" s="2"/>
      <c r="H139" s="2"/>
      <c r="I139" s="2"/>
      <c r="J139" s="2"/>
      <c r="K139" s="2"/>
      <c r="M139" s="2"/>
      <c r="P139" s="1" t="str">
        <f>AVERAGE(VLOOKUP(A139,'🏈NFL Efficiency'!C:N,12,false),VLOOKUP(A139,'🏉NFL'!C:V,20,false))</f>
        <v>#N/A</v>
      </c>
      <c r="R139" s="1">
        <f t="shared" si="6"/>
        <v>0</v>
      </c>
    </row>
    <row r="140">
      <c r="D140" s="2"/>
      <c r="E140" s="2"/>
      <c r="H140" s="2"/>
      <c r="I140" s="2"/>
      <c r="J140" s="2"/>
      <c r="K140" s="2"/>
      <c r="M140" s="2"/>
      <c r="P140" s="1" t="str">
        <f>AVERAGE(VLOOKUP(A140,'🏈NFL Efficiency'!C:N,12,false),VLOOKUP(A140,'🏉NFL'!C:V,20,false))</f>
        <v>#N/A</v>
      </c>
      <c r="R140" s="1">
        <f t="shared" si="6"/>
        <v>0</v>
      </c>
    </row>
    <row r="141">
      <c r="D141" s="2"/>
      <c r="E141" s="2"/>
      <c r="H141" s="2"/>
      <c r="I141" s="2"/>
      <c r="J141" s="2"/>
      <c r="K141" s="2"/>
      <c r="M141" s="2"/>
      <c r="P141" s="1" t="str">
        <f>AVERAGE(VLOOKUP(A141,'🏈NFL Efficiency'!C:N,12,false),VLOOKUP(A141,'🏉NFL'!C:V,20,false))</f>
        <v>#N/A</v>
      </c>
      <c r="R141" s="1">
        <f t="shared" si="6"/>
        <v>0</v>
      </c>
    </row>
    <row r="142">
      <c r="D142" s="2"/>
      <c r="E142" s="2"/>
      <c r="H142" s="2"/>
      <c r="I142" s="2"/>
      <c r="J142" s="2"/>
      <c r="K142" s="2"/>
      <c r="M142" s="2"/>
      <c r="P142" s="1" t="str">
        <f>AVERAGE(VLOOKUP(A142,'🏈NFL Efficiency'!C:N,12,false),VLOOKUP(A142,'🏉NFL'!C:V,20,false))</f>
        <v>#N/A</v>
      </c>
      <c r="R142" s="1">
        <f t="shared" si="6"/>
        <v>0</v>
      </c>
    </row>
    <row r="143">
      <c r="D143" s="2"/>
      <c r="E143" s="2"/>
      <c r="H143" s="2"/>
      <c r="I143" s="2"/>
      <c r="J143" s="2"/>
      <c r="K143" s="2"/>
      <c r="M143" s="2"/>
      <c r="P143" s="1" t="str">
        <f>AVERAGE(VLOOKUP(A143,'🏈NFL Efficiency'!C:N,12,false),VLOOKUP(A143,'🏉NFL'!C:V,20,false))</f>
        <v>#N/A</v>
      </c>
      <c r="R143" s="1">
        <f t="shared" si="6"/>
        <v>0</v>
      </c>
    </row>
    <row r="144">
      <c r="D144" s="2"/>
      <c r="E144" s="2"/>
      <c r="H144" s="2"/>
      <c r="I144" s="2"/>
      <c r="J144" s="2"/>
      <c r="K144" s="2"/>
      <c r="M144" s="2"/>
      <c r="P144" s="1" t="str">
        <f>AVERAGE(VLOOKUP(A144,'🏈NFL Efficiency'!C:N,12,false),VLOOKUP(A144,'🏉NFL'!C:V,20,false))</f>
        <v>#N/A</v>
      </c>
      <c r="R144" s="1">
        <f t="shared" si="6"/>
        <v>0</v>
      </c>
    </row>
    <row r="145">
      <c r="D145" s="2"/>
      <c r="E145" s="2"/>
      <c r="H145" s="2"/>
      <c r="I145" s="2"/>
      <c r="J145" s="2"/>
      <c r="K145" s="2"/>
      <c r="M145" s="2"/>
      <c r="P145" s="1" t="str">
        <f>AVERAGE(VLOOKUP(A145,'🏈NFL Efficiency'!C:N,12,false),VLOOKUP(A145,'🏉NFL'!C:V,20,false))</f>
        <v>#N/A</v>
      </c>
      <c r="R145" s="1">
        <f t="shared" si="6"/>
        <v>0</v>
      </c>
    </row>
    <row r="146">
      <c r="D146" s="2"/>
      <c r="E146" s="2"/>
      <c r="H146" s="2"/>
      <c r="I146" s="2"/>
      <c r="J146" s="2"/>
      <c r="K146" s="2"/>
      <c r="M146" s="2"/>
      <c r="P146" s="1" t="str">
        <f>AVERAGE(VLOOKUP(A146,'🏈NFL Efficiency'!C:N,12,false),VLOOKUP(A146,'🏉NFL'!C:V,20,false))</f>
        <v>#N/A</v>
      </c>
      <c r="R146" s="1">
        <f t="shared" si="6"/>
        <v>0</v>
      </c>
    </row>
    <row r="147">
      <c r="D147" s="2"/>
      <c r="E147" s="2"/>
      <c r="H147" s="2"/>
      <c r="I147" s="2"/>
      <c r="J147" s="2"/>
      <c r="K147" s="2"/>
      <c r="M147" s="2"/>
      <c r="P147" s="1" t="str">
        <f>AVERAGE(VLOOKUP(A147,'🏈NFL Efficiency'!C:N,12,false),VLOOKUP(A147,'🏉NFL'!C:V,20,false))</f>
        <v>#N/A</v>
      </c>
      <c r="R147" s="1">
        <f t="shared" si="6"/>
        <v>0</v>
      </c>
    </row>
    <row r="148">
      <c r="D148" s="2"/>
      <c r="E148" s="2"/>
      <c r="H148" s="2"/>
      <c r="I148" s="2"/>
      <c r="J148" s="2"/>
      <c r="K148" s="2"/>
      <c r="M148" s="2"/>
      <c r="P148" s="1" t="str">
        <f>AVERAGE(VLOOKUP(A148,'🏈NFL Efficiency'!C:N,12,false),VLOOKUP(A148,'🏉NFL'!C:V,20,false))</f>
        <v>#N/A</v>
      </c>
      <c r="R148" s="1">
        <f t="shared" si="6"/>
        <v>0</v>
      </c>
    </row>
    <row r="149">
      <c r="D149" s="2"/>
      <c r="E149" s="2"/>
      <c r="H149" s="2"/>
      <c r="I149" s="2"/>
      <c r="J149" s="2"/>
      <c r="K149" s="2"/>
      <c r="M149" s="2"/>
      <c r="P149" s="1" t="str">
        <f>AVERAGE(VLOOKUP(A149,'🏈NFL Efficiency'!C:N,12,false),VLOOKUP(A149,'🏉NFL'!C:V,20,false))</f>
        <v>#N/A</v>
      </c>
      <c r="R149" s="1">
        <f t="shared" si="6"/>
        <v>0</v>
      </c>
    </row>
    <row r="150">
      <c r="D150" s="2"/>
      <c r="E150" s="2"/>
      <c r="H150" s="2"/>
      <c r="I150" s="2"/>
      <c r="J150" s="2"/>
      <c r="K150" s="2"/>
      <c r="M150" s="2"/>
      <c r="P150" s="1" t="str">
        <f>AVERAGE(VLOOKUP(A150,'🏈NFL Efficiency'!C:N,12,false),VLOOKUP(A150,'🏉NFL'!C:V,20,false))</f>
        <v>#N/A</v>
      </c>
      <c r="R150" s="1">
        <f t="shared" si="6"/>
        <v>0</v>
      </c>
    </row>
    <row r="151">
      <c r="D151" s="2"/>
      <c r="E151" s="2"/>
      <c r="H151" s="2"/>
      <c r="I151" s="2"/>
      <c r="J151" s="2"/>
      <c r="K151" s="2"/>
      <c r="M151" s="2"/>
      <c r="P151" s="1" t="str">
        <f>AVERAGE(VLOOKUP(A151,'🏈NFL Efficiency'!C:N,12,false),VLOOKUP(A151,'🏉NFL'!C:V,20,false))</f>
        <v>#N/A</v>
      </c>
      <c r="R151" s="1">
        <f t="shared" si="6"/>
        <v>0</v>
      </c>
    </row>
    <row r="152">
      <c r="D152" s="2"/>
      <c r="E152" s="2"/>
      <c r="H152" s="2"/>
      <c r="I152" s="2"/>
      <c r="J152" s="2"/>
      <c r="K152" s="2"/>
      <c r="M152" s="2"/>
      <c r="P152" s="1" t="str">
        <f>AVERAGE(VLOOKUP(A152,'🏈NFL Efficiency'!C:N,12,false),VLOOKUP(A152,'🏉NFL'!C:V,20,false))</f>
        <v>#N/A</v>
      </c>
      <c r="R152" s="1">
        <f t="shared" si="6"/>
        <v>0</v>
      </c>
    </row>
    <row r="153">
      <c r="D153" s="2"/>
      <c r="E153" s="2"/>
      <c r="H153" s="2"/>
      <c r="I153" s="2"/>
      <c r="J153" s="2"/>
      <c r="K153" s="2"/>
      <c r="M153" s="2"/>
      <c r="P153" s="1" t="str">
        <f>AVERAGE(VLOOKUP(A153,'🏈NFL Efficiency'!C:N,12,false),VLOOKUP(A153,'🏉NFL'!C:V,20,false))</f>
        <v>#N/A</v>
      </c>
      <c r="R153" s="1">
        <f t="shared" si="6"/>
        <v>0</v>
      </c>
    </row>
    <row r="154">
      <c r="D154" s="2"/>
      <c r="E154" s="2"/>
      <c r="H154" s="2"/>
      <c r="I154" s="2"/>
      <c r="J154" s="2"/>
      <c r="K154" s="2"/>
      <c r="M154" s="2"/>
      <c r="P154" s="1" t="str">
        <f>AVERAGE(VLOOKUP(A154,'🏈NFL Efficiency'!C:N,12,false),VLOOKUP(A154,'🏉NFL'!C:V,20,false))</f>
        <v>#N/A</v>
      </c>
      <c r="R154" s="1">
        <f t="shared" si="6"/>
        <v>0</v>
      </c>
    </row>
    <row r="155">
      <c r="D155" s="2"/>
      <c r="E155" s="2"/>
      <c r="H155" s="2"/>
      <c r="I155" s="2"/>
      <c r="J155" s="2"/>
      <c r="K155" s="2"/>
      <c r="M155" s="2"/>
      <c r="P155" s="1" t="str">
        <f>AVERAGE(VLOOKUP(A155,'🏈NFL Efficiency'!C:N,12,false),VLOOKUP(A155,'🏉NFL'!C:V,20,false))</f>
        <v>#N/A</v>
      </c>
      <c r="R155" s="1">
        <f t="shared" si="6"/>
        <v>0</v>
      </c>
    </row>
    <row r="156">
      <c r="D156" s="2"/>
      <c r="E156" s="2"/>
      <c r="H156" s="2"/>
      <c r="I156" s="2"/>
      <c r="J156" s="2"/>
      <c r="K156" s="2"/>
      <c r="M156" s="2"/>
      <c r="P156" s="1" t="str">
        <f>AVERAGE(VLOOKUP(A156,'🏈NFL Efficiency'!C:N,12,false),VLOOKUP(A156,'🏉NFL'!C:V,20,false))</f>
        <v>#N/A</v>
      </c>
      <c r="R156" s="1">
        <f t="shared" si="6"/>
        <v>0</v>
      </c>
    </row>
    <row r="157">
      <c r="D157" s="2"/>
      <c r="E157" s="2"/>
      <c r="H157" s="2"/>
      <c r="I157" s="2"/>
      <c r="J157" s="2"/>
      <c r="K157" s="2"/>
      <c r="M157" s="2"/>
      <c r="P157" s="1" t="str">
        <f>AVERAGE(VLOOKUP(A157,'🏈NFL Efficiency'!C:N,12,false),VLOOKUP(A157,'🏉NFL'!C:V,20,false))</f>
        <v>#N/A</v>
      </c>
      <c r="R157" s="1">
        <f t="shared" si="6"/>
        <v>0</v>
      </c>
    </row>
    <row r="158">
      <c r="D158" s="2"/>
      <c r="E158" s="2"/>
      <c r="H158" s="2"/>
      <c r="I158" s="2"/>
      <c r="J158" s="2"/>
      <c r="K158" s="2"/>
      <c r="M158" s="2"/>
      <c r="P158" s="1" t="str">
        <f>AVERAGE(VLOOKUP(A158,'🏈NFL Efficiency'!C:N,12,false),VLOOKUP(A158,'🏉NFL'!C:V,20,false))</f>
        <v>#N/A</v>
      </c>
      <c r="R158" s="1">
        <f t="shared" si="6"/>
        <v>0</v>
      </c>
    </row>
    <row r="159">
      <c r="D159" s="2"/>
      <c r="E159" s="2"/>
      <c r="H159" s="2"/>
      <c r="I159" s="2"/>
      <c r="J159" s="2"/>
      <c r="K159" s="2"/>
      <c r="M159" s="2"/>
      <c r="P159" s="1" t="str">
        <f>AVERAGE(VLOOKUP(A159,'🏈NFL Efficiency'!C:N,12,false),VLOOKUP(A159,'🏉NFL'!C:V,20,false))</f>
        <v>#N/A</v>
      </c>
      <c r="R159" s="1">
        <f t="shared" si="6"/>
        <v>0</v>
      </c>
    </row>
    <row r="160">
      <c r="D160" s="2"/>
      <c r="E160" s="2"/>
      <c r="H160" s="2"/>
      <c r="I160" s="2"/>
      <c r="J160" s="2"/>
      <c r="K160" s="2"/>
      <c r="M160" s="2"/>
      <c r="P160" s="1" t="str">
        <f>AVERAGE(VLOOKUP(A160,'🏈NFL Efficiency'!C:N,12,false),VLOOKUP(A160,'🏉NFL'!C:V,20,false))</f>
        <v>#N/A</v>
      </c>
      <c r="R160" s="1">
        <f t="shared" si="6"/>
        <v>0</v>
      </c>
    </row>
    <row r="161">
      <c r="D161" s="2"/>
      <c r="E161" s="2"/>
      <c r="H161" s="2"/>
      <c r="I161" s="2"/>
      <c r="J161" s="2"/>
      <c r="K161" s="2"/>
      <c r="M161" s="2"/>
      <c r="P161" s="1" t="str">
        <f>AVERAGE(VLOOKUP(A161,'🏈NFL Efficiency'!C:N,12,false),VLOOKUP(A161,'🏉NFL'!C:V,20,false))</f>
        <v>#N/A</v>
      </c>
      <c r="R161" s="1">
        <f t="shared" si="6"/>
        <v>0</v>
      </c>
    </row>
    <row r="162">
      <c r="D162" s="2"/>
      <c r="E162" s="2"/>
      <c r="H162" s="2"/>
      <c r="I162" s="2"/>
      <c r="J162" s="2"/>
      <c r="K162" s="2"/>
      <c r="M162" s="2"/>
      <c r="P162" s="1" t="str">
        <f>AVERAGE(VLOOKUP(A162,'🏈NFL Efficiency'!C:N,12,false),VLOOKUP(A162,'🏉NFL'!C:V,20,false))</f>
        <v>#N/A</v>
      </c>
      <c r="R162" s="1">
        <f t="shared" si="6"/>
        <v>0</v>
      </c>
    </row>
    <row r="163">
      <c r="D163" s="2"/>
      <c r="E163" s="2"/>
      <c r="H163" s="2"/>
      <c r="I163" s="2"/>
      <c r="J163" s="2"/>
      <c r="K163" s="2"/>
      <c r="M163" s="2"/>
      <c r="P163" s="1" t="str">
        <f>AVERAGE(VLOOKUP(A163,'🏈NFL Efficiency'!C:N,12,false),VLOOKUP(A163,'🏉NFL'!C:V,20,false))</f>
        <v>#N/A</v>
      </c>
      <c r="R163" s="1">
        <f t="shared" si="6"/>
        <v>0</v>
      </c>
    </row>
    <row r="164">
      <c r="D164" s="2"/>
      <c r="E164" s="2"/>
      <c r="H164" s="2"/>
      <c r="I164" s="2"/>
      <c r="J164" s="2"/>
      <c r="K164" s="2"/>
      <c r="M164" s="2"/>
      <c r="P164" s="1" t="str">
        <f>AVERAGE(VLOOKUP(A164,'🏈NFL Efficiency'!C:N,12,false),VLOOKUP(A164,'🏉NFL'!C:V,20,false))</f>
        <v>#N/A</v>
      </c>
      <c r="R164" s="1">
        <f t="shared" si="6"/>
        <v>0</v>
      </c>
    </row>
    <row r="165">
      <c r="D165" s="2"/>
      <c r="E165" s="2"/>
      <c r="H165" s="2"/>
      <c r="I165" s="2"/>
      <c r="J165" s="2"/>
      <c r="K165" s="2"/>
      <c r="M165" s="2"/>
      <c r="P165" s="1" t="str">
        <f>AVERAGE(VLOOKUP(A165,'🏈NFL Efficiency'!C:N,12,false),VLOOKUP(A165,'🏉NFL'!C:V,20,false))</f>
        <v>#N/A</v>
      </c>
      <c r="R165" s="1">
        <f t="shared" si="6"/>
        <v>0</v>
      </c>
    </row>
    <row r="166">
      <c r="D166" s="2"/>
      <c r="E166" s="2"/>
      <c r="H166" s="2"/>
      <c r="I166" s="2"/>
      <c r="J166" s="2"/>
      <c r="K166" s="2"/>
      <c r="M166" s="2"/>
      <c r="P166" s="1" t="str">
        <f>AVERAGE(VLOOKUP(A166,'🏈NFL Efficiency'!C:N,12,false),VLOOKUP(A166,'🏉NFL'!C:V,20,false))</f>
        <v>#N/A</v>
      </c>
      <c r="R166" s="1">
        <f t="shared" si="6"/>
        <v>0</v>
      </c>
    </row>
    <row r="167">
      <c r="D167" s="2"/>
      <c r="E167" s="2"/>
      <c r="H167" s="2"/>
      <c r="I167" s="2"/>
      <c r="J167" s="2"/>
      <c r="K167" s="2"/>
      <c r="M167" s="2"/>
      <c r="P167" s="1" t="str">
        <f>AVERAGE(VLOOKUP(A167,'🏈NFL Efficiency'!C:N,12,false),VLOOKUP(A167,'🏉NFL'!C:V,20,false))</f>
        <v>#N/A</v>
      </c>
      <c r="R167" s="1">
        <f t="shared" si="6"/>
        <v>0</v>
      </c>
    </row>
    <row r="168">
      <c r="D168" s="2"/>
      <c r="E168" s="2"/>
      <c r="H168" s="2"/>
      <c r="I168" s="2"/>
      <c r="J168" s="2"/>
      <c r="K168" s="2"/>
      <c r="M168" s="2"/>
      <c r="P168" s="1" t="str">
        <f>AVERAGE(VLOOKUP(A168,'🏈NFL Efficiency'!C:N,12,false),VLOOKUP(A168,'🏉NFL'!C:V,20,false))</f>
        <v>#N/A</v>
      </c>
      <c r="R168" s="1">
        <f t="shared" si="6"/>
        <v>0</v>
      </c>
    </row>
    <row r="169">
      <c r="D169" s="2"/>
      <c r="E169" s="2"/>
      <c r="H169" s="2"/>
      <c r="I169" s="2"/>
      <c r="J169" s="2"/>
      <c r="K169" s="2"/>
      <c r="M169" s="2"/>
      <c r="P169" s="1" t="str">
        <f>AVERAGE(VLOOKUP(A169,'🏈NFL Efficiency'!C:N,12,false),VLOOKUP(A169,'🏉NFL'!C:V,20,false))</f>
        <v>#N/A</v>
      </c>
      <c r="R169" s="1">
        <f t="shared" si="6"/>
        <v>0</v>
      </c>
    </row>
    <row r="170">
      <c r="D170" s="2"/>
      <c r="E170" s="2"/>
      <c r="H170" s="2"/>
      <c r="I170" s="2"/>
      <c r="J170" s="2"/>
      <c r="K170" s="2"/>
      <c r="M170" s="2"/>
      <c r="P170" s="1" t="str">
        <f>AVERAGE(VLOOKUP(A170,'🏈NFL Efficiency'!C:N,12,false),VLOOKUP(A170,'🏉NFL'!C:V,20,false))</f>
        <v>#N/A</v>
      </c>
      <c r="R170" s="1">
        <f t="shared" si="6"/>
        <v>0</v>
      </c>
    </row>
    <row r="171">
      <c r="D171" s="2"/>
      <c r="E171" s="2"/>
      <c r="H171" s="2"/>
      <c r="I171" s="2"/>
      <c r="J171" s="2"/>
      <c r="K171" s="2"/>
      <c r="M171" s="2"/>
      <c r="P171" s="1" t="str">
        <f>AVERAGE(VLOOKUP(A171,'🏈NFL Efficiency'!C:N,12,false),VLOOKUP(A171,'🏉NFL'!C:V,20,false))</f>
        <v>#N/A</v>
      </c>
      <c r="R171" s="1">
        <f t="shared" si="6"/>
        <v>0</v>
      </c>
    </row>
    <row r="172">
      <c r="D172" s="2"/>
      <c r="E172" s="2"/>
      <c r="H172" s="2"/>
      <c r="I172" s="2"/>
      <c r="J172" s="2"/>
      <c r="K172" s="2"/>
      <c r="M172" s="2"/>
      <c r="P172" s="1" t="str">
        <f>AVERAGE(VLOOKUP(A172,'🏈NFL Efficiency'!C:N,12,false),VLOOKUP(A172,'🏉NFL'!C:V,20,false))</f>
        <v>#N/A</v>
      </c>
      <c r="R172" s="1">
        <f t="shared" si="6"/>
        <v>0</v>
      </c>
    </row>
    <row r="173">
      <c r="D173" s="2"/>
      <c r="E173" s="2"/>
      <c r="H173" s="2"/>
      <c r="I173" s="2"/>
      <c r="J173" s="2"/>
      <c r="K173" s="2"/>
      <c r="M173" s="2"/>
      <c r="P173" s="1" t="str">
        <f>AVERAGE(VLOOKUP(A173,'🏈NFL Efficiency'!C:N,12,false),VLOOKUP(A173,'🏉NFL'!C:V,20,false))</f>
        <v>#N/A</v>
      </c>
      <c r="R173" s="1">
        <f t="shared" si="6"/>
        <v>0</v>
      </c>
    </row>
    <row r="174">
      <c r="D174" s="2"/>
      <c r="E174" s="2"/>
      <c r="H174" s="2"/>
      <c r="I174" s="2"/>
      <c r="J174" s="2"/>
      <c r="K174" s="2"/>
      <c r="M174" s="2"/>
      <c r="P174" s="1" t="str">
        <f>AVERAGE(VLOOKUP(A174,'🏈NFL Efficiency'!C:N,12,false),VLOOKUP(A174,'🏉NFL'!C:V,20,false))</f>
        <v>#N/A</v>
      </c>
      <c r="R174" s="1">
        <f t="shared" si="6"/>
        <v>0</v>
      </c>
    </row>
    <row r="175">
      <c r="D175" s="2"/>
      <c r="E175" s="2"/>
      <c r="H175" s="2"/>
      <c r="I175" s="2"/>
      <c r="J175" s="2"/>
      <c r="K175" s="2"/>
      <c r="M175" s="2"/>
      <c r="P175" s="1" t="str">
        <f>AVERAGE(VLOOKUP(A175,'🏈NFL Efficiency'!C:N,12,false),VLOOKUP(A175,'🏉NFL'!C:V,20,false))</f>
        <v>#N/A</v>
      </c>
      <c r="R175" s="1">
        <f t="shared" si="6"/>
        <v>0</v>
      </c>
    </row>
    <row r="176">
      <c r="D176" s="2"/>
      <c r="E176" s="2"/>
      <c r="H176" s="2"/>
      <c r="I176" s="2"/>
      <c r="J176" s="2"/>
      <c r="K176" s="2"/>
      <c r="M176" s="2"/>
      <c r="P176" s="1" t="str">
        <f>AVERAGE(VLOOKUP(A176,'🏈NFL Efficiency'!C:N,12,false),VLOOKUP(A176,'🏉NFL'!C:V,20,false))</f>
        <v>#N/A</v>
      </c>
      <c r="R176" s="1">
        <f t="shared" si="6"/>
        <v>0</v>
      </c>
    </row>
    <row r="177">
      <c r="D177" s="2"/>
      <c r="E177" s="2"/>
      <c r="H177" s="2"/>
      <c r="I177" s="2"/>
      <c r="J177" s="2"/>
      <c r="K177" s="2"/>
      <c r="M177" s="2"/>
      <c r="P177" s="1" t="str">
        <f>AVERAGE(VLOOKUP(A177,'🏈NFL Efficiency'!C:N,12,false),VLOOKUP(A177,'🏉NFL'!C:V,20,false))</f>
        <v>#N/A</v>
      </c>
      <c r="R177" s="1">
        <f t="shared" si="6"/>
        <v>0</v>
      </c>
    </row>
    <row r="178">
      <c r="D178" s="2"/>
      <c r="E178" s="2"/>
      <c r="H178" s="2"/>
      <c r="I178" s="2"/>
      <c r="J178" s="2"/>
      <c r="K178" s="2"/>
      <c r="M178" s="2"/>
      <c r="P178" s="1" t="str">
        <f>AVERAGE(VLOOKUP(A178,'🏈NFL Efficiency'!C:N,12,false),VLOOKUP(A178,'🏉NFL'!C:V,20,false))</f>
        <v>#N/A</v>
      </c>
      <c r="R178" s="1">
        <f t="shared" si="6"/>
        <v>0</v>
      </c>
    </row>
    <row r="179">
      <c r="D179" s="2"/>
      <c r="E179" s="2"/>
      <c r="H179" s="2"/>
      <c r="I179" s="2"/>
      <c r="J179" s="2"/>
      <c r="K179" s="2"/>
      <c r="M179" s="2"/>
      <c r="P179" s="1" t="str">
        <f>AVERAGE(VLOOKUP(A179,'🏈NFL Efficiency'!C:N,12,false),VLOOKUP(A179,'🏉NFL'!C:V,20,false))</f>
        <v>#N/A</v>
      </c>
      <c r="R179" s="1">
        <f t="shared" si="6"/>
        <v>0</v>
      </c>
    </row>
    <row r="180">
      <c r="D180" s="2"/>
      <c r="E180" s="2"/>
      <c r="H180" s="2"/>
      <c r="I180" s="2"/>
      <c r="J180" s="2"/>
      <c r="K180" s="2"/>
      <c r="M180" s="2"/>
      <c r="P180" s="1" t="str">
        <f>AVERAGE(VLOOKUP(A180,'🏈NFL Efficiency'!C:N,12,false),VLOOKUP(A180,'🏉NFL'!C:V,20,false))</f>
        <v>#N/A</v>
      </c>
      <c r="R180" s="1">
        <f t="shared" si="6"/>
        <v>0</v>
      </c>
    </row>
    <row r="181">
      <c r="D181" s="2"/>
      <c r="E181" s="2"/>
      <c r="H181" s="2"/>
      <c r="I181" s="2"/>
      <c r="J181" s="2"/>
      <c r="K181" s="2"/>
      <c r="M181" s="2"/>
      <c r="P181" s="1" t="str">
        <f>AVERAGE(VLOOKUP(A181,'🏈NFL Efficiency'!C:N,12,false),VLOOKUP(A181,'🏉NFL'!C:V,20,false))</f>
        <v>#N/A</v>
      </c>
      <c r="R181" s="1">
        <f t="shared" si="6"/>
        <v>0</v>
      </c>
    </row>
    <row r="182">
      <c r="D182" s="2"/>
      <c r="E182" s="2"/>
      <c r="H182" s="2"/>
      <c r="I182" s="2"/>
      <c r="J182" s="2"/>
      <c r="K182" s="2"/>
      <c r="M182" s="2"/>
      <c r="P182" s="1" t="str">
        <f>AVERAGE(VLOOKUP(A182,'🏈NFL Efficiency'!C:N,12,false),VLOOKUP(A182,'🏉NFL'!C:V,20,false))</f>
        <v>#N/A</v>
      </c>
      <c r="R182" s="1">
        <f t="shared" si="6"/>
        <v>0</v>
      </c>
    </row>
    <row r="183">
      <c r="D183" s="2"/>
      <c r="E183" s="2"/>
      <c r="H183" s="2"/>
      <c r="I183" s="2"/>
      <c r="J183" s="2"/>
      <c r="K183" s="2"/>
      <c r="M183" s="2"/>
      <c r="P183" s="1" t="str">
        <f>AVERAGE(VLOOKUP(A183,'🏈NFL Efficiency'!C:N,12,false),VLOOKUP(A183,'🏉NFL'!C:V,20,false))</f>
        <v>#N/A</v>
      </c>
      <c r="R183" s="1">
        <f t="shared" si="6"/>
        <v>0</v>
      </c>
    </row>
    <row r="184">
      <c r="D184" s="2"/>
      <c r="E184" s="2"/>
      <c r="H184" s="2"/>
      <c r="I184" s="2"/>
      <c r="J184" s="2"/>
      <c r="K184" s="2"/>
      <c r="M184" s="2"/>
      <c r="P184" s="1" t="str">
        <f>AVERAGE(VLOOKUP(A184,'🏈NFL Efficiency'!C:N,12,false),VLOOKUP(A184,'🏉NFL'!C:V,20,false))</f>
        <v>#N/A</v>
      </c>
      <c r="R184" s="1">
        <f t="shared" si="6"/>
        <v>0</v>
      </c>
    </row>
    <row r="185">
      <c r="D185" s="2"/>
      <c r="E185" s="2"/>
      <c r="H185" s="2"/>
      <c r="I185" s="2"/>
      <c r="J185" s="2"/>
      <c r="K185" s="2"/>
      <c r="M185" s="2"/>
      <c r="P185" s="1" t="str">
        <f>AVERAGE(VLOOKUP(A185,'🏈NFL Efficiency'!C:N,12,false),VLOOKUP(A185,'🏉NFL'!C:V,20,false))</f>
        <v>#N/A</v>
      </c>
      <c r="R185" s="1">
        <f t="shared" si="6"/>
        <v>0</v>
      </c>
    </row>
    <row r="186">
      <c r="D186" s="2"/>
      <c r="E186" s="2"/>
      <c r="H186" s="2"/>
      <c r="I186" s="2"/>
      <c r="J186" s="2"/>
      <c r="K186" s="2"/>
      <c r="M186" s="2"/>
      <c r="P186" s="1" t="str">
        <f>AVERAGE(VLOOKUP(A186,'🏈NFL Efficiency'!C:N,12,false),VLOOKUP(A186,'🏉NFL'!C:V,20,false))</f>
        <v>#N/A</v>
      </c>
      <c r="R186" s="1">
        <f t="shared" si="6"/>
        <v>0</v>
      </c>
    </row>
    <row r="187">
      <c r="D187" s="2"/>
      <c r="E187" s="2"/>
      <c r="H187" s="2"/>
      <c r="I187" s="2"/>
      <c r="J187" s="2"/>
      <c r="K187" s="2"/>
      <c r="M187" s="2"/>
      <c r="P187" s="1" t="str">
        <f>AVERAGE(VLOOKUP(A187,'🏈NFL Efficiency'!C:N,12,false),VLOOKUP(A187,'🏉NFL'!C:V,20,false))</f>
        <v>#N/A</v>
      </c>
      <c r="R187" s="1">
        <f t="shared" si="6"/>
        <v>0</v>
      </c>
    </row>
    <row r="188">
      <c r="D188" s="2"/>
      <c r="E188" s="2"/>
      <c r="H188" s="2"/>
      <c r="I188" s="2"/>
      <c r="J188" s="2"/>
      <c r="K188" s="2"/>
      <c r="M188" s="2"/>
      <c r="P188" s="1" t="str">
        <f>AVERAGE(VLOOKUP(A188,'🏈NFL Efficiency'!C:N,12,false),VLOOKUP(A188,'🏉NFL'!C:V,20,false))</f>
        <v>#N/A</v>
      </c>
      <c r="R188" s="1">
        <f t="shared" si="6"/>
        <v>0</v>
      </c>
    </row>
    <row r="189">
      <c r="D189" s="2"/>
      <c r="E189" s="2"/>
      <c r="H189" s="2"/>
      <c r="I189" s="2"/>
      <c r="J189" s="2"/>
      <c r="K189" s="2"/>
      <c r="M189" s="2"/>
      <c r="P189" s="1" t="str">
        <f>AVERAGE(VLOOKUP(A189,'🏈NFL Efficiency'!C:N,12,false),VLOOKUP(A189,'🏉NFL'!C:V,20,false))</f>
        <v>#N/A</v>
      </c>
      <c r="R189" s="1">
        <f t="shared" si="6"/>
        <v>0</v>
      </c>
    </row>
    <row r="190">
      <c r="D190" s="2"/>
      <c r="E190" s="2"/>
      <c r="H190" s="2"/>
      <c r="I190" s="2"/>
      <c r="J190" s="2"/>
      <c r="K190" s="2"/>
      <c r="M190" s="2"/>
      <c r="P190" s="1" t="str">
        <f>AVERAGE(VLOOKUP(A190,'🏈NFL Efficiency'!C:N,12,false),VLOOKUP(A190,'🏉NFL'!C:V,20,false))</f>
        <v>#N/A</v>
      </c>
      <c r="R190" s="1">
        <f t="shared" si="6"/>
        <v>0</v>
      </c>
    </row>
    <row r="191">
      <c r="D191" s="2"/>
      <c r="E191" s="2"/>
      <c r="H191" s="2"/>
      <c r="I191" s="2"/>
      <c r="J191" s="2"/>
      <c r="K191" s="2"/>
      <c r="M191" s="2"/>
      <c r="P191" s="1" t="str">
        <f>AVERAGE(VLOOKUP(A191,'🏈NFL Efficiency'!C:N,12,false),VLOOKUP(A191,'🏉NFL'!C:V,20,false))</f>
        <v>#N/A</v>
      </c>
      <c r="R191" s="1">
        <f t="shared" si="6"/>
        <v>0</v>
      </c>
    </row>
    <row r="192">
      <c r="D192" s="2"/>
      <c r="E192" s="2"/>
      <c r="H192" s="2"/>
      <c r="I192" s="2"/>
      <c r="J192" s="2"/>
      <c r="K192" s="2"/>
      <c r="M192" s="2"/>
      <c r="P192" s="1" t="str">
        <f>AVERAGE(VLOOKUP(A192,'🏈NFL Efficiency'!C:N,12,false),VLOOKUP(A192,'🏉NFL'!C:V,20,false))</f>
        <v>#N/A</v>
      </c>
      <c r="R192" s="1">
        <f t="shared" si="6"/>
        <v>0</v>
      </c>
    </row>
    <row r="193">
      <c r="D193" s="2"/>
      <c r="E193" s="2"/>
      <c r="H193" s="2"/>
      <c r="I193" s="2"/>
      <c r="J193" s="2"/>
      <c r="K193" s="2"/>
      <c r="M193" s="2"/>
      <c r="P193" s="1" t="str">
        <f>AVERAGE(VLOOKUP(A193,'🏈NFL Efficiency'!C:N,12,false),VLOOKUP(A193,'🏉NFL'!C:V,20,false))</f>
        <v>#N/A</v>
      </c>
      <c r="R193" s="1">
        <f t="shared" si="6"/>
        <v>0</v>
      </c>
    </row>
    <row r="194">
      <c r="D194" s="2"/>
      <c r="E194" s="2"/>
      <c r="H194" s="2"/>
      <c r="I194" s="2"/>
      <c r="J194" s="2"/>
      <c r="K194" s="2"/>
      <c r="M194" s="2"/>
      <c r="P194" s="1" t="str">
        <f>AVERAGE(VLOOKUP(A194,'🏈NFL Efficiency'!C:N,12,false),VLOOKUP(A194,'🏉NFL'!C:V,20,false))</f>
        <v>#N/A</v>
      </c>
      <c r="R194" s="1">
        <f t="shared" si="6"/>
        <v>0</v>
      </c>
    </row>
    <row r="195">
      <c r="D195" s="2"/>
      <c r="E195" s="2"/>
      <c r="H195" s="2"/>
      <c r="I195" s="2"/>
      <c r="J195" s="2"/>
      <c r="K195" s="2"/>
      <c r="M195" s="2"/>
      <c r="P195" s="1" t="str">
        <f>AVERAGE(VLOOKUP(A195,'🏈NFL Efficiency'!C:N,12,false),VLOOKUP(A195,'🏉NFL'!C:V,20,false))</f>
        <v>#N/A</v>
      </c>
      <c r="R195" s="1">
        <f t="shared" si="6"/>
        <v>0</v>
      </c>
    </row>
    <row r="196">
      <c r="D196" s="2"/>
      <c r="E196" s="2"/>
      <c r="H196" s="2"/>
      <c r="I196" s="2"/>
      <c r="J196" s="2"/>
      <c r="K196" s="2"/>
      <c r="M196" s="2"/>
      <c r="P196" s="1" t="str">
        <f>AVERAGE(VLOOKUP(A196,'🏈NFL Efficiency'!C:N,12,false),VLOOKUP(A196,'🏉NFL'!C:V,20,false))</f>
        <v>#N/A</v>
      </c>
      <c r="R196" s="1">
        <f t="shared" si="6"/>
        <v>0</v>
      </c>
    </row>
    <row r="197">
      <c r="D197" s="2"/>
      <c r="E197" s="2"/>
      <c r="H197" s="2"/>
      <c r="I197" s="2"/>
      <c r="J197" s="2"/>
      <c r="K197" s="2"/>
      <c r="M197" s="2"/>
      <c r="P197" s="1" t="str">
        <f>AVERAGE(VLOOKUP(A197,'🏈NFL Efficiency'!C:N,12,false),VLOOKUP(A197,'🏉NFL'!C:V,20,false))</f>
        <v>#N/A</v>
      </c>
      <c r="R197" s="1">
        <f t="shared" si="6"/>
        <v>0</v>
      </c>
    </row>
    <row r="198">
      <c r="D198" s="2"/>
      <c r="E198" s="2"/>
      <c r="H198" s="2"/>
      <c r="I198" s="2"/>
      <c r="J198" s="2"/>
      <c r="K198" s="2"/>
      <c r="M198" s="2"/>
      <c r="P198" s="1" t="str">
        <f>AVERAGE(VLOOKUP(A198,'🏈NFL Efficiency'!C:N,12,false),VLOOKUP(A198,'🏉NFL'!C:V,20,false))</f>
        <v>#N/A</v>
      </c>
      <c r="R198" s="1">
        <f t="shared" si="6"/>
        <v>0</v>
      </c>
    </row>
    <row r="199">
      <c r="D199" s="2"/>
      <c r="E199" s="2"/>
      <c r="H199" s="2"/>
      <c r="I199" s="2"/>
      <c r="J199" s="2"/>
      <c r="K199" s="2"/>
      <c r="M199" s="2"/>
      <c r="P199" s="1" t="str">
        <f>AVERAGE(VLOOKUP(A199,'🏈NFL Efficiency'!C:N,12,false),VLOOKUP(A199,'🏉NFL'!C:V,20,false))</f>
        <v>#N/A</v>
      </c>
      <c r="R199" s="1">
        <f t="shared" si="6"/>
        <v>0</v>
      </c>
    </row>
    <row r="200">
      <c r="D200" s="2"/>
      <c r="E200" s="2"/>
      <c r="H200" s="2"/>
      <c r="I200" s="2"/>
      <c r="J200" s="2"/>
      <c r="K200" s="2"/>
      <c r="M200" s="2"/>
      <c r="P200" s="1" t="str">
        <f>AVERAGE(VLOOKUP(A200,'🏈NFL Efficiency'!C:N,12,false),VLOOKUP(A200,'🏉NFL'!C:V,20,false))</f>
        <v>#N/A</v>
      </c>
      <c r="R200" s="1">
        <f t="shared" si="6"/>
        <v>0</v>
      </c>
    </row>
    <row r="201">
      <c r="D201" s="2"/>
      <c r="E201" s="2"/>
      <c r="H201" s="2"/>
      <c r="I201" s="2"/>
      <c r="J201" s="2"/>
      <c r="K201" s="2"/>
      <c r="M201" s="2"/>
      <c r="P201" s="1" t="str">
        <f>AVERAGE(VLOOKUP(A201,'🏈NFL Efficiency'!C:N,12,false),VLOOKUP(A201,'🏉NFL'!C:V,20,false))</f>
        <v>#N/A</v>
      </c>
      <c r="R201" s="1">
        <f t="shared" si="6"/>
        <v>0</v>
      </c>
    </row>
    <row r="202">
      <c r="D202" s="2"/>
      <c r="E202" s="2"/>
      <c r="H202" s="2"/>
      <c r="I202" s="2"/>
      <c r="J202" s="2"/>
      <c r="K202" s="2"/>
      <c r="M202" s="2"/>
      <c r="P202" s="1" t="str">
        <f>AVERAGE(VLOOKUP(A202,'🏈NFL Efficiency'!C:N,12,false),VLOOKUP(A202,'🏉NFL'!C:V,20,false))</f>
        <v>#N/A</v>
      </c>
      <c r="R202" s="1">
        <f t="shared" si="6"/>
        <v>0</v>
      </c>
    </row>
    <row r="203">
      <c r="D203" s="2"/>
      <c r="E203" s="2"/>
      <c r="H203" s="2"/>
      <c r="I203" s="2"/>
      <c r="J203" s="2"/>
      <c r="K203" s="2"/>
      <c r="M203" s="2"/>
      <c r="P203" s="1" t="str">
        <f>AVERAGE(VLOOKUP(A203,'🏈NFL Efficiency'!C:N,12,false),VLOOKUP(A203,'🏉NFL'!C:V,20,false))</f>
        <v>#N/A</v>
      </c>
      <c r="R203" s="1">
        <f t="shared" si="6"/>
        <v>0</v>
      </c>
    </row>
    <row r="204">
      <c r="D204" s="2"/>
      <c r="E204" s="2"/>
      <c r="H204" s="2"/>
      <c r="I204" s="2"/>
      <c r="J204" s="2"/>
      <c r="K204" s="2"/>
      <c r="M204" s="2"/>
      <c r="P204" s="1" t="str">
        <f>AVERAGE(VLOOKUP(A204,'🏈NFL Efficiency'!C:N,12,false),VLOOKUP(A204,'🏉NFL'!C:V,20,false))</f>
        <v>#N/A</v>
      </c>
      <c r="R204" s="1">
        <f t="shared" si="6"/>
        <v>0</v>
      </c>
    </row>
    <row r="205">
      <c r="D205" s="2"/>
      <c r="E205" s="2"/>
      <c r="H205" s="2"/>
      <c r="I205" s="2"/>
      <c r="J205" s="2"/>
      <c r="K205" s="2"/>
      <c r="M205" s="2"/>
      <c r="P205" s="1" t="str">
        <f>AVERAGE(VLOOKUP(A205,'🏈NFL Efficiency'!C:N,12,false),VLOOKUP(A205,'🏉NFL'!C:V,20,false))</f>
        <v>#N/A</v>
      </c>
      <c r="R205" s="1">
        <f t="shared" si="6"/>
        <v>0</v>
      </c>
    </row>
    <row r="206">
      <c r="D206" s="2"/>
      <c r="E206" s="2"/>
      <c r="H206" s="2"/>
      <c r="I206" s="2"/>
      <c r="J206" s="2"/>
      <c r="K206" s="2"/>
      <c r="M206" s="2"/>
      <c r="P206" s="1" t="str">
        <f>AVERAGE(VLOOKUP(A206,'🏈NFL Efficiency'!C:N,12,false),VLOOKUP(A206,'🏉NFL'!C:V,20,false))</f>
        <v>#N/A</v>
      </c>
      <c r="R206" s="1">
        <f t="shared" si="6"/>
        <v>0</v>
      </c>
    </row>
    <row r="207">
      <c r="D207" s="2"/>
      <c r="E207" s="2"/>
      <c r="H207" s="2"/>
      <c r="I207" s="2"/>
      <c r="J207" s="2"/>
      <c r="K207" s="2"/>
      <c r="M207" s="2"/>
      <c r="P207" s="1" t="str">
        <f>AVERAGE(VLOOKUP(A207,'🏈NFL Efficiency'!C:N,12,false),VLOOKUP(A207,'🏉NFL'!C:V,20,false))</f>
        <v>#N/A</v>
      </c>
      <c r="R207" s="1">
        <f t="shared" si="6"/>
        <v>0</v>
      </c>
    </row>
    <row r="208">
      <c r="D208" s="2"/>
      <c r="E208" s="2"/>
      <c r="H208" s="2"/>
      <c r="I208" s="2"/>
      <c r="J208" s="2"/>
      <c r="K208" s="2"/>
      <c r="M208" s="2"/>
      <c r="P208" s="1" t="str">
        <f>AVERAGE(VLOOKUP(A208,'🏈NFL Efficiency'!C:N,12,false),VLOOKUP(A208,'🏉NFL'!C:V,20,false))</f>
        <v>#N/A</v>
      </c>
      <c r="R208" s="1">
        <f t="shared" si="6"/>
        <v>0</v>
      </c>
    </row>
    <row r="209">
      <c r="D209" s="2"/>
      <c r="E209" s="2"/>
      <c r="H209" s="2"/>
      <c r="I209" s="2"/>
      <c r="J209" s="2"/>
      <c r="K209" s="2"/>
      <c r="M209" s="2"/>
      <c r="P209" s="1" t="str">
        <f>AVERAGE(VLOOKUP(A209,'🏈NFL Efficiency'!C:N,12,false),VLOOKUP(A209,'🏉NFL'!C:V,20,false))</f>
        <v>#N/A</v>
      </c>
      <c r="R209" s="1">
        <f t="shared" si="6"/>
        <v>0</v>
      </c>
    </row>
    <row r="210">
      <c r="D210" s="2"/>
      <c r="E210" s="2"/>
      <c r="H210" s="2"/>
      <c r="I210" s="2"/>
      <c r="J210" s="2"/>
      <c r="K210" s="2"/>
      <c r="M210" s="2"/>
      <c r="P210" s="1" t="str">
        <f>AVERAGE(VLOOKUP(A210,'🏈NFL Efficiency'!C:N,12,false),VLOOKUP(A210,'🏉NFL'!C:V,20,false))</f>
        <v>#N/A</v>
      </c>
      <c r="R210" s="1">
        <f t="shared" si="6"/>
        <v>0</v>
      </c>
    </row>
    <row r="211">
      <c r="D211" s="2"/>
      <c r="E211" s="2"/>
      <c r="H211" s="2"/>
      <c r="I211" s="2"/>
      <c r="J211" s="2"/>
      <c r="K211" s="2"/>
      <c r="M211" s="2"/>
      <c r="P211" s="1" t="str">
        <f>AVERAGE(VLOOKUP(A211,'🏈NFL Efficiency'!C:N,12,false),VLOOKUP(A211,'🏉NFL'!C:V,20,false))</f>
        <v>#N/A</v>
      </c>
      <c r="R211" s="1">
        <f t="shared" si="6"/>
        <v>0</v>
      </c>
    </row>
    <row r="212">
      <c r="D212" s="2"/>
      <c r="E212" s="2"/>
      <c r="H212" s="2"/>
      <c r="I212" s="2"/>
      <c r="J212" s="2"/>
      <c r="K212" s="2"/>
      <c r="M212" s="2"/>
      <c r="P212" s="1" t="str">
        <f>AVERAGE(VLOOKUP(A212,'🏈NFL Efficiency'!C:N,12,false),VLOOKUP(A212,'🏉NFL'!C:V,20,false))</f>
        <v>#N/A</v>
      </c>
      <c r="R212" s="1">
        <f t="shared" si="6"/>
        <v>0</v>
      </c>
    </row>
    <row r="213">
      <c r="D213" s="2"/>
      <c r="E213" s="2"/>
      <c r="H213" s="2"/>
      <c r="I213" s="2"/>
      <c r="J213" s="2"/>
      <c r="K213" s="2"/>
      <c r="M213" s="2"/>
      <c r="P213" s="1" t="str">
        <f>AVERAGE(VLOOKUP(A213,'🏈NFL Efficiency'!C:N,12,false),VLOOKUP(A213,'🏉NFL'!C:V,20,false))</f>
        <v>#N/A</v>
      </c>
      <c r="R213" s="1">
        <f t="shared" si="6"/>
        <v>0</v>
      </c>
    </row>
    <row r="214">
      <c r="D214" s="2"/>
      <c r="E214" s="2"/>
      <c r="H214" s="2"/>
      <c r="I214" s="2"/>
      <c r="J214" s="2"/>
      <c r="K214" s="2"/>
      <c r="M214" s="2"/>
      <c r="P214" s="1" t="str">
        <f>AVERAGE(VLOOKUP(A214,'🏈NFL Efficiency'!C:N,12,false),VLOOKUP(A214,'🏉NFL'!C:V,20,false))</f>
        <v>#N/A</v>
      </c>
      <c r="R214" s="1">
        <f t="shared" si="6"/>
        <v>0</v>
      </c>
    </row>
    <row r="215">
      <c r="D215" s="2"/>
      <c r="E215" s="2"/>
      <c r="H215" s="2"/>
      <c r="I215" s="2"/>
      <c r="J215" s="2"/>
      <c r="K215" s="2"/>
      <c r="M215" s="2"/>
      <c r="P215" s="1" t="str">
        <f>AVERAGE(VLOOKUP(A215,'🏈NFL Efficiency'!C:N,12,false),VLOOKUP(A215,'🏉NFL'!C:V,20,false))</f>
        <v>#N/A</v>
      </c>
      <c r="R215" s="1">
        <f t="shared" si="6"/>
        <v>0</v>
      </c>
    </row>
    <row r="216">
      <c r="D216" s="2"/>
      <c r="E216" s="2"/>
      <c r="H216" s="2"/>
      <c r="I216" s="2"/>
      <c r="J216" s="2"/>
      <c r="K216" s="2"/>
      <c r="M216" s="2"/>
      <c r="P216" s="1" t="str">
        <f>AVERAGE(VLOOKUP(A216,'🏈NFL Efficiency'!C:N,12,false),VLOOKUP(A216,'🏉NFL'!C:V,20,false))</f>
        <v>#N/A</v>
      </c>
      <c r="R216" s="1">
        <f t="shared" si="6"/>
        <v>0</v>
      </c>
    </row>
    <row r="217">
      <c r="D217" s="2"/>
      <c r="E217" s="2"/>
      <c r="H217" s="2"/>
      <c r="I217" s="2"/>
      <c r="J217" s="2"/>
      <c r="K217" s="2"/>
      <c r="M217" s="2"/>
      <c r="P217" s="1" t="str">
        <f>AVERAGE(VLOOKUP(A217,'🏈NFL Efficiency'!C:N,12,false),VLOOKUP(A217,'🏉NFL'!C:V,20,false))</f>
        <v>#N/A</v>
      </c>
      <c r="R217" s="1">
        <f t="shared" si="6"/>
        <v>0</v>
      </c>
    </row>
    <row r="218">
      <c r="D218" s="2"/>
      <c r="E218" s="2"/>
      <c r="H218" s="2"/>
      <c r="I218" s="2"/>
      <c r="J218" s="2"/>
      <c r="K218" s="2"/>
      <c r="M218" s="2"/>
      <c r="P218" s="1" t="str">
        <f>AVERAGE(VLOOKUP(A218,'🏈NFL Efficiency'!C:N,12,false),VLOOKUP(A218,'🏉NFL'!C:V,20,false))</f>
        <v>#N/A</v>
      </c>
      <c r="R218" s="1">
        <f t="shared" si="6"/>
        <v>0</v>
      </c>
    </row>
    <row r="219">
      <c r="D219" s="2"/>
      <c r="E219" s="2"/>
      <c r="H219" s="2"/>
      <c r="I219" s="2"/>
      <c r="J219" s="2"/>
      <c r="K219" s="2"/>
      <c r="M219" s="2"/>
      <c r="P219" s="1" t="str">
        <f>AVERAGE(VLOOKUP(A219,'🏈NFL Efficiency'!C:N,12,false),VLOOKUP(A219,'🏉NFL'!C:V,20,false))</f>
        <v>#N/A</v>
      </c>
      <c r="R219" s="1">
        <f t="shared" si="6"/>
        <v>0</v>
      </c>
    </row>
    <row r="220">
      <c r="D220" s="2"/>
      <c r="E220" s="2"/>
      <c r="H220" s="2"/>
      <c r="I220" s="2"/>
      <c r="J220" s="2"/>
      <c r="K220" s="2"/>
      <c r="M220" s="2"/>
      <c r="P220" s="1" t="str">
        <f>AVERAGE(VLOOKUP(A220,'🏈NFL Efficiency'!C:N,12,false),VLOOKUP(A220,'🏉NFL'!C:V,20,false))</f>
        <v>#N/A</v>
      </c>
      <c r="R220" s="1">
        <f t="shared" si="6"/>
        <v>0</v>
      </c>
    </row>
    <row r="221">
      <c r="D221" s="2"/>
      <c r="E221" s="2"/>
      <c r="H221" s="2"/>
      <c r="I221" s="2"/>
      <c r="J221" s="2"/>
      <c r="K221" s="2"/>
      <c r="M221" s="2"/>
      <c r="P221" s="1" t="str">
        <f>AVERAGE(VLOOKUP(A221,'🏈NFL Efficiency'!C:N,12,false),VLOOKUP(A221,'🏉NFL'!C:V,20,false))</f>
        <v>#N/A</v>
      </c>
      <c r="R221" s="1">
        <f t="shared" si="6"/>
        <v>0</v>
      </c>
    </row>
    <row r="222">
      <c r="D222" s="2"/>
      <c r="E222" s="2"/>
      <c r="H222" s="2"/>
      <c r="I222" s="2"/>
      <c r="J222" s="2"/>
      <c r="K222" s="2"/>
      <c r="M222" s="2"/>
      <c r="P222" s="1" t="str">
        <f>AVERAGE(VLOOKUP(A222,'🏈NFL Efficiency'!C:N,12,false),VLOOKUP(A222,'🏉NFL'!C:V,20,false))</f>
        <v>#N/A</v>
      </c>
      <c r="R222" s="1">
        <f t="shared" si="6"/>
        <v>0</v>
      </c>
    </row>
    <row r="223">
      <c r="D223" s="2"/>
      <c r="E223" s="2"/>
      <c r="H223" s="2"/>
      <c r="I223" s="2"/>
      <c r="J223" s="2"/>
      <c r="K223" s="2"/>
      <c r="M223" s="2"/>
      <c r="P223" s="1" t="str">
        <f>AVERAGE(VLOOKUP(A223,'🏈NFL Efficiency'!C:N,12,false),VLOOKUP(A223,'🏉NFL'!C:V,20,false))</f>
        <v>#N/A</v>
      </c>
      <c r="R223" s="1">
        <f t="shared" si="6"/>
        <v>0</v>
      </c>
    </row>
    <row r="224">
      <c r="D224" s="2"/>
      <c r="E224" s="2"/>
      <c r="H224" s="2"/>
      <c r="I224" s="2"/>
      <c r="J224" s="2"/>
      <c r="K224" s="2"/>
      <c r="M224" s="2"/>
      <c r="P224" s="1" t="str">
        <f>AVERAGE(VLOOKUP(A224,'🏈NFL Efficiency'!C:N,12,false),VLOOKUP(A224,'🏉NFL'!C:V,20,false))</f>
        <v>#N/A</v>
      </c>
      <c r="R224" s="1">
        <f t="shared" si="6"/>
        <v>0</v>
      </c>
    </row>
    <row r="225">
      <c r="D225" s="2"/>
      <c r="E225" s="2"/>
      <c r="H225" s="2"/>
      <c r="I225" s="2"/>
      <c r="J225" s="2"/>
      <c r="K225" s="2"/>
      <c r="M225" s="2"/>
      <c r="P225" s="1" t="str">
        <f>AVERAGE(VLOOKUP(A225,'🏈NFL Efficiency'!C:N,12,false),VLOOKUP(A225,'🏉NFL'!C:V,20,false))</f>
        <v>#N/A</v>
      </c>
      <c r="R225" s="1">
        <f t="shared" si="6"/>
        <v>0</v>
      </c>
    </row>
    <row r="226">
      <c r="D226" s="2"/>
      <c r="E226" s="2"/>
      <c r="H226" s="2"/>
      <c r="I226" s="2"/>
      <c r="J226" s="2"/>
      <c r="K226" s="2"/>
      <c r="M226" s="2"/>
      <c r="P226" s="1" t="str">
        <f>AVERAGE(VLOOKUP(A226,'🏈NFL Efficiency'!C:N,12,false),VLOOKUP(A226,'🏉NFL'!C:V,20,false))</f>
        <v>#N/A</v>
      </c>
      <c r="R226" s="1">
        <f t="shared" si="6"/>
        <v>0</v>
      </c>
    </row>
    <row r="227">
      <c r="D227" s="2"/>
      <c r="E227" s="2"/>
      <c r="H227" s="2"/>
      <c r="I227" s="2"/>
      <c r="J227" s="2"/>
      <c r="K227" s="2"/>
      <c r="M227" s="2"/>
      <c r="P227" s="1" t="str">
        <f>AVERAGE(VLOOKUP(A227,'🏈NFL Efficiency'!C:N,12,false),VLOOKUP(A227,'🏉NFL'!C:V,20,false))</f>
        <v>#N/A</v>
      </c>
      <c r="R227" s="1">
        <f t="shared" si="6"/>
        <v>0</v>
      </c>
    </row>
    <row r="228">
      <c r="D228" s="2"/>
      <c r="E228" s="2"/>
      <c r="H228" s="2"/>
      <c r="I228" s="2"/>
      <c r="J228" s="2"/>
      <c r="K228" s="2"/>
      <c r="M228" s="2"/>
      <c r="P228" s="1" t="str">
        <f>AVERAGE(VLOOKUP(A228,'🏈NFL Efficiency'!C:N,12,false),VLOOKUP(A228,'🏉NFL'!C:V,20,false))</f>
        <v>#N/A</v>
      </c>
      <c r="R228" s="1">
        <f t="shared" si="6"/>
        <v>0</v>
      </c>
    </row>
    <row r="229">
      <c r="D229" s="2"/>
      <c r="E229" s="2"/>
      <c r="H229" s="2"/>
      <c r="I229" s="2"/>
      <c r="J229" s="2"/>
      <c r="K229" s="2"/>
      <c r="M229" s="2"/>
      <c r="P229" s="1" t="str">
        <f>AVERAGE(VLOOKUP(A229,'🏈NFL Efficiency'!C:N,12,false),VLOOKUP(A229,'🏉NFL'!C:V,20,false))</f>
        <v>#N/A</v>
      </c>
      <c r="R229" s="1">
        <f t="shared" si="6"/>
        <v>0</v>
      </c>
    </row>
    <row r="230">
      <c r="D230" s="2"/>
      <c r="E230" s="2"/>
      <c r="H230" s="2"/>
      <c r="I230" s="2"/>
      <c r="J230" s="2"/>
      <c r="K230" s="2"/>
      <c r="M230" s="2"/>
      <c r="P230" s="1" t="str">
        <f>AVERAGE(VLOOKUP(A230,'🏈NFL Efficiency'!C:N,12,false),VLOOKUP(A230,'🏉NFL'!C:V,20,false))</f>
        <v>#N/A</v>
      </c>
      <c r="R230" s="1">
        <f t="shared" si="6"/>
        <v>0</v>
      </c>
    </row>
    <row r="231">
      <c r="D231" s="2"/>
      <c r="E231" s="2"/>
      <c r="H231" s="2"/>
      <c r="I231" s="2"/>
      <c r="J231" s="2"/>
      <c r="K231" s="2"/>
      <c r="M231" s="2"/>
      <c r="P231" s="1" t="str">
        <f>AVERAGE(VLOOKUP(A231,'🏈NFL Efficiency'!C:N,12,false),VLOOKUP(A231,'🏉NFL'!C:V,20,false))</f>
        <v>#N/A</v>
      </c>
      <c r="R231" s="1">
        <f t="shared" si="6"/>
        <v>0</v>
      </c>
    </row>
    <row r="232">
      <c r="D232" s="2"/>
      <c r="E232" s="2"/>
      <c r="H232" s="2"/>
      <c r="I232" s="2"/>
      <c r="J232" s="2"/>
      <c r="K232" s="2"/>
      <c r="M232" s="2"/>
      <c r="P232" s="1" t="str">
        <f>AVERAGE(VLOOKUP(A232,'🏈NFL Efficiency'!C:N,12,false),VLOOKUP(A232,'🏉NFL'!C:V,20,false))</f>
        <v>#N/A</v>
      </c>
      <c r="R232" s="1">
        <f t="shared" si="6"/>
        <v>0</v>
      </c>
    </row>
    <row r="233">
      <c r="D233" s="2"/>
      <c r="E233" s="2"/>
      <c r="H233" s="2"/>
      <c r="I233" s="2"/>
      <c r="J233" s="2"/>
      <c r="K233" s="2"/>
      <c r="M233" s="2"/>
      <c r="P233" s="1" t="str">
        <f>AVERAGE(VLOOKUP(A233,'🏈NFL Efficiency'!C:N,12,false),VLOOKUP(A233,'🏉NFL'!C:V,20,false))</f>
        <v>#N/A</v>
      </c>
      <c r="R233" s="1">
        <f t="shared" si="6"/>
        <v>0</v>
      </c>
    </row>
    <row r="234">
      <c r="D234" s="2"/>
      <c r="E234" s="2"/>
      <c r="H234" s="2"/>
      <c r="I234" s="2"/>
      <c r="J234" s="2"/>
      <c r="K234" s="2"/>
      <c r="M234" s="2"/>
      <c r="P234" s="1" t="str">
        <f>AVERAGE(VLOOKUP(A234,'🏈NFL Efficiency'!C:N,12,false),VLOOKUP(A234,'🏉NFL'!C:V,20,false))</f>
        <v>#N/A</v>
      </c>
      <c r="R234" s="1">
        <f t="shared" si="6"/>
        <v>0</v>
      </c>
    </row>
    <row r="235">
      <c r="D235" s="2"/>
      <c r="E235" s="2"/>
      <c r="H235" s="2"/>
      <c r="I235" s="2"/>
      <c r="J235" s="2"/>
      <c r="K235" s="2"/>
      <c r="M235" s="2"/>
      <c r="P235" s="1" t="str">
        <f>AVERAGE(VLOOKUP(A235,'🏈NFL Efficiency'!C:N,12,false),VLOOKUP(A235,'🏉NFL'!C:V,20,false))</f>
        <v>#N/A</v>
      </c>
      <c r="R235" s="1">
        <f t="shared" si="6"/>
        <v>0</v>
      </c>
    </row>
    <row r="236">
      <c r="D236" s="2"/>
      <c r="E236" s="2"/>
      <c r="H236" s="2"/>
      <c r="I236" s="2"/>
      <c r="J236" s="2"/>
      <c r="K236" s="2"/>
      <c r="M236" s="2"/>
      <c r="P236" s="1" t="str">
        <f>AVERAGE(VLOOKUP(A236,'🏈NFL Efficiency'!C:N,12,false),VLOOKUP(A236,'🏉NFL'!C:V,20,false))</f>
        <v>#N/A</v>
      </c>
      <c r="R236" s="1">
        <f t="shared" si="6"/>
        <v>0</v>
      </c>
    </row>
    <row r="237">
      <c r="D237" s="2"/>
      <c r="E237" s="2"/>
      <c r="H237" s="2"/>
      <c r="I237" s="2"/>
      <c r="J237" s="2"/>
      <c r="K237" s="2"/>
      <c r="M237" s="2"/>
      <c r="P237" s="1" t="str">
        <f>AVERAGE(VLOOKUP(A237,'🏈NFL Efficiency'!C:N,12,false),VLOOKUP(A237,'🏉NFL'!C:V,20,false))</f>
        <v>#N/A</v>
      </c>
      <c r="R237" s="1">
        <f t="shared" si="6"/>
        <v>0</v>
      </c>
    </row>
    <row r="238">
      <c r="D238" s="2"/>
      <c r="E238" s="2"/>
      <c r="H238" s="2"/>
      <c r="I238" s="2"/>
      <c r="J238" s="2"/>
      <c r="K238" s="2"/>
      <c r="M238" s="2"/>
      <c r="P238" s="1" t="str">
        <f>AVERAGE(VLOOKUP(A238,'🏈NFL Efficiency'!C:N,12,false),VLOOKUP(A238,'🏉NFL'!C:V,20,false))</f>
        <v>#N/A</v>
      </c>
      <c r="R238" s="1">
        <f t="shared" si="6"/>
        <v>0</v>
      </c>
    </row>
    <row r="239">
      <c r="D239" s="2"/>
      <c r="E239" s="2"/>
      <c r="H239" s="2"/>
      <c r="I239" s="2"/>
      <c r="J239" s="2"/>
      <c r="K239" s="2"/>
      <c r="M239" s="2"/>
      <c r="P239" s="1" t="str">
        <f>AVERAGE(VLOOKUP(A239,'🏈NFL Efficiency'!C:N,12,false),VLOOKUP(A239,'🏉NFL'!C:V,20,false))</f>
        <v>#N/A</v>
      </c>
      <c r="R239" s="1">
        <f t="shared" si="6"/>
        <v>0</v>
      </c>
    </row>
    <row r="240">
      <c r="D240" s="2"/>
      <c r="E240" s="2"/>
      <c r="H240" s="2"/>
      <c r="I240" s="2"/>
      <c r="J240" s="2"/>
      <c r="K240" s="2"/>
      <c r="M240" s="2"/>
      <c r="P240" s="1" t="str">
        <f>AVERAGE(VLOOKUP(A240,'🏈NFL Efficiency'!C:N,12,false),VLOOKUP(A240,'🏉NFL'!C:V,20,false))</f>
        <v>#N/A</v>
      </c>
      <c r="R240" s="1">
        <f t="shared" si="6"/>
        <v>0</v>
      </c>
    </row>
    <row r="241">
      <c r="D241" s="2"/>
      <c r="E241" s="2"/>
      <c r="H241" s="2"/>
      <c r="I241" s="2"/>
      <c r="J241" s="2"/>
      <c r="K241" s="2"/>
      <c r="M241" s="2"/>
      <c r="P241" s="1" t="str">
        <f>AVERAGE(VLOOKUP(A241,'🏈NFL Efficiency'!C:N,12,false),VLOOKUP(A241,'🏉NFL'!C:V,20,false))</f>
        <v>#N/A</v>
      </c>
      <c r="R241" s="1">
        <f t="shared" si="6"/>
        <v>0</v>
      </c>
    </row>
    <row r="242">
      <c r="D242" s="2"/>
      <c r="E242" s="2"/>
      <c r="H242" s="2"/>
      <c r="I242" s="2"/>
      <c r="J242" s="2"/>
      <c r="K242" s="2"/>
      <c r="M242" s="2"/>
      <c r="P242" s="1" t="str">
        <f>AVERAGE(VLOOKUP(A242,'🏈NFL Efficiency'!C:N,12,false),VLOOKUP(A242,'🏉NFL'!C:V,20,false))</f>
        <v>#N/A</v>
      </c>
      <c r="R242" s="1">
        <f t="shared" si="6"/>
        <v>0</v>
      </c>
    </row>
    <row r="243">
      <c r="D243" s="2"/>
      <c r="E243" s="2"/>
      <c r="H243" s="2"/>
      <c r="I243" s="2"/>
      <c r="J243" s="2"/>
      <c r="K243" s="2"/>
      <c r="M243" s="2"/>
      <c r="P243" s="1" t="str">
        <f>AVERAGE(VLOOKUP(A243,'🏈NFL Efficiency'!C:N,12,false),VLOOKUP(A243,'🏉NFL'!C:V,20,false))</f>
        <v>#N/A</v>
      </c>
      <c r="R243" s="1">
        <f t="shared" si="6"/>
        <v>0</v>
      </c>
    </row>
    <row r="244">
      <c r="D244" s="2"/>
      <c r="E244" s="2"/>
      <c r="H244" s="2"/>
      <c r="I244" s="2"/>
      <c r="J244" s="2"/>
      <c r="K244" s="2"/>
      <c r="M244" s="2"/>
      <c r="P244" s="1" t="str">
        <f>AVERAGE(VLOOKUP(A244,'🏈NFL Efficiency'!C:N,12,false),VLOOKUP(A244,'🏉NFL'!C:V,20,false))</f>
        <v>#N/A</v>
      </c>
      <c r="R244" s="1">
        <f t="shared" si="6"/>
        <v>0</v>
      </c>
    </row>
    <row r="245">
      <c r="D245" s="2"/>
      <c r="E245" s="2"/>
      <c r="H245" s="2"/>
      <c r="I245" s="2"/>
      <c r="J245" s="2"/>
      <c r="K245" s="2"/>
      <c r="M245" s="2"/>
      <c r="P245" s="1" t="str">
        <f>AVERAGE(VLOOKUP(A245,'🏈NFL Efficiency'!C:N,12,false),VLOOKUP(A245,'🏉NFL'!C:V,20,false))</f>
        <v>#N/A</v>
      </c>
      <c r="R245" s="1">
        <f t="shared" si="6"/>
        <v>0</v>
      </c>
    </row>
    <row r="246">
      <c r="D246" s="2"/>
      <c r="E246" s="2"/>
      <c r="H246" s="2"/>
      <c r="I246" s="2"/>
      <c r="J246" s="2"/>
      <c r="K246" s="2"/>
      <c r="M246" s="2"/>
      <c r="P246" s="1" t="str">
        <f>AVERAGE(VLOOKUP(A246,'🏈NFL Efficiency'!C:N,12,false),VLOOKUP(A246,'🏉NFL'!C:V,20,false))</f>
        <v>#N/A</v>
      </c>
      <c r="R246" s="1">
        <f t="shared" si="6"/>
        <v>0</v>
      </c>
    </row>
    <row r="247">
      <c r="D247" s="2"/>
      <c r="E247" s="2"/>
      <c r="H247" s="2"/>
      <c r="I247" s="2"/>
      <c r="J247" s="2"/>
      <c r="K247" s="2"/>
      <c r="M247" s="2"/>
      <c r="P247" s="1" t="str">
        <f>AVERAGE(VLOOKUP(A247,'🏈NFL Efficiency'!C:N,12,false),VLOOKUP(A247,'🏉NFL'!C:V,20,false))</f>
        <v>#N/A</v>
      </c>
      <c r="R247" s="1">
        <f t="shared" si="6"/>
        <v>0</v>
      </c>
    </row>
    <row r="248">
      <c r="D248" s="2"/>
      <c r="E248" s="2"/>
      <c r="H248" s="2"/>
      <c r="I248" s="2"/>
      <c r="J248" s="2"/>
      <c r="K248" s="2"/>
      <c r="M248" s="2"/>
      <c r="P248" s="1" t="str">
        <f>AVERAGE(VLOOKUP(A248,'🏈NFL Efficiency'!C:N,12,false),VLOOKUP(A248,'🏉NFL'!C:V,20,false))</f>
        <v>#N/A</v>
      </c>
      <c r="R248" s="1">
        <f t="shared" si="6"/>
        <v>0</v>
      </c>
    </row>
    <row r="249">
      <c r="D249" s="2"/>
      <c r="E249" s="2"/>
      <c r="H249" s="2"/>
      <c r="I249" s="2"/>
      <c r="J249" s="2"/>
      <c r="K249" s="2"/>
      <c r="M249" s="2"/>
      <c r="P249" s="1" t="str">
        <f>AVERAGE(VLOOKUP(A249,'🏈NFL Efficiency'!C:N,12,false),VLOOKUP(A249,'🏉NFL'!C:V,20,false))</f>
        <v>#N/A</v>
      </c>
      <c r="R249" s="1">
        <f t="shared" si="6"/>
        <v>0</v>
      </c>
    </row>
    <row r="250">
      <c r="D250" s="2"/>
      <c r="E250" s="2"/>
      <c r="H250" s="2"/>
      <c r="I250" s="2"/>
      <c r="J250" s="2"/>
      <c r="K250" s="2"/>
      <c r="M250" s="2"/>
      <c r="P250" s="1" t="str">
        <f>AVERAGE(VLOOKUP(A250,'🏈NFL Efficiency'!C:N,12,false),VLOOKUP(A250,'🏉NFL'!C:V,20,false))</f>
        <v>#N/A</v>
      </c>
      <c r="R250" s="1">
        <f t="shared" si="6"/>
        <v>0</v>
      </c>
    </row>
    <row r="251">
      <c r="D251" s="2"/>
      <c r="E251" s="2"/>
      <c r="H251" s="2"/>
      <c r="I251" s="2"/>
      <c r="J251" s="2"/>
      <c r="K251" s="2"/>
      <c r="M251" s="2"/>
      <c r="P251" s="1" t="str">
        <f>AVERAGE(VLOOKUP(A251,'🏈NFL Efficiency'!C:N,12,false),VLOOKUP(A251,'🏉NFL'!C:V,20,false))</f>
        <v>#N/A</v>
      </c>
      <c r="R251" s="1">
        <f t="shared" si="6"/>
        <v>0</v>
      </c>
    </row>
    <row r="252">
      <c r="D252" s="2"/>
      <c r="E252" s="2"/>
      <c r="H252" s="2"/>
      <c r="I252" s="2"/>
      <c r="J252" s="2"/>
      <c r="K252" s="2"/>
      <c r="M252" s="2"/>
      <c r="P252" s="1" t="str">
        <f>AVERAGE(VLOOKUP(A252,'🏈NFL Efficiency'!C:N,12,false),VLOOKUP(A252,'🏉NFL'!C:V,20,false))</f>
        <v>#N/A</v>
      </c>
      <c r="R252" s="1">
        <f t="shared" si="6"/>
        <v>0</v>
      </c>
    </row>
    <row r="253">
      <c r="D253" s="2"/>
      <c r="E253" s="2"/>
      <c r="H253" s="2"/>
      <c r="I253" s="2"/>
      <c r="J253" s="2"/>
      <c r="K253" s="2"/>
      <c r="M253" s="2"/>
      <c r="P253" s="1" t="str">
        <f>AVERAGE(VLOOKUP(A253,'🏈NFL Efficiency'!C:N,12,false),VLOOKUP(A253,'🏉NFL'!C:V,20,false))</f>
        <v>#N/A</v>
      </c>
      <c r="R253" s="1">
        <f t="shared" si="6"/>
        <v>0</v>
      </c>
    </row>
    <row r="254">
      <c r="D254" s="2"/>
      <c r="E254" s="2"/>
      <c r="H254" s="2"/>
      <c r="I254" s="2"/>
      <c r="J254" s="2"/>
      <c r="K254" s="2"/>
      <c r="M254" s="2"/>
      <c r="P254" s="1" t="str">
        <f>AVERAGE(VLOOKUP(A254,'🏈NFL Efficiency'!C:N,12,false),VLOOKUP(A254,'🏉NFL'!C:V,20,false))</f>
        <v>#N/A</v>
      </c>
      <c r="R254" s="1">
        <f t="shared" si="6"/>
        <v>0</v>
      </c>
    </row>
    <row r="255">
      <c r="D255" s="2"/>
      <c r="E255" s="2"/>
      <c r="H255" s="2"/>
      <c r="I255" s="2"/>
      <c r="J255" s="2"/>
      <c r="K255" s="2"/>
      <c r="M255" s="2"/>
      <c r="P255" s="1" t="str">
        <f>AVERAGE(VLOOKUP(A255,'🏈NFL Efficiency'!C:N,12,false),VLOOKUP(A255,'🏉NFL'!C:V,20,false))</f>
        <v>#N/A</v>
      </c>
      <c r="R255" s="1">
        <f t="shared" si="6"/>
        <v>0</v>
      </c>
    </row>
    <row r="256">
      <c r="D256" s="2"/>
      <c r="E256" s="2"/>
      <c r="H256" s="2"/>
      <c r="I256" s="2"/>
      <c r="J256" s="2"/>
      <c r="K256" s="2"/>
      <c r="M256" s="2"/>
      <c r="P256" s="1" t="str">
        <f>AVERAGE(VLOOKUP(A256,'🏈NFL Efficiency'!C:N,12,false),VLOOKUP(A256,'🏉NFL'!C:V,20,false))</f>
        <v>#N/A</v>
      </c>
      <c r="R256" s="1">
        <f t="shared" si="6"/>
        <v>0</v>
      </c>
    </row>
    <row r="257">
      <c r="D257" s="2"/>
      <c r="E257" s="2"/>
      <c r="H257" s="2"/>
      <c r="I257" s="2"/>
      <c r="J257" s="2"/>
      <c r="K257" s="2"/>
      <c r="M257" s="2"/>
      <c r="P257" s="1" t="str">
        <f>AVERAGE(VLOOKUP(A257,'🏈NFL Efficiency'!C:N,12,false),VLOOKUP(A257,'🏉NFL'!C:V,20,false))</f>
        <v>#N/A</v>
      </c>
      <c r="R257" s="1">
        <f t="shared" si="6"/>
        <v>0</v>
      </c>
    </row>
    <row r="258">
      <c r="D258" s="2"/>
      <c r="E258" s="2"/>
      <c r="H258" s="2"/>
      <c r="I258" s="2"/>
      <c r="J258" s="2"/>
      <c r="K258" s="2"/>
      <c r="M258" s="2"/>
      <c r="P258" s="1" t="str">
        <f>AVERAGE(VLOOKUP(A258,'🏈NFL Efficiency'!C:N,12,false),VLOOKUP(A258,'🏉NFL'!C:V,20,false))</f>
        <v>#N/A</v>
      </c>
      <c r="R258" s="1">
        <f t="shared" si="6"/>
        <v>0</v>
      </c>
    </row>
    <row r="259">
      <c r="D259" s="2"/>
      <c r="E259" s="2"/>
      <c r="H259" s="2"/>
      <c r="I259" s="2"/>
      <c r="J259" s="2"/>
      <c r="K259" s="2"/>
      <c r="M259" s="2"/>
      <c r="P259" s="1" t="str">
        <f>AVERAGE(VLOOKUP(A259,'🏈NFL Efficiency'!C:N,12,false),VLOOKUP(A259,'🏉NFL'!C:V,20,false))</f>
        <v>#N/A</v>
      </c>
      <c r="R259" s="1">
        <f t="shared" si="6"/>
        <v>0</v>
      </c>
    </row>
    <row r="260">
      <c r="D260" s="2"/>
      <c r="E260" s="2"/>
      <c r="H260" s="2"/>
      <c r="I260" s="2"/>
      <c r="J260" s="2"/>
      <c r="K260" s="2"/>
      <c r="M260" s="2"/>
      <c r="P260" s="1" t="str">
        <f>AVERAGE(VLOOKUP(A260,'🏈NFL Efficiency'!C:N,12,false),VLOOKUP(A260,'🏉NFL'!C:V,20,false))</f>
        <v>#N/A</v>
      </c>
      <c r="R260" s="1">
        <f t="shared" si="6"/>
        <v>0</v>
      </c>
    </row>
    <row r="261">
      <c r="D261" s="2"/>
      <c r="E261" s="2"/>
      <c r="H261" s="2"/>
      <c r="I261" s="2"/>
      <c r="J261" s="2"/>
      <c r="K261" s="2"/>
      <c r="M261" s="2"/>
      <c r="P261" s="1" t="str">
        <f>AVERAGE(VLOOKUP(A261,'🏈NFL Efficiency'!C:N,12,false),VLOOKUP(A261,'🏉NFL'!C:V,20,false))</f>
        <v>#N/A</v>
      </c>
      <c r="R261" s="1">
        <f t="shared" si="6"/>
        <v>0</v>
      </c>
    </row>
    <row r="262">
      <c r="D262" s="2"/>
      <c r="E262" s="2"/>
      <c r="H262" s="2"/>
      <c r="I262" s="2"/>
      <c r="J262" s="2"/>
      <c r="K262" s="2"/>
      <c r="M262" s="2"/>
      <c r="P262" s="1" t="str">
        <f>AVERAGE(VLOOKUP(A262,'🏈NFL Efficiency'!C:N,12,false),VLOOKUP(A262,'🏉NFL'!C:V,20,false))</f>
        <v>#N/A</v>
      </c>
      <c r="R262" s="1">
        <f t="shared" si="6"/>
        <v>0</v>
      </c>
    </row>
    <row r="263">
      <c r="D263" s="2"/>
      <c r="E263" s="2"/>
      <c r="H263" s="2"/>
      <c r="I263" s="2"/>
      <c r="J263" s="2"/>
      <c r="K263" s="2"/>
      <c r="M263" s="2"/>
      <c r="P263" s="1" t="str">
        <f>AVERAGE(VLOOKUP(A263,'🏈NFL Efficiency'!C:N,12,false),VLOOKUP(A263,'🏉NFL'!C:V,20,false))</f>
        <v>#N/A</v>
      </c>
      <c r="R263" s="1">
        <f t="shared" si="6"/>
        <v>0</v>
      </c>
    </row>
    <row r="264">
      <c r="D264" s="2"/>
      <c r="E264" s="2"/>
      <c r="H264" s="2"/>
      <c r="I264" s="2"/>
      <c r="J264" s="2"/>
      <c r="K264" s="2"/>
      <c r="M264" s="2"/>
      <c r="P264" s="1" t="str">
        <f>AVERAGE(VLOOKUP(A264,'🏈NFL Efficiency'!C:N,12,false),VLOOKUP(A264,'🏉NFL'!C:V,20,false))</f>
        <v>#N/A</v>
      </c>
      <c r="R264" s="1">
        <f t="shared" si="6"/>
        <v>0</v>
      </c>
    </row>
    <row r="265">
      <c r="D265" s="2"/>
      <c r="E265" s="2"/>
      <c r="H265" s="2"/>
      <c r="I265" s="2"/>
      <c r="J265" s="2"/>
      <c r="K265" s="2"/>
      <c r="M265" s="2"/>
      <c r="P265" s="1" t="str">
        <f>AVERAGE(VLOOKUP(A265,'🏈NFL Efficiency'!C:N,12,false),VLOOKUP(A265,'🏉NFL'!C:V,20,false))</f>
        <v>#N/A</v>
      </c>
      <c r="R265" s="1">
        <f t="shared" si="6"/>
        <v>0</v>
      </c>
    </row>
    <row r="266">
      <c r="D266" s="2"/>
      <c r="E266" s="2"/>
      <c r="H266" s="2"/>
      <c r="I266" s="2"/>
      <c r="J266" s="2"/>
      <c r="K266" s="2"/>
      <c r="M266" s="2"/>
      <c r="P266" s="1" t="str">
        <f>AVERAGE(VLOOKUP(A266,'🏈NFL Efficiency'!C:N,12,false),VLOOKUP(A266,'🏉NFL'!C:V,20,false))</f>
        <v>#N/A</v>
      </c>
      <c r="R266" s="1">
        <f t="shared" si="6"/>
        <v>0</v>
      </c>
    </row>
    <row r="267">
      <c r="D267" s="2"/>
      <c r="E267" s="2"/>
      <c r="H267" s="2"/>
      <c r="I267" s="2"/>
      <c r="J267" s="2"/>
      <c r="K267" s="2"/>
      <c r="M267" s="2"/>
      <c r="P267" s="1" t="str">
        <f>AVERAGE(VLOOKUP(A267,'🏈NFL Efficiency'!C:N,12,false),VLOOKUP(A267,'🏉NFL'!C:V,20,false))</f>
        <v>#N/A</v>
      </c>
      <c r="R267" s="1">
        <f t="shared" si="6"/>
        <v>0</v>
      </c>
    </row>
    <row r="268">
      <c r="D268" s="2"/>
      <c r="E268" s="2"/>
      <c r="H268" s="2"/>
      <c r="I268" s="2"/>
      <c r="J268" s="2"/>
      <c r="K268" s="2"/>
      <c r="M268" s="2"/>
      <c r="P268" s="1" t="str">
        <f>AVERAGE(VLOOKUP(A268,'🏈NFL Efficiency'!C:N,12,false),VLOOKUP(A268,'🏉NFL'!C:V,20,false))</f>
        <v>#N/A</v>
      </c>
      <c r="R268" s="1">
        <f t="shared" si="6"/>
        <v>0</v>
      </c>
    </row>
    <row r="269">
      <c r="D269" s="2"/>
      <c r="E269" s="2"/>
      <c r="H269" s="2"/>
      <c r="I269" s="2"/>
      <c r="J269" s="2"/>
      <c r="K269" s="2"/>
      <c r="M269" s="2"/>
      <c r="P269" s="1" t="str">
        <f>AVERAGE(VLOOKUP(A269,'🏈NFL Efficiency'!C:N,12,false),VLOOKUP(A269,'🏉NFL'!C:V,20,false))</f>
        <v>#N/A</v>
      </c>
      <c r="R269" s="1">
        <f t="shared" si="6"/>
        <v>0</v>
      </c>
    </row>
    <row r="270">
      <c r="D270" s="2"/>
      <c r="E270" s="2"/>
      <c r="H270" s="2"/>
      <c r="I270" s="2"/>
      <c r="J270" s="2"/>
      <c r="K270" s="2"/>
      <c r="M270" s="2"/>
      <c r="P270" s="1" t="str">
        <f>AVERAGE(VLOOKUP(A270,'🏈NFL Efficiency'!C:N,12,false),VLOOKUP(A270,'🏉NFL'!C:V,20,false))</f>
        <v>#N/A</v>
      </c>
      <c r="R270" s="1">
        <f t="shared" si="6"/>
        <v>0</v>
      </c>
    </row>
    <row r="271">
      <c r="D271" s="2"/>
      <c r="E271" s="2"/>
      <c r="H271" s="2"/>
      <c r="I271" s="2"/>
      <c r="J271" s="2"/>
      <c r="K271" s="2"/>
      <c r="M271" s="2"/>
      <c r="P271" s="1" t="str">
        <f>AVERAGE(VLOOKUP(A271,'🏈NFL Efficiency'!C:N,12,false),VLOOKUP(A271,'🏉NFL'!C:V,20,false))</f>
        <v>#N/A</v>
      </c>
      <c r="R271" s="1">
        <f t="shared" si="6"/>
        <v>0</v>
      </c>
    </row>
    <row r="272">
      <c r="D272" s="2"/>
      <c r="E272" s="2"/>
      <c r="H272" s="2"/>
      <c r="I272" s="2"/>
      <c r="J272" s="2"/>
      <c r="K272" s="2"/>
      <c r="M272" s="2"/>
      <c r="P272" s="1" t="str">
        <f>AVERAGE(VLOOKUP(A272,'🏈NFL Efficiency'!C:N,12,false),VLOOKUP(A272,'🏉NFL'!C:V,20,false))</f>
        <v>#N/A</v>
      </c>
      <c r="R272" s="1">
        <f t="shared" si="6"/>
        <v>0</v>
      </c>
    </row>
    <row r="273">
      <c r="D273" s="2"/>
      <c r="E273" s="2"/>
      <c r="H273" s="2"/>
      <c r="I273" s="2"/>
      <c r="J273" s="2"/>
      <c r="K273" s="2"/>
      <c r="M273" s="2"/>
      <c r="P273" s="1" t="str">
        <f>AVERAGE(VLOOKUP(A273,'🏈NFL Efficiency'!C:N,12,false),VLOOKUP(A273,'🏉NFL'!C:V,20,false))</f>
        <v>#N/A</v>
      </c>
      <c r="R273" s="1">
        <f t="shared" si="6"/>
        <v>0</v>
      </c>
    </row>
    <row r="274">
      <c r="D274" s="2"/>
      <c r="E274" s="2"/>
      <c r="H274" s="2"/>
      <c r="I274" s="2"/>
      <c r="J274" s="2"/>
      <c r="K274" s="2"/>
      <c r="M274" s="2"/>
      <c r="P274" s="1" t="str">
        <f>AVERAGE(VLOOKUP(A274,'🏈NFL Efficiency'!C:N,12,false),VLOOKUP(A274,'🏉NFL'!C:V,20,false))</f>
        <v>#N/A</v>
      </c>
      <c r="R274" s="1">
        <f t="shared" si="6"/>
        <v>0</v>
      </c>
    </row>
    <row r="275">
      <c r="D275" s="2"/>
      <c r="E275" s="2"/>
      <c r="H275" s="2"/>
      <c r="I275" s="2"/>
      <c r="J275" s="2"/>
      <c r="K275" s="2"/>
      <c r="M275" s="2"/>
      <c r="P275" s="1" t="str">
        <f>AVERAGE(VLOOKUP(A275,'🏈NFL Efficiency'!C:N,12,false),VLOOKUP(A275,'🏉NFL'!C:V,20,false))</f>
        <v>#N/A</v>
      </c>
      <c r="R275" s="1">
        <f t="shared" si="6"/>
        <v>0</v>
      </c>
    </row>
    <row r="276">
      <c r="D276" s="2"/>
      <c r="E276" s="2"/>
      <c r="H276" s="2"/>
      <c r="I276" s="2"/>
      <c r="J276" s="2"/>
      <c r="K276" s="2"/>
      <c r="M276" s="2"/>
      <c r="P276" s="1" t="str">
        <f>AVERAGE(VLOOKUP(A276,'🏈NFL Efficiency'!C:N,12,false),VLOOKUP(A276,'🏉NFL'!C:V,20,false))</f>
        <v>#N/A</v>
      </c>
      <c r="R276" s="1">
        <f t="shared" si="6"/>
        <v>0</v>
      </c>
    </row>
    <row r="277">
      <c r="D277" s="2"/>
      <c r="E277" s="2"/>
      <c r="H277" s="2"/>
      <c r="I277" s="2"/>
      <c r="J277" s="2"/>
      <c r="K277" s="2"/>
      <c r="M277" s="2"/>
      <c r="P277" s="1" t="str">
        <f>AVERAGE(VLOOKUP(A277,'🏈NFL Efficiency'!C:N,12,false),VLOOKUP(A277,'🏉NFL'!C:V,20,false))</f>
        <v>#N/A</v>
      </c>
      <c r="R277" s="1">
        <f t="shared" si="6"/>
        <v>0</v>
      </c>
    </row>
    <row r="278">
      <c r="D278" s="2"/>
      <c r="E278" s="2"/>
      <c r="H278" s="2"/>
      <c r="I278" s="2"/>
      <c r="J278" s="2"/>
      <c r="K278" s="2"/>
      <c r="M278" s="2"/>
      <c r="P278" s="1" t="str">
        <f>AVERAGE(VLOOKUP(A278,'🏈NFL Efficiency'!C:N,12,false),VLOOKUP(A278,'🏉NFL'!C:V,20,false))</f>
        <v>#N/A</v>
      </c>
      <c r="R278" s="1">
        <f t="shared" si="6"/>
        <v>0</v>
      </c>
    </row>
    <row r="279">
      <c r="D279" s="2"/>
      <c r="E279" s="2"/>
      <c r="H279" s="2"/>
      <c r="I279" s="2"/>
      <c r="J279" s="2"/>
      <c r="K279" s="2"/>
      <c r="M279" s="2"/>
      <c r="P279" s="1" t="str">
        <f>AVERAGE(VLOOKUP(A279,'🏈NFL Efficiency'!C:N,12,false),VLOOKUP(A279,'🏉NFL'!C:V,20,false))</f>
        <v>#N/A</v>
      </c>
      <c r="R279" s="1">
        <f t="shared" si="6"/>
        <v>0</v>
      </c>
    </row>
    <row r="280">
      <c r="D280" s="2"/>
      <c r="E280" s="2"/>
      <c r="H280" s="2"/>
      <c r="I280" s="2"/>
      <c r="J280" s="2"/>
      <c r="K280" s="2"/>
      <c r="M280" s="2"/>
      <c r="P280" s="1" t="str">
        <f>AVERAGE(VLOOKUP(A280,'🏈NFL Efficiency'!C:N,12,false),VLOOKUP(A280,'🏉NFL'!C:V,20,false))</f>
        <v>#N/A</v>
      </c>
      <c r="R280" s="1">
        <f t="shared" si="6"/>
        <v>0</v>
      </c>
    </row>
    <row r="281">
      <c r="D281" s="2"/>
      <c r="E281" s="2"/>
      <c r="H281" s="2"/>
      <c r="I281" s="2"/>
      <c r="J281" s="2"/>
      <c r="K281" s="2"/>
      <c r="M281" s="2"/>
      <c r="P281" s="1" t="str">
        <f>AVERAGE(VLOOKUP(A281,'🏈NFL Efficiency'!C:N,12,false),VLOOKUP(A281,'🏉NFL'!C:V,20,false))</f>
        <v>#N/A</v>
      </c>
      <c r="R281" s="1">
        <f t="shared" si="6"/>
        <v>0</v>
      </c>
    </row>
    <row r="282">
      <c r="D282" s="2"/>
      <c r="E282" s="2"/>
      <c r="H282" s="2"/>
      <c r="I282" s="2"/>
      <c r="J282" s="2"/>
      <c r="K282" s="2"/>
      <c r="M282" s="2"/>
      <c r="P282" s="1" t="str">
        <f>AVERAGE(VLOOKUP(A282,'🏈NFL Efficiency'!C:N,12,false),VLOOKUP(A282,'🏉NFL'!C:V,20,false))</f>
        <v>#N/A</v>
      </c>
      <c r="R282" s="1">
        <f t="shared" si="6"/>
        <v>0</v>
      </c>
    </row>
    <row r="283">
      <c r="D283" s="2"/>
      <c r="E283" s="2"/>
      <c r="H283" s="2"/>
      <c r="I283" s="2"/>
      <c r="J283" s="2"/>
      <c r="K283" s="2"/>
      <c r="M283" s="2"/>
      <c r="P283" s="1" t="str">
        <f>AVERAGE(VLOOKUP(A283,'🏈NFL Efficiency'!C:N,12,false),VLOOKUP(A283,'🏉NFL'!C:V,20,false))</f>
        <v>#N/A</v>
      </c>
      <c r="R283" s="1">
        <f t="shared" si="6"/>
        <v>0</v>
      </c>
    </row>
    <row r="284">
      <c r="D284" s="2"/>
      <c r="E284" s="2"/>
      <c r="H284" s="2"/>
      <c r="I284" s="2"/>
      <c r="J284" s="2"/>
      <c r="K284" s="2"/>
      <c r="M284" s="2"/>
      <c r="P284" s="1" t="str">
        <f>AVERAGE(VLOOKUP(A284,'🏈NFL Efficiency'!C:N,12,false),VLOOKUP(A284,'🏉NFL'!C:V,20,false))</f>
        <v>#N/A</v>
      </c>
      <c r="R284" s="1">
        <f t="shared" si="6"/>
        <v>0</v>
      </c>
    </row>
    <row r="285">
      <c r="D285" s="2"/>
      <c r="E285" s="2"/>
      <c r="H285" s="2"/>
      <c r="I285" s="2"/>
      <c r="J285" s="2"/>
      <c r="K285" s="2"/>
      <c r="M285" s="2"/>
      <c r="P285" s="1" t="str">
        <f>AVERAGE(VLOOKUP(A285,'🏈NFL Efficiency'!C:N,12,false),VLOOKUP(A285,'🏉NFL'!C:V,20,false))</f>
        <v>#N/A</v>
      </c>
      <c r="R285" s="1">
        <f t="shared" si="6"/>
        <v>0</v>
      </c>
    </row>
    <row r="286">
      <c r="D286" s="2"/>
      <c r="E286" s="2"/>
      <c r="H286" s="2"/>
      <c r="I286" s="2"/>
      <c r="J286" s="2"/>
      <c r="K286" s="2"/>
      <c r="M286" s="2"/>
      <c r="P286" s="1" t="str">
        <f>AVERAGE(VLOOKUP(A286,'🏈NFL Efficiency'!C:N,12,false),VLOOKUP(A286,'🏉NFL'!C:V,20,false))</f>
        <v>#N/A</v>
      </c>
      <c r="R286" s="1">
        <f t="shared" si="6"/>
        <v>0</v>
      </c>
    </row>
    <row r="287">
      <c r="D287" s="2"/>
      <c r="E287" s="2"/>
      <c r="H287" s="2"/>
      <c r="I287" s="2"/>
      <c r="J287" s="2"/>
      <c r="K287" s="2"/>
      <c r="M287" s="2"/>
      <c r="P287" s="1" t="str">
        <f>AVERAGE(VLOOKUP(A287,'🏈NFL Efficiency'!C:N,12,false),VLOOKUP(A287,'🏉NFL'!C:V,20,false))</f>
        <v>#N/A</v>
      </c>
      <c r="R287" s="1">
        <f t="shared" si="6"/>
        <v>0</v>
      </c>
    </row>
    <row r="288">
      <c r="D288" s="2"/>
      <c r="E288" s="2"/>
      <c r="H288" s="2"/>
      <c r="I288" s="2"/>
      <c r="J288" s="2"/>
      <c r="K288" s="2"/>
      <c r="M288" s="2"/>
      <c r="P288" s="1" t="str">
        <f>AVERAGE(VLOOKUP(A288,'🏈NFL Efficiency'!C:N,12,false),VLOOKUP(A288,'🏉NFL'!C:V,20,false))</f>
        <v>#N/A</v>
      </c>
      <c r="R288" s="1">
        <f t="shared" si="6"/>
        <v>0</v>
      </c>
    </row>
    <row r="289">
      <c r="D289" s="2"/>
      <c r="E289" s="2"/>
      <c r="H289" s="2"/>
      <c r="I289" s="2"/>
      <c r="J289" s="2"/>
      <c r="K289" s="2"/>
      <c r="M289" s="2"/>
      <c r="P289" s="1" t="str">
        <f>AVERAGE(VLOOKUP(A289,'🏈NFL Efficiency'!C:N,12,false),VLOOKUP(A289,'🏉NFL'!C:V,20,false))</f>
        <v>#N/A</v>
      </c>
      <c r="R289" s="1">
        <f t="shared" si="6"/>
        <v>0</v>
      </c>
    </row>
    <row r="290">
      <c r="D290" s="2"/>
      <c r="E290" s="2"/>
      <c r="H290" s="2"/>
      <c r="I290" s="2"/>
      <c r="J290" s="2"/>
      <c r="K290" s="2"/>
      <c r="M290" s="2"/>
      <c r="P290" s="1" t="str">
        <f>AVERAGE(VLOOKUP(A290,'🏈NFL Efficiency'!C:N,12,false),VLOOKUP(A290,'🏉NFL'!C:V,20,false))</f>
        <v>#N/A</v>
      </c>
      <c r="R290" s="1">
        <f t="shared" si="6"/>
        <v>0</v>
      </c>
    </row>
    <row r="291">
      <c r="D291" s="2"/>
      <c r="E291" s="2"/>
      <c r="H291" s="2"/>
      <c r="I291" s="2"/>
      <c r="J291" s="2"/>
      <c r="K291" s="2"/>
      <c r="M291" s="2"/>
      <c r="P291" s="1" t="str">
        <f>AVERAGE(VLOOKUP(A291,'🏈NFL Efficiency'!C:N,12,false),VLOOKUP(A291,'🏉NFL'!C:V,20,false))</f>
        <v>#N/A</v>
      </c>
      <c r="R291" s="1">
        <f t="shared" si="6"/>
        <v>0</v>
      </c>
    </row>
    <row r="292">
      <c r="D292" s="2"/>
      <c r="E292" s="2"/>
      <c r="H292" s="2"/>
      <c r="I292" s="2"/>
      <c r="J292" s="2"/>
      <c r="K292" s="2"/>
      <c r="M292" s="2"/>
      <c r="P292" s="1" t="str">
        <f>AVERAGE(VLOOKUP(A292,'🏈NFL Efficiency'!C:N,12,false),VLOOKUP(A292,'🏉NFL'!C:V,20,false))</f>
        <v>#N/A</v>
      </c>
      <c r="R292" s="1">
        <f t="shared" si="6"/>
        <v>0</v>
      </c>
    </row>
    <row r="293">
      <c r="D293" s="2"/>
      <c r="E293" s="2"/>
      <c r="H293" s="2"/>
      <c r="I293" s="2"/>
      <c r="J293" s="2"/>
      <c r="K293" s="2"/>
      <c r="M293" s="2"/>
      <c r="P293" s="1" t="str">
        <f>AVERAGE(VLOOKUP(A293,'🏈NFL Efficiency'!C:N,12,false),VLOOKUP(A293,'🏉NFL'!C:V,20,false))</f>
        <v>#N/A</v>
      </c>
      <c r="R293" s="1">
        <f t="shared" si="6"/>
        <v>0</v>
      </c>
    </row>
    <row r="294">
      <c r="D294" s="2"/>
      <c r="E294" s="2"/>
      <c r="H294" s="2"/>
      <c r="I294" s="2"/>
      <c r="J294" s="2"/>
      <c r="K294" s="2"/>
      <c r="M294" s="2"/>
      <c r="P294" s="1" t="str">
        <f>AVERAGE(VLOOKUP(A294,'🏈NFL Efficiency'!C:N,12,false),VLOOKUP(A294,'🏉NFL'!C:V,20,false))</f>
        <v>#N/A</v>
      </c>
      <c r="R294" s="1">
        <f t="shared" si="6"/>
        <v>0</v>
      </c>
    </row>
    <row r="295">
      <c r="D295" s="2"/>
      <c r="E295" s="2"/>
      <c r="H295" s="2"/>
      <c r="I295" s="2"/>
      <c r="J295" s="2"/>
      <c r="K295" s="2"/>
      <c r="M295" s="2"/>
      <c r="P295" s="1" t="str">
        <f>AVERAGE(VLOOKUP(A295,'🏈NFL Efficiency'!C:N,12,false),VLOOKUP(A295,'🏉NFL'!C:V,20,false))</f>
        <v>#N/A</v>
      </c>
      <c r="R295" s="1">
        <f t="shared" si="6"/>
        <v>0</v>
      </c>
    </row>
    <row r="296">
      <c r="D296" s="2"/>
      <c r="E296" s="2"/>
      <c r="H296" s="2"/>
      <c r="I296" s="2"/>
      <c r="J296" s="2"/>
      <c r="K296" s="2"/>
      <c r="M296" s="2"/>
      <c r="P296" s="1" t="str">
        <f>AVERAGE(VLOOKUP(A296,'🏈NFL Efficiency'!C:N,12,false),VLOOKUP(A296,'🏉NFL'!C:V,20,false))</f>
        <v>#N/A</v>
      </c>
      <c r="R296" s="1">
        <f t="shared" si="6"/>
        <v>0</v>
      </c>
    </row>
    <row r="297">
      <c r="D297" s="2"/>
      <c r="E297" s="2"/>
      <c r="H297" s="2"/>
      <c r="I297" s="2"/>
      <c r="J297" s="2"/>
      <c r="K297" s="2"/>
      <c r="M297" s="2"/>
      <c r="P297" s="1" t="str">
        <f>AVERAGE(VLOOKUP(A297,'🏈NFL Efficiency'!C:N,12,false),VLOOKUP(A297,'🏉NFL'!C:V,20,false))</f>
        <v>#N/A</v>
      </c>
      <c r="R297" s="1">
        <f t="shared" si="6"/>
        <v>0</v>
      </c>
    </row>
    <row r="298">
      <c r="D298" s="2"/>
      <c r="E298" s="2"/>
      <c r="H298" s="2"/>
      <c r="I298" s="2"/>
      <c r="J298" s="2"/>
      <c r="K298" s="2"/>
      <c r="M298" s="2"/>
      <c r="P298" s="1" t="str">
        <f>AVERAGE(VLOOKUP(A298,'🏈NFL Efficiency'!C:N,12,false),VLOOKUP(A298,'🏉NFL'!C:V,20,false))</f>
        <v>#N/A</v>
      </c>
      <c r="R298" s="1">
        <f t="shared" si="6"/>
        <v>0</v>
      </c>
    </row>
    <row r="299">
      <c r="D299" s="2"/>
      <c r="E299" s="2"/>
      <c r="H299" s="2"/>
      <c r="I299" s="2"/>
      <c r="J299" s="2"/>
      <c r="K299" s="2"/>
      <c r="M299" s="2"/>
      <c r="P299" s="1" t="str">
        <f>AVERAGE(VLOOKUP(A299,'🏈NFL Efficiency'!C:N,12,false),VLOOKUP(A299,'🏉NFL'!C:V,20,false))</f>
        <v>#N/A</v>
      </c>
      <c r="R299" s="1">
        <f t="shared" si="6"/>
        <v>0</v>
      </c>
    </row>
    <row r="300">
      <c r="D300" s="2"/>
      <c r="E300" s="2"/>
      <c r="H300" s="2"/>
      <c r="I300" s="2"/>
      <c r="J300" s="2"/>
      <c r="K300" s="2"/>
      <c r="M300" s="2"/>
      <c r="P300" s="1" t="str">
        <f>AVERAGE(VLOOKUP(A300,'🏈NFL Efficiency'!C:N,12,false),VLOOKUP(A300,'🏉NFL'!C:V,20,false))</f>
        <v>#N/A</v>
      </c>
      <c r="R300" s="1">
        <f t="shared" si="6"/>
        <v>0</v>
      </c>
    </row>
    <row r="301">
      <c r="D301" s="2"/>
      <c r="E301" s="2"/>
      <c r="H301" s="2"/>
      <c r="I301" s="2"/>
      <c r="J301" s="2"/>
      <c r="K301" s="2"/>
      <c r="M301" s="2"/>
      <c r="P301" s="1" t="str">
        <f>AVERAGE(VLOOKUP(A301,'🏈NFL Efficiency'!C:N,12,false),VLOOKUP(A301,'🏉NFL'!C:V,20,false))</f>
        <v>#N/A</v>
      </c>
      <c r="R301" s="1">
        <f t="shared" si="6"/>
        <v>0</v>
      </c>
    </row>
    <row r="302">
      <c r="D302" s="2"/>
      <c r="E302" s="2"/>
      <c r="H302" s="2"/>
      <c r="I302" s="2"/>
      <c r="J302" s="2"/>
      <c r="K302" s="2"/>
      <c r="M302" s="2"/>
      <c r="P302" s="1" t="str">
        <f>AVERAGE(VLOOKUP(A302,'🏈NFL Efficiency'!C:N,12,false),VLOOKUP(A302,'🏉NFL'!C:V,20,false))</f>
        <v>#N/A</v>
      </c>
      <c r="R302" s="1">
        <f t="shared" si="6"/>
        <v>0</v>
      </c>
    </row>
    <row r="303">
      <c r="D303" s="2"/>
      <c r="E303" s="2"/>
      <c r="H303" s="2"/>
      <c r="I303" s="2"/>
      <c r="J303" s="2"/>
      <c r="K303" s="2"/>
      <c r="M303" s="2"/>
      <c r="P303" s="1" t="str">
        <f>AVERAGE(VLOOKUP(A303,'🏈NFL Efficiency'!C:N,12,false),VLOOKUP(A303,'🏉NFL'!C:V,20,false))</f>
        <v>#N/A</v>
      </c>
      <c r="R303" s="1">
        <f t="shared" si="6"/>
        <v>0</v>
      </c>
    </row>
    <row r="304">
      <c r="D304" s="2"/>
      <c r="E304" s="2"/>
      <c r="H304" s="2"/>
      <c r="I304" s="2"/>
      <c r="J304" s="2"/>
      <c r="K304" s="2"/>
      <c r="M304" s="2"/>
      <c r="P304" s="1" t="str">
        <f>AVERAGE(VLOOKUP(A304,'🏈NFL Efficiency'!C:N,12,false),VLOOKUP(A304,'🏉NFL'!C:V,20,false))</f>
        <v>#N/A</v>
      </c>
      <c r="R304" s="1">
        <f t="shared" si="6"/>
        <v>0</v>
      </c>
    </row>
    <row r="305">
      <c r="D305" s="2"/>
      <c r="E305" s="2"/>
      <c r="H305" s="2"/>
      <c r="I305" s="2"/>
      <c r="J305" s="2"/>
      <c r="K305" s="2"/>
      <c r="M305" s="2"/>
      <c r="P305" s="1" t="str">
        <f>AVERAGE(VLOOKUP(A305,'🏈NFL Efficiency'!C:N,12,false),VLOOKUP(A305,'🏉NFL'!C:V,20,false))</f>
        <v>#N/A</v>
      </c>
      <c r="R305" s="1">
        <f t="shared" si="6"/>
        <v>0</v>
      </c>
    </row>
    <row r="306">
      <c r="D306" s="2"/>
      <c r="E306" s="2"/>
      <c r="H306" s="2"/>
      <c r="I306" s="2"/>
      <c r="J306" s="2"/>
      <c r="K306" s="2"/>
      <c r="M306" s="2"/>
      <c r="P306" s="1" t="str">
        <f>AVERAGE(VLOOKUP(A306,'🏈NFL Efficiency'!C:N,12,false),VLOOKUP(A306,'🏉NFL'!C:V,20,false))</f>
        <v>#N/A</v>
      </c>
      <c r="R306" s="1">
        <f t="shared" si="6"/>
        <v>0</v>
      </c>
    </row>
    <row r="307">
      <c r="D307" s="2"/>
      <c r="E307" s="2"/>
      <c r="H307" s="2"/>
      <c r="I307" s="2"/>
      <c r="J307" s="2"/>
      <c r="K307" s="2"/>
      <c r="M307" s="2"/>
      <c r="P307" s="1" t="str">
        <f>AVERAGE(VLOOKUP(A307,'🏈NFL Efficiency'!C:N,12,false),VLOOKUP(A307,'🏉NFL'!C:V,20,false))</f>
        <v>#N/A</v>
      </c>
      <c r="R307" s="1">
        <f t="shared" si="6"/>
        <v>0</v>
      </c>
    </row>
    <row r="308">
      <c r="D308" s="2"/>
      <c r="E308" s="2"/>
      <c r="H308" s="2"/>
      <c r="I308" s="2"/>
      <c r="J308" s="2"/>
      <c r="K308" s="2"/>
      <c r="M308" s="2"/>
      <c r="P308" s="1" t="str">
        <f>AVERAGE(VLOOKUP(A308,'🏈NFL Efficiency'!C:N,12,false),VLOOKUP(A308,'🏉NFL'!C:V,20,false))</f>
        <v>#N/A</v>
      </c>
      <c r="R308" s="1">
        <f t="shared" si="6"/>
        <v>0</v>
      </c>
    </row>
    <row r="309">
      <c r="D309" s="2"/>
      <c r="E309" s="2"/>
      <c r="H309" s="2"/>
      <c r="I309" s="2"/>
      <c r="J309" s="2"/>
      <c r="K309" s="2"/>
      <c r="M309" s="2"/>
      <c r="P309" s="1" t="str">
        <f>AVERAGE(VLOOKUP(A309,'🏈NFL Efficiency'!C:N,12,false),VLOOKUP(A309,'🏉NFL'!C:V,20,false))</f>
        <v>#N/A</v>
      </c>
      <c r="R309" s="1">
        <f t="shared" si="6"/>
        <v>0</v>
      </c>
    </row>
    <row r="310">
      <c r="D310" s="2"/>
      <c r="E310" s="2"/>
      <c r="H310" s="2"/>
      <c r="I310" s="2"/>
      <c r="J310" s="2"/>
      <c r="K310" s="2"/>
      <c r="M310" s="2"/>
      <c r="P310" s="1" t="str">
        <f>AVERAGE(VLOOKUP(A310,'🏈NFL Efficiency'!C:N,12,false),VLOOKUP(A310,'🏉NFL'!C:V,20,false))</f>
        <v>#N/A</v>
      </c>
      <c r="R310" s="1">
        <f t="shared" si="6"/>
        <v>0</v>
      </c>
    </row>
    <row r="311">
      <c r="D311" s="2"/>
      <c r="E311" s="2"/>
      <c r="H311" s="2"/>
      <c r="I311" s="2"/>
      <c r="J311" s="2"/>
      <c r="K311" s="2"/>
      <c r="M311" s="2"/>
      <c r="P311" s="1" t="str">
        <f>AVERAGE(VLOOKUP(A311,'🏈NFL Efficiency'!C:N,12,false),VLOOKUP(A311,'🏉NFL'!C:V,20,false))</f>
        <v>#N/A</v>
      </c>
      <c r="R311" s="1">
        <f t="shared" si="6"/>
        <v>0</v>
      </c>
    </row>
    <row r="312">
      <c r="D312" s="2"/>
      <c r="E312" s="2"/>
      <c r="H312" s="2"/>
      <c r="I312" s="2"/>
      <c r="J312" s="2"/>
      <c r="K312" s="2"/>
      <c r="M312" s="2"/>
      <c r="P312" s="1" t="str">
        <f>AVERAGE(VLOOKUP(A312,'🏈NFL Efficiency'!C:N,12,false),VLOOKUP(A312,'🏉NFL'!C:V,20,false))</f>
        <v>#N/A</v>
      </c>
      <c r="R312" s="1">
        <f t="shared" si="6"/>
        <v>0</v>
      </c>
    </row>
    <row r="313">
      <c r="D313" s="2"/>
      <c r="E313" s="2"/>
      <c r="H313" s="2"/>
      <c r="I313" s="2"/>
      <c r="J313" s="2"/>
      <c r="K313" s="2"/>
      <c r="M313" s="2"/>
      <c r="P313" s="1" t="str">
        <f>AVERAGE(VLOOKUP(A313,'🏈NFL Efficiency'!C:N,12,false),VLOOKUP(A313,'🏉NFL'!C:V,20,false))</f>
        <v>#N/A</v>
      </c>
      <c r="R313" s="1">
        <f t="shared" si="6"/>
        <v>0</v>
      </c>
    </row>
    <row r="314">
      <c r="D314" s="2"/>
      <c r="E314" s="2"/>
      <c r="H314" s="2"/>
      <c r="I314" s="2"/>
      <c r="J314" s="2"/>
      <c r="K314" s="2"/>
      <c r="M314" s="2"/>
      <c r="P314" s="1" t="str">
        <f>AVERAGE(VLOOKUP(A314,'🏈NFL Efficiency'!C:N,12,false),VLOOKUP(A314,'🏉NFL'!C:V,20,false))</f>
        <v>#N/A</v>
      </c>
      <c r="R314" s="1">
        <f t="shared" si="6"/>
        <v>0</v>
      </c>
    </row>
    <row r="315">
      <c r="D315" s="2"/>
      <c r="E315" s="2"/>
      <c r="H315" s="2"/>
      <c r="I315" s="2"/>
      <c r="J315" s="2"/>
      <c r="K315" s="2"/>
      <c r="M315" s="2"/>
      <c r="P315" s="1" t="str">
        <f>AVERAGE(VLOOKUP(A315,'🏈NFL Efficiency'!C:N,12,false),VLOOKUP(A315,'🏉NFL'!C:V,20,false))</f>
        <v>#N/A</v>
      </c>
      <c r="R315" s="1">
        <f t="shared" si="6"/>
        <v>0</v>
      </c>
    </row>
    <row r="316">
      <c r="D316" s="2"/>
      <c r="E316" s="2"/>
      <c r="H316" s="2"/>
      <c r="I316" s="2"/>
      <c r="J316" s="2"/>
      <c r="K316" s="2"/>
      <c r="M316" s="2"/>
      <c r="P316" s="1" t="str">
        <f>AVERAGE(VLOOKUP(A316,'🏈NFL Efficiency'!C:N,12,false),VLOOKUP(A316,'🏉NFL'!C:V,20,false))</f>
        <v>#N/A</v>
      </c>
      <c r="R316" s="1">
        <f t="shared" si="6"/>
        <v>0</v>
      </c>
    </row>
    <row r="317">
      <c r="D317" s="2"/>
      <c r="E317" s="2"/>
      <c r="H317" s="2"/>
      <c r="I317" s="2"/>
      <c r="J317" s="2"/>
      <c r="K317" s="2"/>
      <c r="M317" s="2"/>
      <c r="P317" s="1" t="str">
        <f>AVERAGE(VLOOKUP(A317,'🏈NFL Efficiency'!C:N,12,false),VLOOKUP(A317,'🏉NFL'!C:V,20,false))</f>
        <v>#N/A</v>
      </c>
      <c r="R317" s="1">
        <f t="shared" si="6"/>
        <v>0</v>
      </c>
    </row>
    <row r="318">
      <c r="D318" s="2"/>
      <c r="E318" s="2"/>
      <c r="H318" s="2"/>
      <c r="I318" s="2"/>
      <c r="J318" s="2"/>
      <c r="K318" s="2"/>
      <c r="M318" s="2"/>
      <c r="P318" s="1" t="str">
        <f>AVERAGE(VLOOKUP(A318,'🏈NFL Efficiency'!C:N,12,false),VLOOKUP(A318,'🏉NFL'!C:V,20,false))</f>
        <v>#N/A</v>
      </c>
      <c r="R318" s="1">
        <f t="shared" si="6"/>
        <v>0</v>
      </c>
    </row>
    <row r="319">
      <c r="D319" s="2"/>
      <c r="E319" s="2"/>
      <c r="H319" s="2"/>
      <c r="I319" s="2"/>
      <c r="J319" s="2"/>
      <c r="K319" s="2"/>
      <c r="M319" s="2"/>
      <c r="P319" s="1" t="str">
        <f>AVERAGE(VLOOKUP(A319,'🏈NFL Efficiency'!C:N,12,false),VLOOKUP(A319,'🏉NFL'!C:V,20,false))</f>
        <v>#N/A</v>
      </c>
      <c r="R319" s="1">
        <f t="shared" si="6"/>
        <v>0</v>
      </c>
    </row>
    <row r="320">
      <c r="D320" s="2"/>
      <c r="E320" s="2"/>
      <c r="H320" s="2"/>
      <c r="I320" s="2"/>
      <c r="J320" s="2"/>
      <c r="K320" s="2"/>
      <c r="M320" s="2"/>
      <c r="P320" s="1" t="str">
        <f>AVERAGE(VLOOKUP(A320,'🏈NFL Efficiency'!C:N,12,false),VLOOKUP(A320,'🏉NFL'!C:V,20,false))</f>
        <v>#N/A</v>
      </c>
      <c r="R320" s="1">
        <f t="shared" si="6"/>
        <v>0</v>
      </c>
    </row>
    <row r="321">
      <c r="D321" s="2"/>
      <c r="E321" s="2"/>
      <c r="H321" s="2"/>
      <c r="I321" s="2"/>
      <c r="J321" s="2"/>
      <c r="K321" s="2"/>
      <c r="M321" s="2"/>
      <c r="P321" s="1" t="str">
        <f>AVERAGE(VLOOKUP(A321,'🏈NFL Efficiency'!C:N,12,false),VLOOKUP(A321,'🏉NFL'!C:V,20,false))</f>
        <v>#N/A</v>
      </c>
      <c r="R321" s="1">
        <f t="shared" si="6"/>
        <v>0</v>
      </c>
    </row>
    <row r="322">
      <c r="D322" s="2"/>
      <c r="E322" s="2"/>
      <c r="H322" s="2"/>
      <c r="I322" s="2"/>
      <c r="J322" s="2"/>
      <c r="K322" s="2"/>
      <c r="M322" s="2"/>
      <c r="P322" s="1" t="str">
        <f>AVERAGE(VLOOKUP(A322,'🏈NFL Efficiency'!C:N,12,false),VLOOKUP(A322,'🏉NFL'!C:V,20,false))</f>
        <v>#N/A</v>
      </c>
      <c r="R322" s="1">
        <f t="shared" si="6"/>
        <v>0</v>
      </c>
    </row>
    <row r="323">
      <c r="D323" s="2"/>
      <c r="E323" s="2"/>
      <c r="H323" s="2"/>
      <c r="I323" s="2"/>
      <c r="J323" s="2"/>
      <c r="K323" s="2"/>
      <c r="M323" s="2"/>
      <c r="P323" s="1" t="str">
        <f>AVERAGE(VLOOKUP(A323,'🏈NFL Efficiency'!C:N,12,false),VLOOKUP(A323,'🏉NFL'!C:V,20,false))</f>
        <v>#N/A</v>
      </c>
      <c r="R323" s="1">
        <f t="shared" si="6"/>
        <v>0</v>
      </c>
    </row>
    <row r="324">
      <c r="D324" s="2"/>
      <c r="E324" s="2"/>
      <c r="H324" s="2"/>
      <c r="I324" s="2"/>
      <c r="J324" s="2"/>
      <c r="K324" s="2"/>
      <c r="M324" s="2"/>
      <c r="P324" s="1" t="str">
        <f>AVERAGE(VLOOKUP(A324,'🏈NFL Efficiency'!C:N,12,false),VLOOKUP(A324,'🏉NFL'!C:V,20,false))</f>
        <v>#N/A</v>
      </c>
      <c r="R324" s="1">
        <f t="shared" si="6"/>
        <v>0</v>
      </c>
    </row>
    <row r="325">
      <c r="D325" s="2"/>
      <c r="E325" s="2"/>
      <c r="H325" s="2"/>
      <c r="I325" s="2"/>
      <c r="J325" s="2"/>
      <c r="K325" s="2"/>
      <c r="M325" s="2"/>
      <c r="P325" s="1" t="str">
        <f>AVERAGE(VLOOKUP(A325,'🏈NFL Efficiency'!C:N,12,false),VLOOKUP(A325,'🏉NFL'!C:V,20,false))</f>
        <v>#N/A</v>
      </c>
      <c r="R325" s="1">
        <f t="shared" si="6"/>
        <v>0</v>
      </c>
    </row>
    <row r="326">
      <c r="D326" s="2"/>
      <c r="E326" s="2"/>
      <c r="H326" s="2"/>
      <c r="I326" s="2"/>
      <c r="J326" s="2"/>
      <c r="K326" s="2"/>
      <c r="M326" s="2"/>
      <c r="P326" s="1" t="str">
        <f>AVERAGE(VLOOKUP(A326,'🏈NFL Efficiency'!C:N,12,false),VLOOKUP(A326,'🏉NFL'!C:V,20,false))</f>
        <v>#N/A</v>
      </c>
      <c r="R326" s="1">
        <f t="shared" si="6"/>
        <v>0</v>
      </c>
    </row>
    <row r="327">
      <c r="D327" s="2"/>
      <c r="E327" s="2"/>
      <c r="H327" s="2"/>
      <c r="I327" s="2"/>
      <c r="J327" s="2"/>
      <c r="K327" s="2"/>
      <c r="M327" s="2"/>
      <c r="P327" s="1" t="str">
        <f>AVERAGE(VLOOKUP(A327,'🏈NFL Efficiency'!C:N,12,false),VLOOKUP(A327,'🏉NFL'!C:V,20,false))</f>
        <v>#N/A</v>
      </c>
      <c r="R327" s="1">
        <f t="shared" si="6"/>
        <v>0</v>
      </c>
    </row>
    <row r="328">
      <c r="D328" s="2"/>
      <c r="E328" s="2"/>
      <c r="H328" s="2"/>
      <c r="I328" s="2"/>
      <c r="J328" s="2"/>
      <c r="K328" s="2"/>
      <c r="M328" s="2"/>
      <c r="P328" s="1" t="str">
        <f>AVERAGE(VLOOKUP(A328,'🏈NFL Efficiency'!C:N,12,false),VLOOKUP(A328,'🏉NFL'!C:V,20,false))</f>
        <v>#N/A</v>
      </c>
      <c r="R328" s="1">
        <f t="shared" si="6"/>
        <v>0</v>
      </c>
    </row>
    <row r="329">
      <c r="D329" s="2"/>
      <c r="E329" s="2"/>
      <c r="H329" s="2"/>
      <c r="I329" s="2"/>
      <c r="J329" s="2"/>
      <c r="K329" s="2"/>
      <c r="M329" s="2"/>
      <c r="P329" s="1" t="str">
        <f>AVERAGE(VLOOKUP(A329,'🏈NFL Efficiency'!C:N,12,false),VLOOKUP(A329,'🏉NFL'!C:V,20,false))</f>
        <v>#N/A</v>
      </c>
      <c r="R329" s="1">
        <f t="shared" si="6"/>
        <v>0</v>
      </c>
    </row>
    <row r="330">
      <c r="D330" s="2"/>
      <c r="E330" s="2"/>
      <c r="H330" s="2"/>
      <c r="I330" s="2"/>
      <c r="J330" s="2"/>
      <c r="K330" s="2"/>
      <c r="M330" s="2"/>
      <c r="P330" s="1" t="str">
        <f>AVERAGE(VLOOKUP(A330,'🏈NFL Efficiency'!C:N,12,false),VLOOKUP(A330,'🏉NFL'!C:V,20,false))</f>
        <v>#N/A</v>
      </c>
      <c r="R330" s="1">
        <f t="shared" si="6"/>
        <v>0</v>
      </c>
    </row>
    <row r="331">
      <c r="D331" s="2"/>
      <c r="E331" s="2"/>
      <c r="H331" s="2"/>
      <c r="I331" s="2"/>
      <c r="J331" s="2"/>
      <c r="K331" s="2"/>
      <c r="M331" s="2"/>
      <c r="P331" s="1" t="str">
        <f>AVERAGE(VLOOKUP(A331,'🏈NFL Efficiency'!C:N,12,false),VLOOKUP(A331,'🏉NFL'!C:V,20,false))</f>
        <v>#N/A</v>
      </c>
      <c r="R331" s="1">
        <f t="shared" si="6"/>
        <v>0</v>
      </c>
    </row>
    <row r="332">
      <c r="D332" s="2"/>
      <c r="E332" s="2"/>
      <c r="H332" s="2"/>
      <c r="I332" s="2"/>
      <c r="J332" s="2"/>
      <c r="K332" s="2"/>
      <c r="M332" s="2"/>
      <c r="P332" s="1" t="str">
        <f>AVERAGE(VLOOKUP(A332,'🏈NFL Efficiency'!C:N,12,false),VLOOKUP(A332,'🏉NFL'!C:V,20,false))</f>
        <v>#N/A</v>
      </c>
      <c r="R332" s="1">
        <f t="shared" si="6"/>
        <v>0</v>
      </c>
    </row>
    <row r="333">
      <c r="D333" s="2"/>
      <c r="E333" s="2"/>
      <c r="H333" s="2"/>
      <c r="I333" s="2"/>
      <c r="J333" s="2"/>
      <c r="K333" s="2"/>
      <c r="M333" s="2"/>
      <c r="P333" s="1" t="str">
        <f>AVERAGE(VLOOKUP(A333,'🏈NFL Efficiency'!C:N,12,false),VLOOKUP(A333,'🏉NFL'!C:V,20,false))</f>
        <v>#N/A</v>
      </c>
      <c r="R333" s="1">
        <f t="shared" si="6"/>
        <v>0</v>
      </c>
    </row>
    <row r="334">
      <c r="D334" s="2"/>
      <c r="E334" s="2"/>
      <c r="H334" s="2"/>
      <c r="I334" s="2"/>
      <c r="J334" s="2"/>
      <c r="K334" s="2"/>
      <c r="M334" s="2"/>
      <c r="P334" s="1" t="str">
        <f>AVERAGE(VLOOKUP(A334,'🏈NFL Efficiency'!C:N,12,false),VLOOKUP(A334,'🏉NFL'!C:V,20,false))</f>
        <v>#N/A</v>
      </c>
      <c r="R334" s="1">
        <f t="shared" si="6"/>
        <v>0</v>
      </c>
    </row>
    <row r="335">
      <c r="D335" s="2"/>
      <c r="E335" s="2"/>
      <c r="H335" s="2"/>
      <c r="I335" s="2"/>
      <c r="J335" s="2"/>
      <c r="K335" s="2"/>
      <c r="M335" s="2"/>
      <c r="P335" s="1" t="str">
        <f>AVERAGE(VLOOKUP(A335,'🏈NFL Efficiency'!C:N,12,false),VLOOKUP(A335,'🏉NFL'!C:V,20,false))</f>
        <v>#N/A</v>
      </c>
      <c r="R335" s="1">
        <f t="shared" si="6"/>
        <v>0</v>
      </c>
    </row>
    <row r="336">
      <c r="D336" s="2"/>
      <c r="E336" s="2"/>
      <c r="H336" s="2"/>
      <c r="I336" s="2"/>
      <c r="J336" s="2"/>
      <c r="K336" s="2"/>
      <c r="M336" s="2"/>
      <c r="P336" s="1" t="str">
        <f>AVERAGE(VLOOKUP(A336,'🏈NFL Efficiency'!C:N,12,false),VLOOKUP(A336,'🏉NFL'!C:V,20,false))</f>
        <v>#N/A</v>
      </c>
      <c r="R336" s="1">
        <f t="shared" si="6"/>
        <v>0</v>
      </c>
    </row>
    <row r="337">
      <c r="D337" s="2"/>
      <c r="E337" s="2"/>
      <c r="H337" s="2"/>
      <c r="I337" s="2"/>
      <c r="J337" s="2"/>
      <c r="K337" s="2"/>
      <c r="M337" s="2"/>
      <c r="P337" s="1" t="str">
        <f>AVERAGE(VLOOKUP(A337,'🏈NFL Efficiency'!C:N,12,false),VLOOKUP(A337,'🏉NFL'!C:V,20,false))</f>
        <v>#N/A</v>
      </c>
      <c r="R337" s="1">
        <f t="shared" si="6"/>
        <v>0</v>
      </c>
    </row>
    <row r="338">
      <c r="D338" s="2"/>
      <c r="E338" s="2"/>
      <c r="H338" s="2"/>
      <c r="I338" s="2"/>
      <c r="J338" s="2"/>
      <c r="K338" s="2"/>
      <c r="M338" s="2"/>
      <c r="P338" s="1" t="str">
        <f>AVERAGE(VLOOKUP(A338,'🏈NFL Efficiency'!C:N,12,false),VLOOKUP(A338,'🏉NFL'!C:V,20,false))</f>
        <v>#N/A</v>
      </c>
      <c r="R338" s="1">
        <f t="shared" si="6"/>
        <v>0</v>
      </c>
    </row>
    <row r="339">
      <c r="D339" s="2"/>
      <c r="E339" s="2"/>
      <c r="H339" s="2"/>
      <c r="I339" s="2"/>
      <c r="J339" s="2"/>
      <c r="K339" s="2"/>
      <c r="M339" s="2"/>
      <c r="P339" s="1" t="str">
        <f>AVERAGE(VLOOKUP(A339,'🏈NFL Efficiency'!C:N,12,false),VLOOKUP(A339,'🏉NFL'!C:V,20,false))</f>
        <v>#N/A</v>
      </c>
      <c r="R339" s="1">
        <f t="shared" si="6"/>
        <v>0</v>
      </c>
    </row>
    <row r="340">
      <c r="D340" s="2"/>
      <c r="E340" s="2"/>
      <c r="H340" s="2"/>
      <c r="I340" s="2"/>
      <c r="J340" s="2"/>
      <c r="K340" s="2"/>
      <c r="M340" s="2"/>
      <c r="P340" s="1" t="str">
        <f>AVERAGE(VLOOKUP(A340,'🏈NFL Efficiency'!C:N,12,false),VLOOKUP(A340,'🏉NFL'!C:V,20,false))</f>
        <v>#N/A</v>
      </c>
      <c r="R340" s="1">
        <f t="shared" si="6"/>
        <v>0</v>
      </c>
    </row>
    <row r="341">
      <c r="D341" s="2"/>
      <c r="E341" s="2"/>
      <c r="H341" s="2"/>
      <c r="I341" s="2"/>
      <c r="J341" s="2"/>
      <c r="K341" s="2"/>
      <c r="M341" s="2"/>
      <c r="P341" s="1" t="str">
        <f>AVERAGE(VLOOKUP(A341,'🏈NFL Efficiency'!C:N,12,false),VLOOKUP(A341,'🏉NFL'!C:V,20,false))</f>
        <v>#N/A</v>
      </c>
      <c r="R341" s="1">
        <f t="shared" si="6"/>
        <v>0</v>
      </c>
    </row>
    <row r="342">
      <c r="D342" s="2"/>
      <c r="E342" s="2"/>
      <c r="H342" s="2"/>
      <c r="I342" s="2"/>
      <c r="J342" s="2"/>
      <c r="K342" s="2"/>
      <c r="M342" s="2"/>
      <c r="P342" s="1" t="str">
        <f>AVERAGE(VLOOKUP(A342,'🏈NFL Efficiency'!C:N,12,false),VLOOKUP(A342,'🏉NFL'!C:V,20,false))</f>
        <v>#N/A</v>
      </c>
      <c r="R342" s="1">
        <f t="shared" si="6"/>
        <v>0</v>
      </c>
    </row>
    <row r="343">
      <c r="D343" s="2"/>
      <c r="E343" s="2"/>
      <c r="H343" s="2"/>
      <c r="I343" s="2"/>
      <c r="J343" s="2"/>
      <c r="K343" s="2"/>
      <c r="M343" s="2"/>
      <c r="P343" s="1" t="str">
        <f>AVERAGE(VLOOKUP(A343,'🏈NFL Efficiency'!C:N,12,false),VLOOKUP(A343,'🏉NFL'!C:V,20,false))</f>
        <v>#N/A</v>
      </c>
      <c r="R343" s="1">
        <f t="shared" si="6"/>
        <v>0</v>
      </c>
    </row>
    <row r="344">
      <c r="D344" s="2"/>
      <c r="E344" s="2"/>
      <c r="H344" s="2"/>
      <c r="I344" s="2"/>
      <c r="J344" s="2"/>
      <c r="K344" s="2"/>
      <c r="M344" s="2"/>
      <c r="P344" s="1" t="str">
        <f>AVERAGE(VLOOKUP(A344,'🏈NFL Efficiency'!C:N,12,false),VLOOKUP(A344,'🏉NFL'!C:V,20,false))</f>
        <v>#N/A</v>
      </c>
      <c r="R344" s="1">
        <f t="shared" si="6"/>
        <v>0</v>
      </c>
    </row>
    <row r="345">
      <c r="D345" s="2"/>
      <c r="E345" s="2"/>
      <c r="H345" s="2"/>
      <c r="I345" s="2"/>
      <c r="J345" s="2"/>
      <c r="K345" s="2"/>
      <c r="M345" s="2"/>
      <c r="P345" s="1" t="str">
        <f>AVERAGE(VLOOKUP(A345,'🏈NFL Efficiency'!C:N,12,false),VLOOKUP(A345,'🏉NFL'!C:V,20,false))</f>
        <v>#N/A</v>
      </c>
      <c r="R345" s="1">
        <f t="shared" si="6"/>
        <v>0</v>
      </c>
    </row>
    <row r="346">
      <c r="D346" s="2"/>
      <c r="E346" s="2"/>
      <c r="H346" s="2"/>
      <c r="I346" s="2"/>
      <c r="J346" s="2"/>
      <c r="K346" s="2"/>
      <c r="M346" s="2"/>
      <c r="P346" s="1" t="str">
        <f>AVERAGE(VLOOKUP(A346,'🏈NFL Efficiency'!C:N,12,false),VLOOKUP(A346,'🏉NFL'!C:V,20,false))</f>
        <v>#N/A</v>
      </c>
      <c r="R346" s="1">
        <f t="shared" si="6"/>
        <v>0</v>
      </c>
    </row>
    <row r="347">
      <c r="D347" s="2"/>
      <c r="E347" s="2"/>
      <c r="H347" s="2"/>
      <c r="I347" s="2"/>
      <c r="J347" s="2"/>
      <c r="K347" s="2"/>
      <c r="M347" s="2"/>
      <c r="P347" s="1" t="str">
        <f>AVERAGE(VLOOKUP(A347,'🏈NFL Efficiency'!C:N,12,false),VLOOKUP(A347,'🏉NFL'!C:V,20,false))</f>
        <v>#N/A</v>
      </c>
      <c r="R347" s="1">
        <f t="shared" si="6"/>
        <v>0</v>
      </c>
    </row>
    <row r="348">
      <c r="D348" s="2"/>
      <c r="E348" s="2"/>
      <c r="H348" s="2"/>
      <c r="I348" s="2"/>
      <c r="J348" s="2"/>
      <c r="K348" s="2"/>
      <c r="M348" s="2"/>
      <c r="P348" s="1" t="str">
        <f>AVERAGE(VLOOKUP(A348,'🏈NFL Efficiency'!C:N,12,false),VLOOKUP(A348,'🏉NFL'!C:V,20,false))</f>
        <v>#N/A</v>
      </c>
      <c r="R348" s="1">
        <f t="shared" si="6"/>
        <v>0</v>
      </c>
    </row>
    <row r="349">
      <c r="D349" s="2"/>
      <c r="E349" s="2"/>
      <c r="H349" s="2"/>
      <c r="I349" s="2"/>
      <c r="J349" s="2"/>
      <c r="K349" s="2"/>
      <c r="M349" s="2"/>
      <c r="P349" s="1" t="str">
        <f>AVERAGE(VLOOKUP(A349,'🏈NFL Efficiency'!C:N,12,false),VLOOKUP(A349,'🏉NFL'!C:V,20,false))</f>
        <v>#N/A</v>
      </c>
      <c r="R349" s="1">
        <f t="shared" si="6"/>
        <v>0</v>
      </c>
    </row>
    <row r="350">
      <c r="D350" s="2"/>
      <c r="E350" s="2"/>
      <c r="H350" s="2"/>
      <c r="I350" s="2"/>
      <c r="J350" s="2"/>
      <c r="K350" s="2"/>
      <c r="M350" s="2"/>
      <c r="P350" s="1" t="str">
        <f>AVERAGE(VLOOKUP(A350,'🏈NFL Efficiency'!C:N,12,false),VLOOKUP(A350,'🏉NFL'!C:V,20,false))</f>
        <v>#N/A</v>
      </c>
      <c r="R350" s="1">
        <f t="shared" si="6"/>
        <v>0</v>
      </c>
    </row>
    <row r="351">
      <c r="D351" s="2"/>
      <c r="E351" s="2"/>
      <c r="H351" s="2"/>
      <c r="I351" s="2"/>
      <c r="J351" s="2"/>
      <c r="K351" s="2"/>
      <c r="M351" s="2"/>
      <c r="P351" s="1" t="str">
        <f>AVERAGE(VLOOKUP(A351,'🏈NFL Efficiency'!C:N,12,false),VLOOKUP(A351,'🏉NFL'!C:V,20,false))</f>
        <v>#N/A</v>
      </c>
      <c r="R351" s="1">
        <f t="shared" si="6"/>
        <v>0</v>
      </c>
    </row>
    <row r="352">
      <c r="D352" s="2"/>
      <c r="E352" s="2"/>
      <c r="H352" s="2"/>
      <c r="I352" s="2"/>
      <c r="J352" s="2"/>
      <c r="K352" s="2"/>
      <c r="M352" s="2"/>
      <c r="P352" s="1" t="str">
        <f>AVERAGE(VLOOKUP(A352,'🏈NFL Efficiency'!C:N,12,false),VLOOKUP(A352,'🏉NFL'!C:V,20,false))</f>
        <v>#N/A</v>
      </c>
      <c r="R352" s="1">
        <f t="shared" si="6"/>
        <v>0</v>
      </c>
    </row>
    <row r="353">
      <c r="D353" s="2"/>
      <c r="E353" s="2"/>
      <c r="H353" s="2"/>
      <c r="I353" s="2"/>
      <c r="J353" s="2"/>
      <c r="K353" s="2"/>
      <c r="M353" s="2"/>
      <c r="P353" s="1" t="str">
        <f>AVERAGE(VLOOKUP(A353,'🏈NFL Efficiency'!C:N,12,false),VLOOKUP(A353,'🏉NFL'!C:V,20,false))</f>
        <v>#N/A</v>
      </c>
      <c r="R353" s="1">
        <f t="shared" si="6"/>
        <v>0</v>
      </c>
    </row>
    <row r="354">
      <c r="D354" s="2"/>
      <c r="E354" s="2"/>
      <c r="H354" s="2"/>
      <c r="I354" s="2"/>
      <c r="J354" s="2"/>
      <c r="K354" s="2"/>
      <c r="M354" s="2"/>
      <c r="P354" s="1" t="str">
        <f>AVERAGE(VLOOKUP(A354,'🏈NFL Efficiency'!C:N,12,false),VLOOKUP(A354,'🏉NFL'!C:V,20,false))</f>
        <v>#N/A</v>
      </c>
      <c r="R354" s="1">
        <f t="shared" si="6"/>
        <v>0</v>
      </c>
    </row>
    <row r="355">
      <c r="D355" s="2"/>
      <c r="E355" s="2"/>
      <c r="H355" s="2"/>
      <c r="I355" s="2"/>
      <c r="J355" s="2"/>
      <c r="K355" s="2"/>
      <c r="M355" s="2"/>
      <c r="P355" s="1" t="str">
        <f>AVERAGE(VLOOKUP(A355,'🏈NFL Efficiency'!C:N,12,false),VLOOKUP(A355,'🏉NFL'!C:V,20,false))</f>
        <v>#N/A</v>
      </c>
      <c r="R355" s="1">
        <f t="shared" si="6"/>
        <v>0</v>
      </c>
    </row>
    <row r="356">
      <c r="D356" s="2"/>
      <c r="E356" s="2"/>
      <c r="H356" s="2"/>
      <c r="I356" s="2"/>
      <c r="J356" s="2"/>
      <c r="K356" s="2"/>
      <c r="M356" s="2"/>
      <c r="P356" s="1" t="str">
        <f>AVERAGE(VLOOKUP(A356,'🏈NFL Efficiency'!C:N,12,false),VLOOKUP(A356,'🏉NFL'!C:V,20,false))</f>
        <v>#N/A</v>
      </c>
      <c r="R356" s="1">
        <f t="shared" si="6"/>
        <v>0</v>
      </c>
    </row>
    <row r="357">
      <c r="D357" s="2"/>
      <c r="E357" s="2"/>
      <c r="H357" s="2"/>
      <c r="I357" s="2"/>
      <c r="J357" s="2"/>
      <c r="K357" s="2"/>
      <c r="M357" s="2"/>
      <c r="P357" s="1" t="str">
        <f>AVERAGE(VLOOKUP(A357,'🏈NFL Efficiency'!C:N,12,false),VLOOKUP(A357,'🏉NFL'!C:V,20,false))</f>
        <v>#N/A</v>
      </c>
      <c r="R357" s="1">
        <f t="shared" si="6"/>
        <v>0</v>
      </c>
    </row>
    <row r="358">
      <c r="D358" s="2"/>
      <c r="E358" s="2"/>
      <c r="H358" s="2"/>
      <c r="I358" s="2"/>
      <c r="J358" s="2"/>
      <c r="K358" s="2"/>
      <c r="M358" s="2"/>
      <c r="P358" s="1" t="str">
        <f>AVERAGE(VLOOKUP(A358,'🏈NFL Efficiency'!C:N,12,false),VLOOKUP(A358,'🏉NFL'!C:V,20,false))</f>
        <v>#N/A</v>
      </c>
      <c r="R358" s="1">
        <f t="shared" si="6"/>
        <v>0</v>
      </c>
    </row>
    <row r="359">
      <c r="D359" s="2"/>
      <c r="E359" s="2"/>
      <c r="H359" s="2"/>
      <c r="I359" s="2"/>
      <c r="J359" s="2"/>
      <c r="K359" s="2"/>
      <c r="M359" s="2"/>
      <c r="P359" s="1" t="str">
        <f>AVERAGE(VLOOKUP(A359,'🏈NFL Efficiency'!C:N,12,false),VLOOKUP(A359,'🏉NFL'!C:V,20,false))</f>
        <v>#N/A</v>
      </c>
      <c r="R359" s="1">
        <f t="shared" si="6"/>
        <v>0</v>
      </c>
    </row>
    <row r="360">
      <c r="D360" s="2"/>
      <c r="E360" s="2"/>
      <c r="H360" s="2"/>
      <c r="I360" s="2"/>
      <c r="J360" s="2"/>
      <c r="K360" s="2"/>
      <c r="M360" s="2"/>
      <c r="P360" s="1" t="str">
        <f>AVERAGE(VLOOKUP(A360,'🏈NFL Efficiency'!C:N,12,false),VLOOKUP(A360,'🏉NFL'!C:V,20,false))</f>
        <v>#N/A</v>
      </c>
      <c r="R360" s="1">
        <f t="shared" si="6"/>
        <v>0</v>
      </c>
    </row>
    <row r="361">
      <c r="D361" s="2"/>
      <c r="E361" s="2"/>
      <c r="H361" s="2"/>
      <c r="I361" s="2"/>
      <c r="J361" s="2"/>
      <c r="K361" s="2"/>
      <c r="M361" s="2"/>
      <c r="P361" s="1" t="str">
        <f>AVERAGE(VLOOKUP(A361,'🏈NFL Efficiency'!C:N,12,false),VLOOKUP(A361,'🏉NFL'!C:V,20,false))</f>
        <v>#N/A</v>
      </c>
      <c r="R361" s="1">
        <f t="shared" si="6"/>
        <v>0</v>
      </c>
    </row>
    <row r="362">
      <c r="D362" s="2"/>
      <c r="E362" s="2"/>
      <c r="H362" s="2"/>
      <c r="I362" s="2"/>
      <c r="J362" s="2"/>
      <c r="K362" s="2"/>
      <c r="M362" s="2"/>
      <c r="P362" s="1" t="str">
        <f>AVERAGE(VLOOKUP(A362,'🏈NFL Efficiency'!C:N,12,false),VLOOKUP(A362,'🏉NFL'!C:V,20,false))</f>
        <v>#N/A</v>
      </c>
      <c r="R362" s="1">
        <f t="shared" si="6"/>
        <v>0</v>
      </c>
    </row>
    <row r="363">
      <c r="D363" s="2"/>
      <c r="E363" s="2"/>
      <c r="H363" s="2"/>
      <c r="I363" s="2"/>
      <c r="J363" s="2"/>
      <c r="K363" s="2"/>
      <c r="M363" s="2"/>
      <c r="P363" s="1" t="str">
        <f>AVERAGE(VLOOKUP(A363,'🏈NFL Efficiency'!C:N,12,false),VLOOKUP(A363,'🏉NFL'!C:V,20,false))</f>
        <v>#N/A</v>
      </c>
      <c r="R363" s="1">
        <f t="shared" si="6"/>
        <v>0</v>
      </c>
    </row>
    <row r="364">
      <c r="D364" s="2"/>
      <c r="E364" s="2"/>
      <c r="H364" s="2"/>
      <c r="I364" s="2"/>
      <c r="J364" s="2"/>
      <c r="K364" s="2"/>
      <c r="M364" s="2"/>
      <c r="P364" s="1" t="str">
        <f>AVERAGE(VLOOKUP(A364,'🏈NFL Efficiency'!C:N,12,false),VLOOKUP(A364,'🏉NFL'!C:V,20,false))</f>
        <v>#N/A</v>
      </c>
      <c r="R364" s="1">
        <f t="shared" si="6"/>
        <v>0</v>
      </c>
    </row>
    <row r="365">
      <c r="D365" s="2"/>
      <c r="E365" s="2"/>
      <c r="H365" s="2"/>
      <c r="I365" s="2"/>
      <c r="J365" s="2"/>
      <c r="K365" s="2"/>
      <c r="M365" s="2"/>
      <c r="P365" s="1" t="str">
        <f>AVERAGE(VLOOKUP(A365,'🏈NFL Efficiency'!C:N,12,false),VLOOKUP(A365,'🏉NFL'!C:V,20,false))</f>
        <v>#N/A</v>
      </c>
      <c r="R365" s="1">
        <f t="shared" si="6"/>
        <v>0</v>
      </c>
    </row>
    <row r="366">
      <c r="D366" s="2"/>
      <c r="E366" s="2"/>
      <c r="H366" s="2"/>
      <c r="I366" s="2"/>
      <c r="J366" s="2"/>
      <c r="K366" s="2"/>
      <c r="M366" s="2"/>
      <c r="P366" s="1" t="str">
        <f>AVERAGE(VLOOKUP(A366,'🏈NFL Efficiency'!C:N,12,false),VLOOKUP(A366,'🏉NFL'!C:V,20,false))</f>
        <v>#N/A</v>
      </c>
      <c r="R366" s="1">
        <f t="shared" si="6"/>
        <v>0</v>
      </c>
    </row>
    <row r="367">
      <c r="D367" s="2"/>
      <c r="E367" s="2"/>
      <c r="H367" s="2"/>
      <c r="I367" s="2"/>
      <c r="J367" s="2"/>
      <c r="K367" s="2"/>
      <c r="M367" s="2"/>
      <c r="P367" s="1" t="str">
        <f>AVERAGE(VLOOKUP(A367,'🏈NFL Efficiency'!C:N,12,false),VLOOKUP(A367,'🏉NFL'!C:V,20,false))</f>
        <v>#N/A</v>
      </c>
      <c r="R367" s="1">
        <f t="shared" si="6"/>
        <v>0</v>
      </c>
    </row>
    <row r="368">
      <c r="D368" s="2"/>
      <c r="E368" s="2"/>
      <c r="H368" s="2"/>
      <c r="I368" s="2"/>
      <c r="J368" s="2"/>
      <c r="K368" s="2"/>
      <c r="M368" s="2"/>
      <c r="P368" s="1" t="str">
        <f>AVERAGE(VLOOKUP(A368,'🏈NFL Efficiency'!C:N,12,false),VLOOKUP(A368,'🏉NFL'!C:V,20,false))</f>
        <v>#N/A</v>
      </c>
      <c r="R368" s="1">
        <f t="shared" si="6"/>
        <v>0</v>
      </c>
    </row>
    <row r="369">
      <c r="D369" s="2"/>
      <c r="E369" s="2"/>
      <c r="H369" s="2"/>
      <c r="I369" s="2"/>
      <c r="J369" s="2"/>
      <c r="K369" s="2"/>
      <c r="M369" s="2"/>
      <c r="P369" s="1" t="str">
        <f>AVERAGE(VLOOKUP(A369,'🏈NFL Efficiency'!C:N,12,false),VLOOKUP(A369,'🏉NFL'!C:V,20,false))</f>
        <v>#N/A</v>
      </c>
      <c r="R369" s="1">
        <f t="shared" si="6"/>
        <v>0</v>
      </c>
    </row>
    <row r="370">
      <c r="D370" s="2"/>
      <c r="E370" s="2"/>
      <c r="H370" s="2"/>
      <c r="I370" s="2"/>
      <c r="J370" s="2"/>
      <c r="K370" s="2"/>
      <c r="M370" s="2"/>
      <c r="P370" s="1" t="str">
        <f>AVERAGE(VLOOKUP(A370,'🏈NFL Efficiency'!C:N,12,false),VLOOKUP(A370,'🏉NFL'!C:V,20,false))</f>
        <v>#N/A</v>
      </c>
      <c r="R370" s="1">
        <f t="shared" si="6"/>
        <v>0</v>
      </c>
    </row>
    <row r="371">
      <c r="D371" s="2"/>
      <c r="E371" s="2"/>
      <c r="H371" s="2"/>
      <c r="I371" s="2"/>
      <c r="J371" s="2"/>
      <c r="K371" s="2"/>
      <c r="M371" s="2"/>
      <c r="P371" s="1" t="str">
        <f>AVERAGE(VLOOKUP(A371,'🏈NFL Efficiency'!C:N,12,false),VLOOKUP(A371,'🏉NFL'!C:V,20,false))</f>
        <v>#N/A</v>
      </c>
      <c r="R371" s="1">
        <f t="shared" si="6"/>
        <v>0</v>
      </c>
    </row>
    <row r="372">
      <c r="D372" s="2"/>
      <c r="E372" s="2"/>
      <c r="H372" s="2"/>
      <c r="I372" s="2"/>
      <c r="J372" s="2"/>
      <c r="K372" s="2"/>
      <c r="M372" s="2"/>
      <c r="P372" s="1" t="str">
        <f>AVERAGE(VLOOKUP(A372,'🏈NFL Efficiency'!C:N,12,false),VLOOKUP(A372,'🏉NFL'!C:V,20,false))</f>
        <v>#N/A</v>
      </c>
      <c r="R372" s="1">
        <f t="shared" si="6"/>
        <v>0</v>
      </c>
    </row>
    <row r="373">
      <c r="D373" s="2"/>
      <c r="E373" s="2"/>
      <c r="H373" s="2"/>
      <c r="I373" s="2"/>
      <c r="J373" s="2"/>
      <c r="K373" s="2"/>
      <c r="M373" s="2"/>
      <c r="P373" s="1" t="str">
        <f>AVERAGE(VLOOKUP(A373,'🏈NFL Efficiency'!C:N,12,false),VLOOKUP(A373,'🏉NFL'!C:V,20,false))</f>
        <v>#N/A</v>
      </c>
      <c r="R373" s="1">
        <f t="shared" si="6"/>
        <v>0</v>
      </c>
    </row>
    <row r="374">
      <c r="D374" s="2"/>
      <c r="E374" s="2"/>
      <c r="H374" s="2"/>
      <c r="I374" s="2"/>
      <c r="J374" s="2"/>
      <c r="K374" s="2"/>
      <c r="M374" s="2"/>
      <c r="P374" s="1" t="str">
        <f>AVERAGE(VLOOKUP(A374,'🏈NFL Efficiency'!C:N,12,false),VLOOKUP(A374,'🏉NFL'!C:V,20,false))</f>
        <v>#N/A</v>
      </c>
      <c r="R374" s="1">
        <f t="shared" si="6"/>
        <v>0</v>
      </c>
    </row>
    <row r="375">
      <c r="D375" s="2"/>
      <c r="E375" s="2"/>
      <c r="H375" s="2"/>
      <c r="I375" s="2"/>
      <c r="J375" s="2"/>
      <c r="K375" s="2"/>
      <c r="M375" s="2"/>
      <c r="P375" s="1" t="str">
        <f>AVERAGE(VLOOKUP(A375,'🏈NFL Efficiency'!C:N,12,false),VLOOKUP(A375,'🏉NFL'!C:V,20,false))</f>
        <v>#N/A</v>
      </c>
      <c r="R375" s="1">
        <f t="shared" si="6"/>
        <v>0</v>
      </c>
    </row>
    <row r="376">
      <c r="D376" s="2"/>
      <c r="E376" s="2"/>
      <c r="H376" s="2"/>
      <c r="I376" s="2"/>
      <c r="J376" s="2"/>
      <c r="K376" s="2"/>
      <c r="M376" s="2"/>
      <c r="P376" s="1" t="str">
        <f>AVERAGE(VLOOKUP(A376,'🏈NFL Efficiency'!C:N,12,false),VLOOKUP(A376,'🏉NFL'!C:V,20,false))</f>
        <v>#N/A</v>
      </c>
      <c r="R376" s="1">
        <f t="shared" si="6"/>
        <v>0</v>
      </c>
    </row>
    <row r="377">
      <c r="D377" s="2"/>
      <c r="E377" s="2"/>
      <c r="H377" s="2"/>
      <c r="I377" s="2"/>
      <c r="J377" s="2"/>
      <c r="K377" s="2"/>
      <c r="M377" s="2"/>
      <c r="P377" s="1" t="str">
        <f>AVERAGE(VLOOKUP(A377,'🏈NFL Efficiency'!C:N,12,false),VLOOKUP(A377,'🏉NFL'!C:V,20,false))</f>
        <v>#N/A</v>
      </c>
      <c r="R377" s="1">
        <f t="shared" si="6"/>
        <v>0</v>
      </c>
    </row>
    <row r="378">
      <c r="D378" s="2"/>
      <c r="E378" s="2"/>
      <c r="H378" s="2"/>
      <c r="I378" s="2"/>
      <c r="J378" s="2"/>
      <c r="K378" s="2"/>
      <c r="M378" s="2"/>
      <c r="P378" s="1" t="str">
        <f>AVERAGE(VLOOKUP(A378,'🏈NFL Efficiency'!C:N,12,false),VLOOKUP(A378,'🏉NFL'!C:V,20,false))</f>
        <v>#N/A</v>
      </c>
      <c r="R378" s="1">
        <f t="shared" si="6"/>
        <v>0</v>
      </c>
    </row>
    <row r="379">
      <c r="D379" s="2"/>
      <c r="E379" s="2"/>
      <c r="H379" s="2"/>
      <c r="I379" s="2"/>
      <c r="J379" s="2"/>
      <c r="K379" s="2"/>
      <c r="M379" s="2"/>
      <c r="P379" s="1" t="str">
        <f>AVERAGE(VLOOKUP(A379,'🏈NFL Efficiency'!C:N,12,false),VLOOKUP(A379,'🏉NFL'!C:V,20,false))</f>
        <v>#N/A</v>
      </c>
      <c r="R379" s="1">
        <f t="shared" si="6"/>
        <v>0</v>
      </c>
    </row>
    <row r="380">
      <c r="D380" s="2"/>
      <c r="E380" s="2"/>
      <c r="H380" s="2"/>
      <c r="I380" s="2"/>
      <c r="J380" s="2"/>
      <c r="K380" s="2"/>
      <c r="M380" s="2"/>
      <c r="P380" s="1" t="str">
        <f>AVERAGE(VLOOKUP(A380,'🏈NFL Efficiency'!C:N,12,false),VLOOKUP(A380,'🏉NFL'!C:V,20,false))</f>
        <v>#N/A</v>
      </c>
      <c r="R380" s="1">
        <f t="shared" si="6"/>
        <v>0</v>
      </c>
    </row>
    <row r="381">
      <c r="D381" s="2"/>
      <c r="E381" s="2"/>
      <c r="H381" s="2"/>
      <c r="I381" s="2"/>
      <c r="J381" s="2"/>
      <c r="K381" s="2"/>
      <c r="M381" s="2"/>
      <c r="P381" s="1" t="str">
        <f>AVERAGE(VLOOKUP(A381,'🏈NFL Efficiency'!C:N,12,false),VLOOKUP(A381,'🏉NFL'!C:V,20,false))</f>
        <v>#N/A</v>
      </c>
      <c r="R381" s="1">
        <f t="shared" si="6"/>
        <v>0</v>
      </c>
    </row>
    <row r="382">
      <c r="D382" s="2"/>
      <c r="E382" s="2"/>
      <c r="H382" s="2"/>
      <c r="I382" s="2"/>
      <c r="J382" s="2"/>
      <c r="K382" s="2"/>
      <c r="M382" s="2"/>
      <c r="P382" s="1" t="str">
        <f>AVERAGE(VLOOKUP(A382,'🏈NFL Efficiency'!C:N,12,false),VLOOKUP(A382,'🏉NFL'!C:V,20,false))</f>
        <v>#N/A</v>
      </c>
      <c r="R382" s="1">
        <f t="shared" si="6"/>
        <v>0</v>
      </c>
    </row>
    <row r="383">
      <c r="D383" s="2"/>
      <c r="E383" s="2"/>
      <c r="H383" s="2"/>
      <c r="I383" s="2"/>
      <c r="J383" s="2"/>
      <c r="K383" s="2"/>
      <c r="M383" s="2"/>
      <c r="P383" s="1" t="str">
        <f>AVERAGE(VLOOKUP(A383,'🏈NFL Efficiency'!C:N,12,false),VLOOKUP(A383,'🏉NFL'!C:V,20,false))</f>
        <v>#N/A</v>
      </c>
      <c r="R383" s="1">
        <f t="shared" si="6"/>
        <v>0</v>
      </c>
    </row>
    <row r="384">
      <c r="D384" s="2"/>
      <c r="E384" s="2"/>
      <c r="H384" s="2"/>
      <c r="I384" s="2"/>
      <c r="J384" s="2"/>
      <c r="K384" s="2"/>
      <c r="M384" s="2"/>
      <c r="P384" s="1" t="str">
        <f>AVERAGE(VLOOKUP(A384,'🏈NFL Efficiency'!C:N,12,false),VLOOKUP(A384,'🏉NFL'!C:V,20,false))</f>
        <v>#N/A</v>
      </c>
      <c r="R384" s="1">
        <f t="shared" si="6"/>
        <v>0</v>
      </c>
    </row>
    <row r="385">
      <c r="D385" s="2"/>
      <c r="E385" s="2"/>
      <c r="H385" s="2"/>
      <c r="I385" s="2"/>
      <c r="J385" s="2"/>
      <c r="K385" s="2"/>
      <c r="M385" s="2"/>
      <c r="P385" s="1" t="str">
        <f>AVERAGE(VLOOKUP(A385,'🏈NFL Efficiency'!C:N,12,false),VLOOKUP(A385,'🏉NFL'!C:V,20,false))</f>
        <v>#N/A</v>
      </c>
      <c r="R385" s="1">
        <f t="shared" si="6"/>
        <v>0</v>
      </c>
    </row>
    <row r="386">
      <c r="D386" s="2"/>
      <c r="E386" s="2"/>
      <c r="H386" s="2"/>
      <c r="I386" s="2"/>
      <c r="J386" s="2"/>
      <c r="K386" s="2"/>
      <c r="M386" s="2"/>
      <c r="P386" s="1" t="str">
        <f>AVERAGE(VLOOKUP(A386,'🏈NFL Efficiency'!C:N,12,false),VLOOKUP(A386,'🏉NFL'!C:V,20,false))</f>
        <v>#N/A</v>
      </c>
      <c r="R386" s="1">
        <f t="shared" si="6"/>
        <v>0</v>
      </c>
    </row>
    <row r="387">
      <c r="D387" s="2"/>
      <c r="E387" s="2"/>
      <c r="H387" s="2"/>
      <c r="I387" s="2"/>
      <c r="J387" s="2"/>
      <c r="K387" s="2"/>
      <c r="M387" s="2"/>
      <c r="P387" s="1" t="str">
        <f>AVERAGE(VLOOKUP(A387,'🏈NFL Efficiency'!C:N,12,false),VLOOKUP(A387,'🏉NFL'!C:V,20,false))</f>
        <v>#N/A</v>
      </c>
      <c r="R387" s="1">
        <f t="shared" si="6"/>
        <v>0</v>
      </c>
    </row>
    <row r="388">
      <c r="D388" s="2"/>
      <c r="E388" s="2"/>
      <c r="H388" s="2"/>
      <c r="I388" s="2"/>
      <c r="J388" s="2"/>
      <c r="K388" s="2"/>
      <c r="M388" s="2"/>
      <c r="P388" s="1" t="str">
        <f>AVERAGE(VLOOKUP(A388,'🏈NFL Efficiency'!C:N,12,false),VLOOKUP(A388,'🏉NFL'!C:V,20,false))</f>
        <v>#N/A</v>
      </c>
      <c r="R388" s="1">
        <f t="shared" si="6"/>
        <v>0</v>
      </c>
    </row>
    <row r="389">
      <c r="D389" s="2"/>
      <c r="E389" s="2"/>
      <c r="H389" s="2"/>
      <c r="I389" s="2"/>
      <c r="J389" s="2"/>
      <c r="K389" s="2"/>
      <c r="M389" s="2"/>
      <c r="P389" s="1" t="str">
        <f>AVERAGE(VLOOKUP(A389,'🏈NFL Efficiency'!C:N,12,false),VLOOKUP(A389,'🏉NFL'!C:V,20,false))</f>
        <v>#N/A</v>
      </c>
      <c r="R389" s="1">
        <f t="shared" si="6"/>
        <v>0</v>
      </c>
    </row>
    <row r="390">
      <c r="D390" s="2"/>
      <c r="E390" s="2"/>
      <c r="H390" s="2"/>
      <c r="I390" s="2"/>
      <c r="J390" s="2"/>
      <c r="K390" s="2"/>
      <c r="M390" s="2"/>
      <c r="P390" s="1" t="str">
        <f>AVERAGE(VLOOKUP(A390,'🏈NFL Efficiency'!C:N,12,false),VLOOKUP(A390,'🏉NFL'!C:V,20,false))</f>
        <v>#N/A</v>
      </c>
      <c r="R390" s="1">
        <f t="shared" si="6"/>
        <v>0</v>
      </c>
    </row>
    <row r="391">
      <c r="D391" s="2"/>
      <c r="E391" s="2"/>
      <c r="H391" s="2"/>
      <c r="I391" s="2"/>
      <c r="J391" s="2"/>
      <c r="K391" s="2"/>
      <c r="M391" s="2"/>
      <c r="P391" s="1" t="str">
        <f>AVERAGE(VLOOKUP(A391,'🏈NFL Efficiency'!C:N,12,false),VLOOKUP(A391,'🏉NFL'!C:V,20,false))</f>
        <v>#N/A</v>
      </c>
      <c r="R391" s="1">
        <f t="shared" si="6"/>
        <v>0</v>
      </c>
    </row>
    <row r="392">
      <c r="D392" s="2"/>
      <c r="E392" s="2"/>
      <c r="H392" s="2"/>
      <c r="I392" s="2"/>
      <c r="J392" s="2"/>
      <c r="K392" s="2"/>
      <c r="M392" s="2"/>
      <c r="P392" s="1" t="str">
        <f>AVERAGE(VLOOKUP(A392,'🏈NFL Efficiency'!C:N,12,false),VLOOKUP(A392,'🏉NFL'!C:V,20,false))</f>
        <v>#N/A</v>
      </c>
      <c r="R392" s="1">
        <f t="shared" si="6"/>
        <v>0</v>
      </c>
    </row>
    <row r="393">
      <c r="D393" s="2"/>
      <c r="E393" s="2"/>
      <c r="H393" s="2"/>
      <c r="I393" s="2"/>
      <c r="J393" s="2"/>
      <c r="K393" s="2"/>
      <c r="M393" s="2"/>
      <c r="P393" s="1" t="str">
        <f>AVERAGE(VLOOKUP(A393,'🏈NFL Efficiency'!C:N,12,false),VLOOKUP(A393,'🏉NFL'!C:V,20,false))</f>
        <v>#N/A</v>
      </c>
      <c r="R393" s="1">
        <f t="shared" si="6"/>
        <v>0</v>
      </c>
    </row>
    <row r="394">
      <c r="D394" s="2"/>
      <c r="E394" s="2"/>
      <c r="H394" s="2"/>
      <c r="I394" s="2"/>
      <c r="J394" s="2"/>
      <c r="K394" s="2"/>
      <c r="M394" s="2"/>
      <c r="P394" s="1" t="str">
        <f>AVERAGE(VLOOKUP(A394,'🏈NFL Efficiency'!C:N,12,false),VLOOKUP(A394,'🏉NFL'!C:V,20,false))</f>
        <v>#N/A</v>
      </c>
      <c r="R394" s="1">
        <f t="shared" si="6"/>
        <v>0</v>
      </c>
    </row>
    <row r="395">
      <c r="D395" s="2"/>
      <c r="E395" s="2"/>
      <c r="H395" s="2"/>
      <c r="I395" s="2"/>
      <c r="J395" s="2"/>
      <c r="K395" s="2"/>
      <c r="M395" s="2"/>
      <c r="P395" s="1" t="str">
        <f>AVERAGE(VLOOKUP(A395,'🏈NFL Efficiency'!C:N,12,false),VLOOKUP(A395,'🏉NFL'!C:V,20,false))</f>
        <v>#N/A</v>
      </c>
      <c r="R395" s="1">
        <f t="shared" si="6"/>
        <v>0</v>
      </c>
    </row>
    <row r="396">
      <c r="D396" s="2"/>
      <c r="E396" s="2"/>
      <c r="H396" s="2"/>
      <c r="I396" s="2"/>
      <c r="J396" s="2"/>
      <c r="K396" s="2"/>
      <c r="M396" s="2"/>
      <c r="P396" s="1" t="str">
        <f>AVERAGE(VLOOKUP(A396,'🏈NFL Efficiency'!C:N,12,false),VLOOKUP(A396,'🏉NFL'!C:V,20,false))</f>
        <v>#N/A</v>
      </c>
      <c r="R396" s="1">
        <f t="shared" si="6"/>
        <v>0</v>
      </c>
    </row>
    <row r="397">
      <c r="D397" s="2"/>
      <c r="E397" s="2"/>
      <c r="H397" s="2"/>
      <c r="I397" s="2"/>
      <c r="J397" s="2"/>
      <c r="K397" s="2"/>
      <c r="M397" s="2"/>
      <c r="P397" s="1" t="str">
        <f>AVERAGE(VLOOKUP(A397,'🏈NFL Efficiency'!C:N,12,false),VLOOKUP(A397,'🏉NFL'!C:V,20,false))</f>
        <v>#N/A</v>
      </c>
      <c r="R397" s="1">
        <f t="shared" si="6"/>
        <v>0</v>
      </c>
    </row>
    <row r="398">
      <c r="D398" s="2"/>
      <c r="E398" s="2"/>
      <c r="H398" s="2"/>
      <c r="I398" s="2"/>
      <c r="J398" s="2"/>
      <c r="K398" s="2"/>
      <c r="M398" s="2"/>
      <c r="P398" s="1" t="str">
        <f>AVERAGE(VLOOKUP(A398,'🏈NFL Efficiency'!C:N,12,false),VLOOKUP(A398,'🏉NFL'!C:V,20,false))</f>
        <v>#N/A</v>
      </c>
      <c r="R398" s="1">
        <f t="shared" si="6"/>
        <v>0</v>
      </c>
    </row>
    <row r="399">
      <c r="D399" s="2"/>
      <c r="E399" s="2"/>
      <c r="H399" s="2"/>
      <c r="I399" s="2"/>
      <c r="J399" s="2"/>
      <c r="K399" s="2"/>
      <c r="M399" s="2"/>
      <c r="P399" s="1" t="str">
        <f>AVERAGE(VLOOKUP(A399,'🏈NFL Efficiency'!C:N,12,false),VLOOKUP(A399,'🏉NFL'!C:V,20,false))</f>
        <v>#N/A</v>
      </c>
      <c r="R399" s="1">
        <f t="shared" si="6"/>
        <v>0</v>
      </c>
    </row>
    <row r="400">
      <c r="D400" s="2"/>
      <c r="E400" s="2"/>
      <c r="H400" s="2"/>
      <c r="I400" s="2"/>
      <c r="J400" s="2"/>
      <c r="K400" s="2"/>
      <c r="M400" s="2"/>
      <c r="P400" s="1" t="str">
        <f>AVERAGE(VLOOKUP(A400,'🏈NFL Efficiency'!C:N,12,false),VLOOKUP(A400,'🏉NFL'!C:V,20,false))</f>
        <v>#N/A</v>
      </c>
      <c r="R400" s="1">
        <f t="shared" si="6"/>
        <v>0</v>
      </c>
    </row>
    <row r="401">
      <c r="D401" s="2"/>
      <c r="E401" s="2"/>
      <c r="H401" s="2"/>
      <c r="I401" s="2"/>
      <c r="J401" s="2"/>
      <c r="K401" s="2"/>
      <c r="M401" s="2"/>
      <c r="P401" s="1" t="str">
        <f>AVERAGE(VLOOKUP(A401,'🏈NFL Efficiency'!C:N,12,false),VLOOKUP(A401,'🏉NFL'!C:V,20,false))</f>
        <v>#N/A</v>
      </c>
      <c r="R401" s="1">
        <f t="shared" si="6"/>
        <v>0</v>
      </c>
    </row>
    <row r="402">
      <c r="D402" s="2"/>
      <c r="E402" s="2"/>
      <c r="H402" s="2"/>
      <c r="I402" s="2"/>
      <c r="J402" s="2"/>
      <c r="K402" s="2"/>
      <c r="M402" s="2"/>
      <c r="P402" s="1" t="str">
        <f>AVERAGE(VLOOKUP(A402,'🏈NFL Efficiency'!C:N,12,false),VLOOKUP(A402,'🏉NFL'!C:V,20,false))</f>
        <v>#N/A</v>
      </c>
      <c r="R402" s="1">
        <f t="shared" si="6"/>
        <v>0</v>
      </c>
    </row>
    <row r="403">
      <c r="D403" s="2"/>
      <c r="E403" s="2"/>
      <c r="H403" s="2"/>
      <c r="I403" s="2"/>
      <c r="J403" s="2"/>
      <c r="K403" s="2"/>
      <c r="M403" s="2"/>
      <c r="P403" s="1" t="str">
        <f>AVERAGE(VLOOKUP(A403,'🏈NFL Efficiency'!C:N,12,false),VLOOKUP(A403,'🏉NFL'!C:V,20,false))</f>
        <v>#N/A</v>
      </c>
      <c r="R403" s="1">
        <f t="shared" si="6"/>
        <v>0</v>
      </c>
    </row>
    <row r="404">
      <c r="D404" s="2"/>
      <c r="E404" s="2"/>
      <c r="H404" s="2"/>
      <c r="I404" s="2"/>
      <c r="J404" s="2"/>
      <c r="K404" s="2"/>
      <c r="M404" s="2"/>
      <c r="P404" s="1" t="str">
        <f>AVERAGE(VLOOKUP(A404,'🏈NFL Efficiency'!C:N,12,false),VLOOKUP(A404,'🏉NFL'!C:V,20,false))</f>
        <v>#N/A</v>
      </c>
      <c r="R404" s="1">
        <f t="shared" si="6"/>
        <v>0</v>
      </c>
    </row>
    <row r="405">
      <c r="D405" s="2"/>
      <c r="E405" s="2"/>
      <c r="H405" s="2"/>
      <c r="I405" s="2"/>
      <c r="J405" s="2"/>
      <c r="K405" s="2"/>
      <c r="M405" s="2"/>
      <c r="P405" s="1" t="str">
        <f>AVERAGE(VLOOKUP(A405,'🏈NFL Efficiency'!C:N,12,false),VLOOKUP(A405,'🏉NFL'!C:V,20,false))</f>
        <v>#N/A</v>
      </c>
      <c r="R405" s="1">
        <f t="shared" si="6"/>
        <v>0</v>
      </c>
    </row>
    <row r="406">
      <c r="D406" s="2"/>
      <c r="E406" s="2"/>
      <c r="H406" s="2"/>
      <c r="I406" s="2"/>
      <c r="J406" s="2"/>
      <c r="K406" s="2"/>
      <c r="M406" s="2"/>
      <c r="P406" s="1" t="str">
        <f>AVERAGE(VLOOKUP(A406,'🏈NFL Efficiency'!C:N,12,false),VLOOKUP(A406,'🏉NFL'!C:V,20,false))</f>
        <v>#N/A</v>
      </c>
      <c r="R406" s="1">
        <f t="shared" si="6"/>
        <v>0</v>
      </c>
    </row>
    <row r="407">
      <c r="D407" s="2"/>
      <c r="E407" s="2"/>
      <c r="H407" s="2"/>
      <c r="I407" s="2"/>
      <c r="J407" s="2"/>
      <c r="K407" s="2"/>
      <c r="M407" s="2"/>
      <c r="P407" s="1" t="str">
        <f>AVERAGE(VLOOKUP(A407,'🏈NFL Efficiency'!C:N,12,false),VLOOKUP(A407,'🏉NFL'!C:V,20,false))</f>
        <v>#N/A</v>
      </c>
      <c r="R407" s="1">
        <f t="shared" si="6"/>
        <v>0</v>
      </c>
    </row>
    <row r="408">
      <c r="D408" s="2"/>
      <c r="E408" s="2"/>
      <c r="H408" s="2"/>
      <c r="I408" s="2"/>
      <c r="J408" s="2"/>
      <c r="K408" s="2"/>
      <c r="M408" s="2"/>
      <c r="P408" s="1" t="str">
        <f>AVERAGE(VLOOKUP(A408,'🏈NFL Efficiency'!C:N,12,false),VLOOKUP(A408,'🏉NFL'!C:V,20,false))</f>
        <v>#N/A</v>
      </c>
      <c r="R408" s="1">
        <f t="shared" si="6"/>
        <v>0</v>
      </c>
    </row>
    <row r="409">
      <c r="D409" s="2"/>
      <c r="E409" s="2"/>
      <c r="H409" s="2"/>
      <c r="I409" s="2"/>
      <c r="J409" s="2"/>
      <c r="K409" s="2"/>
      <c r="M409" s="2"/>
      <c r="P409" s="1" t="str">
        <f>AVERAGE(VLOOKUP(A409,'🏈NFL Efficiency'!C:N,12,false),VLOOKUP(A409,'🏉NFL'!C:V,20,false))</f>
        <v>#N/A</v>
      </c>
      <c r="R409" s="1">
        <f t="shared" si="6"/>
        <v>0</v>
      </c>
    </row>
    <row r="410">
      <c r="D410" s="2"/>
      <c r="E410" s="2"/>
      <c r="H410" s="2"/>
      <c r="I410" s="2"/>
      <c r="J410" s="2"/>
      <c r="K410" s="2"/>
      <c r="M410" s="2"/>
      <c r="P410" s="1" t="str">
        <f>AVERAGE(VLOOKUP(A410,'🏈NFL Efficiency'!C:N,12,false),VLOOKUP(A410,'🏉NFL'!C:V,20,false))</f>
        <v>#N/A</v>
      </c>
      <c r="R410" s="1">
        <f t="shared" si="6"/>
        <v>0</v>
      </c>
    </row>
    <row r="411">
      <c r="D411" s="2"/>
      <c r="E411" s="2"/>
      <c r="H411" s="2"/>
      <c r="I411" s="2"/>
      <c r="J411" s="2"/>
      <c r="K411" s="2"/>
      <c r="M411" s="2"/>
      <c r="P411" s="1" t="str">
        <f>AVERAGE(VLOOKUP(A411,'🏈NFL Efficiency'!C:N,12,false),VLOOKUP(A411,'🏉NFL'!C:V,20,false))</f>
        <v>#N/A</v>
      </c>
      <c r="R411" s="1">
        <f t="shared" si="6"/>
        <v>0</v>
      </c>
    </row>
    <row r="412">
      <c r="D412" s="2"/>
      <c r="E412" s="2"/>
      <c r="H412" s="2"/>
      <c r="I412" s="2"/>
      <c r="J412" s="2"/>
      <c r="K412" s="2"/>
      <c r="M412" s="2"/>
      <c r="P412" s="1" t="str">
        <f>AVERAGE(VLOOKUP(A412,'🏈NFL Efficiency'!C:N,12,false),VLOOKUP(A412,'🏉NFL'!C:V,20,false))</f>
        <v>#N/A</v>
      </c>
      <c r="R412" s="1">
        <f t="shared" si="6"/>
        <v>0</v>
      </c>
    </row>
    <row r="413">
      <c r="D413" s="2"/>
      <c r="E413" s="2"/>
      <c r="H413" s="2"/>
      <c r="I413" s="2"/>
      <c r="J413" s="2"/>
      <c r="K413" s="2"/>
      <c r="M413" s="2"/>
      <c r="P413" s="1" t="str">
        <f>AVERAGE(VLOOKUP(A413,'🏈NFL Efficiency'!C:N,12,false),VLOOKUP(A413,'🏉NFL'!C:V,20,false))</f>
        <v>#N/A</v>
      </c>
      <c r="R413" s="1">
        <f t="shared" si="6"/>
        <v>0</v>
      </c>
    </row>
    <row r="414">
      <c r="D414" s="2"/>
      <c r="E414" s="2"/>
      <c r="H414" s="2"/>
      <c r="I414" s="2"/>
      <c r="J414" s="2"/>
      <c r="K414" s="2"/>
      <c r="M414" s="2"/>
      <c r="P414" s="1" t="str">
        <f>AVERAGE(VLOOKUP(A414,'🏈NFL Efficiency'!C:N,12,false),VLOOKUP(A414,'🏉NFL'!C:V,20,false))</f>
        <v>#N/A</v>
      </c>
      <c r="R414" s="1">
        <f t="shared" si="6"/>
        <v>0</v>
      </c>
    </row>
    <row r="415">
      <c r="D415" s="2"/>
      <c r="E415" s="2"/>
      <c r="H415" s="2"/>
      <c r="I415" s="2"/>
      <c r="J415" s="2"/>
      <c r="K415" s="2"/>
      <c r="M415" s="2"/>
      <c r="P415" s="1" t="str">
        <f>AVERAGE(VLOOKUP(A415,'🏈NFL Efficiency'!C:N,12,false),VLOOKUP(A415,'🏉NFL'!C:V,20,false))</f>
        <v>#N/A</v>
      </c>
      <c r="R415" s="1">
        <f t="shared" si="6"/>
        <v>0</v>
      </c>
    </row>
    <row r="416">
      <c r="D416" s="2"/>
      <c r="E416" s="2"/>
      <c r="H416" s="2"/>
      <c r="I416" s="2"/>
      <c r="J416" s="2"/>
      <c r="K416" s="2"/>
      <c r="M416" s="2"/>
      <c r="P416" s="1" t="str">
        <f>AVERAGE(VLOOKUP(A416,'🏈NFL Efficiency'!C:N,12,false),VLOOKUP(A416,'🏉NFL'!C:V,20,false))</f>
        <v>#N/A</v>
      </c>
      <c r="R416" s="1">
        <f t="shared" si="6"/>
        <v>0</v>
      </c>
    </row>
    <row r="417">
      <c r="D417" s="2"/>
      <c r="E417" s="2"/>
      <c r="H417" s="2"/>
      <c r="I417" s="2"/>
      <c r="J417" s="2"/>
      <c r="K417" s="2"/>
      <c r="M417" s="2"/>
      <c r="P417" s="1" t="str">
        <f>AVERAGE(VLOOKUP(A417,'🏈NFL Efficiency'!C:N,12,false),VLOOKUP(A417,'🏉NFL'!C:V,20,false))</f>
        <v>#N/A</v>
      </c>
      <c r="R417" s="1">
        <f t="shared" si="6"/>
        <v>0</v>
      </c>
    </row>
    <row r="418">
      <c r="D418" s="2"/>
      <c r="E418" s="2"/>
      <c r="H418" s="2"/>
      <c r="I418" s="2"/>
      <c r="J418" s="2"/>
      <c r="K418" s="2"/>
      <c r="M418" s="2"/>
      <c r="P418" s="1" t="str">
        <f>AVERAGE(VLOOKUP(A418,'🏈NFL Efficiency'!C:N,12,false),VLOOKUP(A418,'🏉NFL'!C:V,20,false))</f>
        <v>#N/A</v>
      </c>
      <c r="R418" s="1">
        <f t="shared" si="6"/>
        <v>0</v>
      </c>
    </row>
    <row r="419">
      <c r="D419" s="2"/>
      <c r="E419" s="2"/>
      <c r="H419" s="2"/>
      <c r="I419" s="2"/>
      <c r="J419" s="2"/>
      <c r="K419" s="2"/>
      <c r="M419" s="2"/>
      <c r="P419" s="1" t="str">
        <f>AVERAGE(VLOOKUP(A419,'🏈NFL Efficiency'!C:N,12,false),VLOOKUP(A419,'🏉NFL'!C:V,20,false))</f>
        <v>#N/A</v>
      </c>
      <c r="R419" s="1">
        <f t="shared" si="6"/>
        <v>0</v>
      </c>
    </row>
    <row r="420">
      <c r="D420" s="2"/>
      <c r="E420" s="2"/>
      <c r="H420" s="2"/>
      <c r="I420" s="2"/>
      <c r="J420" s="2"/>
      <c r="K420" s="2"/>
      <c r="M420" s="2"/>
      <c r="P420" s="1" t="str">
        <f>AVERAGE(VLOOKUP(A420,'🏈NFL Efficiency'!C:N,12,false),VLOOKUP(A420,'🏉NFL'!C:V,20,false))</f>
        <v>#N/A</v>
      </c>
      <c r="R420" s="1">
        <f t="shared" si="6"/>
        <v>0</v>
      </c>
    </row>
    <row r="421">
      <c r="D421" s="2"/>
      <c r="E421" s="2"/>
      <c r="H421" s="2"/>
      <c r="I421" s="2"/>
      <c r="J421" s="2"/>
      <c r="K421" s="2"/>
      <c r="M421" s="2"/>
      <c r="P421" s="1" t="str">
        <f>AVERAGE(VLOOKUP(A421,'🏈NFL Efficiency'!C:N,12,false),VLOOKUP(A421,'🏉NFL'!C:V,20,false))</f>
        <v>#N/A</v>
      </c>
      <c r="R421" s="1">
        <f t="shared" si="6"/>
        <v>0</v>
      </c>
    </row>
    <row r="422">
      <c r="D422" s="2"/>
      <c r="E422" s="2"/>
      <c r="H422" s="2"/>
      <c r="I422" s="2"/>
      <c r="J422" s="2"/>
      <c r="K422" s="2"/>
      <c r="M422" s="2"/>
      <c r="P422" s="1" t="str">
        <f>AVERAGE(VLOOKUP(A422,'🏈NFL Efficiency'!C:N,12,false),VLOOKUP(A422,'🏉NFL'!C:V,20,false))</f>
        <v>#N/A</v>
      </c>
      <c r="R422" s="1">
        <f t="shared" si="6"/>
        <v>0</v>
      </c>
    </row>
    <row r="423">
      <c r="D423" s="2"/>
      <c r="E423" s="2"/>
      <c r="H423" s="2"/>
      <c r="I423" s="2"/>
      <c r="J423" s="2"/>
      <c r="K423" s="2"/>
      <c r="M423" s="2"/>
      <c r="P423" s="1" t="str">
        <f>AVERAGE(VLOOKUP(A423,'🏈NFL Efficiency'!C:N,12,false),VLOOKUP(A423,'🏉NFL'!C:V,20,false))</f>
        <v>#N/A</v>
      </c>
      <c r="R423" s="1">
        <f t="shared" si="6"/>
        <v>0</v>
      </c>
    </row>
    <row r="424">
      <c r="D424" s="2"/>
      <c r="E424" s="2"/>
      <c r="H424" s="2"/>
      <c r="I424" s="2"/>
      <c r="J424" s="2"/>
      <c r="K424" s="2"/>
      <c r="M424" s="2"/>
      <c r="P424" s="1" t="str">
        <f>AVERAGE(VLOOKUP(A424,'🏈NFL Efficiency'!C:N,12,false),VLOOKUP(A424,'🏉NFL'!C:V,20,false))</f>
        <v>#N/A</v>
      </c>
      <c r="R424" s="1">
        <f t="shared" si="6"/>
        <v>0</v>
      </c>
    </row>
    <row r="425">
      <c r="D425" s="2"/>
      <c r="E425" s="2"/>
      <c r="H425" s="2"/>
      <c r="I425" s="2"/>
      <c r="J425" s="2"/>
      <c r="K425" s="2"/>
      <c r="M425" s="2"/>
      <c r="P425" s="1" t="str">
        <f>AVERAGE(VLOOKUP(A425,'🏈NFL Efficiency'!C:N,12,false),VLOOKUP(A425,'🏉NFL'!C:V,20,false))</f>
        <v>#N/A</v>
      </c>
      <c r="R425" s="1">
        <f t="shared" si="6"/>
        <v>0</v>
      </c>
    </row>
    <row r="426">
      <c r="D426" s="2"/>
      <c r="E426" s="2"/>
      <c r="H426" s="2"/>
      <c r="I426" s="2"/>
      <c r="J426" s="2"/>
      <c r="K426" s="2"/>
      <c r="M426" s="2"/>
      <c r="P426" s="1" t="str">
        <f>AVERAGE(VLOOKUP(A426,'🏈NFL Efficiency'!C:N,12,false),VLOOKUP(A426,'🏉NFL'!C:V,20,false))</f>
        <v>#N/A</v>
      </c>
      <c r="R426" s="1">
        <f t="shared" si="6"/>
        <v>0</v>
      </c>
    </row>
    <row r="427">
      <c r="D427" s="2"/>
      <c r="E427" s="2"/>
      <c r="H427" s="2"/>
      <c r="I427" s="2"/>
      <c r="J427" s="2"/>
      <c r="K427" s="2"/>
      <c r="M427" s="2"/>
      <c r="P427" s="1" t="str">
        <f>AVERAGE(VLOOKUP(A427,'🏈NFL Efficiency'!C:N,12,false),VLOOKUP(A427,'🏉NFL'!C:V,20,false))</f>
        <v>#N/A</v>
      </c>
      <c r="R427" s="1">
        <f t="shared" si="6"/>
        <v>0</v>
      </c>
    </row>
    <row r="428">
      <c r="D428" s="2"/>
      <c r="E428" s="2"/>
      <c r="H428" s="2"/>
      <c r="I428" s="2"/>
      <c r="J428" s="2"/>
      <c r="K428" s="2"/>
      <c r="M428" s="2"/>
      <c r="P428" s="1" t="str">
        <f>AVERAGE(VLOOKUP(A428,'🏈NFL Efficiency'!C:N,12,false),VLOOKUP(A428,'🏉NFL'!C:V,20,false))</f>
        <v>#N/A</v>
      </c>
      <c r="R428" s="1">
        <f t="shared" si="6"/>
        <v>0</v>
      </c>
    </row>
    <row r="429">
      <c r="D429" s="2"/>
      <c r="E429" s="2"/>
      <c r="H429" s="2"/>
      <c r="I429" s="2"/>
      <c r="J429" s="2"/>
      <c r="K429" s="2"/>
      <c r="M429" s="2"/>
      <c r="P429" s="1" t="str">
        <f>AVERAGE(VLOOKUP(A429,'🏈NFL Efficiency'!C:N,12,false),VLOOKUP(A429,'🏉NFL'!C:V,20,false))</f>
        <v>#N/A</v>
      </c>
      <c r="R429" s="1">
        <f t="shared" si="6"/>
        <v>0</v>
      </c>
    </row>
    <row r="430">
      <c r="D430" s="2"/>
      <c r="E430" s="2"/>
      <c r="H430" s="2"/>
      <c r="I430" s="2"/>
      <c r="J430" s="2"/>
      <c r="K430" s="2"/>
      <c r="M430" s="2"/>
      <c r="P430" s="1" t="str">
        <f>AVERAGE(VLOOKUP(A430,'🏈NFL Efficiency'!C:N,12,false),VLOOKUP(A430,'🏉NFL'!C:V,20,false))</f>
        <v>#N/A</v>
      </c>
      <c r="R430" s="1">
        <f t="shared" si="6"/>
        <v>0</v>
      </c>
    </row>
    <row r="431">
      <c r="D431" s="2"/>
      <c r="E431" s="2"/>
      <c r="H431" s="2"/>
      <c r="I431" s="2"/>
      <c r="J431" s="2"/>
      <c r="K431" s="2"/>
      <c r="M431" s="2"/>
      <c r="P431" s="1" t="str">
        <f>AVERAGE(VLOOKUP(A431,'🏈NFL Efficiency'!C:N,12,false),VLOOKUP(A431,'🏉NFL'!C:V,20,false))</f>
        <v>#N/A</v>
      </c>
      <c r="R431" s="1">
        <f t="shared" si="6"/>
        <v>0</v>
      </c>
    </row>
    <row r="432">
      <c r="D432" s="2"/>
      <c r="E432" s="2"/>
      <c r="H432" s="2"/>
      <c r="I432" s="2"/>
      <c r="J432" s="2"/>
      <c r="K432" s="2"/>
      <c r="M432" s="2"/>
      <c r="P432" s="1" t="str">
        <f>AVERAGE(VLOOKUP(A432,'🏈NFL Efficiency'!C:N,12,false),VLOOKUP(A432,'🏉NFL'!C:V,20,false))</f>
        <v>#N/A</v>
      </c>
      <c r="R432" s="1">
        <f t="shared" si="6"/>
        <v>0</v>
      </c>
    </row>
    <row r="433">
      <c r="D433" s="2"/>
      <c r="E433" s="2"/>
      <c r="H433" s="2"/>
      <c r="I433" s="2"/>
      <c r="J433" s="2"/>
      <c r="K433" s="2"/>
      <c r="M433" s="2"/>
      <c r="P433" s="1" t="str">
        <f>AVERAGE(VLOOKUP(A433,'🏈NFL Efficiency'!C:N,12,false),VLOOKUP(A433,'🏉NFL'!C:V,20,false))</f>
        <v>#N/A</v>
      </c>
      <c r="R433" s="1">
        <f t="shared" si="6"/>
        <v>0</v>
      </c>
    </row>
    <row r="434">
      <c r="D434" s="2"/>
      <c r="E434" s="2"/>
      <c r="H434" s="2"/>
      <c r="I434" s="2"/>
      <c r="J434" s="2"/>
      <c r="K434" s="2"/>
      <c r="M434" s="2"/>
      <c r="P434" s="1" t="str">
        <f>AVERAGE(VLOOKUP(A434,'🏈NFL Efficiency'!C:N,12,false),VLOOKUP(A434,'🏉NFL'!C:V,20,false))</f>
        <v>#N/A</v>
      </c>
      <c r="R434" s="1">
        <f t="shared" si="6"/>
        <v>0</v>
      </c>
    </row>
    <row r="435">
      <c r="D435" s="2"/>
      <c r="E435" s="2"/>
      <c r="H435" s="2"/>
      <c r="I435" s="2"/>
      <c r="J435" s="2"/>
      <c r="K435" s="2"/>
      <c r="M435" s="2"/>
      <c r="P435" s="1" t="str">
        <f>AVERAGE(VLOOKUP(A435,'🏈NFL Efficiency'!C:N,12,false),VLOOKUP(A435,'🏉NFL'!C:V,20,false))</f>
        <v>#N/A</v>
      </c>
      <c r="R435" s="1">
        <f t="shared" si="6"/>
        <v>0</v>
      </c>
    </row>
    <row r="436">
      <c r="D436" s="2"/>
      <c r="E436" s="2"/>
      <c r="H436" s="2"/>
      <c r="I436" s="2"/>
      <c r="J436" s="2"/>
      <c r="K436" s="2"/>
      <c r="M436" s="2"/>
      <c r="P436" s="1" t="str">
        <f>AVERAGE(VLOOKUP(A436,'🏈NFL Efficiency'!C:N,12,false),VLOOKUP(A436,'🏉NFL'!C:V,20,false))</f>
        <v>#N/A</v>
      </c>
      <c r="R436" s="1">
        <f t="shared" si="6"/>
        <v>0</v>
      </c>
    </row>
    <row r="437">
      <c r="D437" s="2"/>
      <c r="E437" s="2"/>
      <c r="H437" s="2"/>
      <c r="I437" s="2"/>
      <c r="J437" s="2"/>
      <c r="K437" s="2"/>
      <c r="M437" s="2"/>
      <c r="P437" s="1" t="str">
        <f>AVERAGE(VLOOKUP(A437,'🏈NFL Efficiency'!C:N,12,false),VLOOKUP(A437,'🏉NFL'!C:V,20,false))</f>
        <v>#N/A</v>
      </c>
      <c r="R437" s="1">
        <f t="shared" si="6"/>
        <v>0</v>
      </c>
    </row>
    <row r="438">
      <c r="D438" s="2"/>
      <c r="E438" s="2"/>
      <c r="H438" s="2"/>
      <c r="I438" s="2"/>
      <c r="J438" s="2"/>
      <c r="K438" s="2"/>
      <c r="M438" s="2"/>
      <c r="P438" s="1" t="str">
        <f>AVERAGE(VLOOKUP(A438,'🏈NFL Efficiency'!C:N,12,false),VLOOKUP(A438,'🏉NFL'!C:V,20,false))</f>
        <v>#N/A</v>
      </c>
      <c r="R438" s="1">
        <f t="shared" si="6"/>
        <v>0</v>
      </c>
    </row>
    <row r="439">
      <c r="D439" s="2"/>
      <c r="E439" s="2"/>
      <c r="H439" s="2"/>
      <c r="I439" s="2"/>
      <c r="J439" s="2"/>
      <c r="K439" s="2"/>
      <c r="M439" s="2"/>
      <c r="P439" s="1" t="str">
        <f>AVERAGE(VLOOKUP(A439,'🏈NFL Efficiency'!C:N,12,false),VLOOKUP(A439,'🏉NFL'!C:V,20,false))</f>
        <v>#N/A</v>
      </c>
      <c r="R439" s="1">
        <f t="shared" si="6"/>
        <v>0</v>
      </c>
    </row>
    <row r="440">
      <c r="D440" s="2"/>
      <c r="E440" s="2"/>
      <c r="H440" s="2"/>
      <c r="I440" s="2"/>
      <c r="J440" s="2"/>
      <c r="K440" s="2"/>
      <c r="M440" s="2"/>
      <c r="P440" s="1" t="str">
        <f>AVERAGE(VLOOKUP(A440,'🏈NFL Efficiency'!C:N,12,false),VLOOKUP(A440,'🏉NFL'!C:V,20,false))</f>
        <v>#N/A</v>
      </c>
      <c r="R440" s="1">
        <f t="shared" si="6"/>
        <v>0</v>
      </c>
    </row>
    <row r="441">
      <c r="D441" s="2"/>
      <c r="E441" s="2"/>
      <c r="H441" s="2"/>
      <c r="I441" s="2"/>
      <c r="J441" s="2"/>
      <c r="K441" s="2"/>
      <c r="M441" s="2"/>
      <c r="P441" s="1" t="str">
        <f>AVERAGE(VLOOKUP(A441,'🏈NFL Efficiency'!C:N,12,false),VLOOKUP(A441,'🏉NFL'!C:V,20,false))</f>
        <v>#N/A</v>
      </c>
      <c r="R441" s="1">
        <f t="shared" si="6"/>
        <v>0</v>
      </c>
    </row>
    <row r="442">
      <c r="D442" s="2"/>
      <c r="E442" s="2"/>
      <c r="H442" s="2"/>
      <c r="I442" s="2"/>
      <c r="J442" s="2"/>
      <c r="K442" s="2"/>
      <c r="M442" s="2"/>
      <c r="P442" s="1" t="str">
        <f>AVERAGE(VLOOKUP(A442,'🏈NFL Efficiency'!C:N,12,false),VLOOKUP(A442,'🏉NFL'!C:V,20,false))</f>
        <v>#N/A</v>
      </c>
      <c r="R442" s="1">
        <f t="shared" si="6"/>
        <v>0</v>
      </c>
    </row>
    <row r="443">
      <c r="D443" s="2"/>
      <c r="E443" s="2"/>
      <c r="H443" s="2"/>
      <c r="I443" s="2"/>
      <c r="J443" s="2"/>
      <c r="K443" s="2"/>
      <c r="M443" s="2"/>
      <c r="P443" s="1" t="str">
        <f>AVERAGE(VLOOKUP(A443,'🏈NFL Efficiency'!C:N,12,false),VLOOKUP(A443,'🏉NFL'!C:V,20,false))</f>
        <v>#N/A</v>
      </c>
      <c r="R443" s="1">
        <f t="shared" si="6"/>
        <v>0</v>
      </c>
    </row>
    <row r="444">
      <c r="D444" s="2"/>
      <c r="E444" s="2"/>
      <c r="H444" s="2"/>
      <c r="I444" s="2"/>
      <c r="J444" s="2"/>
      <c r="K444" s="2"/>
      <c r="M444" s="2"/>
      <c r="P444" s="1" t="str">
        <f>AVERAGE(VLOOKUP(A444,'🏈NFL Efficiency'!C:N,12,false),VLOOKUP(A444,'🏉NFL'!C:V,20,false))</f>
        <v>#N/A</v>
      </c>
      <c r="R444" s="1">
        <f t="shared" si="6"/>
        <v>0</v>
      </c>
    </row>
    <row r="445">
      <c r="D445" s="2"/>
      <c r="E445" s="2"/>
      <c r="H445" s="2"/>
      <c r="I445" s="2"/>
      <c r="J445" s="2"/>
      <c r="K445" s="2"/>
      <c r="M445" s="2"/>
      <c r="P445" s="1" t="str">
        <f>AVERAGE(VLOOKUP(A445,'🏈NFL Efficiency'!C:N,12,false),VLOOKUP(A445,'🏉NFL'!C:V,20,false))</f>
        <v>#N/A</v>
      </c>
      <c r="R445" s="1">
        <f t="shared" si="6"/>
        <v>0</v>
      </c>
    </row>
    <row r="446">
      <c r="D446" s="2"/>
      <c r="E446" s="2"/>
      <c r="H446" s="2"/>
      <c r="I446" s="2"/>
      <c r="J446" s="2"/>
      <c r="K446" s="2"/>
      <c r="M446" s="2"/>
      <c r="P446" s="1" t="str">
        <f>AVERAGE(VLOOKUP(A446,'🏈NFL Efficiency'!C:N,12,false),VLOOKUP(A446,'🏉NFL'!C:V,20,false))</f>
        <v>#N/A</v>
      </c>
      <c r="R446" s="1">
        <f t="shared" si="6"/>
        <v>0</v>
      </c>
    </row>
    <row r="447">
      <c r="D447" s="2"/>
      <c r="E447" s="2"/>
      <c r="H447" s="2"/>
      <c r="I447" s="2"/>
      <c r="J447" s="2"/>
      <c r="K447" s="2"/>
      <c r="M447" s="2"/>
      <c r="P447" s="1" t="str">
        <f>AVERAGE(VLOOKUP(A447,'🏈NFL Efficiency'!C:N,12,false),VLOOKUP(A447,'🏉NFL'!C:V,20,false))</f>
        <v>#N/A</v>
      </c>
      <c r="R447" s="1">
        <f t="shared" si="6"/>
        <v>0</v>
      </c>
    </row>
    <row r="448">
      <c r="D448" s="2"/>
      <c r="E448" s="2"/>
      <c r="H448" s="2"/>
      <c r="I448" s="2"/>
      <c r="J448" s="2"/>
      <c r="K448" s="2"/>
      <c r="M448" s="2"/>
      <c r="P448" s="1" t="str">
        <f>AVERAGE(VLOOKUP(A448,'🏈NFL Efficiency'!C:N,12,false),VLOOKUP(A448,'🏉NFL'!C:V,20,false))</f>
        <v>#N/A</v>
      </c>
      <c r="R448" s="1">
        <f t="shared" si="6"/>
        <v>0</v>
      </c>
    </row>
    <row r="449">
      <c r="D449" s="2"/>
      <c r="E449" s="2"/>
      <c r="H449" s="2"/>
      <c r="I449" s="2"/>
      <c r="J449" s="2"/>
      <c r="K449" s="2"/>
      <c r="M449" s="2"/>
      <c r="P449" s="1" t="str">
        <f>AVERAGE(VLOOKUP(A449,'🏈NFL Efficiency'!C:N,12,false),VLOOKUP(A449,'🏉NFL'!C:V,20,false))</f>
        <v>#N/A</v>
      </c>
      <c r="R449" s="1">
        <f t="shared" si="6"/>
        <v>0</v>
      </c>
    </row>
    <row r="450">
      <c r="D450" s="2"/>
      <c r="E450" s="2"/>
      <c r="H450" s="2"/>
      <c r="I450" s="2"/>
      <c r="J450" s="2"/>
      <c r="K450" s="2"/>
      <c r="M450" s="2"/>
      <c r="P450" s="1" t="str">
        <f>AVERAGE(VLOOKUP(A450,'🏈NFL Efficiency'!C:N,12,false),VLOOKUP(A450,'🏉NFL'!C:V,20,false))</f>
        <v>#N/A</v>
      </c>
      <c r="R450" s="1">
        <f t="shared" si="6"/>
        <v>0</v>
      </c>
    </row>
    <row r="451">
      <c r="D451" s="2"/>
      <c r="E451" s="2"/>
      <c r="H451" s="2"/>
      <c r="I451" s="2"/>
      <c r="J451" s="2"/>
      <c r="K451" s="2"/>
      <c r="M451" s="2"/>
      <c r="P451" s="1" t="str">
        <f>AVERAGE(VLOOKUP(A451,'🏈NFL Efficiency'!C:N,12,false),VLOOKUP(A451,'🏉NFL'!C:V,20,false))</f>
        <v>#N/A</v>
      </c>
      <c r="R451" s="1">
        <f t="shared" si="6"/>
        <v>0</v>
      </c>
    </row>
    <row r="452">
      <c r="D452" s="2"/>
      <c r="E452" s="2"/>
      <c r="H452" s="2"/>
      <c r="I452" s="2"/>
      <c r="J452" s="2"/>
      <c r="K452" s="2"/>
      <c r="M452" s="2"/>
      <c r="P452" s="1" t="str">
        <f>AVERAGE(VLOOKUP(A452,'🏈NFL Efficiency'!C:N,12,false),VLOOKUP(A452,'🏉NFL'!C:V,20,false))</f>
        <v>#N/A</v>
      </c>
      <c r="R452" s="1">
        <f t="shared" si="6"/>
        <v>0</v>
      </c>
    </row>
    <row r="453">
      <c r="D453" s="2"/>
      <c r="E453" s="2"/>
      <c r="H453" s="2"/>
      <c r="I453" s="2"/>
      <c r="J453" s="2"/>
      <c r="K453" s="2"/>
      <c r="M453" s="2"/>
      <c r="P453" s="1" t="str">
        <f>AVERAGE(VLOOKUP(A453,'🏈NFL Efficiency'!C:N,12,false),VLOOKUP(A453,'🏉NFL'!C:V,20,false))</f>
        <v>#N/A</v>
      </c>
      <c r="R453" s="1">
        <f t="shared" si="6"/>
        <v>0</v>
      </c>
    </row>
    <row r="454">
      <c r="D454" s="2"/>
      <c r="E454" s="2"/>
      <c r="H454" s="2"/>
      <c r="I454" s="2"/>
      <c r="J454" s="2"/>
      <c r="K454" s="2"/>
      <c r="M454" s="2"/>
      <c r="P454" s="1" t="str">
        <f>AVERAGE(VLOOKUP(A454,'🏈NFL Efficiency'!C:N,12,false),VLOOKUP(A454,'🏉NFL'!C:V,20,false))</f>
        <v>#N/A</v>
      </c>
      <c r="R454" s="1">
        <f t="shared" si="6"/>
        <v>0</v>
      </c>
    </row>
    <row r="455">
      <c r="D455" s="2"/>
      <c r="E455" s="2"/>
      <c r="H455" s="2"/>
      <c r="I455" s="2"/>
      <c r="J455" s="2"/>
      <c r="K455" s="2"/>
      <c r="M455" s="2"/>
      <c r="P455" s="1" t="str">
        <f>AVERAGE(VLOOKUP(A455,'🏈NFL Efficiency'!C:N,12,false),VLOOKUP(A455,'🏉NFL'!C:V,20,false))</f>
        <v>#N/A</v>
      </c>
      <c r="R455" s="1">
        <f t="shared" si="6"/>
        <v>0</v>
      </c>
    </row>
    <row r="456">
      <c r="D456" s="2"/>
      <c r="E456" s="2"/>
      <c r="H456" s="2"/>
      <c r="I456" s="2"/>
      <c r="J456" s="2"/>
      <c r="K456" s="2"/>
      <c r="M456" s="2"/>
      <c r="P456" s="1" t="str">
        <f>AVERAGE(VLOOKUP(A456,'🏈NFL Efficiency'!C:N,12,false),VLOOKUP(A456,'🏉NFL'!C:V,20,false))</f>
        <v>#N/A</v>
      </c>
      <c r="R456" s="1">
        <f t="shared" si="6"/>
        <v>0</v>
      </c>
    </row>
    <row r="457">
      <c r="D457" s="2"/>
      <c r="E457" s="2"/>
      <c r="H457" s="2"/>
      <c r="I457" s="2"/>
      <c r="J457" s="2"/>
      <c r="K457" s="2"/>
      <c r="M457" s="2"/>
      <c r="P457" s="1" t="str">
        <f>AVERAGE(VLOOKUP(A457,'🏈NFL Efficiency'!C:N,12,false),VLOOKUP(A457,'🏉NFL'!C:V,20,false))</f>
        <v>#N/A</v>
      </c>
      <c r="R457" s="1">
        <f t="shared" si="6"/>
        <v>0</v>
      </c>
    </row>
    <row r="458">
      <c r="D458" s="2"/>
      <c r="E458" s="2"/>
      <c r="H458" s="2"/>
      <c r="I458" s="2"/>
      <c r="J458" s="2"/>
      <c r="K458" s="2"/>
      <c r="M458" s="2"/>
      <c r="P458" s="1" t="str">
        <f>AVERAGE(VLOOKUP(A458,'🏈NFL Efficiency'!C:N,12,false),VLOOKUP(A458,'🏉NFL'!C:V,20,false))</f>
        <v>#N/A</v>
      </c>
      <c r="R458" s="1">
        <f t="shared" si="6"/>
        <v>0</v>
      </c>
    </row>
    <row r="459">
      <c r="D459" s="2"/>
      <c r="E459" s="2"/>
      <c r="H459" s="2"/>
      <c r="I459" s="2"/>
      <c r="J459" s="2"/>
      <c r="K459" s="2"/>
      <c r="M459" s="2"/>
      <c r="P459" s="1" t="str">
        <f>AVERAGE(VLOOKUP(A459,'🏈NFL Efficiency'!C:N,12,false),VLOOKUP(A459,'🏉NFL'!C:V,20,false))</f>
        <v>#N/A</v>
      </c>
      <c r="R459" s="1">
        <f t="shared" si="6"/>
        <v>0</v>
      </c>
    </row>
    <row r="460">
      <c r="D460" s="2"/>
      <c r="E460" s="2"/>
      <c r="H460" s="2"/>
      <c r="I460" s="2"/>
      <c r="J460" s="2"/>
      <c r="K460" s="2"/>
      <c r="M460" s="2"/>
      <c r="P460" s="1" t="str">
        <f>AVERAGE(VLOOKUP(A460,'🏈NFL Efficiency'!C:N,12,false),VLOOKUP(A460,'🏉NFL'!C:V,20,false))</f>
        <v>#N/A</v>
      </c>
      <c r="R460" s="1">
        <f t="shared" si="6"/>
        <v>0</v>
      </c>
    </row>
    <row r="461">
      <c r="D461" s="2"/>
      <c r="E461" s="2"/>
      <c r="H461" s="2"/>
      <c r="I461" s="2"/>
      <c r="J461" s="2"/>
      <c r="K461" s="2"/>
      <c r="M461" s="2"/>
      <c r="P461" s="1" t="str">
        <f>AVERAGE(VLOOKUP(A461,'🏈NFL Efficiency'!C:N,12,false),VLOOKUP(A461,'🏉NFL'!C:V,20,false))</f>
        <v>#N/A</v>
      </c>
      <c r="R461" s="1">
        <f t="shared" si="6"/>
        <v>0</v>
      </c>
    </row>
    <row r="462">
      <c r="D462" s="2"/>
      <c r="E462" s="2"/>
      <c r="H462" s="2"/>
      <c r="I462" s="2"/>
      <c r="J462" s="2"/>
      <c r="K462" s="2"/>
      <c r="M462" s="2"/>
      <c r="P462" s="1" t="str">
        <f>AVERAGE(VLOOKUP(A462,'🏈NFL Efficiency'!C:N,12,false),VLOOKUP(A462,'🏉NFL'!C:V,20,false))</f>
        <v>#N/A</v>
      </c>
      <c r="R462" s="1">
        <f t="shared" si="6"/>
        <v>0</v>
      </c>
    </row>
    <row r="463">
      <c r="D463" s="2"/>
      <c r="E463" s="2"/>
      <c r="H463" s="2"/>
      <c r="I463" s="2"/>
      <c r="J463" s="2"/>
      <c r="K463" s="2"/>
      <c r="M463" s="2"/>
      <c r="P463" s="1" t="str">
        <f>AVERAGE(VLOOKUP(A463,'🏈NFL Efficiency'!C:N,12,false),VLOOKUP(A463,'🏉NFL'!C:V,20,false))</f>
        <v>#N/A</v>
      </c>
      <c r="R463" s="1">
        <f t="shared" si="6"/>
        <v>0</v>
      </c>
    </row>
    <row r="464">
      <c r="D464" s="2"/>
      <c r="E464" s="2"/>
      <c r="H464" s="2"/>
      <c r="I464" s="2"/>
      <c r="J464" s="2"/>
      <c r="K464" s="2"/>
      <c r="M464" s="2"/>
      <c r="P464" s="1" t="str">
        <f>AVERAGE(VLOOKUP(A464,'🏈NFL Efficiency'!C:N,12,false),VLOOKUP(A464,'🏉NFL'!C:V,20,false))</f>
        <v>#N/A</v>
      </c>
      <c r="R464" s="1">
        <f t="shared" si="6"/>
        <v>0</v>
      </c>
    </row>
    <row r="465">
      <c r="D465" s="2"/>
      <c r="E465" s="2"/>
      <c r="H465" s="2"/>
      <c r="I465" s="2"/>
      <c r="J465" s="2"/>
      <c r="K465" s="2"/>
      <c r="M465" s="2"/>
      <c r="P465" s="1" t="str">
        <f>AVERAGE(VLOOKUP(A465,'🏈NFL Efficiency'!C:N,12,false),VLOOKUP(A465,'🏉NFL'!C:V,20,false))</f>
        <v>#N/A</v>
      </c>
      <c r="R465" s="1">
        <f t="shared" si="6"/>
        <v>0</v>
      </c>
    </row>
    <row r="466">
      <c r="D466" s="2"/>
      <c r="E466" s="2"/>
      <c r="H466" s="2"/>
      <c r="I466" s="2"/>
      <c r="J466" s="2"/>
      <c r="K466" s="2"/>
      <c r="M466" s="2"/>
      <c r="P466" s="1" t="str">
        <f>AVERAGE(VLOOKUP(A466,'🏈NFL Efficiency'!C:N,12,false),VLOOKUP(A466,'🏉NFL'!C:V,20,false))</f>
        <v>#N/A</v>
      </c>
      <c r="R466" s="1">
        <f t="shared" si="6"/>
        <v>0</v>
      </c>
    </row>
    <row r="467">
      <c r="D467" s="2"/>
      <c r="E467" s="2"/>
      <c r="H467" s="2"/>
      <c r="I467" s="2"/>
      <c r="J467" s="2"/>
      <c r="K467" s="2"/>
      <c r="M467" s="2"/>
      <c r="P467" s="1" t="str">
        <f>AVERAGE(VLOOKUP(A467,'🏈NFL Efficiency'!C:N,12,false),VLOOKUP(A467,'🏉NFL'!C:V,20,false))</f>
        <v>#N/A</v>
      </c>
      <c r="R467" s="1">
        <f t="shared" si="6"/>
        <v>0</v>
      </c>
    </row>
    <row r="468">
      <c r="D468" s="2"/>
      <c r="E468" s="2"/>
      <c r="H468" s="2"/>
      <c r="I468" s="2"/>
      <c r="J468" s="2"/>
      <c r="K468" s="2"/>
      <c r="M468" s="2"/>
      <c r="P468" s="1" t="str">
        <f>AVERAGE(VLOOKUP(A468,'🏈NFL Efficiency'!C:N,12,false),VLOOKUP(A468,'🏉NFL'!C:V,20,false))</f>
        <v>#N/A</v>
      </c>
      <c r="R468" s="1">
        <f t="shared" si="6"/>
        <v>0</v>
      </c>
    </row>
    <row r="469">
      <c r="D469" s="2"/>
      <c r="E469" s="2"/>
      <c r="H469" s="2"/>
      <c r="I469" s="2"/>
      <c r="J469" s="2"/>
      <c r="K469" s="2"/>
      <c r="M469" s="2"/>
      <c r="P469" s="1" t="str">
        <f>AVERAGE(VLOOKUP(A469,'🏈NFL Efficiency'!C:N,12,false),VLOOKUP(A469,'🏉NFL'!C:V,20,false))</f>
        <v>#N/A</v>
      </c>
      <c r="R469" s="1">
        <f t="shared" si="6"/>
        <v>0</v>
      </c>
    </row>
    <row r="470">
      <c r="D470" s="2"/>
      <c r="E470" s="2"/>
      <c r="H470" s="2"/>
      <c r="I470" s="2"/>
      <c r="J470" s="2"/>
      <c r="K470" s="2"/>
      <c r="M470" s="2"/>
      <c r="P470" s="1" t="str">
        <f>AVERAGE(VLOOKUP(A470,'🏈NFL Efficiency'!C:N,12,false),VLOOKUP(A470,'🏉NFL'!C:V,20,false))</f>
        <v>#N/A</v>
      </c>
      <c r="R470" s="1">
        <f t="shared" si="6"/>
        <v>0</v>
      </c>
    </row>
    <row r="471">
      <c r="D471" s="2"/>
      <c r="E471" s="2"/>
      <c r="H471" s="2"/>
      <c r="I471" s="2"/>
      <c r="J471" s="2"/>
      <c r="K471" s="2"/>
      <c r="M471" s="2"/>
      <c r="P471" s="1" t="str">
        <f>AVERAGE(VLOOKUP(A471,'🏈NFL Efficiency'!C:N,12,false),VLOOKUP(A471,'🏉NFL'!C:V,20,false))</f>
        <v>#N/A</v>
      </c>
      <c r="R471" s="1">
        <f t="shared" si="6"/>
        <v>0</v>
      </c>
    </row>
    <row r="472">
      <c r="D472" s="2"/>
      <c r="E472" s="2"/>
      <c r="H472" s="2"/>
      <c r="I472" s="2"/>
      <c r="J472" s="2"/>
      <c r="K472" s="2"/>
      <c r="M472" s="2"/>
      <c r="P472" s="1" t="str">
        <f>AVERAGE(VLOOKUP(A472,'🏈NFL Efficiency'!C:N,12,false),VLOOKUP(A472,'🏉NFL'!C:V,20,false))</f>
        <v>#N/A</v>
      </c>
      <c r="R472" s="1">
        <f t="shared" si="6"/>
        <v>0</v>
      </c>
    </row>
    <row r="473">
      <c r="D473" s="2"/>
      <c r="E473" s="2"/>
      <c r="H473" s="2"/>
      <c r="I473" s="2"/>
      <c r="J473" s="2"/>
      <c r="K473" s="2"/>
      <c r="M473" s="2"/>
      <c r="P473" s="1" t="str">
        <f>AVERAGE(VLOOKUP(A473,'🏈NFL Efficiency'!C:N,12,false),VLOOKUP(A473,'🏉NFL'!C:V,20,false))</f>
        <v>#N/A</v>
      </c>
      <c r="R473" s="1">
        <f t="shared" si="6"/>
        <v>0</v>
      </c>
    </row>
    <row r="474">
      <c r="D474" s="2"/>
      <c r="E474" s="2"/>
      <c r="H474" s="2"/>
      <c r="I474" s="2"/>
      <c r="J474" s="2"/>
      <c r="K474" s="2"/>
      <c r="M474" s="2"/>
      <c r="P474" s="1" t="str">
        <f>AVERAGE(VLOOKUP(A474,'🏈NFL Efficiency'!C:N,12,false),VLOOKUP(A474,'🏉NFL'!C:V,20,false))</f>
        <v>#N/A</v>
      </c>
      <c r="R474" s="1">
        <f t="shared" si="6"/>
        <v>0</v>
      </c>
    </row>
    <row r="475">
      <c r="D475" s="2"/>
      <c r="E475" s="2"/>
      <c r="H475" s="2"/>
      <c r="I475" s="2"/>
      <c r="J475" s="2"/>
      <c r="K475" s="2"/>
      <c r="M475" s="2"/>
      <c r="P475" s="1" t="str">
        <f>AVERAGE(VLOOKUP(A475,'🏈NFL Efficiency'!C:N,12,false),VLOOKUP(A475,'🏉NFL'!C:V,20,false))</f>
        <v>#N/A</v>
      </c>
      <c r="R475" s="1">
        <f t="shared" si="6"/>
        <v>0</v>
      </c>
    </row>
    <row r="476">
      <c r="D476" s="2"/>
      <c r="E476" s="2"/>
      <c r="H476" s="2"/>
      <c r="I476" s="2"/>
      <c r="J476" s="2"/>
      <c r="K476" s="2"/>
      <c r="M476" s="2"/>
      <c r="P476" s="1" t="str">
        <f>AVERAGE(VLOOKUP(A476,'🏈NFL Efficiency'!C:N,12,false),VLOOKUP(A476,'🏉NFL'!C:V,20,false))</f>
        <v>#N/A</v>
      </c>
      <c r="R476" s="1">
        <f t="shared" si="6"/>
        <v>0</v>
      </c>
    </row>
    <row r="477">
      <c r="D477" s="2"/>
      <c r="E477" s="2"/>
      <c r="H477" s="2"/>
      <c r="I477" s="2"/>
      <c r="J477" s="2"/>
      <c r="K477" s="2"/>
      <c r="M477" s="2"/>
      <c r="P477" s="1" t="str">
        <f>AVERAGE(VLOOKUP(A477,'🏈NFL Efficiency'!C:N,12,false),VLOOKUP(A477,'🏉NFL'!C:V,20,false))</f>
        <v>#N/A</v>
      </c>
      <c r="R477" s="1">
        <f t="shared" si="6"/>
        <v>0</v>
      </c>
    </row>
    <row r="478">
      <c r="D478" s="2"/>
      <c r="E478" s="2"/>
      <c r="H478" s="2"/>
      <c r="I478" s="2"/>
      <c r="J478" s="2"/>
      <c r="K478" s="2"/>
      <c r="M478" s="2"/>
      <c r="P478" s="1" t="str">
        <f>AVERAGE(VLOOKUP(A478,'🏈NFL Efficiency'!C:N,12,false),VLOOKUP(A478,'🏉NFL'!C:V,20,false))</f>
        <v>#N/A</v>
      </c>
      <c r="R478" s="1">
        <f t="shared" si="6"/>
        <v>0</v>
      </c>
    </row>
    <row r="479">
      <c r="D479" s="2"/>
      <c r="E479" s="2"/>
      <c r="H479" s="2"/>
      <c r="I479" s="2"/>
      <c r="J479" s="2"/>
      <c r="K479" s="2"/>
      <c r="M479" s="2"/>
      <c r="P479" s="1" t="str">
        <f>AVERAGE(VLOOKUP(A479,'🏈NFL Efficiency'!C:N,12,false),VLOOKUP(A479,'🏉NFL'!C:V,20,false))</f>
        <v>#N/A</v>
      </c>
      <c r="R479" s="1">
        <f t="shared" si="6"/>
        <v>0</v>
      </c>
    </row>
    <row r="480">
      <c r="D480" s="2"/>
      <c r="E480" s="2"/>
      <c r="H480" s="2"/>
      <c r="I480" s="2"/>
      <c r="J480" s="2"/>
      <c r="K480" s="2"/>
      <c r="M480" s="2"/>
      <c r="P480" s="1" t="str">
        <f>AVERAGE(VLOOKUP(A480,'🏈NFL Efficiency'!C:N,12,false),VLOOKUP(A480,'🏉NFL'!C:V,20,false))</f>
        <v>#N/A</v>
      </c>
      <c r="R480" s="1">
        <f t="shared" si="6"/>
        <v>0</v>
      </c>
    </row>
    <row r="481">
      <c r="D481" s="2"/>
      <c r="E481" s="2"/>
      <c r="H481" s="2"/>
      <c r="I481" s="2"/>
      <c r="J481" s="2"/>
      <c r="K481" s="2"/>
      <c r="M481" s="2"/>
      <c r="P481" s="1" t="str">
        <f>AVERAGE(VLOOKUP(A481,'🏈NFL Efficiency'!C:N,12,false),VLOOKUP(A481,'🏉NFL'!C:V,20,false))</f>
        <v>#N/A</v>
      </c>
      <c r="R481" s="1">
        <f t="shared" si="6"/>
        <v>0</v>
      </c>
    </row>
    <row r="482">
      <c r="D482" s="2"/>
      <c r="E482" s="2"/>
      <c r="H482" s="2"/>
      <c r="I482" s="2"/>
      <c r="J482" s="2"/>
      <c r="K482" s="2"/>
      <c r="M482" s="2"/>
      <c r="P482" s="1" t="str">
        <f>AVERAGE(VLOOKUP(A482,'🏈NFL Efficiency'!C:N,12,false),VLOOKUP(A482,'🏉NFL'!C:V,20,false))</f>
        <v>#N/A</v>
      </c>
      <c r="R482" s="1">
        <f t="shared" si="6"/>
        <v>0</v>
      </c>
    </row>
    <row r="483">
      <c r="D483" s="2"/>
      <c r="E483" s="2"/>
      <c r="H483" s="2"/>
      <c r="I483" s="2"/>
      <c r="J483" s="2"/>
      <c r="K483" s="2"/>
      <c r="M483" s="2"/>
      <c r="P483" s="1" t="str">
        <f>AVERAGE(VLOOKUP(A483,'🏈NFL Efficiency'!C:N,12,false),VLOOKUP(A483,'🏉NFL'!C:V,20,false))</f>
        <v>#N/A</v>
      </c>
      <c r="R483" s="1">
        <f t="shared" si="6"/>
        <v>0</v>
      </c>
    </row>
    <row r="484">
      <c r="D484" s="2"/>
      <c r="E484" s="2"/>
      <c r="H484" s="2"/>
      <c r="I484" s="2"/>
      <c r="J484" s="2"/>
      <c r="K484" s="2"/>
      <c r="M484" s="2"/>
      <c r="P484" s="1" t="str">
        <f>AVERAGE(VLOOKUP(A484,'🏈NFL Efficiency'!C:N,12,false),VLOOKUP(A484,'🏉NFL'!C:V,20,false))</f>
        <v>#N/A</v>
      </c>
      <c r="R484" s="1">
        <f t="shared" si="6"/>
        <v>0</v>
      </c>
    </row>
    <row r="485">
      <c r="D485" s="2"/>
      <c r="E485" s="2"/>
      <c r="H485" s="2"/>
      <c r="I485" s="2"/>
      <c r="J485" s="2"/>
      <c r="K485" s="2"/>
      <c r="M485" s="2"/>
      <c r="P485" s="1" t="str">
        <f>AVERAGE(VLOOKUP(A485,'🏈NFL Efficiency'!C:N,12,false),VLOOKUP(A485,'🏉NFL'!C:V,20,false))</f>
        <v>#N/A</v>
      </c>
      <c r="R485" s="1">
        <f t="shared" si="6"/>
        <v>0</v>
      </c>
    </row>
    <row r="486">
      <c r="D486" s="2"/>
      <c r="E486" s="2"/>
      <c r="H486" s="2"/>
      <c r="I486" s="2"/>
      <c r="J486" s="2"/>
      <c r="K486" s="2"/>
      <c r="M486" s="2"/>
      <c r="P486" s="1" t="str">
        <f>AVERAGE(VLOOKUP(A486,'🏈NFL Efficiency'!C:N,12,false),VLOOKUP(A486,'🏉NFL'!C:V,20,false))</f>
        <v>#N/A</v>
      </c>
      <c r="R486" s="1">
        <f t="shared" si="6"/>
        <v>0</v>
      </c>
    </row>
    <row r="487">
      <c r="D487" s="2"/>
      <c r="E487" s="2"/>
      <c r="H487" s="2"/>
      <c r="I487" s="2"/>
      <c r="J487" s="2"/>
      <c r="K487" s="2"/>
      <c r="M487" s="2"/>
      <c r="P487" s="1" t="str">
        <f>AVERAGE(VLOOKUP(A487,'🏈NFL Efficiency'!C:N,12,false),VLOOKUP(A487,'🏉NFL'!C:V,20,false))</f>
        <v>#N/A</v>
      </c>
      <c r="R487" s="1">
        <f t="shared" si="6"/>
        <v>0</v>
      </c>
    </row>
    <row r="488">
      <c r="D488" s="2"/>
      <c r="E488" s="2"/>
      <c r="H488" s="2"/>
      <c r="I488" s="2"/>
      <c r="J488" s="2"/>
      <c r="K488" s="2"/>
      <c r="M488" s="2"/>
      <c r="P488" s="1" t="str">
        <f>AVERAGE(VLOOKUP(A488,'🏈NFL Efficiency'!C:N,12,false),VLOOKUP(A488,'🏉NFL'!C:V,20,false))</f>
        <v>#N/A</v>
      </c>
      <c r="R488" s="1">
        <f t="shared" si="6"/>
        <v>0</v>
      </c>
    </row>
    <row r="489">
      <c r="D489" s="2"/>
      <c r="E489" s="2"/>
      <c r="H489" s="2"/>
      <c r="I489" s="2"/>
      <c r="J489" s="2"/>
      <c r="K489" s="2"/>
      <c r="M489" s="2"/>
      <c r="P489" s="1" t="str">
        <f>AVERAGE(VLOOKUP(A489,'🏈NFL Efficiency'!C:N,12,false),VLOOKUP(A489,'🏉NFL'!C:V,20,false))</f>
        <v>#N/A</v>
      </c>
      <c r="R489" s="1">
        <f t="shared" si="6"/>
        <v>0</v>
      </c>
    </row>
    <row r="490">
      <c r="D490" s="2"/>
      <c r="E490" s="2"/>
      <c r="H490" s="2"/>
      <c r="I490" s="2"/>
      <c r="J490" s="2"/>
      <c r="K490" s="2"/>
      <c r="M490" s="2"/>
      <c r="P490" s="1" t="str">
        <f>AVERAGE(VLOOKUP(A490,'🏈NFL Efficiency'!C:N,12,false),VLOOKUP(A490,'🏉NFL'!C:V,20,false))</f>
        <v>#N/A</v>
      </c>
      <c r="R490" s="1">
        <f t="shared" si="6"/>
        <v>0</v>
      </c>
    </row>
    <row r="491">
      <c r="D491" s="2"/>
      <c r="E491" s="2"/>
      <c r="H491" s="2"/>
      <c r="I491" s="2"/>
      <c r="J491" s="2"/>
      <c r="K491" s="2"/>
      <c r="M491" s="2"/>
      <c r="P491" s="1" t="str">
        <f>AVERAGE(VLOOKUP(A491,'🏈NFL Efficiency'!C:N,12,false),VLOOKUP(A491,'🏉NFL'!C:V,20,false))</f>
        <v>#N/A</v>
      </c>
      <c r="R491" s="1">
        <f t="shared" si="6"/>
        <v>0</v>
      </c>
    </row>
    <row r="492">
      <c r="D492" s="2"/>
      <c r="E492" s="2"/>
      <c r="H492" s="2"/>
      <c r="I492" s="2"/>
      <c r="J492" s="2"/>
      <c r="K492" s="2"/>
      <c r="M492" s="2"/>
      <c r="P492" s="1" t="str">
        <f>AVERAGE(VLOOKUP(A492,'🏈NFL Efficiency'!C:N,12,false),VLOOKUP(A492,'🏉NFL'!C:V,20,false))</f>
        <v>#N/A</v>
      </c>
      <c r="R492" s="1">
        <f t="shared" si="6"/>
        <v>0</v>
      </c>
    </row>
    <row r="493">
      <c r="D493" s="2"/>
      <c r="E493" s="2"/>
      <c r="H493" s="2"/>
      <c r="I493" s="2"/>
      <c r="J493" s="2"/>
      <c r="K493" s="2"/>
      <c r="M493" s="2"/>
      <c r="P493" s="1" t="str">
        <f>AVERAGE(VLOOKUP(A493,'🏈NFL Efficiency'!C:N,12,false),VLOOKUP(A493,'🏉NFL'!C:V,20,false))</f>
        <v>#N/A</v>
      </c>
      <c r="R493" s="1">
        <f t="shared" si="6"/>
        <v>0</v>
      </c>
    </row>
    <row r="494">
      <c r="D494" s="2"/>
      <c r="E494" s="2"/>
      <c r="H494" s="2"/>
      <c r="I494" s="2"/>
      <c r="J494" s="2"/>
      <c r="K494" s="2"/>
      <c r="M494" s="2"/>
      <c r="P494" s="1" t="str">
        <f>AVERAGE(VLOOKUP(A494,'🏈NFL Efficiency'!C:N,12,false),VLOOKUP(A494,'🏉NFL'!C:V,20,false))</f>
        <v>#N/A</v>
      </c>
      <c r="R494" s="1">
        <f t="shared" si="6"/>
        <v>0</v>
      </c>
    </row>
    <row r="495">
      <c r="D495" s="2"/>
      <c r="E495" s="2"/>
      <c r="H495" s="2"/>
      <c r="I495" s="2"/>
      <c r="J495" s="2"/>
      <c r="K495" s="2"/>
      <c r="M495" s="2"/>
      <c r="P495" s="1" t="str">
        <f>AVERAGE(VLOOKUP(A495,'🏈NFL Efficiency'!C:N,12,false),VLOOKUP(A495,'🏉NFL'!C:V,20,false))</f>
        <v>#N/A</v>
      </c>
      <c r="R495" s="1">
        <f t="shared" si="6"/>
        <v>0</v>
      </c>
    </row>
    <row r="496">
      <c r="D496" s="2"/>
      <c r="E496" s="2"/>
      <c r="H496" s="2"/>
      <c r="I496" s="2"/>
      <c r="J496" s="2"/>
      <c r="K496" s="2"/>
      <c r="M496" s="2"/>
      <c r="P496" s="1" t="str">
        <f>AVERAGE(VLOOKUP(A496,'🏈NFL Efficiency'!C:N,12,false),VLOOKUP(A496,'🏉NFL'!C:V,20,false))</f>
        <v>#N/A</v>
      </c>
      <c r="R496" s="1">
        <f t="shared" si="6"/>
        <v>0</v>
      </c>
    </row>
    <row r="497">
      <c r="D497" s="2"/>
      <c r="E497" s="2"/>
      <c r="H497" s="2"/>
      <c r="I497" s="2"/>
      <c r="J497" s="2"/>
      <c r="K497" s="2"/>
      <c r="M497" s="2"/>
      <c r="P497" s="1" t="str">
        <f>AVERAGE(VLOOKUP(A497,'🏈NFL Efficiency'!C:N,12,false),VLOOKUP(A497,'🏉NFL'!C:V,20,false))</f>
        <v>#N/A</v>
      </c>
      <c r="R497" s="1">
        <f t="shared" si="6"/>
        <v>0</v>
      </c>
    </row>
    <row r="498">
      <c r="D498" s="2"/>
      <c r="E498" s="2"/>
      <c r="H498" s="2"/>
      <c r="I498" s="2"/>
      <c r="J498" s="2"/>
      <c r="K498" s="2"/>
      <c r="M498" s="2"/>
      <c r="P498" s="1" t="str">
        <f>AVERAGE(VLOOKUP(A498,'🏈NFL Efficiency'!C:N,12,false),VLOOKUP(A498,'🏉NFL'!C:V,20,false))</f>
        <v>#N/A</v>
      </c>
      <c r="R498" s="1">
        <f t="shared" si="6"/>
        <v>0</v>
      </c>
    </row>
    <row r="499">
      <c r="D499" s="2"/>
      <c r="E499" s="2"/>
      <c r="H499" s="2"/>
      <c r="I499" s="2"/>
      <c r="J499" s="2"/>
      <c r="K499" s="2"/>
      <c r="M499" s="2"/>
      <c r="P499" s="1" t="str">
        <f>AVERAGE(VLOOKUP(A499,'🏈NFL Efficiency'!C:N,12,false),VLOOKUP(A499,'🏉NFL'!C:V,20,false))</f>
        <v>#N/A</v>
      </c>
      <c r="R499" s="1">
        <f t="shared" si="6"/>
        <v>0</v>
      </c>
    </row>
    <row r="500">
      <c r="D500" s="2"/>
      <c r="E500" s="2"/>
      <c r="H500" s="2"/>
      <c r="I500" s="2"/>
      <c r="J500" s="2"/>
      <c r="K500" s="2"/>
      <c r="M500" s="2"/>
      <c r="P500" s="1" t="str">
        <f>AVERAGE(VLOOKUP(A500,'🏈NFL Efficiency'!C:N,12,false),VLOOKUP(A500,'🏉NFL'!C:V,20,false))</f>
        <v>#N/A</v>
      </c>
      <c r="R500" s="1">
        <f t="shared" si="6"/>
        <v>0</v>
      </c>
    </row>
    <row r="501">
      <c r="D501" s="2"/>
      <c r="E501" s="2"/>
      <c r="H501" s="2"/>
      <c r="I501" s="2"/>
      <c r="J501" s="2"/>
      <c r="K501" s="2"/>
      <c r="M501" s="2"/>
      <c r="P501" s="1" t="str">
        <f>AVERAGE(VLOOKUP(A501,'🏈NFL Efficiency'!C:N,12,false),VLOOKUP(A501,'🏉NFL'!C:V,20,false))</f>
        <v>#N/A</v>
      </c>
      <c r="R501" s="1">
        <f t="shared" si="6"/>
        <v>0</v>
      </c>
    </row>
    <row r="502">
      <c r="D502" s="2"/>
      <c r="E502" s="2"/>
      <c r="H502" s="2"/>
      <c r="I502" s="2"/>
      <c r="J502" s="2"/>
      <c r="K502" s="2"/>
      <c r="M502" s="2"/>
      <c r="P502" s="1" t="str">
        <f>AVERAGE(VLOOKUP(A502,'🏈NFL Efficiency'!C:N,12,false),VLOOKUP(A502,'🏉NFL'!C:V,20,false))</f>
        <v>#N/A</v>
      </c>
      <c r="R502" s="1">
        <f t="shared" si="6"/>
        <v>0</v>
      </c>
    </row>
    <row r="503">
      <c r="D503" s="2"/>
      <c r="E503" s="2"/>
      <c r="H503" s="2"/>
      <c r="I503" s="2"/>
      <c r="J503" s="2"/>
      <c r="K503" s="2"/>
      <c r="M503" s="2"/>
      <c r="P503" s="1" t="str">
        <f>AVERAGE(VLOOKUP(A503,'🏈NFL Efficiency'!C:N,12,false),VLOOKUP(A503,'🏉NFL'!C:V,20,false))</f>
        <v>#N/A</v>
      </c>
      <c r="R503" s="1">
        <f t="shared" si="6"/>
        <v>0</v>
      </c>
    </row>
    <row r="504">
      <c r="D504" s="2"/>
      <c r="E504" s="2"/>
      <c r="H504" s="2"/>
      <c r="I504" s="2"/>
      <c r="J504" s="2"/>
      <c r="K504" s="2"/>
      <c r="M504" s="2"/>
      <c r="P504" s="1" t="str">
        <f>AVERAGE(VLOOKUP(A504,'🏈NFL Efficiency'!C:N,12,false),VLOOKUP(A504,'🏉NFL'!C:V,20,false))</f>
        <v>#N/A</v>
      </c>
      <c r="R504" s="1">
        <f t="shared" si="6"/>
        <v>0</v>
      </c>
    </row>
    <row r="505">
      <c r="D505" s="2"/>
      <c r="E505" s="2"/>
      <c r="H505" s="2"/>
      <c r="I505" s="2"/>
      <c r="J505" s="2"/>
      <c r="K505" s="2"/>
      <c r="M505" s="2"/>
      <c r="P505" s="1" t="str">
        <f>AVERAGE(VLOOKUP(A505,'🏈NFL Efficiency'!C:N,12,false),VLOOKUP(A505,'🏉NFL'!C:V,20,false))</f>
        <v>#N/A</v>
      </c>
      <c r="R505" s="1">
        <f t="shared" si="6"/>
        <v>0</v>
      </c>
    </row>
    <row r="506">
      <c r="D506" s="2"/>
      <c r="E506" s="2"/>
      <c r="H506" s="2"/>
      <c r="I506" s="2"/>
      <c r="J506" s="2"/>
      <c r="K506" s="2"/>
      <c r="M506" s="2"/>
      <c r="P506" s="1" t="str">
        <f>AVERAGE(VLOOKUP(A506,'🏈NFL Efficiency'!C:N,12,false),VLOOKUP(A506,'🏉NFL'!C:V,20,false))</f>
        <v>#N/A</v>
      </c>
      <c r="R506" s="1">
        <f t="shared" si="6"/>
        <v>0</v>
      </c>
    </row>
    <row r="507">
      <c r="D507" s="2"/>
      <c r="E507" s="2"/>
      <c r="H507" s="2"/>
      <c r="I507" s="2"/>
      <c r="J507" s="2"/>
      <c r="K507" s="2"/>
      <c r="M507" s="2"/>
      <c r="P507" s="1" t="str">
        <f>AVERAGE(VLOOKUP(A507,'🏈NFL Efficiency'!C:N,12,false),VLOOKUP(A507,'🏉NFL'!C:V,20,false))</f>
        <v>#N/A</v>
      </c>
      <c r="R507" s="1">
        <f t="shared" si="6"/>
        <v>0</v>
      </c>
    </row>
    <row r="508">
      <c r="D508" s="2"/>
      <c r="E508" s="2"/>
      <c r="H508" s="2"/>
      <c r="I508" s="2"/>
      <c r="J508" s="2"/>
      <c r="K508" s="2"/>
      <c r="M508" s="2"/>
      <c r="P508" s="1" t="str">
        <f>AVERAGE(VLOOKUP(A508,'🏈NFL Efficiency'!C:N,12,false),VLOOKUP(A508,'🏉NFL'!C:V,20,false))</f>
        <v>#N/A</v>
      </c>
      <c r="R508" s="1">
        <f t="shared" si="6"/>
        <v>0</v>
      </c>
    </row>
    <row r="509">
      <c r="D509" s="2"/>
      <c r="E509" s="2"/>
      <c r="H509" s="2"/>
      <c r="I509" s="2"/>
      <c r="J509" s="2"/>
      <c r="K509" s="2"/>
      <c r="M509" s="2"/>
      <c r="P509" s="1" t="str">
        <f>AVERAGE(VLOOKUP(A509,'🏈NFL Efficiency'!C:N,12,false),VLOOKUP(A509,'🏉NFL'!C:V,20,false))</f>
        <v>#N/A</v>
      </c>
      <c r="R509" s="1">
        <f t="shared" si="6"/>
        <v>0</v>
      </c>
    </row>
    <row r="510">
      <c r="D510" s="2"/>
      <c r="E510" s="2"/>
      <c r="H510" s="2"/>
      <c r="I510" s="2"/>
      <c r="J510" s="2"/>
      <c r="K510" s="2"/>
      <c r="M510" s="2"/>
      <c r="P510" s="1" t="str">
        <f>AVERAGE(VLOOKUP(A510,'🏈NFL Efficiency'!C:N,12,false),VLOOKUP(A510,'🏉NFL'!C:V,20,false))</f>
        <v>#N/A</v>
      </c>
      <c r="R510" s="1">
        <f t="shared" si="6"/>
        <v>0</v>
      </c>
    </row>
    <row r="511">
      <c r="D511" s="2"/>
      <c r="E511" s="2"/>
      <c r="H511" s="2"/>
      <c r="I511" s="2"/>
      <c r="J511" s="2"/>
      <c r="K511" s="2"/>
      <c r="M511" s="2"/>
      <c r="P511" s="1" t="str">
        <f>AVERAGE(VLOOKUP(A511,'🏈NFL Efficiency'!C:N,12,false),VLOOKUP(A511,'🏉NFL'!C:V,20,false))</f>
        <v>#N/A</v>
      </c>
      <c r="R511" s="1">
        <f t="shared" si="6"/>
        <v>0</v>
      </c>
    </row>
    <row r="512">
      <c r="D512" s="2"/>
      <c r="E512" s="2"/>
      <c r="H512" s="2"/>
      <c r="I512" s="2"/>
      <c r="J512" s="2"/>
      <c r="K512" s="2"/>
      <c r="M512" s="2"/>
      <c r="P512" s="1" t="str">
        <f>AVERAGE(VLOOKUP(A512,'🏈NFL Efficiency'!C:N,12,false),VLOOKUP(A512,'🏉NFL'!C:V,20,false))</f>
        <v>#N/A</v>
      </c>
      <c r="R512" s="1">
        <f t="shared" si="6"/>
        <v>0</v>
      </c>
    </row>
    <row r="513">
      <c r="D513" s="2"/>
      <c r="E513" s="2"/>
      <c r="H513" s="2"/>
      <c r="I513" s="2"/>
      <c r="J513" s="2"/>
      <c r="K513" s="2"/>
      <c r="M513" s="2"/>
      <c r="P513" s="1" t="str">
        <f>AVERAGE(VLOOKUP(A513,'🏈NFL Efficiency'!C:N,12,false),VLOOKUP(A513,'🏉NFL'!C:V,20,false))</f>
        <v>#N/A</v>
      </c>
      <c r="R513" s="1">
        <f t="shared" si="6"/>
        <v>0</v>
      </c>
    </row>
    <row r="514">
      <c r="D514" s="2"/>
      <c r="E514" s="2"/>
      <c r="H514" s="2"/>
      <c r="I514" s="2"/>
      <c r="J514" s="2"/>
      <c r="K514" s="2"/>
      <c r="M514" s="2"/>
      <c r="P514" s="1" t="str">
        <f>AVERAGE(VLOOKUP(A514,'🏈NFL Efficiency'!C:N,12,false),VLOOKUP(A514,'🏉NFL'!C:V,20,false))</f>
        <v>#N/A</v>
      </c>
      <c r="R514" s="1">
        <f t="shared" si="6"/>
        <v>0</v>
      </c>
    </row>
    <row r="515">
      <c r="D515" s="2"/>
      <c r="E515" s="2"/>
      <c r="H515" s="2"/>
      <c r="I515" s="2"/>
      <c r="J515" s="2"/>
      <c r="K515" s="2"/>
      <c r="M515" s="2"/>
      <c r="P515" s="1" t="str">
        <f>AVERAGE(VLOOKUP(A515,'🏈NFL Efficiency'!C:N,12,false),VLOOKUP(A515,'🏉NFL'!C:V,20,false))</f>
        <v>#N/A</v>
      </c>
      <c r="R515" s="1">
        <f t="shared" si="6"/>
        <v>0</v>
      </c>
    </row>
    <row r="516">
      <c r="D516" s="2"/>
      <c r="E516" s="2"/>
      <c r="H516" s="2"/>
      <c r="I516" s="2"/>
      <c r="J516" s="2"/>
      <c r="K516" s="2"/>
      <c r="M516" s="2"/>
      <c r="P516" s="1" t="str">
        <f>AVERAGE(VLOOKUP(A516,'🏈NFL Efficiency'!C:N,12,false),VLOOKUP(A516,'🏉NFL'!C:V,20,false))</f>
        <v>#N/A</v>
      </c>
      <c r="R516" s="1">
        <f t="shared" si="6"/>
        <v>0</v>
      </c>
    </row>
    <row r="517">
      <c r="D517" s="2"/>
      <c r="E517" s="2"/>
      <c r="H517" s="2"/>
      <c r="I517" s="2"/>
      <c r="J517" s="2"/>
      <c r="K517" s="2"/>
      <c r="M517" s="2"/>
      <c r="P517" s="1" t="str">
        <f>AVERAGE(VLOOKUP(A517,'🏈NFL Efficiency'!C:N,12,false),VLOOKUP(A517,'🏉NFL'!C:V,20,false))</f>
        <v>#N/A</v>
      </c>
      <c r="R517" s="1">
        <f t="shared" si="6"/>
        <v>0</v>
      </c>
    </row>
    <row r="518">
      <c r="D518" s="2"/>
      <c r="E518" s="2"/>
      <c r="H518" s="2"/>
      <c r="I518" s="2"/>
      <c r="J518" s="2"/>
      <c r="K518" s="2"/>
      <c r="M518" s="2"/>
      <c r="P518" s="1" t="str">
        <f>AVERAGE(VLOOKUP(A518,'🏈NFL Efficiency'!C:N,12,false),VLOOKUP(A518,'🏉NFL'!C:V,20,false))</f>
        <v>#N/A</v>
      </c>
      <c r="R518" s="1">
        <f t="shared" si="6"/>
        <v>0</v>
      </c>
    </row>
    <row r="519">
      <c r="D519" s="2"/>
      <c r="E519" s="2"/>
      <c r="H519" s="2"/>
      <c r="I519" s="2"/>
      <c r="J519" s="2"/>
      <c r="K519" s="2"/>
      <c r="M519" s="2"/>
      <c r="P519" s="1" t="str">
        <f>AVERAGE(VLOOKUP(A519,'🏈NFL Efficiency'!C:N,12,false),VLOOKUP(A519,'🏉NFL'!C:V,20,false))</f>
        <v>#N/A</v>
      </c>
      <c r="R519" s="1">
        <f t="shared" si="6"/>
        <v>0</v>
      </c>
    </row>
    <row r="520">
      <c r="D520" s="2"/>
      <c r="E520" s="2"/>
      <c r="H520" s="2"/>
      <c r="I520" s="2"/>
      <c r="J520" s="2"/>
      <c r="K520" s="2"/>
      <c r="M520" s="2"/>
      <c r="P520" s="1" t="str">
        <f>AVERAGE(VLOOKUP(A520,'🏈NFL Efficiency'!C:N,12,false),VLOOKUP(A520,'🏉NFL'!C:V,20,false))</f>
        <v>#N/A</v>
      </c>
      <c r="R520" s="1">
        <f t="shared" si="6"/>
        <v>0</v>
      </c>
    </row>
    <row r="521">
      <c r="D521" s="2"/>
      <c r="E521" s="2"/>
      <c r="H521" s="2"/>
      <c r="I521" s="2"/>
      <c r="J521" s="2"/>
      <c r="K521" s="2"/>
      <c r="M521" s="2"/>
      <c r="P521" s="1" t="str">
        <f>AVERAGE(VLOOKUP(A521,'🏈NFL Efficiency'!C:N,12,false),VLOOKUP(A521,'🏉NFL'!C:V,20,false))</f>
        <v>#N/A</v>
      </c>
      <c r="R521" s="1">
        <f t="shared" si="6"/>
        <v>0</v>
      </c>
    </row>
    <row r="522">
      <c r="D522" s="2"/>
      <c r="E522" s="2"/>
      <c r="H522" s="2"/>
      <c r="I522" s="2"/>
      <c r="J522" s="2"/>
      <c r="K522" s="2"/>
      <c r="M522" s="2"/>
      <c r="P522" s="1" t="str">
        <f>AVERAGE(VLOOKUP(A522,'🏈NFL Efficiency'!C:N,12,false),VLOOKUP(A522,'🏉NFL'!C:V,20,false))</f>
        <v>#N/A</v>
      </c>
      <c r="R522" s="1">
        <f t="shared" si="6"/>
        <v>0</v>
      </c>
    </row>
    <row r="523">
      <c r="D523" s="2"/>
      <c r="E523" s="2"/>
      <c r="H523" s="2"/>
      <c r="I523" s="2"/>
      <c r="J523" s="2"/>
      <c r="K523" s="2"/>
      <c r="M523" s="2"/>
      <c r="P523" s="1" t="str">
        <f>AVERAGE(VLOOKUP(A523,'🏈NFL Efficiency'!C:N,12,false),VLOOKUP(A523,'🏉NFL'!C:V,20,false))</f>
        <v>#N/A</v>
      </c>
      <c r="R523" s="1">
        <f t="shared" si="6"/>
        <v>0</v>
      </c>
    </row>
    <row r="524">
      <c r="D524" s="2"/>
      <c r="E524" s="2"/>
      <c r="H524" s="2"/>
      <c r="I524" s="2"/>
      <c r="J524" s="2"/>
      <c r="K524" s="2"/>
      <c r="M524" s="2"/>
      <c r="P524" s="1" t="str">
        <f>AVERAGE(VLOOKUP(A524,'🏈NFL Efficiency'!C:N,12,false),VLOOKUP(A524,'🏉NFL'!C:V,20,false))</f>
        <v>#N/A</v>
      </c>
      <c r="R524" s="1">
        <f t="shared" si="6"/>
        <v>0</v>
      </c>
    </row>
    <row r="525">
      <c r="D525" s="2"/>
      <c r="E525" s="2"/>
      <c r="H525" s="2"/>
      <c r="I525" s="2"/>
      <c r="J525" s="2"/>
      <c r="K525" s="2"/>
      <c r="M525" s="2"/>
      <c r="P525" s="1" t="str">
        <f>AVERAGE(VLOOKUP(A525,'🏈NFL Efficiency'!C:N,12,false),VLOOKUP(A525,'🏉NFL'!C:V,20,false))</f>
        <v>#N/A</v>
      </c>
      <c r="R525" s="1">
        <f t="shared" si="6"/>
        <v>0</v>
      </c>
    </row>
    <row r="526">
      <c r="D526" s="2"/>
      <c r="E526" s="2"/>
      <c r="H526" s="2"/>
      <c r="I526" s="2"/>
      <c r="J526" s="2"/>
      <c r="K526" s="2"/>
      <c r="M526" s="2"/>
      <c r="P526" s="1" t="str">
        <f>AVERAGE(VLOOKUP(A526,'🏈NFL Efficiency'!C:N,12,false),VLOOKUP(A526,'🏉NFL'!C:V,20,false))</f>
        <v>#N/A</v>
      </c>
      <c r="R526" s="1">
        <f t="shared" si="6"/>
        <v>0</v>
      </c>
    </row>
    <row r="527">
      <c r="D527" s="2"/>
      <c r="E527" s="2"/>
      <c r="H527" s="2"/>
      <c r="I527" s="2"/>
      <c r="J527" s="2"/>
      <c r="K527" s="2"/>
      <c r="M527" s="2"/>
      <c r="P527" s="1" t="str">
        <f>AVERAGE(VLOOKUP(A527,'🏈NFL Efficiency'!C:N,12,false),VLOOKUP(A527,'🏉NFL'!C:V,20,false))</f>
        <v>#N/A</v>
      </c>
      <c r="R527" s="1">
        <f t="shared" si="6"/>
        <v>0</v>
      </c>
    </row>
    <row r="528">
      <c r="D528" s="2"/>
      <c r="E528" s="2"/>
      <c r="H528" s="2"/>
      <c r="I528" s="2"/>
      <c r="J528" s="2"/>
      <c r="K528" s="2"/>
      <c r="M528" s="2"/>
      <c r="P528" s="1" t="str">
        <f>AVERAGE(VLOOKUP(A528,'🏈NFL Efficiency'!C:N,12,false),VLOOKUP(A528,'🏉NFL'!C:V,20,false))</f>
        <v>#N/A</v>
      </c>
      <c r="R528" s="1">
        <f t="shared" si="6"/>
        <v>0</v>
      </c>
    </row>
    <row r="529">
      <c r="D529" s="2"/>
      <c r="E529" s="2"/>
      <c r="H529" s="2"/>
      <c r="I529" s="2"/>
      <c r="J529" s="2"/>
      <c r="K529" s="2"/>
      <c r="M529" s="2"/>
      <c r="P529" s="1" t="str">
        <f>AVERAGE(VLOOKUP(A529,'🏈NFL Efficiency'!C:N,12,false),VLOOKUP(A529,'🏉NFL'!C:V,20,false))</f>
        <v>#N/A</v>
      </c>
      <c r="R529" s="1">
        <f t="shared" si="6"/>
        <v>0</v>
      </c>
    </row>
    <row r="530">
      <c r="D530" s="2"/>
      <c r="E530" s="2"/>
      <c r="H530" s="2"/>
      <c r="I530" s="2"/>
      <c r="J530" s="2"/>
      <c r="K530" s="2"/>
      <c r="M530" s="2"/>
      <c r="P530" s="1" t="str">
        <f>AVERAGE(VLOOKUP(A530,'🏈NFL Efficiency'!C:N,12,false),VLOOKUP(A530,'🏉NFL'!C:V,20,false))</f>
        <v>#N/A</v>
      </c>
      <c r="R530" s="1">
        <f t="shared" si="6"/>
        <v>0</v>
      </c>
    </row>
    <row r="531">
      <c r="D531" s="2"/>
      <c r="E531" s="2"/>
      <c r="H531" s="2"/>
      <c r="I531" s="2"/>
      <c r="J531" s="2"/>
      <c r="K531" s="2"/>
      <c r="M531" s="2"/>
      <c r="P531" s="1" t="str">
        <f>AVERAGE(VLOOKUP(A531,'🏈NFL Efficiency'!C:N,12,false),VLOOKUP(A531,'🏉NFL'!C:V,20,false))</f>
        <v>#N/A</v>
      </c>
      <c r="R531" s="1">
        <f t="shared" si="6"/>
        <v>0</v>
      </c>
    </row>
    <row r="532">
      <c r="D532" s="2"/>
      <c r="E532" s="2"/>
      <c r="H532" s="2"/>
      <c r="I532" s="2"/>
      <c r="J532" s="2"/>
      <c r="K532" s="2"/>
      <c r="M532" s="2"/>
      <c r="P532" s="1" t="str">
        <f>AVERAGE(VLOOKUP(A532,'🏈NFL Efficiency'!C:N,12,false),VLOOKUP(A532,'🏉NFL'!C:V,20,false))</f>
        <v>#N/A</v>
      </c>
      <c r="R532" s="1">
        <f t="shared" si="6"/>
        <v>0</v>
      </c>
    </row>
    <row r="533">
      <c r="D533" s="2"/>
      <c r="E533" s="2"/>
      <c r="H533" s="2"/>
      <c r="I533" s="2"/>
      <c r="J533" s="2"/>
      <c r="K533" s="2"/>
      <c r="M533" s="2"/>
      <c r="P533" s="1" t="str">
        <f>AVERAGE(VLOOKUP(A533,'🏈NFL Efficiency'!C:N,12,false),VLOOKUP(A533,'🏉NFL'!C:V,20,false))</f>
        <v>#N/A</v>
      </c>
      <c r="R533" s="1">
        <f t="shared" si="6"/>
        <v>0</v>
      </c>
    </row>
    <row r="534">
      <c r="D534" s="2"/>
      <c r="E534" s="2"/>
      <c r="H534" s="2"/>
      <c r="I534" s="2"/>
      <c r="J534" s="2"/>
      <c r="K534" s="2"/>
      <c r="M534" s="2"/>
      <c r="P534" s="1" t="str">
        <f>AVERAGE(VLOOKUP(A534,'🏈NFL Efficiency'!C:N,12,false),VLOOKUP(A534,'🏉NFL'!C:V,20,false))</f>
        <v>#N/A</v>
      </c>
      <c r="R534" s="1">
        <f t="shared" si="6"/>
        <v>0</v>
      </c>
    </row>
    <row r="535">
      <c r="D535" s="2"/>
      <c r="E535" s="2"/>
      <c r="H535" s="2"/>
      <c r="I535" s="2"/>
      <c r="J535" s="2"/>
      <c r="K535" s="2"/>
      <c r="M535" s="2"/>
      <c r="P535" s="1" t="str">
        <f>AVERAGE(VLOOKUP(A535,'🏈NFL Efficiency'!C:N,12,false),VLOOKUP(A535,'🏉NFL'!C:V,20,false))</f>
        <v>#N/A</v>
      </c>
      <c r="R535" s="1">
        <f t="shared" si="6"/>
        <v>0</v>
      </c>
    </row>
    <row r="536">
      <c r="D536" s="2"/>
      <c r="E536" s="2"/>
      <c r="H536" s="2"/>
      <c r="I536" s="2"/>
      <c r="J536" s="2"/>
      <c r="K536" s="2"/>
      <c r="M536" s="2"/>
      <c r="P536" s="1" t="str">
        <f>AVERAGE(VLOOKUP(A536,'🏈NFL Efficiency'!C:N,12,false),VLOOKUP(A536,'🏉NFL'!C:V,20,false))</f>
        <v>#N/A</v>
      </c>
      <c r="R536" s="1">
        <f t="shared" si="6"/>
        <v>0</v>
      </c>
    </row>
    <row r="537">
      <c r="D537" s="2"/>
      <c r="E537" s="2"/>
      <c r="H537" s="2"/>
      <c r="I537" s="2"/>
      <c r="J537" s="2"/>
      <c r="K537" s="2"/>
      <c r="M537" s="2"/>
      <c r="P537" s="1" t="str">
        <f>AVERAGE(VLOOKUP(A537,'🏈NFL Efficiency'!C:N,12,false),VLOOKUP(A537,'🏉NFL'!C:V,20,false))</f>
        <v>#N/A</v>
      </c>
      <c r="R537" s="1">
        <f t="shared" si="6"/>
        <v>0</v>
      </c>
    </row>
    <row r="538">
      <c r="D538" s="2"/>
      <c r="E538" s="2"/>
      <c r="H538" s="2"/>
      <c r="I538" s="2"/>
      <c r="J538" s="2"/>
      <c r="K538" s="2"/>
      <c r="M538" s="2"/>
      <c r="P538" s="1" t="str">
        <f>AVERAGE(VLOOKUP(A538,'🏈NFL Efficiency'!C:N,12,false),VLOOKUP(A538,'🏉NFL'!C:V,20,false))</f>
        <v>#N/A</v>
      </c>
      <c r="R538" s="1">
        <f t="shared" si="6"/>
        <v>0</v>
      </c>
    </row>
    <row r="539">
      <c r="D539" s="2"/>
      <c r="E539" s="2"/>
      <c r="H539" s="2"/>
      <c r="I539" s="2"/>
      <c r="J539" s="2"/>
      <c r="K539" s="2"/>
      <c r="M539" s="2"/>
      <c r="P539" s="1" t="str">
        <f>AVERAGE(VLOOKUP(A539,'🏈NFL Efficiency'!C:N,12,false),VLOOKUP(A539,'🏉NFL'!C:V,20,false))</f>
        <v>#N/A</v>
      </c>
      <c r="R539" s="1">
        <f t="shared" si="6"/>
        <v>0</v>
      </c>
    </row>
    <row r="540">
      <c r="D540" s="2"/>
      <c r="E540" s="2"/>
      <c r="H540" s="2"/>
      <c r="I540" s="2"/>
      <c r="J540" s="2"/>
      <c r="K540" s="2"/>
      <c r="M540" s="2"/>
      <c r="P540" s="1" t="str">
        <f>AVERAGE(VLOOKUP(A540,'🏈NFL Efficiency'!C:N,12,false),VLOOKUP(A540,'🏉NFL'!C:V,20,false))</f>
        <v>#N/A</v>
      </c>
      <c r="R540" s="1">
        <f t="shared" si="6"/>
        <v>0</v>
      </c>
    </row>
    <row r="541">
      <c r="D541" s="2"/>
      <c r="E541" s="2"/>
      <c r="H541" s="2"/>
      <c r="I541" s="2"/>
      <c r="J541" s="2"/>
      <c r="K541" s="2"/>
      <c r="M541" s="2"/>
      <c r="P541" s="1" t="str">
        <f>AVERAGE(VLOOKUP(A541,'🏈NFL Efficiency'!C:N,12,false),VLOOKUP(A541,'🏉NFL'!C:V,20,false))</f>
        <v>#N/A</v>
      </c>
      <c r="R541" s="1">
        <f t="shared" si="6"/>
        <v>0</v>
      </c>
    </row>
    <row r="542">
      <c r="D542" s="2"/>
      <c r="E542" s="2"/>
      <c r="H542" s="2"/>
      <c r="I542" s="2"/>
      <c r="J542" s="2"/>
      <c r="K542" s="2"/>
      <c r="M542" s="2"/>
      <c r="P542" s="1" t="str">
        <f>AVERAGE(VLOOKUP(A542,'🏈NFL Efficiency'!C:N,12,false),VLOOKUP(A542,'🏉NFL'!C:V,20,false))</f>
        <v>#N/A</v>
      </c>
      <c r="R542" s="1">
        <f t="shared" si="6"/>
        <v>0</v>
      </c>
    </row>
    <row r="543">
      <c r="D543" s="2"/>
      <c r="E543" s="2"/>
      <c r="H543" s="2"/>
      <c r="I543" s="2"/>
      <c r="J543" s="2"/>
      <c r="K543" s="2"/>
      <c r="M543" s="2"/>
      <c r="P543" s="1" t="str">
        <f>AVERAGE(VLOOKUP(A543,'🏈NFL Efficiency'!C:N,12,false),VLOOKUP(A543,'🏉NFL'!C:V,20,false))</f>
        <v>#N/A</v>
      </c>
      <c r="R543" s="1">
        <f t="shared" si="6"/>
        <v>0</v>
      </c>
    </row>
    <row r="544">
      <c r="D544" s="2"/>
      <c r="E544" s="2"/>
      <c r="H544" s="2"/>
      <c r="I544" s="2"/>
      <c r="J544" s="2"/>
      <c r="K544" s="2"/>
      <c r="M544" s="2"/>
      <c r="P544" s="1" t="str">
        <f>AVERAGE(VLOOKUP(A544,'🏈NFL Efficiency'!C:N,12,false),VLOOKUP(A544,'🏉NFL'!C:V,20,false))</f>
        <v>#N/A</v>
      </c>
      <c r="R544" s="1">
        <f t="shared" si="6"/>
        <v>0</v>
      </c>
    </row>
    <row r="545">
      <c r="D545" s="2"/>
      <c r="E545" s="2"/>
      <c r="H545" s="2"/>
      <c r="I545" s="2"/>
      <c r="J545" s="2"/>
      <c r="K545" s="2"/>
      <c r="M545" s="2"/>
      <c r="P545" s="1" t="str">
        <f>AVERAGE(VLOOKUP(A545,'🏈NFL Efficiency'!C:N,12,false),VLOOKUP(A545,'🏉NFL'!C:V,20,false))</f>
        <v>#N/A</v>
      </c>
      <c r="R545" s="1">
        <f t="shared" si="6"/>
        <v>0</v>
      </c>
    </row>
    <row r="546">
      <c r="D546" s="2"/>
      <c r="E546" s="2"/>
      <c r="H546" s="2"/>
      <c r="I546" s="2"/>
      <c r="J546" s="2"/>
      <c r="K546" s="2"/>
      <c r="M546" s="2"/>
      <c r="P546" s="1" t="str">
        <f>AVERAGE(VLOOKUP(A546,'🏈NFL Efficiency'!C:N,12,false),VLOOKUP(A546,'🏉NFL'!C:V,20,false))</f>
        <v>#N/A</v>
      </c>
      <c r="R546" s="1">
        <f t="shared" si="6"/>
        <v>0</v>
      </c>
    </row>
    <row r="547">
      <c r="D547" s="2"/>
      <c r="E547" s="2"/>
      <c r="H547" s="2"/>
      <c r="I547" s="2"/>
      <c r="J547" s="2"/>
      <c r="K547" s="2"/>
      <c r="M547" s="2"/>
      <c r="P547" s="1" t="str">
        <f>AVERAGE(VLOOKUP(A547,'🏈NFL Efficiency'!C:N,12,false),VLOOKUP(A547,'🏉NFL'!C:V,20,false))</f>
        <v>#N/A</v>
      </c>
      <c r="R547" s="1">
        <f t="shared" si="6"/>
        <v>0</v>
      </c>
    </row>
    <row r="548">
      <c r="D548" s="2"/>
      <c r="E548" s="2"/>
      <c r="H548" s="2"/>
      <c r="I548" s="2"/>
      <c r="J548" s="2"/>
      <c r="K548" s="2"/>
      <c r="M548" s="2"/>
      <c r="P548" s="1" t="str">
        <f>AVERAGE(VLOOKUP(A548,'🏈NFL Efficiency'!C:N,12,false),VLOOKUP(A548,'🏉NFL'!C:V,20,false))</f>
        <v>#N/A</v>
      </c>
      <c r="R548" s="1">
        <f t="shared" si="6"/>
        <v>0</v>
      </c>
    </row>
    <row r="549">
      <c r="D549" s="2"/>
      <c r="E549" s="2"/>
      <c r="H549" s="2"/>
      <c r="I549" s="2"/>
      <c r="J549" s="2"/>
      <c r="K549" s="2"/>
      <c r="M549" s="2"/>
      <c r="P549" s="1" t="str">
        <f>AVERAGE(VLOOKUP(A549,'🏈NFL Efficiency'!C:N,12,false),VLOOKUP(A549,'🏉NFL'!C:V,20,false))</f>
        <v>#N/A</v>
      </c>
      <c r="R549" s="1">
        <f t="shared" si="6"/>
        <v>0</v>
      </c>
    </row>
    <row r="550">
      <c r="D550" s="2"/>
      <c r="E550" s="2"/>
      <c r="H550" s="2"/>
      <c r="I550" s="2"/>
      <c r="J550" s="2"/>
      <c r="K550" s="2"/>
      <c r="M550" s="2"/>
      <c r="P550" s="1" t="str">
        <f>AVERAGE(VLOOKUP(A550,'🏈NFL Efficiency'!C:N,12,false),VLOOKUP(A550,'🏉NFL'!C:V,20,false))</f>
        <v>#N/A</v>
      </c>
      <c r="R550" s="1">
        <f t="shared" si="6"/>
        <v>0</v>
      </c>
    </row>
    <row r="551">
      <c r="D551" s="2"/>
      <c r="E551" s="2"/>
      <c r="H551" s="2"/>
      <c r="I551" s="2"/>
      <c r="J551" s="2"/>
      <c r="K551" s="2"/>
      <c r="M551" s="2"/>
      <c r="P551" s="1" t="str">
        <f>AVERAGE(VLOOKUP(A551,'🏈NFL Efficiency'!C:N,12,false),VLOOKUP(A551,'🏉NFL'!C:V,20,false))</f>
        <v>#N/A</v>
      </c>
      <c r="R551" s="1">
        <f t="shared" si="6"/>
        <v>0</v>
      </c>
    </row>
    <row r="552">
      <c r="D552" s="2"/>
      <c r="E552" s="2"/>
      <c r="H552" s="2"/>
      <c r="I552" s="2"/>
      <c r="J552" s="2"/>
      <c r="K552" s="2"/>
      <c r="M552" s="2"/>
      <c r="P552" s="1" t="str">
        <f>AVERAGE(VLOOKUP(A552,'🏈NFL Efficiency'!C:N,12,false),VLOOKUP(A552,'🏉NFL'!C:V,20,false))</f>
        <v>#N/A</v>
      </c>
      <c r="R552" s="1">
        <f t="shared" si="6"/>
        <v>0</v>
      </c>
    </row>
    <row r="553">
      <c r="D553" s="2"/>
      <c r="E553" s="2"/>
      <c r="H553" s="2"/>
      <c r="I553" s="2"/>
      <c r="J553" s="2"/>
      <c r="K553" s="2"/>
      <c r="M553" s="2"/>
      <c r="P553" s="1" t="str">
        <f>AVERAGE(VLOOKUP(A553,'🏈NFL Efficiency'!C:N,12,false),VLOOKUP(A553,'🏉NFL'!C:V,20,false))</f>
        <v>#N/A</v>
      </c>
      <c r="R553" s="1">
        <f t="shared" si="6"/>
        <v>0</v>
      </c>
    </row>
    <row r="554">
      <c r="D554" s="2"/>
      <c r="E554" s="2"/>
      <c r="H554" s="2"/>
      <c r="I554" s="2"/>
      <c r="J554" s="2"/>
      <c r="K554" s="2"/>
      <c r="M554" s="2"/>
      <c r="P554" s="1" t="str">
        <f>AVERAGE(VLOOKUP(A554,'🏈NFL Efficiency'!C:N,12,false),VLOOKUP(A554,'🏉NFL'!C:V,20,false))</f>
        <v>#N/A</v>
      </c>
      <c r="R554" s="1">
        <f t="shared" si="6"/>
        <v>0</v>
      </c>
    </row>
    <row r="555">
      <c r="D555" s="2"/>
      <c r="E555" s="2"/>
      <c r="H555" s="2"/>
      <c r="I555" s="2"/>
      <c r="J555" s="2"/>
      <c r="K555" s="2"/>
      <c r="M555" s="2"/>
      <c r="P555" s="1" t="str">
        <f>AVERAGE(VLOOKUP(A555,'🏈NFL Efficiency'!C:N,12,false),VLOOKUP(A555,'🏉NFL'!C:V,20,false))</f>
        <v>#N/A</v>
      </c>
      <c r="R555" s="1">
        <f t="shared" si="6"/>
        <v>0</v>
      </c>
    </row>
    <row r="556">
      <c r="D556" s="2"/>
      <c r="E556" s="2"/>
      <c r="H556" s="2"/>
      <c r="I556" s="2"/>
      <c r="J556" s="2"/>
      <c r="K556" s="2"/>
      <c r="M556" s="2"/>
      <c r="P556" s="1" t="str">
        <f>AVERAGE(VLOOKUP(A556,'🏈NFL Efficiency'!C:N,12,false),VLOOKUP(A556,'🏉NFL'!C:V,20,false))</f>
        <v>#N/A</v>
      </c>
      <c r="R556" s="1">
        <f t="shared" si="6"/>
        <v>0</v>
      </c>
    </row>
    <row r="557">
      <c r="D557" s="2"/>
      <c r="E557" s="2"/>
      <c r="H557" s="2"/>
      <c r="I557" s="2"/>
      <c r="J557" s="2"/>
      <c r="K557" s="2"/>
      <c r="M557" s="2"/>
      <c r="P557" s="1" t="str">
        <f>AVERAGE(VLOOKUP(A557,'🏈NFL Efficiency'!C:N,12,false),VLOOKUP(A557,'🏉NFL'!C:V,20,false))</f>
        <v>#N/A</v>
      </c>
      <c r="R557" s="1">
        <f t="shared" si="6"/>
        <v>0</v>
      </c>
    </row>
    <row r="558">
      <c r="D558" s="2"/>
      <c r="E558" s="2"/>
      <c r="H558" s="2"/>
      <c r="I558" s="2"/>
      <c r="J558" s="2"/>
      <c r="K558" s="2"/>
      <c r="M558" s="2"/>
      <c r="P558" s="1" t="str">
        <f>AVERAGE(VLOOKUP(A558,'🏈NFL Efficiency'!C:N,12,false),VLOOKUP(A558,'🏉NFL'!C:V,20,false))</f>
        <v>#N/A</v>
      </c>
      <c r="R558" s="1">
        <f t="shared" si="6"/>
        <v>0</v>
      </c>
    </row>
    <row r="559">
      <c r="D559" s="2"/>
      <c r="E559" s="2"/>
      <c r="H559" s="2"/>
      <c r="I559" s="2"/>
      <c r="J559" s="2"/>
      <c r="K559" s="2"/>
      <c r="M559" s="2"/>
      <c r="P559" s="1" t="str">
        <f>AVERAGE(VLOOKUP(A559,'🏈NFL Efficiency'!C:N,12,false),VLOOKUP(A559,'🏉NFL'!C:V,20,false))</f>
        <v>#N/A</v>
      </c>
      <c r="R559" s="1">
        <f t="shared" si="6"/>
        <v>0</v>
      </c>
    </row>
    <row r="560">
      <c r="D560" s="2"/>
      <c r="E560" s="2"/>
      <c r="H560" s="2"/>
      <c r="I560" s="2"/>
      <c r="J560" s="2"/>
      <c r="K560" s="2"/>
      <c r="M560" s="2"/>
      <c r="P560" s="1" t="str">
        <f>AVERAGE(VLOOKUP(A560,'🏈NFL Efficiency'!C:N,12,false),VLOOKUP(A560,'🏉NFL'!C:V,20,false))</f>
        <v>#N/A</v>
      </c>
      <c r="R560" s="1">
        <f t="shared" si="6"/>
        <v>0</v>
      </c>
    </row>
    <row r="561">
      <c r="D561" s="2"/>
      <c r="E561" s="2"/>
      <c r="H561" s="2"/>
      <c r="I561" s="2"/>
      <c r="J561" s="2"/>
      <c r="K561" s="2"/>
      <c r="M561" s="2"/>
      <c r="P561" s="1" t="str">
        <f>AVERAGE(VLOOKUP(A561,'🏈NFL Efficiency'!C:N,12,false),VLOOKUP(A561,'🏉NFL'!C:V,20,false))</f>
        <v>#N/A</v>
      </c>
      <c r="R561" s="1">
        <f t="shared" si="6"/>
        <v>0</v>
      </c>
    </row>
    <row r="562">
      <c r="D562" s="2"/>
      <c r="E562" s="2"/>
      <c r="H562" s="2"/>
      <c r="I562" s="2"/>
      <c r="J562" s="2"/>
      <c r="K562" s="2"/>
      <c r="M562" s="2"/>
      <c r="P562" s="1" t="str">
        <f>AVERAGE(VLOOKUP(A562,'🏈NFL Efficiency'!C:N,12,false),VLOOKUP(A562,'🏉NFL'!C:V,20,false))</f>
        <v>#N/A</v>
      </c>
      <c r="R562" s="1">
        <f t="shared" si="6"/>
        <v>0</v>
      </c>
    </row>
    <row r="563">
      <c r="D563" s="2"/>
      <c r="E563" s="2"/>
      <c r="H563" s="2"/>
      <c r="I563" s="2"/>
      <c r="J563" s="2"/>
      <c r="K563" s="2"/>
      <c r="M563" s="2"/>
      <c r="P563" s="1" t="str">
        <f>AVERAGE(VLOOKUP(A563,'🏈NFL Efficiency'!C:N,12,false),VLOOKUP(A563,'🏉NFL'!C:V,20,false))</f>
        <v>#N/A</v>
      </c>
      <c r="R563" s="1">
        <f t="shared" si="6"/>
        <v>0</v>
      </c>
    </row>
    <row r="564">
      <c r="D564" s="2"/>
      <c r="E564" s="2"/>
      <c r="H564" s="2"/>
      <c r="I564" s="2"/>
      <c r="J564" s="2"/>
      <c r="K564" s="2"/>
      <c r="M564" s="2"/>
      <c r="P564" s="1" t="str">
        <f>AVERAGE(VLOOKUP(A564,'🏈NFL Efficiency'!C:N,12,false),VLOOKUP(A564,'🏉NFL'!C:V,20,false))</f>
        <v>#N/A</v>
      </c>
      <c r="R564" s="1">
        <f t="shared" si="6"/>
        <v>0</v>
      </c>
    </row>
    <row r="565">
      <c r="D565" s="2"/>
      <c r="E565" s="2"/>
      <c r="H565" s="2"/>
      <c r="I565" s="2"/>
      <c r="J565" s="2"/>
      <c r="K565" s="2"/>
      <c r="M565" s="2"/>
      <c r="P565" s="1" t="str">
        <f>AVERAGE(VLOOKUP(A565,'🏈NFL Efficiency'!C:N,12,false),VLOOKUP(A565,'🏉NFL'!C:V,20,false))</f>
        <v>#N/A</v>
      </c>
      <c r="R565" s="1">
        <f t="shared" si="6"/>
        <v>0</v>
      </c>
    </row>
    <row r="566">
      <c r="D566" s="2"/>
      <c r="E566" s="2"/>
      <c r="H566" s="2"/>
      <c r="I566" s="2"/>
      <c r="J566" s="2"/>
      <c r="K566" s="2"/>
      <c r="M566" s="2"/>
      <c r="P566" s="1" t="str">
        <f>AVERAGE(VLOOKUP(A566,'🏈NFL Efficiency'!C:N,12,false),VLOOKUP(A566,'🏉NFL'!C:V,20,false))</f>
        <v>#N/A</v>
      </c>
      <c r="R566" s="1">
        <f t="shared" si="6"/>
        <v>0</v>
      </c>
    </row>
    <row r="567">
      <c r="D567" s="2"/>
      <c r="E567" s="2"/>
      <c r="H567" s="2"/>
      <c r="I567" s="2"/>
      <c r="J567" s="2"/>
      <c r="K567" s="2"/>
      <c r="M567" s="2"/>
      <c r="P567" s="1" t="str">
        <f>AVERAGE(VLOOKUP(A567,'🏈NFL Efficiency'!C:N,12,false),VLOOKUP(A567,'🏉NFL'!C:V,20,false))</f>
        <v>#N/A</v>
      </c>
      <c r="R567" s="1">
        <f t="shared" si="6"/>
        <v>0</v>
      </c>
    </row>
    <row r="568">
      <c r="D568" s="2"/>
      <c r="E568" s="2"/>
      <c r="H568" s="2"/>
      <c r="I568" s="2"/>
      <c r="J568" s="2"/>
      <c r="K568" s="2"/>
      <c r="M568" s="2"/>
      <c r="P568" s="1" t="str">
        <f>AVERAGE(VLOOKUP(A568,'🏈NFL Efficiency'!C:N,12,false),VLOOKUP(A568,'🏉NFL'!C:V,20,false))</f>
        <v>#N/A</v>
      </c>
      <c r="R568" s="1">
        <f t="shared" si="6"/>
        <v>0</v>
      </c>
    </row>
    <row r="569">
      <c r="D569" s="2"/>
      <c r="E569" s="2"/>
      <c r="H569" s="2"/>
      <c r="I569" s="2"/>
      <c r="J569" s="2"/>
      <c r="K569" s="2"/>
      <c r="M569" s="2"/>
      <c r="P569" s="1" t="str">
        <f>AVERAGE(VLOOKUP(A569,'🏈NFL Efficiency'!C:N,12,false),VLOOKUP(A569,'🏉NFL'!C:V,20,false))</f>
        <v>#N/A</v>
      </c>
      <c r="R569" s="1">
        <f t="shared" si="6"/>
        <v>0</v>
      </c>
    </row>
    <row r="570">
      <c r="D570" s="2"/>
      <c r="E570" s="2"/>
      <c r="H570" s="2"/>
      <c r="I570" s="2"/>
      <c r="J570" s="2"/>
      <c r="K570" s="2"/>
      <c r="M570" s="2"/>
      <c r="P570" s="1" t="str">
        <f>AVERAGE(VLOOKUP(A570,'🏈NFL Efficiency'!C:N,12,false),VLOOKUP(A570,'🏉NFL'!C:V,20,false))</f>
        <v>#N/A</v>
      </c>
      <c r="R570" s="1">
        <f t="shared" si="6"/>
        <v>0</v>
      </c>
    </row>
    <row r="571">
      <c r="D571" s="2"/>
      <c r="E571" s="2"/>
      <c r="H571" s="2"/>
      <c r="I571" s="2"/>
      <c r="J571" s="2"/>
      <c r="K571" s="2"/>
      <c r="M571" s="2"/>
      <c r="P571" s="1" t="str">
        <f>AVERAGE(VLOOKUP(A571,'🏈NFL Efficiency'!C:N,12,false),VLOOKUP(A571,'🏉NFL'!C:V,20,false))</f>
        <v>#N/A</v>
      </c>
      <c r="R571" s="1">
        <f t="shared" si="6"/>
        <v>0</v>
      </c>
    </row>
    <row r="572">
      <c r="D572" s="2"/>
      <c r="E572" s="2"/>
      <c r="H572" s="2"/>
      <c r="I572" s="2"/>
      <c r="J572" s="2"/>
      <c r="K572" s="2"/>
      <c r="M572" s="2"/>
      <c r="P572" s="1" t="str">
        <f>AVERAGE(VLOOKUP(A572,'🏈NFL Efficiency'!C:N,12,false),VLOOKUP(A572,'🏉NFL'!C:V,20,false))</f>
        <v>#N/A</v>
      </c>
      <c r="R572" s="1">
        <f t="shared" si="6"/>
        <v>0</v>
      </c>
    </row>
    <row r="573">
      <c r="D573" s="2"/>
      <c r="E573" s="2"/>
      <c r="H573" s="2"/>
      <c r="I573" s="2"/>
      <c r="J573" s="2"/>
      <c r="K573" s="2"/>
      <c r="M573" s="2"/>
      <c r="P573" s="1" t="str">
        <f>AVERAGE(VLOOKUP(A573,'🏈NFL Efficiency'!C:N,12,false),VLOOKUP(A573,'🏉NFL'!C:V,20,false))</f>
        <v>#N/A</v>
      </c>
      <c r="R573" s="1">
        <f t="shared" si="6"/>
        <v>0</v>
      </c>
    </row>
    <row r="574">
      <c r="D574" s="2"/>
      <c r="E574" s="2"/>
      <c r="H574" s="2"/>
      <c r="I574" s="2"/>
      <c r="J574" s="2"/>
      <c r="K574" s="2"/>
      <c r="M574" s="2"/>
      <c r="P574" s="1" t="str">
        <f>AVERAGE(VLOOKUP(A574,'🏈NFL Efficiency'!C:N,12,false),VLOOKUP(A574,'🏉NFL'!C:V,20,false))</f>
        <v>#N/A</v>
      </c>
      <c r="R574" s="1">
        <f t="shared" si="6"/>
        <v>0</v>
      </c>
    </row>
    <row r="575">
      <c r="D575" s="2"/>
      <c r="E575" s="2"/>
      <c r="H575" s="2"/>
      <c r="I575" s="2"/>
      <c r="J575" s="2"/>
      <c r="K575" s="2"/>
      <c r="M575" s="2"/>
      <c r="P575" s="1" t="str">
        <f>AVERAGE(VLOOKUP(A575,'🏈NFL Efficiency'!C:N,12,false),VLOOKUP(A575,'🏉NFL'!C:V,20,false))</f>
        <v>#N/A</v>
      </c>
      <c r="R575" s="1">
        <f t="shared" si="6"/>
        <v>0</v>
      </c>
    </row>
    <row r="576">
      <c r="D576" s="2"/>
      <c r="E576" s="2"/>
      <c r="H576" s="2"/>
      <c r="I576" s="2"/>
      <c r="J576" s="2"/>
      <c r="K576" s="2"/>
      <c r="M576" s="2"/>
      <c r="P576" s="1" t="str">
        <f>AVERAGE(VLOOKUP(A576,'🏈NFL Efficiency'!C:N,12,false),VLOOKUP(A576,'🏉NFL'!C:V,20,false))</f>
        <v>#N/A</v>
      </c>
      <c r="R576" s="1">
        <f t="shared" si="6"/>
        <v>0</v>
      </c>
    </row>
    <row r="577">
      <c r="D577" s="2"/>
      <c r="E577" s="2"/>
      <c r="H577" s="2"/>
      <c r="I577" s="2"/>
      <c r="J577" s="2"/>
      <c r="K577" s="2"/>
      <c r="M577" s="2"/>
      <c r="P577" s="1" t="str">
        <f>AVERAGE(VLOOKUP(A577,'🏈NFL Efficiency'!C:N,12,false),VLOOKUP(A577,'🏉NFL'!C:V,20,false))</f>
        <v>#N/A</v>
      </c>
      <c r="R577" s="1">
        <f t="shared" si="6"/>
        <v>0</v>
      </c>
    </row>
    <row r="578">
      <c r="D578" s="2"/>
      <c r="E578" s="2"/>
      <c r="H578" s="2"/>
      <c r="I578" s="2"/>
      <c r="J578" s="2"/>
      <c r="K578" s="2"/>
      <c r="M578" s="2"/>
      <c r="P578" s="1" t="str">
        <f>AVERAGE(VLOOKUP(A578,'🏈NFL Efficiency'!C:N,12,false),VLOOKUP(A578,'🏉NFL'!C:V,20,false))</f>
        <v>#N/A</v>
      </c>
      <c r="R578" s="1">
        <f t="shared" si="6"/>
        <v>0</v>
      </c>
    </row>
    <row r="579">
      <c r="D579" s="2"/>
      <c r="E579" s="2"/>
      <c r="H579" s="2"/>
      <c r="I579" s="2"/>
      <c r="J579" s="2"/>
      <c r="K579" s="2"/>
      <c r="M579" s="2"/>
      <c r="P579" s="1" t="str">
        <f>AVERAGE(VLOOKUP(A579,'🏈NFL Efficiency'!C:N,12,false),VLOOKUP(A579,'🏉NFL'!C:V,20,false))</f>
        <v>#N/A</v>
      </c>
      <c r="R579" s="1">
        <f t="shared" si="6"/>
        <v>0</v>
      </c>
    </row>
    <row r="580">
      <c r="D580" s="2"/>
      <c r="E580" s="2"/>
      <c r="H580" s="2"/>
      <c r="I580" s="2"/>
      <c r="J580" s="2"/>
      <c r="K580" s="2"/>
      <c r="M580" s="2"/>
      <c r="P580" s="1" t="str">
        <f>AVERAGE(VLOOKUP(A580,'🏈NFL Efficiency'!C:N,12,false),VLOOKUP(A580,'🏉NFL'!C:V,20,false))</f>
        <v>#N/A</v>
      </c>
      <c r="R580" s="1">
        <f t="shared" si="6"/>
        <v>0</v>
      </c>
    </row>
    <row r="581">
      <c r="D581" s="2"/>
      <c r="E581" s="2"/>
      <c r="H581" s="2"/>
      <c r="I581" s="2"/>
      <c r="J581" s="2"/>
      <c r="K581" s="2"/>
      <c r="M581" s="2"/>
      <c r="P581" s="1" t="str">
        <f>AVERAGE(VLOOKUP(A581,'🏈NFL Efficiency'!C:N,12,false),VLOOKUP(A581,'🏉NFL'!C:V,20,false))</f>
        <v>#N/A</v>
      </c>
      <c r="R581" s="1">
        <f t="shared" si="6"/>
        <v>0</v>
      </c>
    </row>
    <row r="582">
      <c r="D582" s="2"/>
      <c r="E582" s="2"/>
      <c r="H582" s="2"/>
      <c r="I582" s="2"/>
      <c r="J582" s="2"/>
      <c r="K582" s="2"/>
      <c r="M582" s="2"/>
      <c r="P582" s="1" t="str">
        <f>AVERAGE(VLOOKUP(A582,'🏈NFL Efficiency'!C:N,12,false),VLOOKUP(A582,'🏉NFL'!C:V,20,false))</f>
        <v>#N/A</v>
      </c>
      <c r="R582" s="1">
        <f t="shared" si="6"/>
        <v>0</v>
      </c>
    </row>
    <row r="583">
      <c r="D583" s="2"/>
      <c r="E583" s="2"/>
      <c r="H583" s="2"/>
      <c r="I583" s="2"/>
      <c r="J583" s="2"/>
      <c r="K583" s="2"/>
      <c r="M583" s="2"/>
      <c r="P583" s="1" t="str">
        <f>AVERAGE(VLOOKUP(A583,'🏈NFL Efficiency'!C:N,12,false),VLOOKUP(A583,'🏉NFL'!C:V,20,false))</f>
        <v>#N/A</v>
      </c>
      <c r="R583" s="1">
        <f t="shared" si="6"/>
        <v>0</v>
      </c>
    </row>
    <row r="584">
      <c r="D584" s="2"/>
      <c r="E584" s="2"/>
      <c r="H584" s="2"/>
      <c r="I584" s="2"/>
      <c r="J584" s="2"/>
      <c r="K584" s="2"/>
      <c r="M584" s="2"/>
      <c r="P584" s="1" t="str">
        <f>AVERAGE(VLOOKUP(A584,'🏈NFL Efficiency'!C:N,12,false),VLOOKUP(A584,'🏉NFL'!C:V,20,false))</f>
        <v>#N/A</v>
      </c>
      <c r="R584" s="1">
        <f t="shared" si="6"/>
        <v>0</v>
      </c>
    </row>
    <row r="585">
      <c r="D585" s="2"/>
      <c r="E585" s="2"/>
      <c r="H585" s="2"/>
      <c r="I585" s="2"/>
      <c r="J585" s="2"/>
      <c r="K585" s="2"/>
      <c r="M585" s="2"/>
      <c r="P585" s="1" t="str">
        <f>AVERAGE(VLOOKUP(A585,'🏈NFL Efficiency'!C:N,12,false),VLOOKUP(A585,'🏉NFL'!C:V,20,false))</f>
        <v>#N/A</v>
      </c>
      <c r="R585" s="1">
        <f t="shared" si="6"/>
        <v>0</v>
      </c>
    </row>
    <row r="586">
      <c r="D586" s="2"/>
      <c r="E586" s="2"/>
      <c r="H586" s="2"/>
      <c r="I586" s="2"/>
      <c r="J586" s="2"/>
      <c r="K586" s="2"/>
      <c r="M586" s="2"/>
      <c r="P586" s="1" t="str">
        <f>AVERAGE(VLOOKUP(A586,'🏈NFL Efficiency'!C:N,12,false),VLOOKUP(A586,'🏉NFL'!C:V,20,false))</f>
        <v>#N/A</v>
      </c>
      <c r="R586" s="1">
        <f t="shared" si="6"/>
        <v>0</v>
      </c>
    </row>
    <row r="587">
      <c r="D587" s="2"/>
      <c r="E587" s="2"/>
      <c r="H587" s="2"/>
      <c r="I587" s="2"/>
      <c r="J587" s="2"/>
      <c r="K587" s="2"/>
      <c r="M587" s="2"/>
      <c r="P587" s="1" t="str">
        <f>AVERAGE(VLOOKUP(A587,'🏈NFL Efficiency'!C:N,12,false),VLOOKUP(A587,'🏉NFL'!C:V,20,false))</f>
        <v>#N/A</v>
      </c>
      <c r="R587" s="1">
        <f t="shared" si="6"/>
        <v>0</v>
      </c>
    </row>
    <row r="588">
      <c r="D588" s="2"/>
      <c r="E588" s="2"/>
      <c r="H588" s="2"/>
      <c r="I588" s="2"/>
      <c r="J588" s="2"/>
      <c r="K588" s="2"/>
      <c r="M588" s="2"/>
      <c r="P588" s="1" t="str">
        <f>AVERAGE(VLOOKUP(A588,'🏈NFL Efficiency'!C:N,12,false),VLOOKUP(A588,'🏉NFL'!C:V,20,false))</f>
        <v>#N/A</v>
      </c>
      <c r="R588" s="1">
        <f t="shared" si="6"/>
        <v>0</v>
      </c>
    </row>
    <row r="589">
      <c r="D589" s="2"/>
      <c r="E589" s="2"/>
      <c r="H589" s="2"/>
      <c r="I589" s="2"/>
      <c r="J589" s="2"/>
      <c r="K589" s="2"/>
      <c r="M589" s="2"/>
      <c r="P589" s="1" t="str">
        <f>AVERAGE(VLOOKUP(A589,'🏈NFL Efficiency'!C:N,12,false),VLOOKUP(A589,'🏉NFL'!C:V,20,false))</f>
        <v>#N/A</v>
      </c>
      <c r="R589" s="1">
        <f t="shared" si="6"/>
        <v>0</v>
      </c>
    </row>
    <row r="590">
      <c r="D590" s="2"/>
      <c r="E590" s="2"/>
      <c r="H590" s="2"/>
      <c r="I590" s="2"/>
      <c r="J590" s="2"/>
      <c r="K590" s="2"/>
      <c r="M590" s="2"/>
      <c r="P590" s="1" t="str">
        <f>AVERAGE(VLOOKUP(A590,'🏈NFL Efficiency'!C:N,12,false),VLOOKUP(A590,'🏉NFL'!C:V,20,false))</f>
        <v>#N/A</v>
      </c>
      <c r="R590" s="1">
        <f t="shared" si="6"/>
        <v>0</v>
      </c>
    </row>
    <row r="591">
      <c r="D591" s="2"/>
      <c r="E591" s="2"/>
      <c r="H591" s="2"/>
      <c r="I591" s="2"/>
      <c r="J591" s="2"/>
      <c r="K591" s="2"/>
      <c r="M591" s="2"/>
      <c r="P591" s="1" t="str">
        <f>AVERAGE(VLOOKUP(A591,'🏈NFL Efficiency'!C:N,12,false),VLOOKUP(A591,'🏉NFL'!C:V,20,false))</f>
        <v>#N/A</v>
      </c>
      <c r="R591" s="1">
        <f t="shared" si="6"/>
        <v>0</v>
      </c>
    </row>
    <row r="592">
      <c r="D592" s="2"/>
      <c r="E592" s="2"/>
      <c r="H592" s="2"/>
      <c r="I592" s="2"/>
      <c r="J592" s="2"/>
      <c r="K592" s="2"/>
      <c r="M592" s="2"/>
      <c r="P592" s="1" t="str">
        <f>AVERAGE(VLOOKUP(A592,'🏈NFL Efficiency'!C:N,12,false),VLOOKUP(A592,'🏉NFL'!C:V,20,false))</f>
        <v>#N/A</v>
      </c>
      <c r="R592" s="1">
        <f t="shared" si="6"/>
        <v>0</v>
      </c>
    </row>
    <row r="593">
      <c r="D593" s="2"/>
      <c r="E593" s="2"/>
      <c r="H593" s="2"/>
      <c r="I593" s="2"/>
      <c r="J593" s="2"/>
      <c r="K593" s="2"/>
      <c r="M593" s="2"/>
      <c r="P593" s="1" t="str">
        <f>AVERAGE(VLOOKUP(A593,'🏈NFL Efficiency'!C:N,12,false),VLOOKUP(A593,'🏉NFL'!C:V,20,false))</f>
        <v>#N/A</v>
      </c>
      <c r="R593" s="1">
        <f t="shared" si="6"/>
        <v>0</v>
      </c>
    </row>
    <row r="594">
      <c r="D594" s="2"/>
      <c r="E594" s="2"/>
      <c r="H594" s="2"/>
      <c r="I594" s="2"/>
      <c r="J594" s="2"/>
      <c r="K594" s="2"/>
      <c r="M594" s="2"/>
      <c r="P594" s="1" t="str">
        <f>AVERAGE(VLOOKUP(A594,'🏈NFL Efficiency'!C:N,12,false),VLOOKUP(A594,'🏉NFL'!C:V,20,false))</f>
        <v>#N/A</v>
      </c>
      <c r="R594" s="1">
        <f t="shared" si="6"/>
        <v>0</v>
      </c>
    </row>
    <row r="595">
      <c r="D595" s="2"/>
      <c r="E595" s="2"/>
      <c r="H595" s="2"/>
      <c r="I595" s="2"/>
      <c r="J595" s="2"/>
      <c r="K595" s="2"/>
      <c r="M595" s="2"/>
      <c r="P595" s="1" t="str">
        <f>AVERAGE(VLOOKUP(A595,'🏈NFL Efficiency'!C:N,12,false),VLOOKUP(A595,'🏉NFL'!C:V,20,false))</f>
        <v>#N/A</v>
      </c>
      <c r="R595" s="1">
        <f t="shared" si="6"/>
        <v>0</v>
      </c>
    </row>
    <row r="596">
      <c r="D596" s="2"/>
      <c r="E596" s="2"/>
      <c r="H596" s="2"/>
      <c r="I596" s="2"/>
      <c r="J596" s="2"/>
      <c r="K596" s="2"/>
      <c r="M596" s="2"/>
      <c r="P596" s="1" t="str">
        <f>AVERAGE(VLOOKUP(A596,'🏈NFL Efficiency'!C:N,12,false),VLOOKUP(A596,'🏉NFL'!C:V,20,false))</f>
        <v>#N/A</v>
      </c>
      <c r="R596" s="1">
        <f t="shared" si="6"/>
        <v>0</v>
      </c>
    </row>
    <row r="597">
      <c r="D597" s="2"/>
      <c r="E597" s="2"/>
      <c r="H597" s="2"/>
      <c r="I597" s="2"/>
      <c r="J597" s="2"/>
      <c r="K597" s="2"/>
      <c r="M597" s="2"/>
      <c r="P597" s="1" t="str">
        <f>AVERAGE(VLOOKUP(A597,'🏈NFL Efficiency'!C:N,12,false),VLOOKUP(A597,'🏉NFL'!C:V,20,false))</f>
        <v>#N/A</v>
      </c>
      <c r="R597" s="1">
        <f t="shared" si="6"/>
        <v>0</v>
      </c>
    </row>
    <row r="598">
      <c r="D598" s="2"/>
      <c r="E598" s="2"/>
      <c r="H598" s="2"/>
      <c r="I598" s="2"/>
      <c r="J598" s="2"/>
      <c r="K598" s="2"/>
      <c r="M598" s="2"/>
      <c r="P598" s="1" t="str">
        <f>AVERAGE(VLOOKUP(A598,'🏈NFL Efficiency'!C:N,12,false),VLOOKUP(A598,'🏉NFL'!C:V,20,false))</f>
        <v>#N/A</v>
      </c>
      <c r="R598" s="1">
        <f t="shared" si="6"/>
        <v>0</v>
      </c>
    </row>
    <row r="599">
      <c r="D599" s="2"/>
      <c r="E599" s="2"/>
      <c r="H599" s="2"/>
      <c r="I599" s="2"/>
      <c r="J599" s="2"/>
      <c r="K599" s="2"/>
      <c r="M599" s="2"/>
      <c r="P599" s="1" t="str">
        <f>AVERAGE(VLOOKUP(A599,'🏈NFL Efficiency'!C:N,12,false),VLOOKUP(A599,'🏉NFL'!C:V,20,false))</f>
        <v>#N/A</v>
      </c>
      <c r="R599" s="1">
        <f t="shared" si="6"/>
        <v>0</v>
      </c>
    </row>
    <row r="600">
      <c r="D600" s="2"/>
      <c r="E600" s="2"/>
      <c r="H600" s="2"/>
      <c r="I600" s="2"/>
      <c r="J600" s="2"/>
      <c r="K600" s="2"/>
      <c r="M600" s="2"/>
      <c r="P600" s="1" t="str">
        <f>AVERAGE(VLOOKUP(A600,'🏈NFL Efficiency'!C:N,12,false),VLOOKUP(A600,'🏉NFL'!C:V,20,false))</f>
        <v>#N/A</v>
      </c>
      <c r="R600" s="1">
        <f t="shared" si="6"/>
        <v>0</v>
      </c>
    </row>
    <row r="601">
      <c r="D601" s="2"/>
      <c r="E601" s="2"/>
      <c r="H601" s="2"/>
      <c r="I601" s="2"/>
      <c r="J601" s="2"/>
      <c r="K601" s="2"/>
      <c r="M601" s="2"/>
      <c r="P601" s="1" t="str">
        <f>AVERAGE(VLOOKUP(A601,'🏈NFL Efficiency'!C:N,12,false),VLOOKUP(A601,'🏉NFL'!C:V,20,false))</f>
        <v>#N/A</v>
      </c>
      <c r="R601" s="1">
        <f t="shared" si="6"/>
        <v>0</v>
      </c>
    </row>
    <row r="602">
      <c r="D602" s="2"/>
      <c r="E602" s="2"/>
      <c r="H602" s="2"/>
      <c r="I602" s="2"/>
      <c r="J602" s="2"/>
      <c r="K602" s="2"/>
      <c r="M602" s="2"/>
      <c r="P602" s="1" t="str">
        <f>AVERAGE(VLOOKUP(A602,'🏈NFL Efficiency'!C:N,12,false),VLOOKUP(A602,'🏉NFL'!C:V,20,false))</f>
        <v>#N/A</v>
      </c>
      <c r="R602" s="1">
        <f t="shared" si="6"/>
        <v>0</v>
      </c>
    </row>
    <row r="603">
      <c r="D603" s="2"/>
      <c r="E603" s="2"/>
      <c r="H603" s="2"/>
      <c r="I603" s="2"/>
      <c r="J603" s="2"/>
      <c r="K603" s="2"/>
      <c r="M603" s="2"/>
      <c r="P603" s="1" t="str">
        <f>AVERAGE(VLOOKUP(A603,'🏈NFL Efficiency'!C:N,12,false),VLOOKUP(A603,'🏉NFL'!C:V,20,false))</f>
        <v>#N/A</v>
      </c>
      <c r="R603" s="1">
        <f t="shared" si="6"/>
        <v>0</v>
      </c>
    </row>
    <row r="604">
      <c r="D604" s="2"/>
      <c r="E604" s="2"/>
      <c r="H604" s="2"/>
      <c r="I604" s="2"/>
      <c r="J604" s="2"/>
      <c r="K604" s="2"/>
      <c r="M604" s="2"/>
      <c r="P604" s="1" t="str">
        <f>AVERAGE(VLOOKUP(A604,'🏈NFL Efficiency'!C:N,12,false),VLOOKUP(A604,'🏉NFL'!C:V,20,false))</f>
        <v>#N/A</v>
      </c>
      <c r="R604" s="1">
        <f t="shared" si="6"/>
        <v>0</v>
      </c>
    </row>
    <row r="605">
      <c r="D605" s="2"/>
      <c r="E605" s="2"/>
      <c r="H605" s="2"/>
      <c r="I605" s="2"/>
      <c r="J605" s="2"/>
      <c r="K605" s="2"/>
      <c r="M605" s="2"/>
      <c r="P605" s="1" t="str">
        <f>AVERAGE(VLOOKUP(A605,'🏈NFL Efficiency'!C:N,12,false),VLOOKUP(A605,'🏉NFL'!C:V,20,false))</f>
        <v>#N/A</v>
      </c>
      <c r="R605" s="1">
        <f t="shared" si="6"/>
        <v>0</v>
      </c>
    </row>
    <row r="606">
      <c r="D606" s="2"/>
      <c r="E606" s="2"/>
      <c r="H606" s="2"/>
      <c r="I606" s="2"/>
      <c r="J606" s="2"/>
      <c r="K606" s="2"/>
      <c r="M606" s="2"/>
      <c r="P606" s="1" t="str">
        <f>AVERAGE(VLOOKUP(A606,'🏈NFL Efficiency'!C:N,12,false),VLOOKUP(A606,'🏉NFL'!C:V,20,false))</f>
        <v>#N/A</v>
      </c>
      <c r="R606" s="1">
        <f t="shared" si="6"/>
        <v>0</v>
      </c>
    </row>
    <row r="607">
      <c r="D607" s="2"/>
      <c r="E607" s="2"/>
      <c r="H607" s="2"/>
      <c r="I607" s="2"/>
      <c r="J607" s="2"/>
      <c r="K607" s="2"/>
      <c r="M607" s="2"/>
      <c r="P607" s="1" t="str">
        <f>AVERAGE(VLOOKUP(A607,'🏈NFL Efficiency'!C:N,12,false),VLOOKUP(A607,'🏉NFL'!C:V,20,false))</f>
        <v>#N/A</v>
      </c>
      <c r="R607" s="1">
        <f t="shared" si="6"/>
        <v>0</v>
      </c>
    </row>
    <row r="608">
      <c r="D608" s="2"/>
      <c r="E608" s="2"/>
      <c r="H608" s="2"/>
      <c r="I608" s="2"/>
      <c r="J608" s="2"/>
      <c r="K608" s="2"/>
      <c r="M608" s="2"/>
      <c r="P608" s="1" t="str">
        <f>AVERAGE(VLOOKUP(A608,'🏈NFL Efficiency'!C:N,12,false),VLOOKUP(A608,'🏉NFL'!C:V,20,false))</f>
        <v>#N/A</v>
      </c>
      <c r="R608" s="1">
        <f t="shared" si="6"/>
        <v>0</v>
      </c>
    </row>
    <row r="609">
      <c r="D609" s="2"/>
      <c r="E609" s="2"/>
      <c r="H609" s="2"/>
      <c r="I609" s="2"/>
      <c r="J609" s="2"/>
      <c r="K609" s="2"/>
      <c r="M609" s="2"/>
      <c r="P609" s="1" t="str">
        <f>AVERAGE(VLOOKUP(A609,'🏈NFL Efficiency'!C:N,12,false),VLOOKUP(A609,'🏉NFL'!C:V,20,false))</f>
        <v>#N/A</v>
      </c>
      <c r="R609" s="1">
        <f t="shared" si="6"/>
        <v>0</v>
      </c>
    </row>
    <row r="610">
      <c r="D610" s="2"/>
      <c r="E610" s="2"/>
      <c r="H610" s="2"/>
      <c r="I610" s="2"/>
      <c r="J610" s="2"/>
      <c r="K610" s="2"/>
      <c r="M610" s="2"/>
      <c r="P610" s="1" t="str">
        <f>AVERAGE(VLOOKUP(A610,'🏈NFL Efficiency'!C:N,12,false),VLOOKUP(A610,'🏉NFL'!C:V,20,false))</f>
        <v>#N/A</v>
      </c>
      <c r="R610" s="1">
        <f t="shared" si="6"/>
        <v>0</v>
      </c>
    </row>
    <row r="611">
      <c r="D611" s="2"/>
      <c r="E611" s="2"/>
      <c r="H611" s="2"/>
      <c r="I611" s="2"/>
      <c r="J611" s="2"/>
      <c r="K611" s="2"/>
      <c r="M611" s="2"/>
      <c r="P611" s="1" t="str">
        <f>AVERAGE(VLOOKUP(A611,'🏈NFL Efficiency'!C:N,12,false),VLOOKUP(A611,'🏉NFL'!C:V,20,false))</f>
        <v>#N/A</v>
      </c>
      <c r="R611" s="1">
        <f t="shared" si="6"/>
        <v>0</v>
      </c>
    </row>
    <row r="612">
      <c r="D612" s="2"/>
      <c r="E612" s="2"/>
      <c r="H612" s="2"/>
      <c r="I612" s="2"/>
      <c r="J612" s="2"/>
      <c r="K612" s="2"/>
      <c r="M612" s="2"/>
      <c r="P612" s="1" t="str">
        <f>AVERAGE(VLOOKUP(A612,'🏈NFL Efficiency'!C:N,12,false),VLOOKUP(A612,'🏉NFL'!C:V,20,false))</f>
        <v>#N/A</v>
      </c>
      <c r="R612" s="1">
        <f t="shared" si="6"/>
        <v>0</v>
      </c>
    </row>
    <row r="613">
      <c r="D613" s="2"/>
      <c r="E613" s="2"/>
      <c r="H613" s="2"/>
      <c r="I613" s="2"/>
      <c r="J613" s="2"/>
      <c r="K613" s="2"/>
      <c r="M613" s="2"/>
      <c r="P613" s="1" t="str">
        <f>AVERAGE(VLOOKUP(A613,'🏈NFL Efficiency'!C:N,12,false),VLOOKUP(A613,'🏉NFL'!C:V,20,false))</f>
        <v>#N/A</v>
      </c>
      <c r="R613" s="1">
        <f t="shared" si="6"/>
        <v>0</v>
      </c>
    </row>
    <row r="614">
      <c r="D614" s="2"/>
      <c r="E614" s="2"/>
      <c r="H614" s="2"/>
      <c r="I614" s="2"/>
      <c r="J614" s="2"/>
      <c r="K614" s="2"/>
      <c r="M614" s="2"/>
      <c r="P614" s="1" t="str">
        <f>AVERAGE(VLOOKUP(A614,'🏈NFL Efficiency'!C:N,12,false),VLOOKUP(A614,'🏉NFL'!C:V,20,false))</f>
        <v>#N/A</v>
      </c>
      <c r="R614" s="1">
        <f t="shared" si="6"/>
        <v>0</v>
      </c>
    </row>
    <row r="615">
      <c r="D615" s="2"/>
      <c r="E615" s="2"/>
      <c r="H615" s="2"/>
      <c r="I615" s="2"/>
      <c r="J615" s="2"/>
      <c r="K615" s="2"/>
      <c r="M615" s="2"/>
      <c r="P615" s="1" t="str">
        <f>AVERAGE(VLOOKUP(A615,'🏈NFL Efficiency'!C:N,12,false),VLOOKUP(A615,'🏉NFL'!C:V,20,false))</f>
        <v>#N/A</v>
      </c>
      <c r="R615" s="1">
        <f t="shared" si="6"/>
        <v>0</v>
      </c>
    </row>
    <row r="616">
      <c r="D616" s="2"/>
      <c r="E616" s="2"/>
      <c r="H616" s="2"/>
      <c r="I616" s="2"/>
      <c r="J616" s="2"/>
      <c r="K616" s="2"/>
      <c r="M616" s="2"/>
      <c r="P616" s="1" t="str">
        <f>AVERAGE(VLOOKUP(A616,'🏈NFL Efficiency'!C:N,12,false),VLOOKUP(A616,'🏉NFL'!C:V,20,false))</f>
        <v>#N/A</v>
      </c>
      <c r="R616" s="1">
        <f t="shared" si="6"/>
        <v>0</v>
      </c>
    </row>
    <row r="617">
      <c r="D617" s="2"/>
      <c r="E617" s="2"/>
      <c r="H617" s="2"/>
      <c r="I617" s="2"/>
      <c r="J617" s="2"/>
      <c r="K617" s="2"/>
      <c r="M617" s="2"/>
      <c r="P617" s="1" t="str">
        <f>AVERAGE(VLOOKUP(A617,'🏈NFL Efficiency'!C:N,12,false),VLOOKUP(A617,'🏉NFL'!C:V,20,false))</f>
        <v>#N/A</v>
      </c>
      <c r="R617" s="1">
        <f t="shared" si="6"/>
        <v>0</v>
      </c>
    </row>
    <row r="618">
      <c r="D618" s="2"/>
      <c r="E618" s="2"/>
      <c r="H618" s="2"/>
      <c r="I618" s="2"/>
      <c r="J618" s="2"/>
      <c r="K618" s="2"/>
      <c r="M618" s="2"/>
      <c r="P618" s="1" t="str">
        <f>AVERAGE(VLOOKUP(A618,'🏈NFL Efficiency'!C:N,12,false),VLOOKUP(A618,'🏉NFL'!C:V,20,false))</f>
        <v>#N/A</v>
      </c>
      <c r="R618" s="1">
        <f t="shared" si="6"/>
        <v>0</v>
      </c>
    </row>
    <row r="619">
      <c r="D619" s="2"/>
      <c r="E619" s="2"/>
      <c r="H619" s="2"/>
      <c r="I619" s="2"/>
      <c r="J619" s="2"/>
      <c r="K619" s="2"/>
      <c r="M619" s="2"/>
      <c r="P619" s="1" t="str">
        <f>AVERAGE(VLOOKUP(A619,'🏈NFL Efficiency'!C:N,12,false),VLOOKUP(A619,'🏉NFL'!C:V,20,false))</f>
        <v>#N/A</v>
      </c>
      <c r="R619" s="1">
        <f t="shared" si="6"/>
        <v>0</v>
      </c>
    </row>
    <row r="620">
      <c r="D620" s="2"/>
      <c r="E620" s="2"/>
      <c r="H620" s="2"/>
      <c r="I620" s="2"/>
      <c r="J620" s="2"/>
      <c r="K620" s="2"/>
      <c r="M620" s="2"/>
      <c r="P620" s="1" t="str">
        <f>AVERAGE(VLOOKUP(A620,'🏈NFL Efficiency'!C:N,12,false),VLOOKUP(A620,'🏉NFL'!C:V,20,false))</f>
        <v>#N/A</v>
      </c>
      <c r="R620" s="1">
        <f t="shared" si="6"/>
        <v>0</v>
      </c>
    </row>
    <row r="621">
      <c r="D621" s="2"/>
      <c r="E621" s="2"/>
      <c r="H621" s="2"/>
      <c r="I621" s="2"/>
      <c r="J621" s="2"/>
      <c r="K621" s="2"/>
      <c r="M621" s="2"/>
      <c r="P621" s="1" t="str">
        <f>AVERAGE(VLOOKUP(A621,'🏈NFL Efficiency'!C:N,12,false),VLOOKUP(A621,'🏉NFL'!C:V,20,false))</f>
        <v>#N/A</v>
      </c>
      <c r="R621" s="1">
        <f t="shared" si="6"/>
        <v>0</v>
      </c>
    </row>
    <row r="622">
      <c r="D622" s="2"/>
      <c r="E622" s="2"/>
      <c r="H622" s="2"/>
      <c r="I622" s="2"/>
      <c r="J622" s="2"/>
      <c r="K622" s="2"/>
      <c r="M622" s="2"/>
      <c r="P622" s="1" t="str">
        <f>AVERAGE(VLOOKUP(A622,'🏈NFL Efficiency'!C:N,12,false),VLOOKUP(A622,'🏉NFL'!C:V,20,false))</f>
        <v>#N/A</v>
      </c>
      <c r="R622" s="1">
        <f t="shared" si="6"/>
        <v>0</v>
      </c>
    </row>
    <row r="623">
      <c r="D623" s="2"/>
      <c r="E623" s="2"/>
      <c r="H623" s="2"/>
      <c r="I623" s="2"/>
      <c r="J623" s="2"/>
      <c r="K623" s="2"/>
      <c r="M623" s="2"/>
      <c r="P623" s="1" t="str">
        <f>AVERAGE(VLOOKUP(A623,'🏈NFL Efficiency'!C:N,12,false),VLOOKUP(A623,'🏉NFL'!C:V,20,false))</f>
        <v>#N/A</v>
      </c>
      <c r="R623" s="1">
        <f t="shared" si="6"/>
        <v>0</v>
      </c>
    </row>
    <row r="624">
      <c r="D624" s="2"/>
      <c r="E624" s="2"/>
      <c r="H624" s="2"/>
      <c r="I624" s="2"/>
      <c r="J624" s="2"/>
      <c r="K624" s="2"/>
      <c r="M624" s="2"/>
      <c r="P624" s="1" t="str">
        <f>AVERAGE(VLOOKUP(A624,'🏈NFL Efficiency'!C:N,12,false),VLOOKUP(A624,'🏉NFL'!C:V,20,false))</f>
        <v>#N/A</v>
      </c>
      <c r="R624" s="1">
        <f t="shared" si="6"/>
        <v>0</v>
      </c>
    </row>
    <row r="625">
      <c r="D625" s="2"/>
      <c r="E625" s="2"/>
      <c r="H625" s="2"/>
      <c r="I625" s="2"/>
      <c r="J625" s="2"/>
      <c r="K625" s="2"/>
      <c r="M625" s="2"/>
      <c r="P625" s="1" t="str">
        <f>AVERAGE(VLOOKUP(A625,'🏈NFL Efficiency'!C:N,12,false),VLOOKUP(A625,'🏉NFL'!C:V,20,false))</f>
        <v>#N/A</v>
      </c>
      <c r="R625" s="1">
        <f t="shared" si="6"/>
        <v>0</v>
      </c>
    </row>
    <row r="626">
      <c r="D626" s="2"/>
      <c r="E626" s="2"/>
      <c r="H626" s="2"/>
      <c r="I626" s="2"/>
      <c r="J626" s="2"/>
      <c r="K626" s="2"/>
      <c r="M626" s="2"/>
      <c r="P626" s="1" t="str">
        <f>AVERAGE(VLOOKUP(A626,'🏈NFL Efficiency'!C:N,12,false),VLOOKUP(A626,'🏉NFL'!C:V,20,false))</f>
        <v>#N/A</v>
      </c>
      <c r="R626" s="1">
        <f t="shared" si="6"/>
        <v>0</v>
      </c>
    </row>
    <row r="627">
      <c r="D627" s="2"/>
      <c r="E627" s="2"/>
      <c r="H627" s="2"/>
      <c r="I627" s="2"/>
      <c r="J627" s="2"/>
      <c r="K627" s="2"/>
      <c r="M627" s="2"/>
      <c r="P627" s="1" t="str">
        <f>AVERAGE(VLOOKUP(A627,'🏈NFL Efficiency'!C:N,12,false),VLOOKUP(A627,'🏉NFL'!C:V,20,false))</f>
        <v>#N/A</v>
      </c>
      <c r="R627" s="1">
        <f t="shared" si="6"/>
        <v>0</v>
      </c>
    </row>
    <row r="628">
      <c r="D628" s="2"/>
      <c r="E628" s="2"/>
      <c r="H628" s="2"/>
      <c r="I628" s="2"/>
      <c r="J628" s="2"/>
      <c r="K628" s="2"/>
      <c r="M628" s="2"/>
      <c r="P628" s="1" t="str">
        <f>AVERAGE(VLOOKUP(A628,'🏈NFL Efficiency'!C:N,12,false),VLOOKUP(A628,'🏉NFL'!C:V,20,false))</f>
        <v>#N/A</v>
      </c>
      <c r="R628" s="1">
        <f t="shared" si="6"/>
        <v>0</v>
      </c>
    </row>
    <row r="629">
      <c r="D629" s="2"/>
      <c r="E629" s="2"/>
      <c r="H629" s="2"/>
      <c r="I629" s="2"/>
      <c r="J629" s="2"/>
      <c r="K629" s="2"/>
      <c r="M629" s="2"/>
      <c r="P629" s="1" t="str">
        <f>AVERAGE(VLOOKUP(A629,'🏈NFL Efficiency'!C:N,12,false),VLOOKUP(A629,'🏉NFL'!C:V,20,false))</f>
        <v>#N/A</v>
      </c>
      <c r="R629" s="1">
        <f t="shared" si="6"/>
        <v>0</v>
      </c>
    </row>
    <row r="630">
      <c r="D630" s="2"/>
      <c r="E630" s="2"/>
      <c r="H630" s="2"/>
      <c r="I630" s="2"/>
      <c r="J630" s="2"/>
      <c r="K630" s="2"/>
      <c r="M630" s="2"/>
      <c r="P630" s="1" t="str">
        <f>AVERAGE(VLOOKUP(A630,'🏈NFL Efficiency'!C:N,12,false),VLOOKUP(A630,'🏉NFL'!C:V,20,false))</f>
        <v>#N/A</v>
      </c>
      <c r="R630" s="1">
        <f t="shared" si="6"/>
        <v>0</v>
      </c>
    </row>
    <row r="631">
      <c r="D631" s="2"/>
      <c r="E631" s="2"/>
      <c r="H631" s="2"/>
      <c r="I631" s="2"/>
      <c r="J631" s="2"/>
      <c r="K631" s="2"/>
      <c r="M631" s="2"/>
      <c r="P631" s="1" t="str">
        <f>AVERAGE(VLOOKUP(A631,'🏈NFL Efficiency'!C:N,12,false),VLOOKUP(A631,'🏉NFL'!C:V,20,false))</f>
        <v>#N/A</v>
      </c>
      <c r="R631" s="1">
        <f t="shared" si="6"/>
        <v>0</v>
      </c>
    </row>
    <row r="632">
      <c r="D632" s="2"/>
      <c r="E632" s="2"/>
      <c r="H632" s="2"/>
      <c r="I632" s="2"/>
      <c r="J632" s="2"/>
      <c r="K632" s="2"/>
      <c r="M632" s="2"/>
      <c r="P632" s="1" t="str">
        <f>AVERAGE(VLOOKUP(A632,'🏈NFL Efficiency'!C:N,12,false),VLOOKUP(A632,'🏉NFL'!C:V,20,false))</f>
        <v>#N/A</v>
      </c>
      <c r="R632" s="1">
        <f t="shared" si="6"/>
        <v>0</v>
      </c>
    </row>
    <row r="633">
      <c r="D633" s="2"/>
      <c r="E633" s="2"/>
      <c r="H633" s="2"/>
      <c r="I633" s="2"/>
      <c r="J633" s="2"/>
      <c r="K633" s="2"/>
      <c r="M633" s="2"/>
      <c r="P633" s="1" t="str">
        <f>AVERAGE(VLOOKUP(A633,'🏈NFL Efficiency'!C:N,12,false),VLOOKUP(A633,'🏉NFL'!C:V,20,false))</f>
        <v>#N/A</v>
      </c>
      <c r="R633" s="1">
        <f t="shared" si="6"/>
        <v>0</v>
      </c>
    </row>
    <row r="634">
      <c r="D634" s="2"/>
      <c r="E634" s="2"/>
      <c r="H634" s="2"/>
      <c r="I634" s="2"/>
      <c r="J634" s="2"/>
      <c r="K634" s="2"/>
      <c r="M634" s="2"/>
      <c r="P634" s="1" t="str">
        <f>AVERAGE(VLOOKUP(A634,'🏈NFL Efficiency'!C:N,12,false),VLOOKUP(A634,'🏉NFL'!C:V,20,false))</f>
        <v>#N/A</v>
      </c>
      <c r="R634" s="1">
        <f t="shared" si="6"/>
        <v>0</v>
      </c>
    </row>
    <row r="635">
      <c r="D635" s="2"/>
      <c r="E635" s="2"/>
      <c r="H635" s="2"/>
      <c r="I635" s="2"/>
      <c r="J635" s="2"/>
      <c r="K635" s="2"/>
      <c r="M635" s="2"/>
      <c r="P635" s="1" t="str">
        <f>AVERAGE(VLOOKUP(A635,'🏈NFL Efficiency'!C:N,12,false),VLOOKUP(A635,'🏉NFL'!C:V,20,false))</f>
        <v>#N/A</v>
      </c>
      <c r="R635" s="1">
        <f t="shared" si="6"/>
        <v>0</v>
      </c>
    </row>
    <row r="636">
      <c r="D636" s="2"/>
      <c r="E636" s="2"/>
      <c r="H636" s="2"/>
      <c r="I636" s="2"/>
      <c r="J636" s="2"/>
      <c r="K636" s="2"/>
      <c r="M636" s="2"/>
      <c r="P636" s="1" t="str">
        <f>AVERAGE(VLOOKUP(A636,'🏈NFL Efficiency'!C:N,12,false),VLOOKUP(A636,'🏉NFL'!C:V,20,false))</f>
        <v>#N/A</v>
      </c>
      <c r="R636" s="1">
        <f t="shared" si="6"/>
        <v>0</v>
      </c>
    </row>
    <row r="637">
      <c r="D637" s="2"/>
      <c r="E637" s="2"/>
      <c r="H637" s="2"/>
      <c r="I637" s="2"/>
      <c r="J637" s="2"/>
      <c r="K637" s="2"/>
      <c r="M637" s="2"/>
      <c r="P637" s="1" t="str">
        <f>AVERAGE(VLOOKUP(A637,'🏈NFL Efficiency'!C:N,12,false),VLOOKUP(A637,'🏉NFL'!C:V,20,false))</f>
        <v>#N/A</v>
      </c>
      <c r="R637" s="1">
        <f t="shared" si="6"/>
        <v>0</v>
      </c>
    </row>
    <row r="638">
      <c r="D638" s="2"/>
      <c r="E638" s="2"/>
      <c r="H638" s="2"/>
      <c r="I638" s="2"/>
      <c r="J638" s="2"/>
      <c r="K638" s="2"/>
      <c r="M638" s="2"/>
      <c r="P638" s="1" t="str">
        <f>AVERAGE(VLOOKUP(A638,'🏈NFL Efficiency'!C:N,12,false),VLOOKUP(A638,'🏉NFL'!C:V,20,false))</f>
        <v>#N/A</v>
      </c>
      <c r="R638" s="1">
        <f t="shared" si="6"/>
        <v>0</v>
      </c>
    </row>
    <row r="639">
      <c r="D639" s="2"/>
      <c r="E639" s="2"/>
      <c r="H639" s="2"/>
      <c r="I639" s="2"/>
      <c r="J639" s="2"/>
      <c r="K639" s="2"/>
      <c r="M639" s="2"/>
      <c r="P639" s="1" t="str">
        <f>AVERAGE(VLOOKUP(A639,'🏈NFL Efficiency'!C:N,12,false),VLOOKUP(A639,'🏉NFL'!C:V,20,false))</f>
        <v>#N/A</v>
      </c>
      <c r="R639" s="1">
        <f t="shared" si="6"/>
        <v>0</v>
      </c>
    </row>
    <row r="640">
      <c r="D640" s="2"/>
      <c r="E640" s="2"/>
      <c r="H640" s="2"/>
      <c r="I640" s="2"/>
      <c r="J640" s="2"/>
      <c r="K640" s="2"/>
      <c r="M640" s="2"/>
      <c r="P640" s="1" t="str">
        <f>AVERAGE(VLOOKUP(A640,'🏈NFL Efficiency'!C:N,12,false),VLOOKUP(A640,'🏉NFL'!C:V,20,false))</f>
        <v>#N/A</v>
      </c>
      <c r="R640" s="1">
        <f t="shared" si="6"/>
        <v>0</v>
      </c>
    </row>
    <row r="641">
      <c r="D641" s="2"/>
      <c r="E641" s="2"/>
      <c r="H641" s="2"/>
      <c r="I641" s="2"/>
      <c r="J641" s="2"/>
      <c r="K641" s="2"/>
      <c r="M641" s="2"/>
      <c r="P641" s="1" t="str">
        <f>AVERAGE(VLOOKUP(A641,'🏈NFL Efficiency'!C:N,12,false),VLOOKUP(A641,'🏉NFL'!C:V,20,false))</f>
        <v>#N/A</v>
      </c>
      <c r="R641" s="1">
        <f t="shared" si="6"/>
        <v>0</v>
      </c>
    </row>
    <row r="642">
      <c r="D642" s="2"/>
      <c r="E642" s="2"/>
      <c r="H642" s="2"/>
      <c r="I642" s="2"/>
      <c r="J642" s="2"/>
      <c r="K642" s="2"/>
      <c r="M642" s="2"/>
      <c r="P642" s="1" t="str">
        <f>AVERAGE(VLOOKUP(A642,'🏈NFL Efficiency'!C:N,12,false),VLOOKUP(A642,'🏉NFL'!C:V,20,false))</f>
        <v>#N/A</v>
      </c>
      <c r="R642" s="1">
        <f t="shared" si="6"/>
        <v>0</v>
      </c>
    </row>
    <row r="643">
      <c r="D643" s="2"/>
      <c r="E643" s="2"/>
      <c r="H643" s="2"/>
      <c r="I643" s="2"/>
      <c r="J643" s="2"/>
      <c r="K643" s="2"/>
      <c r="M643" s="2"/>
      <c r="P643" s="1" t="str">
        <f>AVERAGE(VLOOKUP(A643,'🏈NFL Efficiency'!C:N,12,false),VLOOKUP(A643,'🏉NFL'!C:V,20,false))</f>
        <v>#N/A</v>
      </c>
      <c r="R643" s="1">
        <f t="shared" si="6"/>
        <v>0</v>
      </c>
    </row>
    <row r="644">
      <c r="D644" s="2"/>
      <c r="E644" s="2"/>
      <c r="H644" s="2"/>
      <c r="I644" s="2"/>
      <c r="J644" s="2"/>
      <c r="K644" s="2"/>
      <c r="M644" s="2"/>
      <c r="P644" s="1" t="str">
        <f>AVERAGE(VLOOKUP(A644,'🏈NFL Efficiency'!C:N,12,false),VLOOKUP(A644,'🏉NFL'!C:V,20,false))</f>
        <v>#N/A</v>
      </c>
      <c r="R644" s="1">
        <f t="shared" si="6"/>
        <v>0</v>
      </c>
    </row>
    <row r="645">
      <c r="D645" s="2"/>
      <c r="E645" s="2"/>
      <c r="H645" s="2"/>
      <c r="I645" s="2"/>
      <c r="J645" s="2"/>
      <c r="K645" s="2"/>
      <c r="M645" s="2"/>
      <c r="P645" s="1" t="str">
        <f>AVERAGE(VLOOKUP(A645,'🏈NFL Efficiency'!C:N,12,false),VLOOKUP(A645,'🏉NFL'!C:V,20,false))</f>
        <v>#N/A</v>
      </c>
      <c r="R645" s="1">
        <f t="shared" si="6"/>
        <v>0</v>
      </c>
    </row>
    <row r="646">
      <c r="D646" s="2"/>
      <c r="E646" s="2"/>
      <c r="H646" s="2"/>
      <c r="I646" s="2"/>
      <c r="J646" s="2"/>
      <c r="K646" s="2"/>
      <c r="M646" s="2"/>
      <c r="P646" s="1" t="str">
        <f>AVERAGE(VLOOKUP(A646,'🏈NFL Efficiency'!C:N,12,false),VLOOKUP(A646,'🏉NFL'!C:V,20,false))</f>
        <v>#N/A</v>
      </c>
      <c r="R646" s="1">
        <f t="shared" si="6"/>
        <v>0</v>
      </c>
    </row>
    <row r="647">
      <c r="D647" s="2"/>
      <c r="E647" s="2"/>
      <c r="H647" s="2"/>
      <c r="I647" s="2"/>
      <c r="J647" s="2"/>
      <c r="K647" s="2"/>
      <c r="M647" s="2"/>
      <c r="P647" s="1" t="str">
        <f>AVERAGE(VLOOKUP(A647,'🏈NFL Efficiency'!C:N,12,false),VLOOKUP(A647,'🏉NFL'!C:V,20,false))</f>
        <v>#N/A</v>
      </c>
      <c r="R647" s="1">
        <f t="shared" si="6"/>
        <v>0</v>
      </c>
    </row>
    <row r="648">
      <c r="D648" s="2"/>
      <c r="E648" s="2"/>
      <c r="H648" s="2"/>
      <c r="I648" s="2"/>
      <c r="J648" s="2"/>
      <c r="K648" s="2"/>
      <c r="M648" s="2"/>
      <c r="P648" s="1" t="str">
        <f>AVERAGE(VLOOKUP(A648,'🏈NFL Efficiency'!C:N,12,false),VLOOKUP(A648,'🏉NFL'!C:V,20,false))</f>
        <v>#N/A</v>
      </c>
      <c r="R648" s="1">
        <f t="shared" si="6"/>
        <v>0</v>
      </c>
    </row>
    <row r="649">
      <c r="D649" s="2"/>
      <c r="E649" s="2"/>
      <c r="H649" s="2"/>
      <c r="I649" s="2"/>
      <c r="J649" s="2"/>
      <c r="K649" s="2"/>
      <c r="M649" s="2"/>
      <c r="P649" s="1" t="str">
        <f>AVERAGE(VLOOKUP(A649,'🏈NFL Efficiency'!C:N,12,false),VLOOKUP(A649,'🏉NFL'!C:V,20,false))</f>
        <v>#N/A</v>
      </c>
      <c r="R649" s="1">
        <f t="shared" si="6"/>
        <v>0</v>
      </c>
    </row>
    <row r="650">
      <c r="D650" s="2"/>
      <c r="E650" s="2"/>
      <c r="H650" s="2"/>
      <c r="I650" s="2"/>
      <c r="J650" s="2"/>
      <c r="K650" s="2"/>
      <c r="M650" s="2"/>
      <c r="P650" s="1" t="str">
        <f>AVERAGE(VLOOKUP(A650,'🏈NFL Efficiency'!C:N,12,false),VLOOKUP(A650,'🏉NFL'!C:V,20,false))</f>
        <v>#N/A</v>
      </c>
      <c r="R650" s="1">
        <f t="shared" si="6"/>
        <v>0</v>
      </c>
    </row>
    <row r="651">
      <c r="D651" s="2"/>
      <c r="E651" s="2"/>
      <c r="H651" s="2"/>
      <c r="I651" s="2"/>
      <c r="J651" s="2"/>
      <c r="K651" s="2"/>
      <c r="M651" s="2"/>
      <c r="P651" s="1" t="str">
        <f>AVERAGE(VLOOKUP(A651,'🏈NFL Efficiency'!C:N,12,false),VLOOKUP(A651,'🏉NFL'!C:V,20,false))</f>
        <v>#N/A</v>
      </c>
      <c r="R651" s="1">
        <f t="shared" si="6"/>
        <v>0</v>
      </c>
    </row>
    <row r="652">
      <c r="D652" s="2"/>
      <c r="E652" s="2"/>
      <c r="H652" s="2"/>
      <c r="I652" s="2"/>
      <c r="J652" s="2"/>
      <c r="K652" s="2"/>
      <c r="M652" s="2"/>
      <c r="P652" s="1" t="str">
        <f>AVERAGE(VLOOKUP(A652,'🏈NFL Efficiency'!C:N,12,false),VLOOKUP(A652,'🏉NFL'!C:V,20,false))</f>
        <v>#N/A</v>
      </c>
      <c r="R652" s="1">
        <f t="shared" si="6"/>
        <v>0</v>
      </c>
    </row>
    <row r="653">
      <c r="D653" s="2"/>
      <c r="E653" s="2"/>
      <c r="H653" s="2"/>
      <c r="I653" s="2"/>
      <c r="J653" s="2"/>
      <c r="K653" s="2"/>
      <c r="M653" s="2"/>
      <c r="P653" s="1" t="str">
        <f>AVERAGE(VLOOKUP(A653,'🏈NFL Efficiency'!C:N,12,false),VLOOKUP(A653,'🏉NFL'!C:V,20,false))</f>
        <v>#N/A</v>
      </c>
      <c r="R653" s="1">
        <f t="shared" si="6"/>
        <v>0</v>
      </c>
    </row>
    <row r="654">
      <c r="D654" s="2"/>
      <c r="E654" s="2"/>
      <c r="H654" s="2"/>
      <c r="I654" s="2"/>
      <c r="J654" s="2"/>
      <c r="K654" s="2"/>
      <c r="M654" s="2"/>
      <c r="P654" s="1" t="str">
        <f>AVERAGE(VLOOKUP(A654,'🏈NFL Efficiency'!C:N,12,false),VLOOKUP(A654,'🏉NFL'!C:V,20,false))</f>
        <v>#N/A</v>
      </c>
      <c r="R654" s="1">
        <f t="shared" si="6"/>
        <v>0</v>
      </c>
    </row>
    <row r="655">
      <c r="D655" s="2"/>
      <c r="E655" s="2"/>
      <c r="H655" s="2"/>
      <c r="I655" s="2"/>
      <c r="J655" s="2"/>
      <c r="K655" s="2"/>
      <c r="M655" s="2"/>
      <c r="P655" s="1" t="str">
        <f>AVERAGE(VLOOKUP(A655,'🏈NFL Efficiency'!C:N,12,false),VLOOKUP(A655,'🏉NFL'!C:V,20,false))</f>
        <v>#N/A</v>
      </c>
      <c r="R655" s="1">
        <f t="shared" si="6"/>
        <v>0</v>
      </c>
    </row>
    <row r="656">
      <c r="D656" s="2"/>
      <c r="E656" s="2"/>
      <c r="H656" s="2"/>
      <c r="I656" s="2"/>
      <c r="J656" s="2"/>
      <c r="K656" s="2"/>
      <c r="M656" s="2"/>
      <c r="P656" s="1" t="str">
        <f>AVERAGE(VLOOKUP(A656,'🏈NFL Efficiency'!C:N,12,false),VLOOKUP(A656,'🏉NFL'!C:V,20,false))</f>
        <v>#N/A</v>
      </c>
      <c r="R656" s="1">
        <f t="shared" si="6"/>
        <v>0</v>
      </c>
    </row>
    <row r="657">
      <c r="D657" s="2"/>
      <c r="E657" s="2"/>
      <c r="H657" s="2"/>
      <c r="I657" s="2"/>
      <c r="J657" s="2"/>
      <c r="K657" s="2"/>
      <c r="M657" s="2"/>
      <c r="P657" s="1" t="str">
        <f>AVERAGE(VLOOKUP(A657,'🏈NFL Efficiency'!C:N,12,false),VLOOKUP(A657,'🏉NFL'!C:V,20,false))</f>
        <v>#N/A</v>
      </c>
      <c r="R657" s="1">
        <f t="shared" si="6"/>
        <v>0</v>
      </c>
    </row>
    <row r="658">
      <c r="D658" s="2"/>
      <c r="E658" s="2"/>
      <c r="H658" s="2"/>
      <c r="I658" s="2"/>
      <c r="J658" s="2"/>
      <c r="K658" s="2"/>
      <c r="M658" s="2"/>
      <c r="P658" s="1" t="str">
        <f>AVERAGE(VLOOKUP(A658,'🏈NFL Efficiency'!C:N,12,false),VLOOKUP(A658,'🏉NFL'!C:V,20,false))</f>
        <v>#N/A</v>
      </c>
      <c r="R658" s="1">
        <f t="shared" si="6"/>
        <v>0</v>
      </c>
    </row>
    <row r="659">
      <c r="D659" s="2"/>
      <c r="E659" s="2"/>
      <c r="H659" s="2"/>
      <c r="I659" s="2"/>
      <c r="J659" s="2"/>
      <c r="K659" s="2"/>
      <c r="M659" s="2"/>
      <c r="P659" s="1" t="str">
        <f>AVERAGE(VLOOKUP(A659,'🏈NFL Efficiency'!C:N,12,false),VLOOKUP(A659,'🏉NFL'!C:V,20,false))</f>
        <v>#N/A</v>
      </c>
      <c r="R659" s="1">
        <f t="shared" si="6"/>
        <v>0</v>
      </c>
    </row>
    <row r="660">
      <c r="D660" s="2"/>
      <c r="E660" s="2"/>
      <c r="H660" s="2"/>
      <c r="I660" s="2"/>
      <c r="J660" s="2"/>
      <c r="K660" s="2"/>
      <c r="M660" s="2"/>
      <c r="P660" s="1" t="str">
        <f>AVERAGE(VLOOKUP(A660,'🏈NFL Efficiency'!C:N,12,false),VLOOKUP(A660,'🏉NFL'!C:V,20,false))</f>
        <v>#N/A</v>
      </c>
      <c r="R660" s="1">
        <f t="shared" si="6"/>
        <v>0</v>
      </c>
    </row>
    <row r="661">
      <c r="D661" s="2"/>
      <c r="E661" s="2"/>
      <c r="H661" s="2"/>
      <c r="I661" s="2"/>
      <c r="J661" s="2"/>
      <c r="K661" s="2"/>
      <c r="M661" s="2"/>
      <c r="P661" s="1" t="str">
        <f>AVERAGE(VLOOKUP(A661,'🏈NFL Efficiency'!C:N,12,false),VLOOKUP(A661,'🏉NFL'!C:V,20,false))</f>
        <v>#N/A</v>
      </c>
      <c r="R661" s="1">
        <f t="shared" si="6"/>
        <v>0</v>
      </c>
    </row>
    <row r="662">
      <c r="D662" s="2"/>
      <c r="E662" s="2"/>
      <c r="H662" s="2"/>
      <c r="I662" s="2"/>
      <c r="J662" s="2"/>
      <c r="K662" s="2"/>
      <c r="M662" s="2"/>
      <c r="P662" s="1" t="str">
        <f>AVERAGE(VLOOKUP(A662,'🏈NFL Efficiency'!C:N,12,false),VLOOKUP(A662,'🏉NFL'!C:V,20,false))</f>
        <v>#N/A</v>
      </c>
      <c r="R662" s="1">
        <f t="shared" si="6"/>
        <v>0</v>
      </c>
    </row>
    <row r="663">
      <c r="D663" s="2"/>
      <c r="E663" s="2"/>
      <c r="H663" s="2"/>
      <c r="I663" s="2"/>
      <c r="J663" s="2"/>
      <c r="K663" s="2"/>
      <c r="M663" s="2"/>
      <c r="P663" s="1" t="str">
        <f>AVERAGE(VLOOKUP(A663,'🏈NFL Efficiency'!C:N,12,false),VLOOKUP(A663,'🏉NFL'!C:V,20,false))</f>
        <v>#N/A</v>
      </c>
      <c r="R663" s="1">
        <f t="shared" si="6"/>
        <v>0</v>
      </c>
    </row>
    <row r="664">
      <c r="D664" s="2"/>
      <c r="E664" s="2"/>
      <c r="H664" s="2"/>
      <c r="I664" s="2"/>
      <c r="J664" s="2"/>
      <c r="K664" s="2"/>
      <c r="M664" s="2"/>
      <c r="P664" s="1" t="str">
        <f>AVERAGE(VLOOKUP(A664,'🏈NFL Efficiency'!C:N,12,false),VLOOKUP(A664,'🏉NFL'!C:V,20,false))</f>
        <v>#N/A</v>
      </c>
      <c r="R664" s="1">
        <f t="shared" si="6"/>
        <v>0</v>
      </c>
    </row>
    <row r="665">
      <c r="D665" s="2"/>
      <c r="E665" s="2"/>
      <c r="H665" s="2"/>
      <c r="I665" s="2"/>
      <c r="J665" s="2"/>
      <c r="K665" s="2"/>
      <c r="M665" s="2"/>
      <c r="P665" s="1" t="str">
        <f>AVERAGE(VLOOKUP(A665,'🏈NFL Efficiency'!C:N,12,false),VLOOKUP(A665,'🏉NFL'!C:V,20,false))</f>
        <v>#N/A</v>
      </c>
      <c r="R665" s="1">
        <f t="shared" si="6"/>
        <v>0</v>
      </c>
    </row>
    <row r="666">
      <c r="D666" s="2"/>
      <c r="E666" s="2"/>
      <c r="H666" s="2"/>
      <c r="I666" s="2"/>
      <c r="J666" s="2"/>
      <c r="K666" s="2"/>
      <c r="M666" s="2"/>
      <c r="P666" s="1" t="str">
        <f>AVERAGE(VLOOKUP(A666,'🏈NFL Efficiency'!C:N,12,false),VLOOKUP(A666,'🏉NFL'!C:V,20,false))</f>
        <v>#N/A</v>
      </c>
      <c r="R666" s="1">
        <f t="shared" si="6"/>
        <v>0</v>
      </c>
    </row>
    <row r="667">
      <c r="D667" s="2"/>
      <c r="E667" s="2"/>
      <c r="H667" s="2"/>
      <c r="I667" s="2"/>
      <c r="J667" s="2"/>
      <c r="K667" s="2"/>
      <c r="M667" s="2"/>
      <c r="P667" s="1" t="str">
        <f>AVERAGE(VLOOKUP(A667,'🏈NFL Efficiency'!C:N,12,false),VLOOKUP(A667,'🏉NFL'!C:V,20,false))</f>
        <v>#N/A</v>
      </c>
      <c r="R667" s="1">
        <f t="shared" si="6"/>
        <v>0</v>
      </c>
    </row>
    <row r="668">
      <c r="D668" s="2"/>
      <c r="E668" s="2"/>
      <c r="H668" s="2"/>
      <c r="I668" s="2"/>
      <c r="J668" s="2"/>
      <c r="K668" s="2"/>
      <c r="M668" s="2"/>
      <c r="P668" s="1" t="str">
        <f>AVERAGE(VLOOKUP(A668,'🏈NFL Efficiency'!C:N,12,false),VLOOKUP(A668,'🏉NFL'!C:V,20,false))</f>
        <v>#N/A</v>
      </c>
      <c r="R668" s="1">
        <f t="shared" si="6"/>
        <v>0</v>
      </c>
    </row>
    <row r="669">
      <c r="D669" s="2"/>
      <c r="E669" s="2"/>
      <c r="H669" s="2"/>
      <c r="I669" s="2"/>
      <c r="J669" s="2"/>
      <c r="K669" s="2"/>
      <c r="M669" s="2"/>
      <c r="P669" s="1" t="str">
        <f>AVERAGE(VLOOKUP(A669,'🏈NFL Efficiency'!C:N,12,false),VLOOKUP(A669,'🏉NFL'!C:V,20,false))</f>
        <v>#N/A</v>
      </c>
      <c r="R669" s="1">
        <f t="shared" si="6"/>
        <v>0</v>
      </c>
    </row>
    <row r="670">
      <c r="D670" s="2"/>
      <c r="E670" s="2"/>
      <c r="H670" s="2"/>
      <c r="I670" s="2"/>
      <c r="J670" s="2"/>
      <c r="K670" s="2"/>
      <c r="M670" s="2"/>
      <c r="P670" s="1" t="str">
        <f>AVERAGE(VLOOKUP(A670,'🏈NFL Efficiency'!C:N,12,false),VLOOKUP(A670,'🏉NFL'!C:V,20,false))</f>
        <v>#N/A</v>
      </c>
      <c r="R670" s="1">
        <f t="shared" si="6"/>
        <v>0</v>
      </c>
    </row>
    <row r="671">
      <c r="D671" s="2"/>
      <c r="E671" s="2"/>
      <c r="H671" s="2"/>
      <c r="I671" s="2"/>
      <c r="J671" s="2"/>
      <c r="K671" s="2"/>
      <c r="M671" s="2"/>
      <c r="P671" s="1" t="str">
        <f>AVERAGE(VLOOKUP(A671,'🏈NFL Efficiency'!C:N,12,false),VLOOKUP(A671,'🏉NFL'!C:V,20,false))</f>
        <v>#N/A</v>
      </c>
      <c r="R671" s="1">
        <f t="shared" si="6"/>
        <v>0</v>
      </c>
    </row>
    <row r="672">
      <c r="D672" s="2"/>
      <c r="E672" s="2"/>
      <c r="H672" s="2"/>
      <c r="I672" s="2"/>
      <c r="J672" s="2"/>
      <c r="K672" s="2"/>
      <c r="M672" s="2"/>
      <c r="P672" s="1" t="str">
        <f>AVERAGE(VLOOKUP(A672,'🏈NFL Efficiency'!C:N,12,false),VLOOKUP(A672,'🏉NFL'!C:V,20,false))</f>
        <v>#N/A</v>
      </c>
      <c r="R672" s="1">
        <f t="shared" si="6"/>
        <v>0</v>
      </c>
    </row>
    <row r="673">
      <c r="D673" s="2"/>
      <c r="E673" s="2"/>
      <c r="H673" s="2"/>
      <c r="I673" s="2"/>
      <c r="J673" s="2"/>
      <c r="K673" s="2"/>
      <c r="M673" s="2"/>
      <c r="P673" s="1" t="str">
        <f>AVERAGE(VLOOKUP(A673,'🏈NFL Efficiency'!C:N,12,false),VLOOKUP(A673,'🏉NFL'!C:V,20,false))</f>
        <v>#N/A</v>
      </c>
      <c r="R673" s="1">
        <f t="shared" si="6"/>
        <v>0</v>
      </c>
    </row>
    <row r="674">
      <c r="D674" s="2"/>
      <c r="E674" s="2"/>
      <c r="H674" s="2"/>
      <c r="I674" s="2"/>
      <c r="J674" s="2"/>
      <c r="K674" s="2"/>
      <c r="M674" s="2"/>
      <c r="P674" s="1" t="str">
        <f>AVERAGE(VLOOKUP(A674,'🏈NFL Efficiency'!C:N,12,false),VLOOKUP(A674,'🏉NFL'!C:V,20,false))</f>
        <v>#N/A</v>
      </c>
      <c r="R674" s="1">
        <f t="shared" si="6"/>
        <v>0</v>
      </c>
    </row>
    <row r="675">
      <c r="D675" s="2"/>
      <c r="E675" s="2"/>
      <c r="H675" s="2"/>
      <c r="I675" s="2"/>
      <c r="J675" s="2"/>
      <c r="K675" s="2"/>
      <c r="M675" s="2"/>
      <c r="P675" s="1" t="str">
        <f>AVERAGE(VLOOKUP(A675,'🏈NFL Efficiency'!C:N,12,false),VLOOKUP(A675,'🏉NFL'!C:V,20,false))</f>
        <v>#N/A</v>
      </c>
      <c r="R675" s="1">
        <f t="shared" si="6"/>
        <v>0</v>
      </c>
    </row>
    <row r="676">
      <c r="D676" s="2"/>
      <c r="E676" s="2"/>
      <c r="H676" s="2"/>
      <c r="I676" s="2"/>
      <c r="J676" s="2"/>
      <c r="K676" s="2"/>
      <c r="M676" s="2"/>
      <c r="P676" s="1" t="str">
        <f>AVERAGE(VLOOKUP(A676,'🏈NFL Efficiency'!C:N,12,false),VLOOKUP(A676,'🏉NFL'!C:V,20,false))</f>
        <v>#N/A</v>
      </c>
      <c r="R676" s="1">
        <f t="shared" si="6"/>
        <v>0</v>
      </c>
    </row>
    <row r="677">
      <c r="D677" s="2"/>
      <c r="E677" s="2"/>
      <c r="H677" s="2"/>
      <c r="I677" s="2"/>
      <c r="J677" s="2"/>
      <c r="K677" s="2"/>
      <c r="M677" s="2"/>
      <c r="P677" s="1" t="str">
        <f>AVERAGE(VLOOKUP(A677,'🏈NFL Efficiency'!C:N,12,false),VLOOKUP(A677,'🏉NFL'!C:V,20,false))</f>
        <v>#N/A</v>
      </c>
      <c r="R677" s="1">
        <f t="shared" si="6"/>
        <v>0</v>
      </c>
    </row>
    <row r="678">
      <c r="D678" s="2"/>
      <c r="E678" s="2"/>
      <c r="H678" s="2"/>
      <c r="I678" s="2"/>
      <c r="J678" s="2"/>
      <c r="K678" s="2"/>
      <c r="M678" s="2"/>
      <c r="P678" s="1" t="str">
        <f>AVERAGE(VLOOKUP(A678,'🏈NFL Efficiency'!C:N,12,false),VLOOKUP(A678,'🏉NFL'!C:V,20,false))</f>
        <v>#N/A</v>
      </c>
      <c r="R678" s="1">
        <f t="shared" si="6"/>
        <v>0</v>
      </c>
    </row>
    <row r="679">
      <c r="D679" s="2"/>
      <c r="E679" s="2"/>
      <c r="H679" s="2"/>
      <c r="I679" s="2"/>
      <c r="J679" s="2"/>
      <c r="K679" s="2"/>
      <c r="M679" s="2"/>
      <c r="P679" s="1" t="str">
        <f>AVERAGE(VLOOKUP(A679,'🏈NFL Efficiency'!C:N,12,false),VLOOKUP(A679,'🏉NFL'!C:V,20,false))</f>
        <v>#N/A</v>
      </c>
      <c r="R679" s="1">
        <f t="shared" si="6"/>
        <v>0</v>
      </c>
    </row>
    <row r="680">
      <c r="D680" s="2"/>
      <c r="E680" s="2"/>
      <c r="H680" s="2"/>
      <c r="I680" s="2"/>
      <c r="J680" s="2"/>
      <c r="K680" s="2"/>
      <c r="M680" s="2"/>
      <c r="P680" s="1" t="str">
        <f>AVERAGE(VLOOKUP(A680,'🏈NFL Efficiency'!C:N,12,false),VLOOKUP(A680,'🏉NFL'!C:V,20,false))</f>
        <v>#N/A</v>
      </c>
      <c r="R680" s="1">
        <f t="shared" si="6"/>
        <v>0</v>
      </c>
    </row>
    <row r="681">
      <c r="D681" s="2"/>
      <c r="E681" s="2"/>
      <c r="H681" s="2"/>
      <c r="I681" s="2"/>
      <c r="J681" s="2"/>
      <c r="K681" s="2"/>
      <c r="M681" s="2"/>
      <c r="P681" s="1" t="str">
        <f>AVERAGE(VLOOKUP(A681,'🏈NFL Efficiency'!C:N,12,false),VLOOKUP(A681,'🏉NFL'!C:V,20,false))</f>
        <v>#N/A</v>
      </c>
      <c r="R681" s="1">
        <f t="shared" si="6"/>
        <v>0</v>
      </c>
    </row>
    <row r="682">
      <c r="D682" s="2"/>
      <c r="E682" s="2"/>
      <c r="H682" s="2"/>
      <c r="I682" s="2"/>
      <c r="J682" s="2"/>
      <c r="K682" s="2"/>
      <c r="M682" s="2"/>
      <c r="P682" s="1" t="str">
        <f>AVERAGE(VLOOKUP(A682,'🏈NFL Efficiency'!C:N,12,false),VLOOKUP(A682,'🏉NFL'!C:V,20,false))</f>
        <v>#N/A</v>
      </c>
      <c r="R682" s="1">
        <f t="shared" si="6"/>
        <v>0</v>
      </c>
    </row>
    <row r="683">
      <c r="D683" s="2"/>
      <c r="E683" s="2"/>
      <c r="H683" s="2"/>
      <c r="I683" s="2"/>
      <c r="J683" s="2"/>
      <c r="K683" s="2"/>
      <c r="M683" s="2"/>
      <c r="P683" s="1" t="str">
        <f>AVERAGE(VLOOKUP(A683,'🏈NFL Efficiency'!C:N,12,false),VLOOKUP(A683,'🏉NFL'!C:V,20,false))</f>
        <v>#N/A</v>
      </c>
      <c r="R683" s="1">
        <f t="shared" si="6"/>
        <v>0</v>
      </c>
    </row>
    <row r="684">
      <c r="D684" s="2"/>
      <c r="E684" s="2"/>
      <c r="H684" s="2"/>
      <c r="I684" s="2"/>
      <c r="J684" s="2"/>
      <c r="K684" s="2"/>
      <c r="M684" s="2"/>
      <c r="P684" s="1" t="str">
        <f>AVERAGE(VLOOKUP(A684,'🏈NFL Efficiency'!C:N,12,false),VLOOKUP(A684,'🏉NFL'!C:V,20,false))</f>
        <v>#N/A</v>
      </c>
      <c r="R684" s="1">
        <f t="shared" si="6"/>
        <v>0</v>
      </c>
    </row>
    <row r="685">
      <c r="D685" s="2"/>
      <c r="E685" s="2"/>
      <c r="H685" s="2"/>
      <c r="I685" s="2"/>
      <c r="J685" s="2"/>
      <c r="K685" s="2"/>
      <c r="M685" s="2"/>
      <c r="P685" s="1" t="str">
        <f>AVERAGE(VLOOKUP(A685,'🏈NFL Efficiency'!C:N,12,false),VLOOKUP(A685,'🏉NFL'!C:V,20,false))</f>
        <v>#N/A</v>
      </c>
      <c r="R685" s="1">
        <f t="shared" si="6"/>
        <v>0</v>
      </c>
    </row>
    <row r="686">
      <c r="D686" s="2"/>
      <c r="E686" s="2"/>
      <c r="H686" s="2"/>
      <c r="I686" s="2"/>
      <c r="J686" s="2"/>
      <c r="K686" s="2"/>
      <c r="M686" s="2"/>
      <c r="P686" s="1" t="str">
        <f>AVERAGE(VLOOKUP(A686,'🏈NFL Efficiency'!C:N,12,false),VLOOKUP(A686,'🏉NFL'!C:V,20,false))</f>
        <v>#N/A</v>
      </c>
      <c r="R686" s="1">
        <f t="shared" si="6"/>
        <v>0</v>
      </c>
    </row>
    <row r="687">
      <c r="D687" s="2"/>
      <c r="E687" s="2"/>
      <c r="H687" s="2"/>
      <c r="I687" s="2"/>
      <c r="J687" s="2"/>
      <c r="K687" s="2"/>
      <c r="M687" s="2"/>
      <c r="P687" s="1" t="str">
        <f>AVERAGE(VLOOKUP(A687,'🏈NFL Efficiency'!C:N,12,false),VLOOKUP(A687,'🏉NFL'!C:V,20,false))</f>
        <v>#N/A</v>
      </c>
      <c r="R687" s="1">
        <f t="shared" si="6"/>
        <v>0</v>
      </c>
    </row>
    <row r="688">
      <c r="D688" s="2"/>
      <c r="E688" s="2"/>
      <c r="H688" s="2"/>
      <c r="I688" s="2"/>
      <c r="J688" s="2"/>
      <c r="K688" s="2"/>
      <c r="M688" s="2"/>
      <c r="P688" s="1" t="str">
        <f>AVERAGE(VLOOKUP(A688,'🏈NFL Efficiency'!C:N,12,false),VLOOKUP(A688,'🏉NFL'!C:V,20,false))</f>
        <v>#N/A</v>
      </c>
      <c r="R688" s="1">
        <f t="shared" si="6"/>
        <v>0</v>
      </c>
    </row>
    <row r="689">
      <c r="D689" s="2"/>
      <c r="E689" s="2"/>
      <c r="H689" s="2"/>
      <c r="I689" s="2"/>
      <c r="J689" s="2"/>
      <c r="K689" s="2"/>
      <c r="M689" s="2"/>
      <c r="P689" s="1" t="str">
        <f>AVERAGE(VLOOKUP(A689,'🏈NFL Efficiency'!C:N,12,false),VLOOKUP(A689,'🏉NFL'!C:V,20,false))</f>
        <v>#N/A</v>
      </c>
      <c r="R689" s="1">
        <f t="shared" si="6"/>
        <v>0</v>
      </c>
    </row>
    <row r="690">
      <c r="D690" s="2"/>
      <c r="E690" s="2"/>
      <c r="H690" s="2"/>
      <c r="I690" s="2"/>
      <c r="J690" s="2"/>
      <c r="K690" s="2"/>
      <c r="M690" s="2"/>
      <c r="P690" s="1" t="str">
        <f>AVERAGE(VLOOKUP(A690,'🏈NFL Efficiency'!C:N,12,false),VLOOKUP(A690,'🏉NFL'!C:V,20,false))</f>
        <v>#N/A</v>
      </c>
      <c r="R690" s="1">
        <f t="shared" si="6"/>
        <v>0</v>
      </c>
    </row>
    <row r="691">
      <c r="D691" s="2"/>
      <c r="E691" s="2"/>
      <c r="H691" s="2"/>
      <c r="I691" s="2"/>
      <c r="J691" s="2"/>
      <c r="K691" s="2"/>
      <c r="M691" s="2"/>
      <c r="P691" s="1" t="str">
        <f>AVERAGE(VLOOKUP(A691,'🏈NFL Efficiency'!C:N,12,false),VLOOKUP(A691,'🏉NFL'!C:V,20,false))</f>
        <v>#N/A</v>
      </c>
      <c r="R691" s="1">
        <f t="shared" si="6"/>
        <v>0</v>
      </c>
    </row>
    <row r="692">
      <c r="D692" s="2"/>
      <c r="E692" s="2"/>
      <c r="H692" s="2"/>
      <c r="I692" s="2"/>
      <c r="J692" s="2"/>
      <c r="K692" s="2"/>
      <c r="M692" s="2"/>
      <c r="P692" s="1" t="str">
        <f>AVERAGE(VLOOKUP(A692,'🏈NFL Efficiency'!C:N,12,false),VLOOKUP(A692,'🏉NFL'!C:V,20,false))</f>
        <v>#N/A</v>
      </c>
      <c r="R692" s="1">
        <f t="shared" si="6"/>
        <v>0</v>
      </c>
    </row>
    <row r="693">
      <c r="D693" s="2"/>
      <c r="E693" s="2"/>
      <c r="H693" s="2"/>
      <c r="I693" s="2"/>
      <c r="J693" s="2"/>
      <c r="K693" s="2"/>
      <c r="M693" s="2"/>
      <c r="P693" s="1" t="str">
        <f>AVERAGE(VLOOKUP(A693,'🏈NFL Efficiency'!C:N,12,false),VLOOKUP(A693,'🏉NFL'!C:V,20,false))</f>
        <v>#N/A</v>
      </c>
      <c r="R693" s="1">
        <f t="shared" si="6"/>
        <v>0</v>
      </c>
    </row>
    <row r="694">
      <c r="D694" s="2"/>
      <c r="E694" s="2"/>
      <c r="H694" s="2"/>
      <c r="I694" s="2"/>
      <c r="J694" s="2"/>
      <c r="K694" s="2"/>
      <c r="M694" s="2"/>
      <c r="P694" s="1" t="str">
        <f>AVERAGE(VLOOKUP(A694,'🏈NFL Efficiency'!C:N,12,false),VLOOKUP(A694,'🏉NFL'!C:V,20,false))</f>
        <v>#N/A</v>
      </c>
      <c r="R694" s="1">
        <f t="shared" si="6"/>
        <v>0</v>
      </c>
    </row>
    <row r="695">
      <c r="D695" s="2"/>
      <c r="E695" s="2"/>
      <c r="H695" s="2"/>
      <c r="I695" s="2"/>
      <c r="J695" s="2"/>
      <c r="K695" s="2"/>
      <c r="M695" s="2"/>
      <c r="P695" s="1" t="str">
        <f>AVERAGE(VLOOKUP(A695,'🏈NFL Efficiency'!C:N,12,false),VLOOKUP(A695,'🏉NFL'!C:V,20,false))</f>
        <v>#N/A</v>
      </c>
      <c r="R695" s="1">
        <f t="shared" si="6"/>
        <v>0</v>
      </c>
    </row>
    <row r="696">
      <c r="D696" s="2"/>
      <c r="E696" s="2"/>
      <c r="H696" s="2"/>
      <c r="I696" s="2"/>
      <c r="J696" s="2"/>
      <c r="K696" s="2"/>
      <c r="M696" s="2"/>
      <c r="P696" s="1" t="str">
        <f>AVERAGE(VLOOKUP(A696,'🏈NFL Efficiency'!C:N,12,false),VLOOKUP(A696,'🏉NFL'!C:V,20,false))</f>
        <v>#N/A</v>
      </c>
      <c r="R696" s="1">
        <f t="shared" si="6"/>
        <v>0</v>
      </c>
    </row>
    <row r="697">
      <c r="D697" s="2"/>
      <c r="E697" s="2"/>
      <c r="H697" s="2"/>
      <c r="I697" s="2"/>
      <c r="J697" s="2"/>
      <c r="K697" s="2"/>
      <c r="M697" s="2"/>
      <c r="P697" s="1" t="str">
        <f>AVERAGE(VLOOKUP(A697,'🏈NFL Efficiency'!C:N,12,false),VLOOKUP(A697,'🏉NFL'!C:V,20,false))</f>
        <v>#N/A</v>
      </c>
      <c r="R697" s="1">
        <f t="shared" si="6"/>
        <v>0</v>
      </c>
    </row>
    <row r="698">
      <c r="D698" s="2"/>
      <c r="E698" s="2"/>
      <c r="H698" s="2"/>
      <c r="I698" s="2"/>
      <c r="J698" s="2"/>
      <c r="K698" s="2"/>
      <c r="M698" s="2"/>
      <c r="P698" s="1" t="str">
        <f>AVERAGE(VLOOKUP(A698,'🏈NFL Efficiency'!C:N,12,false),VLOOKUP(A698,'🏉NFL'!C:V,20,false))</f>
        <v>#N/A</v>
      </c>
      <c r="R698" s="1">
        <f t="shared" si="6"/>
        <v>0</v>
      </c>
    </row>
    <row r="699">
      <c r="D699" s="2"/>
      <c r="E699" s="2"/>
      <c r="H699" s="2"/>
      <c r="I699" s="2"/>
      <c r="J699" s="2"/>
      <c r="K699" s="2"/>
      <c r="M699" s="2"/>
      <c r="P699" s="1" t="str">
        <f>AVERAGE(VLOOKUP(A699,'🏈NFL Efficiency'!C:N,12,false),VLOOKUP(A699,'🏉NFL'!C:V,20,false))</f>
        <v>#N/A</v>
      </c>
      <c r="R699" s="1">
        <f t="shared" si="6"/>
        <v>0</v>
      </c>
    </row>
    <row r="700">
      <c r="D700" s="2"/>
      <c r="E700" s="2"/>
      <c r="H700" s="2"/>
      <c r="I700" s="2"/>
      <c r="J700" s="2"/>
      <c r="K700" s="2"/>
      <c r="M700" s="2"/>
      <c r="P700" s="1" t="str">
        <f>AVERAGE(VLOOKUP(A700,'🏈NFL Efficiency'!C:N,12,false),VLOOKUP(A700,'🏉NFL'!C:V,20,false))</f>
        <v>#N/A</v>
      </c>
      <c r="R700" s="1">
        <f t="shared" si="6"/>
        <v>0</v>
      </c>
    </row>
    <row r="701">
      <c r="D701" s="2"/>
      <c r="E701" s="2"/>
      <c r="H701" s="2"/>
      <c r="I701" s="2"/>
      <c r="J701" s="2"/>
      <c r="K701" s="2"/>
      <c r="M701" s="2"/>
      <c r="P701" s="1" t="str">
        <f>AVERAGE(VLOOKUP(A701,'🏈NFL Efficiency'!C:N,12,false),VLOOKUP(A701,'🏉NFL'!C:V,20,false))</f>
        <v>#N/A</v>
      </c>
      <c r="R701" s="1">
        <f t="shared" si="6"/>
        <v>0</v>
      </c>
    </row>
    <row r="702">
      <c r="D702" s="2"/>
      <c r="E702" s="2"/>
      <c r="H702" s="2"/>
      <c r="I702" s="2"/>
      <c r="J702" s="2"/>
      <c r="K702" s="2"/>
      <c r="M702" s="2"/>
      <c r="P702" s="1" t="str">
        <f>AVERAGE(VLOOKUP(A702,'🏈NFL Efficiency'!C:N,12,false),VLOOKUP(A702,'🏉NFL'!C:V,20,false))</f>
        <v>#N/A</v>
      </c>
      <c r="R702" s="1">
        <f t="shared" si="6"/>
        <v>0</v>
      </c>
    </row>
    <row r="703">
      <c r="D703" s="2"/>
      <c r="E703" s="2"/>
      <c r="H703" s="2"/>
      <c r="I703" s="2"/>
      <c r="J703" s="2"/>
      <c r="K703" s="2"/>
      <c r="M703" s="2"/>
      <c r="P703" s="1" t="str">
        <f>AVERAGE(VLOOKUP(A703,'🏈NFL Efficiency'!C:N,12,false),VLOOKUP(A703,'🏉NFL'!C:V,20,false))</f>
        <v>#N/A</v>
      </c>
      <c r="R703" s="1">
        <f t="shared" si="6"/>
        <v>0</v>
      </c>
    </row>
    <row r="704">
      <c r="D704" s="2"/>
      <c r="E704" s="2"/>
      <c r="H704" s="2"/>
      <c r="I704" s="2"/>
      <c r="J704" s="2"/>
      <c r="K704" s="2"/>
      <c r="M704" s="2"/>
      <c r="P704" s="1" t="str">
        <f>AVERAGE(VLOOKUP(A704,'🏈NFL Efficiency'!C:N,12,false),VLOOKUP(A704,'🏉NFL'!C:V,20,false))</f>
        <v>#N/A</v>
      </c>
      <c r="R704" s="1">
        <f t="shared" si="6"/>
        <v>0</v>
      </c>
    </row>
    <row r="705">
      <c r="D705" s="2"/>
      <c r="E705" s="2"/>
      <c r="H705" s="2"/>
      <c r="I705" s="2"/>
      <c r="J705" s="2"/>
      <c r="K705" s="2"/>
      <c r="M705" s="2"/>
      <c r="P705" s="1" t="str">
        <f>AVERAGE(VLOOKUP(A705,'🏈NFL Efficiency'!C:N,12,false),VLOOKUP(A705,'🏉NFL'!C:V,20,false))</f>
        <v>#N/A</v>
      </c>
      <c r="R705" s="1">
        <f t="shared" si="6"/>
        <v>0</v>
      </c>
    </row>
    <row r="706">
      <c r="D706" s="2"/>
      <c r="E706" s="2"/>
      <c r="H706" s="2"/>
      <c r="I706" s="2"/>
      <c r="J706" s="2"/>
      <c r="K706" s="2"/>
      <c r="M706" s="2"/>
      <c r="P706" s="1" t="str">
        <f>AVERAGE(VLOOKUP(A706,'🏈NFL Efficiency'!C:N,12,false),VLOOKUP(A706,'🏉NFL'!C:V,20,false))</f>
        <v>#N/A</v>
      </c>
      <c r="R706" s="1">
        <f t="shared" si="6"/>
        <v>0</v>
      </c>
    </row>
    <row r="707">
      <c r="D707" s="2"/>
      <c r="E707" s="2"/>
      <c r="H707" s="2"/>
      <c r="I707" s="2"/>
      <c r="J707" s="2"/>
      <c r="K707" s="2"/>
      <c r="M707" s="2"/>
      <c r="P707" s="1" t="str">
        <f>AVERAGE(VLOOKUP(A707,'🏈NFL Efficiency'!C:N,12,false),VLOOKUP(A707,'🏉NFL'!C:V,20,false))</f>
        <v>#N/A</v>
      </c>
      <c r="R707" s="1">
        <f t="shared" si="6"/>
        <v>0</v>
      </c>
    </row>
    <row r="708">
      <c r="D708" s="2"/>
      <c r="E708" s="2"/>
      <c r="H708" s="2"/>
      <c r="I708" s="2"/>
      <c r="J708" s="2"/>
      <c r="K708" s="2"/>
      <c r="M708" s="2"/>
      <c r="P708" s="1" t="str">
        <f>AVERAGE(VLOOKUP(A708,'🏈NFL Efficiency'!C:N,12,false),VLOOKUP(A708,'🏉NFL'!C:V,20,false))</f>
        <v>#N/A</v>
      </c>
      <c r="R708" s="1">
        <f t="shared" si="6"/>
        <v>0</v>
      </c>
    </row>
    <row r="709">
      <c r="D709" s="2"/>
      <c r="E709" s="2"/>
      <c r="H709" s="2"/>
      <c r="I709" s="2"/>
      <c r="J709" s="2"/>
      <c r="K709" s="2"/>
      <c r="M709" s="2"/>
      <c r="P709" s="1" t="str">
        <f>AVERAGE(VLOOKUP(A709,'🏈NFL Efficiency'!C:N,12,false),VLOOKUP(A709,'🏉NFL'!C:V,20,false))</f>
        <v>#N/A</v>
      </c>
      <c r="R709" s="1">
        <f t="shared" si="6"/>
        <v>0</v>
      </c>
    </row>
    <row r="710">
      <c r="D710" s="2"/>
      <c r="E710" s="2"/>
      <c r="H710" s="2"/>
      <c r="I710" s="2"/>
      <c r="J710" s="2"/>
      <c r="K710" s="2"/>
      <c r="M710" s="2"/>
      <c r="P710" s="1" t="str">
        <f>AVERAGE(VLOOKUP(A710,'🏈NFL Efficiency'!C:N,12,false),VLOOKUP(A710,'🏉NFL'!C:V,20,false))</f>
        <v>#N/A</v>
      </c>
      <c r="R710" s="1">
        <f t="shared" si="6"/>
        <v>0</v>
      </c>
    </row>
    <row r="711">
      <c r="D711" s="2"/>
      <c r="E711" s="2"/>
      <c r="H711" s="2"/>
      <c r="I711" s="2"/>
      <c r="J711" s="2"/>
      <c r="K711" s="2"/>
      <c r="M711" s="2"/>
      <c r="P711" s="1" t="str">
        <f>AVERAGE(VLOOKUP(A711,'🏈NFL Efficiency'!C:N,12,false),VLOOKUP(A711,'🏉NFL'!C:V,20,false))</f>
        <v>#N/A</v>
      </c>
      <c r="R711" s="1">
        <f t="shared" si="6"/>
        <v>0</v>
      </c>
    </row>
    <row r="712">
      <c r="D712" s="2"/>
      <c r="E712" s="2"/>
      <c r="H712" s="2"/>
      <c r="I712" s="2"/>
      <c r="J712" s="2"/>
      <c r="K712" s="2"/>
      <c r="M712" s="2"/>
      <c r="P712" s="1" t="str">
        <f>AVERAGE(VLOOKUP(A712,'🏈NFL Efficiency'!C:N,12,false),VLOOKUP(A712,'🏉NFL'!C:V,20,false))</f>
        <v>#N/A</v>
      </c>
      <c r="R712" s="1">
        <f t="shared" si="6"/>
        <v>0</v>
      </c>
    </row>
    <row r="713">
      <c r="D713" s="2"/>
      <c r="E713" s="2"/>
      <c r="H713" s="2"/>
      <c r="I713" s="2"/>
      <c r="J713" s="2"/>
      <c r="K713" s="2"/>
      <c r="M713" s="2"/>
      <c r="P713" s="1" t="str">
        <f>AVERAGE(VLOOKUP(A713,'🏈NFL Efficiency'!C:N,12,false),VLOOKUP(A713,'🏉NFL'!C:V,20,false))</f>
        <v>#N/A</v>
      </c>
      <c r="R713" s="1">
        <f t="shared" si="6"/>
        <v>0</v>
      </c>
    </row>
    <row r="714">
      <c r="D714" s="2"/>
      <c r="E714" s="2"/>
      <c r="H714" s="2"/>
      <c r="I714" s="2"/>
      <c r="J714" s="2"/>
      <c r="K714" s="2"/>
      <c r="M714" s="2"/>
      <c r="P714" s="1" t="str">
        <f>AVERAGE(VLOOKUP(A714,'🏈NFL Efficiency'!C:N,12,false),VLOOKUP(A714,'🏉NFL'!C:V,20,false))</f>
        <v>#N/A</v>
      </c>
      <c r="R714" s="1">
        <f t="shared" si="6"/>
        <v>0</v>
      </c>
    </row>
    <row r="715">
      <c r="D715" s="2"/>
      <c r="E715" s="2"/>
      <c r="H715" s="2"/>
      <c r="I715" s="2"/>
      <c r="J715" s="2"/>
      <c r="K715" s="2"/>
      <c r="M715" s="2"/>
      <c r="P715" s="1" t="str">
        <f>AVERAGE(VLOOKUP(A715,'🏈NFL Efficiency'!C:N,12,false),VLOOKUP(A715,'🏉NFL'!C:V,20,false))</f>
        <v>#N/A</v>
      </c>
      <c r="R715" s="1">
        <f t="shared" si="6"/>
        <v>0</v>
      </c>
    </row>
    <row r="716">
      <c r="D716" s="2"/>
      <c r="E716" s="2"/>
      <c r="H716" s="2"/>
      <c r="I716" s="2"/>
      <c r="J716" s="2"/>
      <c r="K716" s="2"/>
      <c r="M716" s="2"/>
      <c r="P716" s="1" t="str">
        <f>AVERAGE(VLOOKUP(A716,'🏈NFL Efficiency'!C:N,12,false),VLOOKUP(A716,'🏉NFL'!C:V,20,false))</f>
        <v>#N/A</v>
      </c>
      <c r="R716" s="1">
        <f t="shared" si="6"/>
        <v>0</v>
      </c>
    </row>
    <row r="717">
      <c r="D717" s="2"/>
      <c r="E717" s="2"/>
      <c r="H717" s="2"/>
      <c r="I717" s="2"/>
      <c r="J717" s="2"/>
      <c r="K717" s="2"/>
      <c r="M717" s="2"/>
      <c r="P717" s="1" t="str">
        <f>AVERAGE(VLOOKUP(A717,'🏈NFL Efficiency'!C:N,12,false),VLOOKUP(A717,'🏉NFL'!C:V,20,false))</f>
        <v>#N/A</v>
      </c>
      <c r="R717" s="1">
        <f t="shared" si="6"/>
        <v>0</v>
      </c>
    </row>
    <row r="718">
      <c r="D718" s="2"/>
      <c r="E718" s="2"/>
      <c r="H718" s="2"/>
      <c r="I718" s="2"/>
      <c r="J718" s="2"/>
      <c r="K718" s="2"/>
      <c r="M718" s="2"/>
      <c r="P718" s="1" t="str">
        <f>AVERAGE(VLOOKUP(A718,'🏈NFL Efficiency'!C:N,12,false),VLOOKUP(A718,'🏉NFL'!C:V,20,false))</f>
        <v>#N/A</v>
      </c>
      <c r="R718" s="1">
        <f t="shared" si="6"/>
        <v>0</v>
      </c>
    </row>
    <row r="719">
      <c r="D719" s="2"/>
      <c r="E719" s="2"/>
      <c r="H719" s="2"/>
      <c r="I719" s="2"/>
      <c r="J719" s="2"/>
      <c r="K719" s="2"/>
      <c r="M719" s="2"/>
      <c r="P719" s="1" t="str">
        <f>AVERAGE(VLOOKUP(A719,'🏈NFL Efficiency'!C:N,12,false),VLOOKUP(A719,'🏉NFL'!C:V,20,false))</f>
        <v>#N/A</v>
      </c>
      <c r="R719" s="1">
        <f t="shared" si="6"/>
        <v>0</v>
      </c>
    </row>
    <row r="720">
      <c r="D720" s="2"/>
      <c r="E720" s="2"/>
      <c r="H720" s="2"/>
      <c r="I720" s="2"/>
      <c r="J720" s="2"/>
      <c r="K720" s="2"/>
      <c r="M720" s="2"/>
      <c r="P720" s="1" t="str">
        <f>AVERAGE(VLOOKUP(A720,'🏈NFL Efficiency'!C:N,12,false),VLOOKUP(A720,'🏉NFL'!C:V,20,false))</f>
        <v>#N/A</v>
      </c>
      <c r="R720" s="1">
        <f t="shared" si="6"/>
        <v>0</v>
      </c>
    </row>
    <row r="721">
      <c r="D721" s="2"/>
      <c r="E721" s="2"/>
      <c r="H721" s="2"/>
      <c r="I721" s="2"/>
      <c r="J721" s="2"/>
      <c r="K721" s="2"/>
      <c r="M721" s="2"/>
      <c r="P721" s="1" t="str">
        <f>AVERAGE(VLOOKUP(A721,'🏈NFL Efficiency'!C:N,12,false),VLOOKUP(A721,'🏉NFL'!C:V,20,false))</f>
        <v>#N/A</v>
      </c>
      <c r="R721" s="1">
        <f t="shared" si="6"/>
        <v>0</v>
      </c>
    </row>
    <row r="722">
      <c r="D722" s="2"/>
      <c r="E722" s="2"/>
      <c r="H722" s="2"/>
      <c r="I722" s="2"/>
      <c r="J722" s="2"/>
      <c r="K722" s="2"/>
      <c r="M722" s="2"/>
      <c r="P722" s="1" t="str">
        <f>AVERAGE(VLOOKUP(A722,'🏈NFL Efficiency'!C:N,12,false),VLOOKUP(A722,'🏉NFL'!C:V,20,false))</f>
        <v>#N/A</v>
      </c>
      <c r="R722" s="1">
        <f t="shared" si="6"/>
        <v>0</v>
      </c>
    </row>
    <row r="723">
      <c r="D723" s="2"/>
      <c r="E723" s="2"/>
      <c r="H723" s="2"/>
      <c r="I723" s="2"/>
      <c r="J723" s="2"/>
      <c r="K723" s="2"/>
      <c r="M723" s="2"/>
      <c r="P723" s="1" t="str">
        <f>AVERAGE(VLOOKUP(A723,'🏈NFL Efficiency'!C:N,12,false),VLOOKUP(A723,'🏉NFL'!C:V,20,false))</f>
        <v>#N/A</v>
      </c>
      <c r="R723" s="1">
        <f t="shared" si="6"/>
        <v>0</v>
      </c>
    </row>
    <row r="724">
      <c r="D724" s="2"/>
      <c r="E724" s="2"/>
      <c r="H724" s="2"/>
      <c r="I724" s="2"/>
      <c r="J724" s="2"/>
      <c r="K724" s="2"/>
      <c r="M724" s="2"/>
      <c r="P724" s="1" t="str">
        <f>AVERAGE(VLOOKUP(A724,'🏈NFL Efficiency'!C:N,12,false),VLOOKUP(A724,'🏉NFL'!C:V,20,false))</f>
        <v>#N/A</v>
      </c>
      <c r="R724" s="1">
        <f t="shared" si="6"/>
        <v>0</v>
      </c>
    </row>
    <row r="725">
      <c r="D725" s="2"/>
      <c r="E725" s="2"/>
      <c r="H725" s="2"/>
      <c r="I725" s="2"/>
      <c r="J725" s="2"/>
      <c r="K725" s="2"/>
      <c r="M725" s="2"/>
      <c r="P725" s="1" t="str">
        <f>AVERAGE(VLOOKUP(A725,'🏈NFL Efficiency'!C:N,12,false),VLOOKUP(A725,'🏉NFL'!C:V,20,false))</f>
        <v>#N/A</v>
      </c>
      <c r="R725" s="1">
        <f t="shared" si="6"/>
        <v>0</v>
      </c>
    </row>
    <row r="726">
      <c r="D726" s="2"/>
      <c r="E726" s="2"/>
      <c r="H726" s="2"/>
      <c r="I726" s="2"/>
      <c r="J726" s="2"/>
      <c r="K726" s="2"/>
      <c r="M726" s="2"/>
      <c r="P726" s="1" t="str">
        <f>AVERAGE(VLOOKUP(A726,'🏈NFL Efficiency'!C:N,12,false),VLOOKUP(A726,'🏉NFL'!C:V,20,false))</f>
        <v>#N/A</v>
      </c>
      <c r="R726" s="1">
        <f t="shared" si="6"/>
        <v>0</v>
      </c>
    </row>
    <row r="727">
      <c r="D727" s="2"/>
      <c r="E727" s="2"/>
      <c r="H727" s="2"/>
      <c r="I727" s="2"/>
      <c r="J727" s="2"/>
      <c r="K727" s="2"/>
      <c r="M727" s="2"/>
      <c r="P727" s="1" t="str">
        <f>AVERAGE(VLOOKUP(A727,'🏈NFL Efficiency'!C:N,12,false),VLOOKUP(A727,'🏉NFL'!C:V,20,false))</f>
        <v>#N/A</v>
      </c>
      <c r="R727" s="1">
        <f t="shared" si="6"/>
        <v>0</v>
      </c>
    </row>
    <row r="728">
      <c r="D728" s="2"/>
      <c r="E728" s="2"/>
      <c r="H728" s="2"/>
      <c r="I728" s="2"/>
      <c r="J728" s="2"/>
      <c r="K728" s="2"/>
      <c r="M728" s="2"/>
      <c r="P728" s="1" t="str">
        <f>AVERAGE(VLOOKUP(A728,'🏈NFL Efficiency'!C:N,12,false),VLOOKUP(A728,'🏉NFL'!C:V,20,false))</f>
        <v>#N/A</v>
      </c>
      <c r="R728" s="1">
        <f t="shared" si="6"/>
        <v>0</v>
      </c>
    </row>
    <row r="729">
      <c r="D729" s="2"/>
      <c r="E729" s="2"/>
      <c r="H729" s="2"/>
      <c r="I729" s="2"/>
      <c r="J729" s="2"/>
      <c r="K729" s="2"/>
      <c r="M729" s="2"/>
      <c r="P729" s="1" t="str">
        <f>AVERAGE(VLOOKUP(A729,'🏈NFL Efficiency'!C:N,12,false),VLOOKUP(A729,'🏉NFL'!C:V,20,false))</f>
        <v>#N/A</v>
      </c>
      <c r="R729" s="1">
        <f t="shared" si="6"/>
        <v>0</v>
      </c>
    </row>
    <row r="730">
      <c r="D730" s="2"/>
      <c r="E730" s="2"/>
      <c r="H730" s="2"/>
      <c r="I730" s="2"/>
      <c r="J730" s="2"/>
      <c r="K730" s="2"/>
      <c r="M730" s="2"/>
      <c r="P730" s="1" t="str">
        <f>AVERAGE(VLOOKUP(A730,'🏈NFL Efficiency'!C:N,12,false),VLOOKUP(A730,'🏉NFL'!C:V,20,false))</f>
        <v>#N/A</v>
      </c>
      <c r="R730" s="1">
        <f t="shared" si="6"/>
        <v>0</v>
      </c>
    </row>
    <row r="731">
      <c r="D731" s="2"/>
      <c r="E731" s="2"/>
      <c r="H731" s="2"/>
      <c r="I731" s="2"/>
      <c r="J731" s="2"/>
      <c r="K731" s="2"/>
      <c r="M731" s="2"/>
      <c r="P731" s="1" t="str">
        <f>AVERAGE(VLOOKUP(A731,'🏈NFL Efficiency'!C:N,12,false),VLOOKUP(A731,'🏉NFL'!C:V,20,false))</f>
        <v>#N/A</v>
      </c>
      <c r="R731" s="1">
        <f t="shared" si="6"/>
        <v>0</v>
      </c>
    </row>
    <row r="732">
      <c r="D732" s="2"/>
      <c r="E732" s="2"/>
      <c r="H732" s="2"/>
      <c r="I732" s="2"/>
      <c r="J732" s="2"/>
      <c r="K732" s="2"/>
      <c r="M732" s="2"/>
      <c r="P732" s="1" t="str">
        <f>AVERAGE(VLOOKUP(A732,'🏈NFL Efficiency'!C:N,12,false),VLOOKUP(A732,'🏉NFL'!C:V,20,false))</f>
        <v>#N/A</v>
      </c>
      <c r="R732" s="1">
        <f t="shared" si="6"/>
        <v>0</v>
      </c>
    </row>
    <row r="733">
      <c r="D733" s="2"/>
      <c r="E733" s="2"/>
      <c r="H733" s="2"/>
      <c r="I733" s="2"/>
      <c r="J733" s="2"/>
      <c r="K733" s="2"/>
      <c r="M733" s="2"/>
      <c r="P733" s="1" t="str">
        <f>AVERAGE(VLOOKUP(A733,'🏈NFL Efficiency'!C:N,12,false),VLOOKUP(A733,'🏉NFL'!C:V,20,false))</f>
        <v>#N/A</v>
      </c>
      <c r="R733" s="1">
        <f t="shared" si="6"/>
        <v>0</v>
      </c>
    </row>
    <row r="734">
      <c r="D734" s="2"/>
      <c r="E734" s="2"/>
      <c r="H734" s="2"/>
      <c r="I734" s="2"/>
      <c r="J734" s="2"/>
      <c r="K734" s="2"/>
      <c r="M734" s="2"/>
      <c r="P734" s="1" t="str">
        <f>AVERAGE(VLOOKUP(A734,'🏈NFL Efficiency'!C:N,12,false),VLOOKUP(A734,'🏉NFL'!C:V,20,false))</f>
        <v>#N/A</v>
      </c>
      <c r="R734" s="1">
        <f t="shared" si="6"/>
        <v>0</v>
      </c>
    </row>
    <row r="735">
      <c r="D735" s="2"/>
      <c r="E735" s="2"/>
      <c r="H735" s="2"/>
      <c r="I735" s="2"/>
      <c r="J735" s="2"/>
      <c r="K735" s="2"/>
      <c r="M735" s="2"/>
      <c r="P735" s="1" t="str">
        <f>AVERAGE(VLOOKUP(A735,'🏈NFL Efficiency'!C:N,12,false),VLOOKUP(A735,'🏉NFL'!C:V,20,false))</f>
        <v>#N/A</v>
      </c>
      <c r="R735" s="1">
        <f t="shared" si="6"/>
        <v>0</v>
      </c>
    </row>
    <row r="736">
      <c r="D736" s="2"/>
      <c r="E736" s="2"/>
      <c r="H736" s="2"/>
      <c r="I736" s="2"/>
      <c r="J736" s="2"/>
      <c r="K736" s="2"/>
      <c r="M736" s="2"/>
      <c r="P736" s="1" t="str">
        <f>AVERAGE(VLOOKUP(A736,'🏈NFL Efficiency'!C:N,12,false),VLOOKUP(A736,'🏉NFL'!C:V,20,false))</f>
        <v>#N/A</v>
      </c>
      <c r="R736" s="1">
        <f t="shared" si="6"/>
        <v>0</v>
      </c>
    </row>
    <row r="737">
      <c r="D737" s="2"/>
      <c r="E737" s="2"/>
      <c r="H737" s="2"/>
      <c r="I737" s="2"/>
      <c r="J737" s="2"/>
      <c r="K737" s="2"/>
      <c r="M737" s="2"/>
      <c r="P737" s="1" t="str">
        <f>AVERAGE(VLOOKUP(A737,'🏈NFL Efficiency'!C:N,12,false),VLOOKUP(A737,'🏉NFL'!C:V,20,false))</f>
        <v>#N/A</v>
      </c>
      <c r="R737" s="1">
        <f t="shared" si="6"/>
        <v>0</v>
      </c>
    </row>
    <row r="738">
      <c r="D738" s="2"/>
      <c r="E738" s="2"/>
      <c r="H738" s="2"/>
      <c r="I738" s="2"/>
      <c r="J738" s="2"/>
      <c r="K738" s="2"/>
      <c r="M738" s="2"/>
      <c r="P738" s="1" t="str">
        <f>AVERAGE(VLOOKUP(A738,'🏈NFL Efficiency'!C:N,12,false),VLOOKUP(A738,'🏉NFL'!C:V,20,false))</f>
        <v>#N/A</v>
      </c>
      <c r="R738" s="1">
        <f t="shared" si="6"/>
        <v>0</v>
      </c>
    </row>
    <row r="739">
      <c r="D739" s="2"/>
      <c r="E739" s="2"/>
      <c r="H739" s="2"/>
      <c r="I739" s="2"/>
      <c r="J739" s="2"/>
      <c r="K739" s="2"/>
      <c r="M739" s="2"/>
      <c r="P739" s="1" t="str">
        <f>AVERAGE(VLOOKUP(A739,'🏈NFL Efficiency'!C:N,12,false),VLOOKUP(A739,'🏉NFL'!C:V,20,false))</f>
        <v>#N/A</v>
      </c>
      <c r="R739" s="1">
        <f t="shared" si="6"/>
        <v>0</v>
      </c>
    </row>
    <row r="740">
      <c r="D740" s="2"/>
      <c r="E740" s="2"/>
      <c r="H740" s="2"/>
      <c r="I740" s="2"/>
      <c r="J740" s="2"/>
      <c r="K740" s="2"/>
      <c r="M740" s="2"/>
      <c r="P740" s="1" t="str">
        <f>AVERAGE(VLOOKUP(A740,'🏈NFL Efficiency'!C:N,12,false),VLOOKUP(A740,'🏉NFL'!C:V,20,false))</f>
        <v>#N/A</v>
      </c>
      <c r="R740" s="1">
        <f t="shared" si="6"/>
        <v>0</v>
      </c>
    </row>
    <row r="741">
      <c r="D741" s="2"/>
      <c r="E741" s="2"/>
      <c r="H741" s="2"/>
      <c r="I741" s="2"/>
      <c r="J741" s="2"/>
      <c r="K741" s="2"/>
      <c r="M741" s="2"/>
      <c r="P741" s="1" t="str">
        <f>AVERAGE(VLOOKUP(A741,'🏈NFL Efficiency'!C:N,12,false),VLOOKUP(A741,'🏉NFL'!C:V,20,false))</f>
        <v>#N/A</v>
      </c>
      <c r="R741" s="1">
        <f t="shared" si="6"/>
        <v>0</v>
      </c>
    </row>
    <row r="742">
      <c r="D742" s="2"/>
      <c r="E742" s="2"/>
      <c r="H742" s="2"/>
      <c r="I742" s="2"/>
      <c r="J742" s="2"/>
      <c r="K742" s="2"/>
      <c r="M742" s="2"/>
      <c r="P742" s="1" t="str">
        <f>AVERAGE(VLOOKUP(A742,'🏈NFL Efficiency'!C:N,12,false),VLOOKUP(A742,'🏉NFL'!C:V,20,false))</f>
        <v>#N/A</v>
      </c>
      <c r="R742" s="1">
        <f t="shared" si="6"/>
        <v>0</v>
      </c>
    </row>
    <row r="743">
      <c r="D743" s="2"/>
      <c r="E743" s="2"/>
      <c r="H743" s="2"/>
      <c r="I743" s="2"/>
      <c r="J743" s="2"/>
      <c r="K743" s="2"/>
      <c r="M743" s="2"/>
      <c r="P743" s="1" t="str">
        <f>AVERAGE(VLOOKUP(A743,'🏈NFL Efficiency'!C:N,12,false),VLOOKUP(A743,'🏉NFL'!C:V,20,false))</f>
        <v>#N/A</v>
      </c>
      <c r="R743" s="1">
        <f t="shared" si="6"/>
        <v>0</v>
      </c>
    </row>
    <row r="744">
      <c r="D744" s="2"/>
      <c r="E744" s="2"/>
      <c r="H744" s="2"/>
      <c r="I744" s="2"/>
      <c r="J744" s="2"/>
      <c r="K744" s="2"/>
      <c r="M744" s="2"/>
      <c r="P744" s="1" t="str">
        <f>AVERAGE(VLOOKUP(A744,'🏈NFL Efficiency'!C:N,12,false),VLOOKUP(A744,'🏉NFL'!C:V,20,false))</f>
        <v>#N/A</v>
      </c>
      <c r="R744" s="1">
        <f t="shared" si="6"/>
        <v>0</v>
      </c>
    </row>
    <row r="745">
      <c r="D745" s="2"/>
      <c r="E745" s="2"/>
      <c r="H745" s="2"/>
      <c r="I745" s="2"/>
      <c r="J745" s="2"/>
      <c r="K745" s="2"/>
      <c r="M745" s="2"/>
      <c r="P745" s="1" t="str">
        <f>AVERAGE(VLOOKUP(A745,'🏈NFL Efficiency'!C:N,12,false),VLOOKUP(A745,'🏉NFL'!C:V,20,false))</f>
        <v>#N/A</v>
      </c>
      <c r="R745" s="1">
        <f t="shared" si="6"/>
        <v>0</v>
      </c>
    </row>
    <row r="746">
      <c r="D746" s="2"/>
      <c r="E746" s="2"/>
      <c r="H746" s="2"/>
      <c r="I746" s="2"/>
      <c r="J746" s="2"/>
      <c r="K746" s="2"/>
      <c r="M746" s="2"/>
      <c r="P746" s="1" t="str">
        <f>AVERAGE(VLOOKUP(A746,'🏈NFL Efficiency'!C:N,12,false),VLOOKUP(A746,'🏉NFL'!C:V,20,false))</f>
        <v>#N/A</v>
      </c>
      <c r="R746" s="1">
        <f t="shared" si="6"/>
        <v>0</v>
      </c>
    </row>
    <row r="747">
      <c r="D747" s="2"/>
      <c r="E747" s="2"/>
      <c r="H747" s="2"/>
      <c r="I747" s="2"/>
      <c r="J747" s="2"/>
      <c r="K747" s="2"/>
      <c r="M747" s="2"/>
      <c r="P747" s="1" t="str">
        <f>AVERAGE(VLOOKUP(A747,'🏈NFL Efficiency'!C:N,12,false),VLOOKUP(A747,'🏉NFL'!C:V,20,false))</f>
        <v>#N/A</v>
      </c>
      <c r="R747" s="1">
        <f t="shared" si="6"/>
        <v>0</v>
      </c>
    </row>
    <row r="748">
      <c r="D748" s="2"/>
      <c r="E748" s="2"/>
      <c r="H748" s="2"/>
      <c r="I748" s="2"/>
      <c r="J748" s="2"/>
      <c r="K748" s="2"/>
      <c r="M748" s="2"/>
      <c r="P748" s="1" t="str">
        <f>AVERAGE(VLOOKUP(A748,'🏈NFL Efficiency'!C:N,12,false),VLOOKUP(A748,'🏉NFL'!C:V,20,false))</f>
        <v>#N/A</v>
      </c>
      <c r="R748" s="1">
        <f t="shared" si="6"/>
        <v>0</v>
      </c>
    </row>
    <row r="749">
      <c r="D749" s="2"/>
      <c r="E749" s="2"/>
      <c r="H749" s="2"/>
      <c r="I749" s="2"/>
      <c r="J749" s="2"/>
      <c r="K749" s="2"/>
      <c r="M749" s="2"/>
      <c r="P749" s="1" t="str">
        <f>AVERAGE(VLOOKUP(A749,'🏈NFL Efficiency'!C:N,12,false),VLOOKUP(A749,'🏉NFL'!C:V,20,false))</f>
        <v>#N/A</v>
      </c>
      <c r="R749" s="1">
        <f t="shared" si="6"/>
        <v>0</v>
      </c>
    </row>
    <row r="750">
      <c r="D750" s="2"/>
      <c r="E750" s="2"/>
      <c r="H750" s="2"/>
      <c r="I750" s="2"/>
      <c r="J750" s="2"/>
      <c r="K750" s="2"/>
      <c r="M750" s="2"/>
      <c r="P750" s="1" t="str">
        <f>AVERAGE(VLOOKUP(A750,'🏈NFL Efficiency'!C:N,12,false),VLOOKUP(A750,'🏉NFL'!C:V,20,false))</f>
        <v>#N/A</v>
      </c>
      <c r="R750" s="1">
        <f t="shared" si="6"/>
        <v>0</v>
      </c>
    </row>
    <row r="751">
      <c r="D751" s="2"/>
      <c r="E751" s="2"/>
      <c r="H751" s="2"/>
      <c r="I751" s="2"/>
      <c r="J751" s="2"/>
      <c r="K751" s="2"/>
      <c r="M751" s="2"/>
      <c r="P751" s="1" t="str">
        <f>AVERAGE(VLOOKUP(A751,'🏈NFL Efficiency'!C:N,12,false),VLOOKUP(A751,'🏉NFL'!C:V,20,false))</f>
        <v>#N/A</v>
      </c>
      <c r="R751" s="1">
        <f t="shared" si="6"/>
        <v>0</v>
      </c>
    </row>
    <row r="752">
      <c r="D752" s="2"/>
      <c r="E752" s="2"/>
      <c r="H752" s="2"/>
      <c r="I752" s="2"/>
      <c r="J752" s="2"/>
      <c r="K752" s="2"/>
      <c r="M752" s="2"/>
      <c r="P752" s="1" t="str">
        <f>AVERAGE(VLOOKUP(A752,'🏈NFL Efficiency'!C:N,12,false),VLOOKUP(A752,'🏉NFL'!C:V,20,false))</f>
        <v>#N/A</v>
      </c>
      <c r="R752" s="1">
        <f t="shared" si="6"/>
        <v>0</v>
      </c>
    </row>
    <row r="753">
      <c r="D753" s="2"/>
      <c r="E753" s="2"/>
      <c r="H753" s="2"/>
      <c r="I753" s="2"/>
      <c r="J753" s="2"/>
      <c r="K753" s="2"/>
      <c r="M753" s="2"/>
      <c r="P753" s="1" t="str">
        <f>AVERAGE(VLOOKUP(A753,'🏈NFL Efficiency'!C:N,12,false),VLOOKUP(A753,'🏉NFL'!C:V,20,false))</f>
        <v>#N/A</v>
      </c>
      <c r="R753" s="1">
        <f t="shared" si="6"/>
        <v>0</v>
      </c>
    </row>
    <row r="754">
      <c r="D754" s="2"/>
      <c r="E754" s="2"/>
      <c r="H754" s="2"/>
      <c r="I754" s="2"/>
      <c r="J754" s="2"/>
      <c r="K754" s="2"/>
      <c r="M754" s="2"/>
      <c r="P754" s="1" t="str">
        <f>AVERAGE(VLOOKUP(A754,'🏈NFL Efficiency'!C:N,12,false),VLOOKUP(A754,'🏉NFL'!C:V,20,false))</f>
        <v>#N/A</v>
      </c>
      <c r="R754" s="1">
        <f t="shared" si="6"/>
        <v>0</v>
      </c>
    </row>
    <row r="755">
      <c r="D755" s="2"/>
      <c r="E755" s="2"/>
      <c r="H755" s="2"/>
      <c r="I755" s="2"/>
      <c r="J755" s="2"/>
      <c r="K755" s="2"/>
      <c r="M755" s="2"/>
      <c r="P755" s="1" t="str">
        <f>AVERAGE(VLOOKUP(A755,'🏈NFL Efficiency'!C:N,12,false),VLOOKUP(A755,'🏉NFL'!C:V,20,false))</f>
        <v>#N/A</v>
      </c>
      <c r="R755" s="1">
        <f t="shared" si="6"/>
        <v>0</v>
      </c>
    </row>
    <row r="756">
      <c r="D756" s="2"/>
      <c r="E756" s="2"/>
      <c r="H756" s="2"/>
      <c r="I756" s="2"/>
      <c r="J756" s="2"/>
      <c r="K756" s="2"/>
      <c r="M756" s="2"/>
      <c r="P756" s="1" t="str">
        <f>AVERAGE(VLOOKUP(A756,'🏈NFL Efficiency'!C:N,12,false),VLOOKUP(A756,'🏉NFL'!C:V,20,false))</f>
        <v>#N/A</v>
      </c>
      <c r="R756" s="1">
        <f t="shared" si="6"/>
        <v>0</v>
      </c>
    </row>
    <row r="757">
      <c r="D757" s="2"/>
      <c r="E757" s="2"/>
      <c r="H757" s="2"/>
      <c r="I757" s="2"/>
      <c r="J757" s="2"/>
      <c r="K757" s="2"/>
      <c r="M757" s="2"/>
      <c r="P757" s="1" t="str">
        <f>AVERAGE(VLOOKUP(A757,'🏈NFL Efficiency'!C:N,12,false),VLOOKUP(A757,'🏉NFL'!C:V,20,false))</f>
        <v>#N/A</v>
      </c>
      <c r="R757" s="1">
        <f t="shared" si="6"/>
        <v>0</v>
      </c>
    </row>
    <row r="758">
      <c r="D758" s="2"/>
      <c r="E758" s="2"/>
      <c r="H758" s="2"/>
      <c r="I758" s="2"/>
      <c r="J758" s="2"/>
      <c r="K758" s="2"/>
      <c r="M758" s="2"/>
      <c r="P758" s="1" t="str">
        <f>AVERAGE(VLOOKUP(A758,'🏈NFL Efficiency'!C:N,12,false),VLOOKUP(A758,'🏉NFL'!C:V,20,false))</f>
        <v>#N/A</v>
      </c>
      <c r="R758" s="1">
        <f t="shared" si="6"/>
        <v>0</v>
      </c>
    </row>
    <row r="759">
      <c r="D759" s="2"/>
      <c r="E759" s="2"/>
      <c r="H759" s="2"/>
      <c r="I759" s="2"/>
      <c r="J759" s="2"/>
      <c r="K759" s="2"/>
      <c r="M759" s="2"/>
      <c r="P759" s="1" t="str">
        <f>AVERAGE(VLOOKUP(A759,'🏈NFL Efficiency'!C:N,12,false),VLOOKUP(A759,'🏉NFL'!C:V,20,false))</f>
        <v>#N/A</v>
      </c>
      <c r="R759" s="1">
        <f t="shared" si="6"/>
        <v>0</v>
      </c>
    </row>
    <row r="760">
      <c r="D760" s="2"/>
      <c r="E760" s="2"/>
      <c r="H760" s="2"/>
      <c r="I760" s="2"/>
      <c r="J760" s="2"/>
      <c r="K760" s="2"/>
      <c r="M760" s="2"/>
      <c r="P760" s="1" t="str">
        <f>AVERAGE(VLOOKUP(A760,'🏈NFL Efficiency'!C:N,12,false),VLOOKUP(A760,'🏉NFL'!C:V,20,false))</f>
        <v>#N/A</v>
      </c>
      <c r="R760" s="1">
        <f t="shared" si="6"/>
        <v>0</v>
      </c>
    </row>
    <row r="761">
      <c r="D761" s="2"/>
      <c r="E761" s="2"/>
      <c r="H761" s="2"/>
      <c r="I761" s="2"/>
      <c r="J761" s="2"/>
      <c r="K761" s="2"/>
      <c r="M761" s="2"/>
      <c r="P761" s="1" t="str">
        <f>AVERAGE(VLOOKUP(A761,'🏈NFL Efficiency'!C:N,12,false),VLOOKUP(A761,'🏉NFL'!C:V,20,false))</f>
        <v>#N/A</v>
      </c>
      <c r="R761" s="1">
        <f t="shared" si="6"/>
        <v>0</v>
      </c>
    </row>
    <row r="762">
      <c r="D762" s="2"/>
      <c r="E762" s="2"/>
      <c r="H762" s="2"/>
      <c r="I762" s="2"/>
      <c r="J762" s="2"/>
      <c r="K762" s="2"/>
      <c r="M762" s="2"/>
      <c r="P762" s="1" t="str">
        <f>AVERAGE(VLOOKUP(A762,'🏈NFL Efficiency'!C:N,12,false),VLOOKUP(A762,'🏉NFL'!C:V,20,false))</f>
        <v>#N/A</v>
      </c>
      <c r="R762" s="1">
        <f t="shared" si="6"/>
        <v>0</v>
      </c>
    </row>
    <row r="763">
      <c r="D763" s="2"/>
      <c r="E763" s="2"/>
      <c r="H763" s="2"/>
      <c r="I763" s="2"/>
      <c r="J763" s="2"/>
      <c r="K763" s="2"/>
      <c r="M763" s="2"/>
      <c r="P763" s="1" t="str">
        <f>AVERAGE(VLOOKUP(A763,'🏈NFL Efficiency'!C:N,12,false),VLOOKUP(A763,'🏉NFL'!C:V,20,false))</f>
        <v>#N/A</v>
      </c>
      <c r="R763" s="1">
        <f t="shared" si="6"/>
        <v>0</v>
      </c>
    </row>
    <row r="764">
      <c r="D764" s="2"/>
      <c r="E764" s="2"/>
      <c r="H764" s="2"/>
      <c r="I764" s="2"/>
      <c r="J764" s="2"/>
      <c r="K764" s="2"/>
      <c r="M764" s="2"/>
      <c r="P764" s="1" t="str">
        <f>AVERAGE(VLOOKUP(A764,'🏈NFL Efficiency'!C:N,12,false),VLOOKUP(A764,'🏉NFL'!C:V,20,false))</f>
        <v>#N/A</v>
      </c>
      <c r="R764" s="1">
        <f t="shared" si="6"/>
        <v>0</v>
      </c>
    </row>
    <row r="765">
      <c r="D765" s="2"/>
      <c r="E765" s="2"/>
      <c r="H765" s="2"/>
      <c r="I765" s="2"/>
      <c r="J765" s="2"/>
      <c r="K765" s="2"/>
      <c r="M765" s="2"/>
      <c r="P765" s="1" t="str">
        <f>AVERAGE(VLOOKUP(A765,'🏈NFL Efficiency'!C:N,12,false),VLOOKUP(A765,'🏉NFL'!C:V,20,false))</f>
        <v>#N/A</v>
      </c>
      <c r="R765" s="1">
        <f t="shared" si="6"/>
        <v>0</v>
      </c>
    </row>
    <row r="766">
      <c r="D766" s="2"/>
      <c r="E766" s="2"/>
      <c r="H766" s="2"/>
      <c r="I766" s="2"/>
      <c r="J766" s="2"/>
      <c r="K766" s="2"/>
      <c r="M766" s="2"/>
      <c r="P766" s="1" t="str">
        <f>AVERAGE(VLOOKUP(A766,'🏈NFL Efficiency'!C:N,12,false),VLOOKUP(A766,'🏉NFL'!C:V,20,false))</f>
        <v>#N/A</v>
      </c>
      <c r="R766" s="1">
        <f t="shared" si="6"/>
        <v>0</v>
      </c>
    </row>
    <row r="767">
      <c r="D767" s="2"/>
      <c r="E767" s="2"/>
      <c r="H767" s="2"/>
      <c r="I767" s="2"/>
      <c r="J767" s="2"/>
      <c r="K767" s="2"/>
      <c r="M767" s="2"/>
      <c r="P767" s="1" t="str">
        <f>AVERAGE(VLOOKUP(A767,'🏈NFL Efficiency'!C:N,12,false),VLOOKUP(A767,'🏉NFL'!C:V,20,false))</f>
        <v>#N/A</v>
      </c>
      <c r="R767" s="1">
        <f t="shared" si="6"/>
        <v>0</v>
      </c>
    </row>
    <row r="768">
      <c r="D768" s="2"/>
      <c r="E768" s="2"/>
      <c r="H768" s="2"/>
      <c r="I768" s="2"/>
      <c r="J768" s="2"/>
      <c r="K768" s="2"/>
      <c r="M768" s="2"/>
      <c r="P768" s="1" t="str">
        <f>AVERAGE(VLOOKUP(A768,'🏈NFL Efficiency'!C:N,12,false),VLOOKUP(A768,'🏉NFL'!C:V,20,false))</f>
        <v>#N/A</v>
      </c>
      <c r="R768" s="1">
        <f t="shared" si="6"/>
        <v>0</v>
      </c>
    </row>
    <row r="769">
      <c r="D769" s="2"/>
      <c r="E769" s="2"/>
      <c r="H769" s="2"/>
      <c r="I769" s="2"/>
      <c r="J769" s="2"/>
      <c r="K769" s="2"/>
      <c r="M769" s="2"/>
      <c r="P769" s="1" t="str">
        <f>AVERAGE(VLOOKUP(A769,'🏈NFL Efficiency'!C:N,12,false),VLOOKUP(A769,'🏉NFL'!C:V,20,false))</f>
        <v>#N/A</v>
      </c>
      <c r="R769" s="1">
        <f t="shared" si="6"/>
        <v>0</v>
      </c>
    </row>
    <row r="770">
      <c r="D770" s="2"/>
      <c r="E770" s="2"/>
      <c r="H770" s="2"/>
      <c r="I770" s="2"/>
      <c r="J770" s="2"/>
      <c r="K770" s="2"/>
      <c r="M770" s="2"/>
      <c r="P770" s="1" t="str">
        <f>AVERAGE(VLOOKUP(A770,'🏈NFL Efficiency'!C:N,12,false),VLOOKUP(A770,'🏉NFL'!C:V,20,false))</f>
        <v>#N/A</v>
      </c>
      <c r="R770" s="1">
        <f t="shared" si="6"/>
        <v>0</v>
      </c>
    </row>
    <row r="771">
      <c r="D771" s="2"/>
      <c r="E771" s="2"/>
      <c r="H771" s="2"/>
      <c r="I771" s="2"/>
      <c r="J771" s="2"/>
      <c r="K771" s="2"/>
      <c r="M771" s="2"/>
      <c r="P771" s="1" t="str">
        <f>AVERAGE(VLOOKUP(A771,'🏈NFL Efficiency'!C:N,12,false),VLOOKUP(A771,'🏉NFL'!C:V,20,false))</f>
        <v>#N/A</v>
      </c>
      <c r="R771" s="1">
        <f t="shared" si="6"/>
        <v>0</v>
      </c>
    </row>
    <row r="772">
      <c r="D772" s="2"/>
      <c r="E772" s="2"/>
      <c r="H772" s="2"/>
      <c r="I772" s="2"/>
      <c r="J772" s="2"/>
      <c r="K772" s="2"/>
      <c r="M772" s="2"/>
      <c r="P772" s="1" t="str">
        <f>AVERAGE(VLOOKUP(A772,'🏈NFL Efficiency'!C:N,12,false),VLOOKUP(A772,'🏉NFL'!C:V,20,false))</f>
        <v>#N/A</v>
      </c>
      <c r="R772" s="1">
        <f t="shared" si="6"/>
        <v>0</v>
      </c>
    </row>
    <row r="773">
      <c r="D773" s="2"/>
      <c r="E773" s="2"/>
      <c r="H773" s="2"/>
      <c r="I773" s="2"/>
      <c r="J773" s="2"/>
      <c r="K773" s="2"/>
      <c r="M773" s="2"/>
      <c r="P773" s="1" t="str">
        <f>AVERAGE(VLOOKUP(A773,'🏈NFL Efficiency'!C:N,12,false),VLOOKUP(A773,'🏉NFL'!C:V,20,false))</f>
        <v>#N/A</v>
      </c>
      <c r="R773" s="1">
        <f t="shared" si="6"/>
        <v>0</v>
      </c>
    </row>
    <row r="774">
      <c r="D774" s="2"/>
      <c r="E774" s="2"/>
      <c r="H774" s="2"/>
      <c r="I774" s="2"/>
      <c r="J774" s="2"/>
      <c r="K774" s="2"/>
      <c r="M774" s="2"/>
      <c r="P774" s="1" t="str">
        <f>AVERAGE(VLOOKUP(A774,'🏈NFL Efficiency'!C:N,12,false),VLOOKUP(A774,'🏉NFL'!C:V,20,false))</f>
        <v>#N/A</v>
      </c>
      <c r="R774" s="1">
        <f t="shared" si="6"/>
        <v>0</v>
      </c>
    </row>
    <row r="775">
      <c r="D775" s="2"/>
      <c r="E775" s="2"/>
      <c r="H775" s="2"/>
      <c r="I775" s="2"/>
      <c r="J775" s="2"/>
      <c r="K775" s="2"/>
      <c r="M775" s="2"/>
      <c r="P775" s="1" t="str">
        <f>AVERAGE(VLOOKUP(A775,'🏈NFL Efficiency'!C:N,12,false),VLOOKUP(A775,'🏉NFL'!C:V,20,false))</f>
        <v>#N/A</v>
      </c>
      <c r="R775" s="1">
        <f t="shared" si="6"/>
        <v>0</v>
      </c>
    </row>
    <row r="776">
      <c r="D776" s="2"/>
      <c r="E776" s="2"/>
      <c r="H776" s="2"/>
      <c r="I776" s="2"/>
      <c r="J776" s="2"/>
      <c r="K776" s="2"/>
      <c r="M776" s="2"/>
      <c r="P776" s="1" t="str">
        <f>AVERAGE(VLOOKUP(A776,'🏈NFL Efficiency'!C:N,12,false),VLOOKUP(A776,'🏉NFL'!C:V,20,false))</f>
        <v>#N/A</v>
      </c>
      <c r="R776" s="1">
        <f t="shared" si="6"/>
        <v>0</v>
      </c>
    </row>
    <row r="777">
      <c r="D777" s="2"/>
      <c r="E777" s="2"/>
      <c r="H777" s="2"/>
      <c r="I777" s="2"/>
      <c r="J777" s="2"/>
      <c r="K777" s="2"/>
      <c r="M777" s="2"/>
      <c r="P777" s="1" t="str">
        <f>AVERAGE(VLOOKUP(A777,'🏈NFL Efficiency'!C:N,12,false),VLOOKUP(A777,'🏉NFL'!C:V,20,false))</f>
        <v>#N/A</v>
      </c>
      <c r="R777" s="1">
        <f t="shared" si="6"/>
        <v>0</v>
      </c>
    </row>
    <row r="778">
      <c r="D778" s="2"/>
      <c r="E778" s="2"/>
      <c r="H778" s="2"/>
      <c r="I778" s="2"/>
      <c r="J778" s="2"/>
      <c r="K778" s="2"/>
      <c r="M778" s="2"/>
      <c r="P778" s="1" t="str">
        <f>AVERAGE(VLOOKUP(A778,'🏈NFL Efficiency'!C:N,12,false),VLOOKUP(A778,'🏉NFL'!C:V,20,false))</f>
        <v>#N/A</v>
      </c>
      <c r="R778" s="1">
        <f t="shared" si="6"/>
        <v>0</v>
      </c>
    </row>
    <row r="779">
      <c r="D779" s="2"/>
      <c r="E779" s="2"/>
      <c r="H779" s="2"/>
      <c r="I779" s="2"/>
      <c r="J779" s="2"/>
      <c r="K779" s="2"/>
      <c r="M779" s="2"/>
      <c r="P779" s="1" t="str">
        <f>AVERAGE(VLOOKUP(A779,'🏈NFL Efficiency'!C:N,12,false),VLOOKUP(A779,'🏉NFL'!C:V,20,false))</f>
        <v>#N/A</v>
      </c>
      <c r="R779" s="1">
        <f t="shared" si="6"/>
        <v>0</v>
      </c>
    </row>
    <row r="780">
      <c r="D780" s="2"/>
      <c r="E780" s="2"/>
      <c r="H780" s="2"/>
      <c r="I780" s="2"/>
      <c r="J780" s="2"/>
      <c r="K780" s="2"/>
      <c r="M780" s="2"/>
      <c r="P780" s="1" t="str">
        <f>AVERAGE(VLOOKUP(A780,'🏈NFL Efficiency'!C:N,12,false),VLOOKUP(A780,'🏉NFL'!C:V,20,false))</f>
        <v>#N/A</v>
      </c>
      <c r="R780" s="1">
        <f t="shared" si="6"/>
        <v>0</v>
      </c>
    </row>
    <row r="781">
      <c r="D781" s="2"/>
      <c r="E781" s="2"/>
      <c r="H781" s="2"/>
      <c r="I781" s="2"/>
      <c r="J781" s="2"/>
      <c r="K781" s="2"/>
      <c r="M781" s="2"/>
      <c r="P781" s="1" t="str">
        <f>AVERAGE(VLOOKUP(A781,'🏈NFL Efficiency'!C:N,12,false),VLOOKUP(A781,'🏉NFL'!C:V,20,false))</f>
        <v>#N/A</v>
      </c>
      <c r="R781" s="1">
        <f t="shared" si="6"/>
        <v>0</v>
      </c>
    </row>
    <row r="782">
      <c r="D782" s="2"/>
      <c r="E782" s="2"/>
      <c r="H782" s="2"/>
      <c r="I782" s="2"/>
      <c r="J782" s="2"/>
      <c r="K782" s="2"/>
      <c r="M782" s="2"/>
      <c r="P782" s="1" t="str">
        <f>AVERAGE(VLOOKUP(A782,'🏈NFL Efficiency'!C:N,12,false),VLOOKUP(A782,'🏉NFL'!C:V,20,false))</f>
        <v>#N/A</v>
      </c>
      <c r="R782" s="1">
        <f t="shared" si="6"/>
        <v>0</v>
      </c>
    </row>
    <row r="783">
      <c r="D783" s="2"/>
      <c r="E783" s="2"/>
      <c r="H783" s="2"/>
      <c r="I783" s="2"/>
      <c r="J783" s="2"/>
      <c r="K783" s="2"/>
      <c r="M783" s="2"/>
      <c r="P783" s="1" t="str">
        <f>AVERAGE(VLOOKUP(A783,'🏈NFL Efficiency'!C:N,12,false),VLOOKUP(A783,'🏉NFL'!C:V,20,false))</f>
        <v>#N/A</v>
      </c>
      <c r="R783" s="1">
        <f t="shared" si="6"/>
        <v>0</v>
      </c>
    </row>
    <row r="784">
      <c r="D784" s="2"/>
      <c r="E784" s="2"/>
      <c r="H784" s="2"/>
      <c r="I784" s="2"/>
      <c r="J784" s="2"/>
      <c r="K784" s="2"/>
      <c r="M784" s="2"/>
      <c r="P784" s="1" t="str">
        <f>AVERAGE(VLOOKUP(A784,'🏈NFL Efficiency'!C:N,12,false),VLOOKUP(A784,'🏉NFL'!C:V,20,false))</f>
        <v>#N/A</v>
      </c>
      <c r="R784" s="1">
        <f t="shared" si="6"/>
        <v>0</v>
      </c>
    </row>
    <row r="785">
      <c r="D785" s="2"/>
      <c r="E785" s="2"/>
      <c r="H785" s="2"/>
      <c r="I785" s="2"/>
      <c r="J785" s="2"/>
      <c r="K785" s="2"/>
      <c r="M785" s="2"/>
      <c r="P785" s="1" t="str">
        <f>AVERAGE(VLOOKUP(A785,'🏈NFL Efficiency'!C:N,12,false),VLOOKUP(A785,'🏉NFL'!C:V,20,false))</f>
        <v>#N/A</v>
      </c>
      <c r="R785" s="1">
        <f t="shared" si="6"/>
        <v>0</v>
      </c>
    </row>
    <row r="786">
      <c r="D786" s="2"/>
      <c r="E786" s="2"/>
      <c r="H786" s="2"/>
      <c r="I786" s="2"/>
      <c r="J786" s="2"/>
      <c r="K786" s="2"/>
      <c r="M786" s="2"/>
      <c r="P786" s="1" t="str">
        <f>AVERAGE(VLOOKUP(A786,'🏈NFL Efficiency'!C:N,12,false),VLOOKUP(A786,'🏉NFL'!C:V,20,false))</f>
        <v>#N/A</v>
      </c>
      <c r="R786" s="1">
        <f t="shared" si="6"/>
        <v>0</v>
      </c>
    </row>
    <row r="787">
      <c r="D787" s="2"/>
      <c r="E787" s="2"/>
      <c r="H787" s="2"/>
      <c r="I787" s="2"/>
      <c r="J787" s="2"/>
      <c r="K787" s="2"/>
      <c r="M787" s="2"/>
      <c r="P787" s="1" t="str">
        <f>AVERAGE(VLOOKUP(A787,'🏈NFL Efficiency'!C:N,12,false),VLOOKUP(A787,'🏉NFL'!C:V,20,false))</f>
        <v>#N/A</v>
      </c>
      <c r="R787" s="1">
        <f t="shared" si="6"/>
        <v>0</v>
      </c>
    </row>
    <row r="788">
      <c r="D788" s="2"/>
      <c r="E788" s="2"/>
      <c r="H788" s="2"/>
      <c r="I788" s="2"/>
      <c r="J788" s="2"/>
      <c r="K788" s="2"/>
      <c r="M788" s="2"/>
      <c r="P788" s="1" t="str">
        <f>AVERAGE(VLOOKUP(A788,'🏈NFL Efficiency'!C:N,12,false),VLOOKUP(A788,'🏉NFL'!C:V,20,false))</f>
        <v>#N/A</v>
      </c>
      <c r="R788" s="1">
        <f t="shared" si="6"/>
        <v>0</v>
      </c>
    </row>
    <row r="789">
      <c r="D789" s="2"/>
      <c r="E789" s="2"/>
      <c r="H789" s="2"/>
      <c r="I789" s="2"/>
      <c r="J789" s="2"/>
      <c r="K789" s="2"/>
      <c r="M789" s="2"/>
      <c r="P789" s="1" t="str">
        <f>AVERAGE(VLOOKUP(A789,'🏈NFL Efficiency'!C:N,12,false),VLOOKUP(A789,'🏉NFL'!C:V,20,false))</f>
        <v>#N/A</v>
      </c>
      <c r="R789" s="1">
        <f t="shared" si="6"/>
        <v>0</v>
      </c>
    </row>
    <row r="790">
      <c r="D790" s="2"/>
      <c r="E790" s="2"/>
      <c r="H790" s="2"/>
      <c r="I790" s="2"/>
      <c r="J790" s="2"/>
      <c r="K790" s="2"/>
      <c r="M790" s="2"/>
      <c r="P790" s="1" t="str">
        <f>AVERAGE(VLOOKUP(A790,'🏈NFL Efficiency'!C:N,12,false),VLOOKUP(A790,'🏉NFL'!C:V,20,false))</f>
        <v>#N/A</v>
      </c>
      <c r="R790" s="1">
        <f t="shared" si="6"/>
        <v>0</v>
      </c>
    </row>
    <row r="791">
      <c r="D791" s="2"/>
      <c r="E791" s="2"/>
      <c r="H791" s="2"/>
      <c r="I791" s="2"/>
      <c r="J791" s="2"/>
      <c r="K791" s="2"/>
      <c r="M791" s="2"/>
      <c r="P791" s="1" t="str">
        <f>AVERAGE(VLOOKUP(A791,'🏈NFL Efficiency'!C:N,12,false),VLOOKUP(A791,'🏉NFL'!C:V,20,false))</f>
        <v>#N/A</v>
      </c>
      <c r="R791" s="1">
        <f t="shared" si="6"/>
        <v>0</v>
      </c>
    </row>
    <row r="792">
      <c r="D792" s="2"/>
      <c r="E792" s="2"/>
      <c r="H792" s="2"/>
      <c r="I792" s="2"/>
      <c r="J792" s="2"/>
      <c r="K792" s="2"/>
      <c r="M792" s="2"/>
      <c r="P792" s="1" t="str">
        <f>AVERAGE(VLOOKUP(A792,'🏈NFL Efficiency'!C:N,12,false),VLOOKUP(A792,'🏉NFL'!C:V,20,false))</f>
        <v>#N/A</v>
      </c>
      <c r="R792" s="1">
        <f t="shared" si="6"/>
        <v>0</v>
      </c>
    </row>
    <row r="793">
      <c r="D793" s="2"/>
      <c r="E793" s="2"/>
      <c r="H793" s="2"/>
      <c r="I793" s="2"/>
      <c r="J793" s="2"/>
      <c r="K793" s="2"/>
      <c r="M793" s="2"/>
      <c r="P793" s="1" t="str">
        <f>AVERAGE(VLOOKUP(A793,'🏈NFL Efficiency'!C:N,12,false),VLOOKUP(A793,'🏉NFL'!C:V,20,false))</f>
        <v>#N/A</v>
      </c>
      <c r="R793" s="1">
        <f t="shared" si="6"/>
        <v>0</v>
      </c>
    </row>
    <row r="794">
      <c r="D794" s="2"/>
      <c r="E794" s="2"/>
      <c r="H794" s="2"/>
      <c r="I794" s="2"/>
      <c r="J794" s="2"/>
      <c r="K794" s="2"/>
      <c r="M794" s="2"/>
      <c r="P794" s="1" t="str">
        <f>AVERAGE(VLOOKUP(A794,'🏈NFL Efficiency'!C:N,12,false),VLOOKUP(A794,'🏉NFL'!C:V,20,false))</f>
        <v>#N/A</v>
      </c>
      <c r="R794" s="1">
        <f t="shared" si="6"/>
        <v>0</v>
      </c>
    </row>
    <row r="795">
      <c r="D795" s="2"/>
      <c r="E795" s="2"/>
      <c r="H795" s="2"/>
      <c r="I795" s="2"/>
      <c r="J795" s="2"/>
      <c r="K795" s="2"/>
      <c r="M795" s="2"/>
      <c r="P795" s="1" t="str">
        <f>AVERAGE(VLOOKUP(A795,'🏈NFL Efficiency'!C:N,12,false),VLOOKUP(A795,'🏉NFL'!C:V,20,false))</f>
        <v>#N/A</v>
      </c>
      <c r="R795" s="1">
        <f t="shared" si="6"/>
        <v>0</v>
      </c>
    </row>
    <row r="796">
      <c r="D796" s="2"/>
      <c r="E796" s="2"/>
      <c r="H796" s="2"/>
      <c r="I796" s="2"/>
      <c r="J796" s="2"/>
      <c r="K796" s="2"/>
      <c r="M796" s="2"/>
      <c r="P796" s="1" t="str">
        <f>AVERAGE(VLOOKUP(A796,'🏈NFL Efficiency'!C:N,12,false),VLOOKUP(A796,'🏉NFL'!C:V,20,false))</f>
        <v>#N/A</v>
      </c>
      <c r="R796" s="1">
        <f t="shared" si="6"/>
        <v>0</v>
      </c>
    </row>
    <row r="797">
      <c r="D797" s="2"/>
      <c r="E797" s="2"/>
      <c r="H797" s="2"/>
      <c r="I797" s="2"/>
      <c r="J797" s="2"/>
      <c r="K797" s="2"/>
      <c r="M797" s="2"/>
      <c r="P797" s="1" t="str">
        <f>AVERAGE(VLOOKUP(A797,'🏈NFL Efficiency'!C:N,12,false),VLOOKUP(A797,'🏉NFL'!C:V,20,false))</f>
        <v>#N/A</v>
      </c>
      <c r="R797" s="1">
        <f t="shared" si="6"/>
        <v>0</v>
      </c>
    </row>
    <row r="798">
      <c r="D798" s="2"/>
      <c r="E798" s="2"/>
      <c r="H798" s="2"/>
      <c r="I798" s="2"/>
      <c r="J798" s="2"/>
      <c r="K798" s="2"/>
      <c r="M798" s="2"/>
      <c r="P798" s="1" t="str">
        <f>AVERAGE(VLOOKUP(A798,'🏈NFL Efficiency'!C:N,12,false),VLOOKUP(A798,'🏉NFL'!C:V,20,false))</f>
        <v>#N/A</v>
      </c>
      <c r="R798" s="1">
        <f t="shared" si="6"/>
        <v>0</v>
      </c>
    </row>
    <row r="799">
      <c r="D799" s="2"/>
      <c r="E799" s="2"/>
      <c r="H799" s="2"/>
      <c r="I799" s="2"/>
      <c r="J799" s="2"/>
      <c r="K799" s="2"/>
      <c r="M799" s="2"/>
      <c r="P799" s="1" t="str">
        <f>AVERAGE(VLOOKUP(A799,'🏈NFL Efficiency'!C:N,12,false),VLOOKUP(A799,'🏉NFL'!C:V,20,false))</f>
        <v>#N/A</v>
      </c>
      <c r="R799" s="1">
        <f t="shared" si="6"/>
        <v>0</v>
      </c>
    </row>
    <row r="800">
      <c r="D800" s="2"/>
      <c r="E800" s="2"/>
      <c r="H800" s="2"/>
      <c r="I800" s="2"/>
      <c r="J800" s="2"/>
      <c r="K800" s="2"/>
      <c r="M800" s="2"/>
      <c r="P800" s="1" t="str">
        <f>AVERAGE(VLOOKUP(A800,'🏈NFL Efficiency'!C:N,12,false),VLOOKUP(A800,'🏉NFL'!C:V,20,false))</f>
        <v>#N/A</v>
      </c>
      <c r="R800" s="1">
        <f t="shared" si="6"/>
        <v>0</v>
      </c>
    </row>
    <row r="801">
      <c r="D801" s="2"/>
      <c r="E801" s="2"/>
      <c r="H801" s="2"/>
      <c r="I801" s="2"/>
      <c r="J801" s="2"/>
      <c r="K801" s="2"/>
      <c r="M801" s="2"/>
      <c r="P801" s="1" t="str">
        <f>AVERAGE(VLOOKUP(A801,'🏈NFL Efficiency'!C:N,12,false),VLOOKUP(A801,'🏉NFL'!C:V,20,false))</f>
        <v>#N/A</v>
      </c>
      <c r="R801" s="1">
        <f t="shared" si="6"/>
        <v>0</v>
      </c>
    </row>
    <row r="802">
      <c r="D802" s="2"/>
      <c r="E802" s="2"/>
      <c r="H802" s="2"/>
      <c r="I802" s="2"/>
      <c r="J802" s="2"/>
      <c r="K802" s="2"/>
      <c r="M802" s="2"/>
      <c r="P802" s="1" t="str">
        <f>AVERAGE(VLOOKUP(A802,'🏈NFL Efficiency'!C:N,12,false),VLOOKUP(A802,'🏉NFL'!C:V,20,false))</f>
        <v>#N/A</v>
      </c>
      <c r="R802" s="1">
        <f t="shared" si="6"/>
        <v>0</v>
      </c>
    </row>
    <row r="803">
      <c r="D803" s="2"/>
      <c r="E803" s="2"/>
      <c r="H803" s="2"/>
      <c r="I803" s="2"/>
      <c r="J803" s="2"/>
      <c r="K803" s="2"/>
      <c r="M803" s="2"/>
      <c r="P803" s="1" t="str">
        <f>AVERAGE(VLOOKUP(A803,'🏈NFL Efficiency'!C:N,12,false),VLOOKUP(A803,'🏉NFL'!C:V,20,false))</f>
        <v>#N/A</v>
      </c>
      <c r="R803" s="1">
        <f t="shared" si="6"/>
        <v>0</v>
      </c>
    </row>
    <row r="804">
      <c r="D804" s="2"/>
      <c r="E804" s="2"/>
      <c r="H804" s="2"/>
      <c r="I804" s="2"/>
      <c r="J804" s="2"/>
      <c r="K804" s="2"/>
      <c r="M804" s="2"/>
      <c r="P804" s="1" t="str">
        <f>AVERAGE(VLOOKUP(A804,'🏈NFL Efficiency'!C:N,12,false),VLOOKUP(A804,'🏉NFL'!C:V,20,false))</f>
        <v>#N/A</v>
      </c>
      <c r="R804" s="1">
        <f t="shared" si="6"/>
        <v>0</v>
      </c>
    </row>
    <row r="805">
      <c r="D805" s="2"/>
      <c r="E805" s="2"/>
      <c r="H805" s="2"/>
      <c r="I805" s="2"/>
      <c r="J805" s="2"/>
      <c r="K805" s="2"/>
      <c r="M805" s="2"/>
      <c r="P805" s="1" t="str">
        <f>AVERAGE(VLOOKUP(A805,'🏈NFL Efficiency'!C:N,12,false),VLOOKUP(A805,'🏉NFL'!C:V,20,false))</f>
        <v>#N/A</v>
      </c>
      <c r="R805" s="1">
        <f t="shared" si="6"/>
        <v>0</v>
      </c>
    </row>
    <row r="806">
      <c r="D806" s="2"/>
      <c r="E806" s="2"/>
      <c r="H806" s="2"/>
      <c r="I806" s="2"/>
      <c r="J806" s="2"/>
      <c r="K806" s="2"/>
      <c r="M806" s="2"/>
      <c r="P806" s="1" t="str">
        <f>AVERAGE(VLOOKUP(A806,'🏈NFL Efficiency'!C:N,12,false),VLOOKUP(A806,'🏉NFL'!C:V,20,false))</f>
        <v>#N/A</v>
      </c>
      <c r="R806" s="1">
        <f t="shared" si="6"/>
        <v>0</v>
      </c>
    </row>
    <row r="807">
      <c r="D807" s="2"/>
      <c r="E807" s="2"/>
      <c r="H807" s="2"/>
      <c r="I807" s="2"/>
      <c r="J807" s="2"/>
      <c r="K807" s="2"/>
      <c r="M807" s="2"/>
      <c r="P807" s="1" t="str">
        <f>AVERAGE(VLOOKUP(A807,'🏈NFL Efficiency'!C:N,12,false),VLOOKUP(A807,'🏉NFL'!C:V,20,false))</f>
        <v>#N/A</v>
      </c>
      <c r="R807" s="1">
        <f t="shared" si="6"/>
        <v>0</v>
      </c>
    </row>
    <row r="808">
      <c r="D808" s="2"/>
      <c r="E808" s="2"/>
      <c r="H808" s="2"/>
      <c r="I808" s="2"/>
      <c r="J808" s="2"/>
      <c r="K808" s="2"/>
      <c r="M808" s="2"/>
      <c r="P808" s="1" t="str">
        <f>AVERAGE(VLOOKUP(A808,'🏈NFL Efficiency'!C:N,12,false),VLOOKUP(A808,'🏉NFL'!C:V,20,false))</f>
        <v>#N/A</v>
      </c>
      <c r="R808" s="1">
        <f t="shared" si="6"/>
        <v>0</v>
      </c>
    </row>
    <row r="809">
      <c r="D809" s="2"/>
      <c r="E809" s="2"/>
      <c r="H809" s="2"/>
      <c r="I809" s="2"/>
      <c r="J809" s="2"/>
      <c r="K809" s="2"/>
      <c r="M809" s="2"/>
      <c r="P809" s="1" t="str">
        <f>AVERAGE(VLOOKUP(A809,'🏈NFL Efficiency'!C:N,12,false),VLOOKUP(A809,'🏉NFL'!C:V,20,false))</f>
        <v>#N/A</v>
      </c>
      <c r="R809" s="1">
        <f t="shared" si="6"/>
        <v>0</v>
      </c>
    </row>
    <row r="810">
      <c r="D810" s="2"/>
      <c r="E810" s="2"/>
      <c r="H810" s="2"/>
      <c r="I810" s="2"/>
      <c r="J810" s="2"/>
      <c r="K810" s="2"/>
      <c r="M810" s="2"/>
      <c r="P810" s="1" t="str">
        <f>AVERAGE(VLOOKUP(A810,'🏈NFL Efficiency'!C:N,12,false),VLOOKUP(A810,'🏉NFL'!C:V,20,false))</f>
        <v>#N/A</v>
      </c>
      <c r="R810" s="1">
        <f t="shared" si="6"/>
        <v>0</v>
      </c>
    </row>
    <row r="811">
      <c r="D811" s="2"/>
      <c r="E811" s="2"/>
      <c r="H811" s="2"/>
      <c r="I811" s="2"/>
      <c r="J811" s="2"/>
      <c r="K811" s="2"/>
      <c r="M811" s="2"/>
      <c r="P811" s="1" t="str">
        <f>AVERAGE(VLOOKUP(A811,'🏈NFL Efficiency'!C:N,12,false),VLOOKUP(A811,'🏉NFL'!C:V,20,false))</f>
        <v>#N/A</v>
      </c>
      <c r="R811" s="1">
        <f t="shared" si="6"/>
        <v>0</v>
      </c>
    </row>
    <row r="812">
      <c r="D812" s="2"/>
      <c r="E812" s="2"/>
      <c r="H812" s="2"/>
      <c r="I812" s="2"/>
      <c r="J812" s="2"/>
      <c r="K812" s="2"/>
      <c r="M812" s="2"/>
      <c r="P812" s="1" t="str">
        <f>AVERAGE(VLOOKUP(A812,'🏈NFL Efficiency'!C:N,12,false),VLOOKUP(A812,'🏉NFL'!C:V,20,false))</f>
        <v>#N/A</v>
      </c>
      <c r="R812" s="1">
        <f t="shared" si="6"/>
        <v>0</v>
      </c>
    </row>
    <row r="813">
      <c r="D813" s="2"/>
      <c r="E813" s="2"/>
      <c r="H813" s="2"/>
      <c r="I813" s="2"/>
      <c r="J813" s="2"/>
      <c r="K813" s="2"/>
      <c r="M813" s="2"/>
      <c r="P813" s="1" t="str">
        <f>AVERAGE(VLOOKUP(A813,'🏈NFL Efficiency'!C:N,12,false),VLOOKUP(A813,'🏉NFL'!C:V,20,false))</f>
        <v>#N/A</v>
      </c>
      <c r="R813" s="1">
        <f t="shared" si="6"/>
        <v>0</v>
      </c>
    </row>
    <row r="814">
      <c r="D814" s="2"/>
      <c r="E814" s="2"/>
      <c r="H814" s="2"/>
      <c r="I814" s="2"/>
      <c r="J814" s="2"/>
      <c r="K814" s="2"/>
      <c r="M814" s="2"/>
      <c r="P814" s="1" t="str">
        <f>AVERAGE(VLOOKUP(A814,'🏈NFL Efficiency'!C:N,12,false),VLOOKUP(A814,'🏉NFL'!C:V,20,false))</f>
        <v>#N/A</v>
      </c>
      <c r="R814" s="1">
        <f t="shared" si="6"/>
        <v>0</v>
      </c>
    </row>
    <row r="815">
      <c r="D815" s="2"/>
      <c r="E815" s="2"/>
      <c r="H815" s="2"/>
      <c r="I815" s="2"/>
      <c r="J815" s="2"/>
      <c r="K815" s="2"/>
      <c r="M815" s="2"/>
      <c r="P815" s="1" t="str">
        <f>AVERAGE(VLOOKUP(A815,'🏈NFL Efficiency'!C:N,12,false),VLOOKUP(A815,'🏉NFL'!C:V,20,false))</f>
        <v>#N/A</v>
      </c>
      <c r="R815" s="1">
        <f t="shared" si="6"/>
        <v>0</v>
      </c>
    </row>
    <row r="816">
      <c r="D816" s="2"/>
      <c r="E816" s="2"/>
      <c r="H816" s="2"/>
      <c r="I816" s="2"/>
      <c r="J816" s="2"/>
      <c r="K816" s="2"/>
      <c r="M816" s="2"/>
      <c r="P816" s="1" t="str">
        <f>AVERAGE(VLOOKUP(A816,'🏈NFL Efficiency'!C:N,12,false),VLOOKUP(A816,'🏉NFL'!C:V,20,false))</f>
        <v>#N/A</v>
      </c>
      <c r="R816" s="1">
        <f t="shared" si="6"/>
        <v>0</v>
      </c>
    </row>
    <row r="817">
      <c r="D817" s="2"/>
      <c r="E817" s="2"/>
      <c r="H817" s="2"/>
      <c r="I817" s="2"/>
      <c r="J817" s="2"/>
      <c r="K817" s="2"/>
      <c r="M817" s="2"/>
      <c r="P817" s="1" t="str">
        <f>AVERAGE(VLOOKUP(A817,'🏈NFL Efficiency'!C:N,12,false),VLOOKUP(A817,'🏉NFL'!C:V,20,false))</f>
        <v>#N/A</v>
      </c>
      <c r="R817" s="1">
        <f t="shared" si="6"/>
        <v>0</v>
      </c>
    </row>
    <row r="818">
      <c r="D818" s="2"/>
      <c r="E818" s="2"/>
      <c r="H818" s="2"/>
      <c r="I818" s="2"/>
      <c r="J818" s="2"/>
      <c r="K818" s="2"/>
      <c r="M818" s="2"/>
      <c r="P818" s="1" t="str">
        <f>AVERAGE(VLOOKUP(A818,'🏈NFL Efficiency'!C:N,12,false),VLOOKUP(A818,'🏉NFL'!C:V,20,false))</f>
        <v>#N/A</v>
      </c>
      <c r="R818" s="1">
        <f t="shared" si="6"/>
        <v>0</v>
      </c>
    </row>
    <row r="819">
      <c r="D819" s="2"/>
      <c r="E819" s="2"/>
      <c r="H819" s="2"/>
      <c r="I819" s="2"/>
      <c r="J819" s="2"/>
      <c r="K819" s="2"/>
      <c r="M819" s="2"/>
      <c r="P819" s="1" t="str">
        <f>AVERAGE(VLOOKUP(A819,'🏈NFL Efficiency'!C:N,12,false),VLOOKUP(A819,'🏉NFL'!C:V,20,false))</f>
        <v>#N/A</v>
      </c>
      <c r="R819" s="1">
        <f t="shared" si="6"/>
        <v>0</v>
      </c>
    </row>
    <row r="820">
      <c r="D820" s="2"/>
      <c r="E820" s="2"/>
      <c r="H820" s="2"/>
      <c r="I820" s="2"/>
      <c r="J820" s="2"/>
      <c r="K820" s="2"/>
      <c r="M820" s="2"/>
      <c r="P820" s="1" t="str">
        <f>AVERAGE(VLOOKUP(A820,'🏈NFL Efficiency'!C:N,12,false),VLOOKUP(A820,'🏉NFL'!C:V,20,false))</f>
        <v>#N/A</v>
      </c>
      <c r="R820" s="1">
        <f t="shared" si="6"/>
        <v>0</v>
      </c>
    </row>
    <row r="821">
      <c r="D821" s="2"/>
      <c r="E821" s="2"/>
      <c r="H821" s="2"/>
      <c r="I821" s="2"/>
      <c r="J821" s="2"/>
      <c r="K821" s="2"/>
      <c r="M821" s="2"/>
      <c r="P821" s="1" t="str">
        <f>AVERAGE(VLOOKUP(A821,'🏈NFL Efficiency'!C:N,12,false),VLOOKUP(A821,'🏉NFL'!C:V,20,false))</f>
        <v>#N/A</v>
      </c>
      <c r="R821" s="1">
        <f t="shared" si="6"/>
        <v>0</v>
      </c>
    </row>
    <row r="822">
      <c r="D822" s="2"/>
      <c r="E822" s="2"/>
      <c r="H822" s="2"/>
      <c r="I822" s="2"/>
      <c r="J822" s="2"/>
      <c r="K822" s="2"/>
      <c r="M822" s="2"/>
      <c r="P822" s="1" t="str">
        <f>AVERAGE(VLOOKUP(A822,'🏈NFL Efficiency'!C:N,12,false),VLOOKUP(A822,'🏉NFL'!C:V,20,false))</f>
        <v>#N/A</v>
      </c>
      <c r="R822" s="1">
        <f t="shared" si="6"/>
        <v>0</v>
      </c>
    </row>
    <row r="823">
      <c r="D823" s="2"/>
      <c r="E823" s="2"/>
      <c r="H823" s="2"/>
      <c r="I823" s="2"/>
      <c r="J823" s="2"/>
      <c r="K823" s="2"/>
      <c r="M823" s="2"/>
      <c r="P823" s="1" t="str">
        <f>AVERAGE(VLOOKUP(A823,'🏈NFL Efficiency'!C:N,12,false),VLOOKUP(A823,'🏉NFL'!C:V,20,false))</f>
        <v>#N/A</v>
      </c>
      <c r="R823" s="1">
        <f t="shared" si="6"/>
        <v>0</v>
      </c>
    </row>
    <row r="824">
      <c r="D824" s="2"/>
      <c r="E824" s="2"/>
      <c r="H824" s="2"/>
      <c r="I824" s="2"/>
      <c r="J824" s="2"/>
      <c r="K824" s="2"/>
      <c r="M824" s="2"/>
      <c r="P824" s="1" t="str">
        <f>AVERAGE(VLOOKUP(A824,'🏈NFL Efficiency'!C:N,12,false),VLOOKUP(A824,'🏉NFL'!C:V,20,false))</f>
        <v>#N/A</v>
      </c>
      <c r="R824" s="1">
        <f t="shared" si="6"/>
        <v>0</v>
      </c>
    </row>
    <row r="825">
      <c r="D825" s="2"/>
      <c r="E825" s="2"/>
      <c r="H825" s="2"/>
      <c r="I825" s="2"/>
      <c r="J825" s="2"/>
      <c r="K825" s="2"/>
      <c r="M825" s="2"/>
      <c r="P825" s="1" t="str">
        <f>AVERAGE(VLOOKUP(A825,'🏈NFL Efficiency'!C:N,12,false),VLOOKUP(A825,'🏉NFL'!C:V,20,false))</f>
        <v>#N/A</v>
      </c>
      <c r="R825" s="1">
        <f t="shared" si="6"/>
        <v>0</v>
      </c>
    </row>
    <row r="826">
      <c r="D826" s="2"/>
      <c r="E826" s="2"/>
      <c r="H826" s="2"/>
      <c r="I826" s="2"/>
      <c r="J826" s="2"/>
      <c r="K826" s="2"/>
      <c r="M826" s="2"/>
      <c r="P826" s="1" t="str">
        <f>AVERAGE(VLOOKUP(A826,'🏈NFL Efficiency'!C:N,12,false),VLOOKUP(A826,'🏉NFL'!C:V,20,false))</f>
        <v>#N/A</v>
      </c>
      <c r="R826" s="1">
        <f t="shared" si="6"/>
        <v>0</v>
      </c>
    </row>
    <row r="827">
      <c r="D827" s="2"/>
      <c r="E827" s="2"/>
      <c r="H827" s="2"/>
      <c r="I827" s="2"/>
      <c r="J827" s="2"/>
      <c r="K827" s="2"/>
      <c r="M827" s="2"/>
      <c r="P827" s="1" t="str">
        <f>AVERAGE(VLOOKUP(A827,'🏈NFL Efficiency'!C:N,12,false),VLOOKUP(A827,'🏉NFL'!C:V,20,false))</f>
        <v>#N/A</v>
      </c>
      <c r="R827" s="1">
        <f t="shared" si="6"/>
        <v>0</v>
      </c>
    </row>
    <row r="828">
      <c r="D828" s="2"/>
      <c r="E828" s="2"/>
      <c r="H828" s="2"/>
      <c r="I828" s="2"/>
      <c r="J828" s="2"/>
      <c r="K828" s="2"/>
      <c r="M828" s="2"/>
      <c r="P828" s="1" t="str">
        <f>AVERAGE(VLOOKUP(A828,'🏈NFL Efficiency'!C:N,12,false),VLOOKUP(A828,'🏉NFL'!C:V,20,false))</f>
        <v>#N/A</v>
      </c>
      <c r="R828" s="1">
        <f t="shared" si="6"/>
        <v>0</v>
      </c>
    </row>
    <row r="829">
      <c r="D829" s="2"/>
      <c r="E829" s="2"/>
      <c r="H829" s="2"/>
      <c r="I829" s="2"/>
      <c r="J829" s="2"/>
      <c r="K829" s="2"/>
      <c r="M829" s="2"/>
      <c r="P829" s="1" t="str">
        <f>AVERAGE(VLOOKUP(A829,'🏈NFL Efficiency'!C:N,12,false),VLOOKUP(A829,'🏉NFL'!C:V,20,false))</f>
        <v>#N/A</v>
      </c>
      <c r="R829" s="1">
        <f t="shared" si="6"/>
        <v>0</v>
      </c>
    </row>
    <row r="830">
      <c r="D830" s="2"/>
      <c r="E830" s="2"/>
      <c r="H830" s="2"/>
      <c r="I830" s="2"/>
      <c r="J830" s="2"/>
      <c r="K830" s="2"/>
      <c r="M830" s="2"/>
      <c r="P830" s="1" t="str">
        <f>AVERAGE(VLOOKUP(A830,'🏈NFL Efficiency'!C:N,12,false),VLOOKUP(A830,'🏉NFL'!C:V,20,false))</f>
        <v>#N/A</v>
      </c>
      <c r="R830" s="1">
        <f t="shared" si="6"/>
        <v>0</v>
      </c>
    </row>
    <row r="831">
      <c r="D831" s="2"/>
      <c r="E831" s="2"/>
      <c r="H831" s="2"/>
      <c r="I831" s="2"/>
      <c r="J831" s="2"/>
      <c r="K831" s="2"/>
      <c r="M831" s="2"/>
      <c r="P831" s="1" t="str">
        <f>AVERAGE(VLOOKUP(A831,'🏈NFL Efficiency'!C:N,12,false),VLOOKUP(A831,'🏉NFL'!C:V,20,false))</f>
        <v>#N/A</v>
      </c>
      <c r="R831" s="1">
        <f t="shared" si="6"/>
        <v>0</v>
      </c>
    </row>
    <row r="832">
      <c r="D832" s="2"/>
      <c r="E832" s="2"/>
      <c r="H832" s="2"/>
      <c r="I832" s="2"/>
      <c r="J832" s="2"/>
      <c r="K832" s="2"/>
      <c r="M832" s="2"/>
      <c r="P832" s="1" t="str">
        <f>AVERAGE(VLOOKUP(A832,'🏈NFL Efficiency'!C:N,12,false),VLOOKUP(A832,'🏉NFL'!C:V,20,false))</f>
        <v>#N/A</v>
      </c>
      <c r="R832" s="1">
        <f t="shared" si="6"/>
        <v>0</v>
      </c>
    </row>
    <row r="833">
      <c r="D833" s="2"/>
      <c r="E833" s="2"/>
      <c r="H833" s="2"/>
      <c r="I833" s="2"/>
      <c r="J833" s="2"/>
      <c r="K833" s="2"/>
      <c r="M833" s="2"/>
      <c r="P833" s="1" t="str">
        <f>AVERAGE(VLOOKUP(A833,'🏈NFL Efficiency'!C:N,12,false),VLOOKUP(A833,'🏉NFL'!C:V,20,false))</f>
        <v>#N/A</v>
      </c>
      <c r="R833" s="1">
        <f t="shared" si="6"/>
        <v>0</v>
      </c>
    </row>
    <row r="834">
      <c r="D834" s="2"/>
      <c r="E834" s="2"/>
      <c r="H834" s="2"/>
      <c r="I834" s="2"/>
      <c r="J834" s="2"/>
      <c r="K834" s="2"/>
      <c r="M834" s="2"/>
      <c r="P834" s="1" t="str">
        <f>AVERAGE(VLOOKUP(A834,'🏈NFL Efficiency'!C:N,12,false),VLOOKUP(A834,'🏉NFL'!C:V,20,false))</f>
        <v>#N/A</v>
      </c>
      <c r="R834" s="1">
        <f t="shared" si="6"/>
        <v>0</v>
      </c>
    </row>
    <row r="835">
      <c r="D835" s="2"/>
      <c r="E835" s="2"/>
      <c r="H835" s="2"/>
      <c r="I835" s="2"/>
      <c r="J835" s="2"/>
      <c r="K835" s="2"/>
      <c r="M835" s="2"/>
      <c r="P835" s="1" t="str">
        <f>AVERAGE(VLOOKUP(A835,'🏈NFL Efficiency'!C:N,12,false),VLOOKUP(A835,'🏉NFL'!C:V,20,false))</f>
        <v>#N/A</v>
      </c>
      <c r="R835" s="1">
        <f t="shared" si="6"/>
        <v>0</v>
      </c>
    </row>
    <row r="836">
      <c r="D836" s="2"/>
      <c r="E836" s="2"/>
      <c r="H836" s="2"/>
      <c r="I836" s="2"/>
      <c r="J836" s="2"/>
      <c r="K836" s="2"/>
      <c r="M836" s="2"/>
      <c r="P836" s="1" t="str">
        <f>AVERAGE(VLOOKUP(A836,'🏈NFL Efficiency'!C:N,12,false),VLOOKUP(A836,'🏉NFL'!C:V,20,false))</f>
        <v>#N/A</v>
      </c>
      <c r="R836" s="1">
        <f t="shared" si="6"/>
        <v>0</v>
      </c>
    </row>
    <row r="837">
      <c r="D837" s="2"/>
      <c r="E837" s="2"/>
      <c r="H837" s="2"/>
      <c r="I837" s="2"/>
      <c r="J837" s="2"/>
      <c r="K837" s="2"/>
      <c r="M837" s="2"/>
      <c r="P837" s="1" t="str">
        <f>AVERAGE(VLOOKUP(A837,'🏈NFL Efficiency'!C:N,12,false),VLOOKUP(A837,'🏉NFL'!C:V,20,false))</f>
        <v>#N/A</v>
      </c>
      <c r="R837" s="1">
        <f t="shared" si="6"/>
        <v>0</v>
      </c>
    </row>
    <row r="838">
      <c r="D838" s="2"/>
      <c r="E838" s="2"/>
      <c r="H838" s="2"/>
      <c r="I838" s="2"/>
      <c r="J838" s="2"/>
      <c r="K838" s="2"/>
      <c r="M838" s="2"/>
      <c r="P838" s="1" t="str">
        <f>AVERAGE(VLOOKUP(A838,'🏈NFL Efficiency'!C:N,12,false),VLOOKUP(A838,'🏉NFL'!C:V,20,false))</f>
        <v>#N/A</v>
      </c>
      <c r="R838" s="1">
        <f t="shared" si="6"/>
        <v>0</v>
      </c>
    </row>
    <row r="839">
      <c r="D839" s="2"/>
      <c r="E839" s="2"/>
      <c r="H839" s="2"/>
      <c r="I839" s="2"/>
      <c r="J839" s="2"/>
      <c r="K839" s="2"/>
      <c r="M839" s="2"/>
      <c r="P839" s="1" t="str">
        <f>AVERAGE(VLOOKUP(A839,'🏈NFL Efficiency'!C:N,12,false),VLOOKUP(A839,'🏉NFL'!C:V,20,false))</f>
        <v>#N/A</v>
      </c>
      <c r="R839" s="1">
        <f t="shared" si="6"/>
        <v>0</v>
      </c>
    </row>
    <row r="840">
      <c r="D840" s="2"/>
      <c r="E840" s="2"/>
      <c r="H840" s="2"/>
      <c r="I840" s="2"/>
      <c r="J840" s="2"/>
      <c r="K840" s="2"/>
      <c r="M840" s="2"/>
      <c r="P840" s="1" t="str">
        <f>AVERAGE(VLOOKUP(A840,'🏈NFL Efficiency'!C:N,12,false),VLOOKUP(A840,'🏉NFL'!C:V,20,false))</f>
        <v>#N/A</v>
      </c>
      <c r="R840" s="1">
        <f t="shared" si="6"/>
        <v>0</v>
      </c>
    </row>
    <row r="841">
      <c r="D841" s="2"/>
      <c r="E841" s="2"/>
      <c r="H841" s="2"/>
      <c r="I841" s="2"/>
      <c r="J841" s="2"/>
      <c r="K841" s="2"/>
      <c r="M841" s="2"/>
      <c r="P841" s="1" t="str">
        <f>AVERAGE(VLOOKUP(A841,'🏈NFL Efficiency'!C:N,12,false),VLOOKUP(A841,'🏉NFL'!C:V,20,false))</f>
        <v>#N/A</v>
      </c>
      <c r="R841" s="1">
        <f t="shared" si="6"/>
        <v>0</v>
      </c>
    </row>
    <row r="842">
      <c r="D842" s="2"/>
      <c r="E842" s="2"/>
      <c r="H842" s="2"/>
      <c r="I842" s="2"/>
      <c r="J842" s="2"/>
      <c r="K842" s="2"/>
      <c r="M842" s="2"/>
      <c r="P842" s="1" t="str">
        <f>AVERAGE(VLOOKUP(A842,'🏈NFL Efficiency'!C:N,12,false),VLOOKUP(A842,'🏉NFL'!C:V,20,false))</f>
        <v>#N/A</v>
      </c>
      <c r="R842" s="1">
        <f t="shared" si="6"/>
        <v>0</v>
      </c>
    </row>
    <row r="843">
      <c r="D843" s="2"/>
      <c r="E843" s="2"/>
      <c r="H843" s="2"/>
      <c r="I843" s="2"/>
      <c r="J843" s="2"/>
      <c r="K843" s="2"/>
      <c r="M843" s="2"/>
      <c r="P843" s="1" t="str">
        <f>AVERAGE(VLOOKUP(A843,'🏈NFL Efficiency'!C:N,12,false),VLOOKUP(A843,'🏉NFL'!C:V,20,false))</f>
        <v>#N/A</v>
      </c>
      <c r="R843" s="1">
        <f t="shared" si="6"/>
        <v>0</v>
      </c>
    </row>
    <row r="844">
      <c r="D844" s="2"/>
      <c r="E844" s="2"/>
      <c r="H844" s="2"/>
      <c r="I844" s="2"/>
      <c r="J844" s="2"/>
      <c r="K844" s="2"/>
      <c r="M844" s="2"/>
      <c r="P844" s="1" t="str">
        <f>AVERAGE(VLOOKUP(A844,'🏈NFL Efficiency'!C:N,12,false),VLOOKUP(A844,'🏉NFL'!C:V,20,false))</f>
        <v>#N/A</v>
      </c>
      <c r="R844" s="1">
        <f t="shared" si="6"/>
        <v>0</v>
      </c>
    </row>
    <row r="845">
      <c r="D845" s="2"/>
      <c r="E845" s="2"/>
      <c r="H845" s="2"/>
      <c r="I845" s="2"/>
      <c r="J845" s="2"/>
      <c r="K845" s="2"/>
      <c r="M845" s="2"/>
      <c r="P845" s="1" t="str">
        <f>AVERAGE(VLOOKUP(A845,'🏈NFL Efficiency'!C:N,12,false),VLOOKUP(A845,'🏉NFL'!C:V,20,false))</f>
        <v>#N/A</v>
      </c>
      <c r="R845" s="1">
        <f t="shared" si="6"/>
        <v>0</v>
      </c>
    </row>
    <row r="846">
      <c r="D846" s="2"/>
      <c r="E846" s="2"/>
      <c r="H846" s="2"/>
      <c r="I846" s="2"/>
      <c r="J846" s="2"/>
      <c r="K846" s="2"/>
      <c r="M846" s="2"/>
      <c r="P846" s="1" t="str">
        <f>AVERAGE(VLOOKUP(A846,'🏈NFL Efficiency'!C:N,12,false),VLOOKUP(A846,'🏉NFL'!C:V,20,false))</f>
        <v>#N/A</v>
      </c>
      <c r="R846" s="1">
        <f t="shared" si="6"/>
        <v>0</v>
      </c>
    </row>
    <row r="847">
      <c r="D847" s="2"/>
      <c r="E847" s="2"/>
      <c r="H847" s="2"/>
      <c r="I847" s="2"/>
      <c r="J847" s="2"/>
      <c r="K847" s="2"/>
      <c r="M847" s="2"/>
      <c r="P847" s="1" t="str">
        <f>AVERAGE(VLOOKUP(A847,'🏈NFL Efficiency'!C:N,12,false),VLOOKUP(A847,'🏉NFL'!C:V,20,false))</f>
        <v>#N/A</v>
      </c>
      <c r="R847" s="1">
        <f t="shared" si="6"/>
        <v>0</v>
      </c>
    </row>
    <row r="848">
      <c r="D848" s="2"/>
      <c r="E848" s="2"/>
      <c r="H848" s="2"/>
      <c r="I848" s="2"/>
      <c r="J848" s="2"/>
      <c r="K848" s="2"/>
      <c r="M848" s="2"/>
      <c r="P848" s="1" t="str">
        <f>AVERAGE(VLOOKUP(A848,'🏈NFL Efficiency'!C:N,12,false),VLOOKUP(A848,'🏉NFL'!C:V,20,false))</f>
        <v>#N/A</v>
      </c>
      <c r="R848" s="1">
        <f t="shared" si="6"/>
        <v>0</v>
      </c>
    </row>
    <row r="849">
      <c r="D849" s="2"/>
      <c r="E849" s="2"/>
      <c r="H849" s="2"/>
      <c r="I849" s="2"/>
      <c r="J849" s="2"/>
      <c r="K849" s="2"/>
      <c r="M849" s="2"/>
      <c r="P849" s="1" t="str">
        <f>AVERAGE(VLOOKUP(A849,'🏈NFL Efficiency'!C:N,12,false),VLOOKUP(A849,'🏉NFL'!C:V,20,false))</f>
        <v>#N/A</v>
      </c>
      <c r="R849" s="1">
        <f t="shared" si="6"/>
        <v>0</v>
      </c>
    </row>
    <row r="850">
      <c r="D850" s="2"/>
      <c r="E850" s="2"/>
      <c r="H850" s="2"/>
      <c r="I850" s="2"/>
      <c r="J850" s="2"/>
      <c r="K850" s="2"/>
      <c r="M850" s="2"/>
      <c r="P850" s="1" t="str">
        <f>AVERAGE(VLOOKUP(A850,'🏈NFL Efficiency'!C:N,12,false),VLOOKUP(A850,'🏉NFL'!C:V,20,false))</f>
        <v>#N/A</v>
      </c>
      <c r="R850" s="1">
        <f t="shared" si="6"/>
        <v>0</v>
      </c>
    </row>
    <row r="851">
      <c r="D851" s="2"/>
      <c r="E851" s="2"/>
      <c r="H851" s="2"/>
      <c r="I851" s="2"/>
      <c r="J851" s="2"/>
      <c r="K851" s="2"/>
      <c r="M851" s="2"/>
      <c r="P851" s="1" t="str">
        <f>AVERAGE(VLOOKUP(A851,'🏈NFL Efficiency'!C:N,12,false),VLOOKUP(A851,'🏉NFL'!C:V,20,false))</f>
        <v>#N/A</v>
      </c>
      <c r="R851" s="1">
        <f t="shared" si="6"/>
        <v>0</v>
      </c>
    </row>
    <row r="852">
      <c r="D852" s="2"/>
      <c r="E852" s="2"/>
      <c r="H852" s="2"/>
      <c r="I852" s="2"/>
      <c r="J852" s="2"/>
      <c r="K852" s="2"/>
      <c r="M852" s="2"/>
      <c r="P852" s="1" t="str">
        <f>AVERAGE(VLOOKUP(A852,'🏈NFL Efficiency'!C:N,12,false),VLOOKUP(A852,'🏉NFL'!C:V,20,false))</f>
        <v>#N/A</v>
      </c>
      <c r="R852" s="1">
        <f t="shared" si="6"/>
        <v>0</v>
      </c>
    </row>
    <row r="853">
      <c r="D853" s="2"/>
      <c r="E853" s="2"/>
      <c r="H853" s="2"/>
      <c r="I853" s="2"/>
      <c r="J853" s="2"/>
      <c r="K853" s="2"/>
      <c r="M853" s="2"/>
      <c r="P853" s="1" t="str">
        <f>AVERAGE(VLOOKUP(A853,'🏈NFL Efficiency'!C:N,12,false),VLOOKUP(A853,'🏉NFL'!C:V,20,false))</f>
        <v>#N/A</v>
      </c>
      <c r="R853" s="1">
        <f t="shared" si="6"/>
        <v>0</v>
      </c>
    </row>
    <row r="854">
      <c r="D854" s="2"/>
      <c r="E854" s="2"/>
      <c r="H854" s="2"/>
      <c r="I854" s="2"/>
      <c r="J854" s="2"/>
      <c r="K854" s="2"/>
      <c r="M854" s="2"/>
      <c r="P854" s="1" t="str">
        <f>AVERAGE(VLOOKUP(A854,'🏈NFL Efficiency'!C:N,12,false),VLOOKUP(A854,'🏉NFL'!C:V,20,false))</f>
        <v>#N/A</v>
      </c>
      <c r="R854" s="1">
        <f t="shared" si="6"/>
        <v>0</v>
      </c>
    </row>
    <row r="855">
      <c r="D855" s="2"/>
      <c r="E855" s="2"/>
      <c r="H855" s="2"/>
      <c r="I855" s="2"/>
      <c r="J855" s="2"/>
      <c r="K855" s="2"/>
      <c r="M855" s="2"/>
      <c r="P855" s="1" t="str">
        <f>AVERAGE(VLOOKUP(A855,'🏈NFL Efficiency'!C:N,12,false),VLOOKUP(A855,'🏉NFL'!C:V,20,false))</f>
        <v>#N/A</v>
      </c>
      <c r="R855" s="1">
        <f t="shared" si="6"/>
        <v>0</v>
      </c>
    </row>
    <row r="856">
      <c r="D856" s="2"/>
      <c r="E856" s="2"/>
      <c r="H856" s="2"/>
      <c r="I856" s="2"/>
      <c r="J856" s="2"/>
      <c r="K856" s="2"/>
      <c r="M856" s="2"/>
      <c r="P856" s="1" t="str">
        <f>AVERAGE(VLOOKUP(A856,'🏈NFL Efficiency'!C:N,12,false),VLOOKUP(A856,'🏉NFL'!C:V,20,false))</f>
        <v>#N/A</v>
      </c>
      <c r="R856" s="1">
        <f t="shared" si="6"/>
        <v>0</v>
      </c>
    </row>
    <row r="857">
      <c r="D857" s="2"/>
      <c r="E857" s="2"/>
      <c r="H857" s="2"/>
      <c r="I857" s="2"/>
      <c r="J857" s="2"/>
      <c r="K857" s="2"/>
      <c r="M857" s="2"/>
      <c r="P857" s="1" t="str">
        <f>AVERAGE(VLOOKUP(A857,'🏈NFL Efficiency'!C:N,12,false),VLOOKUP(A857,'🏉NFL'!C:V,20,false))</f>
        <v>#N/A</v>
      </c>
      <c r="R857" s="1">
        <f t="shared" si="6"/>
        <v>0</v>
      </c>
    </row>
    <row r="858">
      <c r="D858" s="2"/>
      <c r="E858" s="2"/>
      <c r="H858" s="2"/>
      <c r="I858" s="2"/>
      <c r="J858" s="2"/>
      <c r="K858" s="2"/>
      <c r="M858" s="2"/>
      <c r="P858" s="1" t="str">
        <f>AVERAGE(VLOOKUP(A858,'🏈NFL Efficiency'!C:N,12,false),VLOOKUP(A858,'🏉NFL'!C:V,20,false))</f>
        <v>#N/A</v>
      </c>
      <c r="R858" s="1">
        <f t="shared" si="6"/>
        <v>0</v>
      </c>
    </row>
    <row r="859">
      <c r="D859" s="2"/>
      <c r="E859" s="2"/>
      <c r="H859" s="2"/>
      <c r="I859" s="2"/>
      <c r="J859" s="2"/>
      <c r="K859" s="2"/>
      <c r="M859" s="2"/>
      <c r="P859" s="1" t="str">
        <f>AVERAGE(VLOOKUP(A859,'🏈NFL Efficiency'!C:N,12,false),VLOOKUP(A859,'🏉NFL'!C:V,20,false))</f>
        <v>#N/A</v>
      </c>
      <c r="R859" s="1">
        <f t="shared" si="6"/>
        <v>0</v>
      </c>
    </row>
    <row r="860">
      <c r="D860" s="2"/>
      <c r="E860" s="2"/>
      <c r="H860" s="2"/>
      <c r="I860" s="2"/>
      <c r="J860" s="2"/>
      <c r="K860" s="2"/>
      <c r="M860" s="2"/>
      <c r="P860" s="1" t="str">
        <f>AVERAGE(VLOOKUP(A860,'🏈NFL Efficiency'!C:N,12,false),VLOOKUP(A860,'🏉NFL'!C:V,20,false))</f>
        <v>#N/A</v>
      </c>
      <c r="R860" s="1">
        <f t="shared" si="6"/>
        <v>0</v>
      </c>
    </row>
    <row r="861">
      <c r="D861" s="2"/>
      <c r="E861" s="2"/>
      <c r="H861" s="2"/>
      <c r="I861" s="2"/>
      <c r="J861" s="2"/>
      <c r="K861" s="2"/>
      <c r="M861" s="2"/>
      <c r="P861" s="1" t="str">
        <f>AVERAGE(VLOOKUP(A861,'🏈NFL Efficiency'!C:N,12,false),VLOOKUP(A861,'🏉NFL'!C:V,20,false))</f>
        <v>#N/A</v>
      </c>
      <c r="R861" s="1">
        <f t="shared" si="6"/>
        <v>0</v>
      </c>
    </row>
    <row r="862">
      <c r="D862" s="2"/>
      <c r="E862" s="2"/>
      <c r="H862" s="2"/>
      <c r="I862" s="2"/>
      <c r="J862" s="2"/>
      <c r="K862" s="2"/>
      <c r="M862" s="2"/>
      <c r="P862" s="1" t="str">
        <f>AVERAGE(VLOOKUP(A862,'🏈NFL Efficiency'!C:N,12,false),VLOOKUP(A862,'🏉NFL'!C:V,20,false))</f>
        <v>#N/A</v>
      </c>
      <c r="R862" s="1">
        <f t="shared" si="6"/>
        <v>0</v>
      </c>
    </row>
    <row r="863">
      <c r="D863" s="2"/>
      <c r="E863" s="2"/>
      <c r="H863" s="2"/>
      <c r="I863" s="2"/>
      <c r="J863" s="2"/>
      <c r="K863" s="2"/>
      <c r="M863" s="2"/>
      <c r="P863" s="1" t="str">
        <f>AVERAGE(VLOOKUP(A863,'🏈NFL Efficiency'!C:N,12,false),VLOOKUP(A863,'🏉NFL'!C:V,20,false))</f>
        <v>#N/A</v>
      </c>
      <c r="R863" s="1">
        <f t="shared" si="6"/>
        <v>0</v>
      </c>
    </row>
    <row r="864">
      <c r="D864" s="2"/>
      <c r="E864" s="2"/>
      <c r="H864" s="2"/>
      <c r="I864" s="2"/>
      <c r="J864" s="2"/>
      <c r="K864" s="2"/>
      <c r="M864" s="2"/>
      <c r="P864" s="1" t="str">
        <f>AVERAGE(VLOOKUP(A864,'🏈NFL Efficiency'!C:N,12,false),VLOOKUP(A864,'🏉NFL'!C:V,20,false))</f>
        <v>#N/A</v>
      </c>
      <c r="R864" s="1">
        <f t="shared" si="6"/>
        <v>0</v>
      </c>
    </row>
    <row r="865">
      <c r="D865" s="2"/>
      <c r="E865" s="2"/>
      <c r="H865" s="2"/>
      <c r="I865" s="2"/>
      <c r="J865" s="2"/>
      <c r="K865" s="2"/>
      <c r="M865" s="2"/>
      <c r="P865" s="1" t="str">
        <f>AVERAGE(VLOOKUP(A865,'🏈NFL Efficiency'!C:N,12,false),VLOOKUP(A865,'🏉NFL'!C:V,20,false))</f>
        <v>#N/A</v>
      </c>
      <c r="R865" s="1">
        <f t="shared" si="6"/>
        <v>0</v>
      </c>
    </row>
    <row r="866">
      <c r="D866" s="2"/>
      <c r="E866" s="2"/>
      <c r="H866" s="2"/>
      <c r="I866" s="2"/>
      <c r="J866" s="2"/>
      <c r="K866" s="2"/>
      <c r="M866" s="2"/>
      <c r="P866" s="1" t="str">
        <f>AVERAGE(VLOOKUP(A866,'🏈NFL Efficiency'!C:N,12,false),VLOOKUP(A866,'🏉NFL'!C:V,20,false))</f>
        <v>#N/A</v>
      </c>
      <c r="R866" s="1">
        <f t="shared" si="6"/>
        <v>0</v>
      </c>
    </row>
    <row r="867">
      <c r="D867" s="2"/>
      <c r="E867" s="2"/>
      <c r="H867" s="2"/>
      <c r="I867" s="2"/>
      <c r="J867" s="2"/>
      <c r="K867" s="2"/>
      <c r="M867" s="2"/>
      <c r="P867" s="1" t="str">
        <f>AVERAGE(VLOOKUP(A867,'🏈NFL Efficiency'!C:N,12,false),VLOOKUP(A867,'🏉NFL'!C:V,20,false))</f>
        <v>#N/A</v>
      </c>
      <c r="R867" s="1">
        <f t="shared" si="6"/>
        <v>0</v>
      </c>
    </row>
    <row r="868">
      <c r="D868" s="2"/>
      <c r="E868" s="2"/>
      <c r="H868" s="2"/>
      <c r="I868" s="2"/>
      <c r="J868" s="2"/>
      <c r="K868" s="2"/>
      <c r="M868" s="2"/>
      <c r="P868" s="1" t="str">
        <f>AVERAGE(VLOOKUP(A868,'🏈NFL Efficiency'!C:N,12,false),VLOOKUP(A868,'🏉NFL'!C:V,20,false))</f>
        <v>#N/A</v>
      </c>
      <c r="R868" s="1">
        <f t="shared" si="6"/>
        <v>0</v>
      </c>
    </row>
    <row r="869">
      <c r="D869" s="2"/>
      <c r="E869" s="2"/>
      <c r="H869" s="2"/>
      <c r="I869" s="2"/>
      <c r="J869" s="2"/>
      <c r="K869" s="2"/>
      <c r="M869" s="2"/>
      <c r="P869" s="1" t="str">
        <f>AVERAGE(VLOOKUP(A869,'🏈NFL Efficiency'!C:N,12,false),VLOOKUP(A869,'🏉NFL'!C:V,20,false))</f>
        <v>#N/A</v>
      </c>
      <c r="R869" s="1">
        <f t="shared" si="6"/>
        <v>0</v>
      </c>
    </row>
    <row r="870">
      <c r="D870" s="2"/>
      <c r="E870" s="2"/>
      <c r="H870" s="2"/>
      <c r="I870" s="2"/>
      <c r="J870" s="2"/>
      <c r="K870" s="2"/>
      <c r="M870" s="2"/>
      <c r="P870" s="1" t="str">
        <f>AVERAGE(VLOOKUP(A870,'🏈NFL Efficiency'!C:N,12,false),VLOOKUP(A870,'🏉NFL'!C:V,20,false))</f>
        <v>#N/A</v>
      </c>
      <c r="R870" s="1">
        <f t="shared" si="6"/>
        <v>0</v>
      </c>
    </row>
    <row r="871">
      <c r="D871" s="2"/>
      <c r="E871" s="2"/>
      <c r="H871" s="2"/>
      <c r="I871" s="2"/>
      <c r="J871" s="2"/>
      <c r="K871" s="2"/>
      <c r="M871" s="2"/>
      <c r="P871" s="1" t="str">
        <f>AVERAGE(VLOOKUP(A871,'🏈NFL Efficiency'!C:N,12,false),VLOOKUP(A871,'🏉NFL'!C:V,20,false))</f>
        <v>#N/A</v>
      </c>
      <c r="R871" s="1">
        <f t="shared" si="6"/>
        <v>0</v>
      </c>
    </row>
    <row r="872">
      <c r="D872" s="2"/>
      <c r="E872" s="2"/>
      <c r="H872" s="2"/>
      <c r="I872" s="2"/>
      <c r="J872" s="2"/>
      <c r="K872" s="2"/>
      <c r="M872" s="2"/>
      <c r="P872" s="1" t="str">
        <f>AVERAGE(VLOOKUP(A872,'🏈NFL Efficiency'!C:N,12,false),VLOOKUP(A872,'🏉NFL'!C:V,20,false))</f>
        <v>#N/A</v>
      </c>
      <c r="R872" s="1">
        <f t="shared" si="6"/>
        <v>0</v>
      </c>
    </row>
    <row r="873">
      <c r="D873" s="2"/>
      <c r="E873" s="2"/>
      <c r="H873" s="2"/>
      <c r="I873" s="2"/>
      <c r="J873" s="2"/>
      <c r="K873" s="2"/>
      <c r="M873" s="2"/>
      <c r="P873" s="1" t="str">
        <f>AVERAGE(VLOOKUP(A873,'🏈NFL Efficiency'!C:N,12,false),VLOOKUP(A873,'🏉NFL'!C:V,20,false))</f>
        <v>#N/A</v>
      </c>
      <c r="R873" s="1">
        <f t="shared" si="6"/>
        <v>0</v>
      </c>
    </row>
    <row r="874">
      <c r="D874" s="2"/>
      <c r="E874" s="2"/>
      <c r="H874" s="2"/>
      <c r="I874" s="2"/>
      <c r="J874" s="2"/>
      <c r="K874" s="2"/>
      <c r="M874" s="2"/>
      <c r="P874" s="1" t="str">
        <f>AVERAGE(VLOOKUP(A874,'🏈NFL Efficiency'!C:N,12,false),VLOOKUP(A874,'🏉NFL'!C:V,20,false))</f>
        <v>#N/A</v>
      </c>
      <c r="R874" s="1">
        <f t="shared" si="6"/>
        <v>0</v>
      </c>
    </row>
    <row r="875">
      <c r="D875" s="2"/>
      <c r="E875" s="2"/>
      <c r="H875" s="2"/>
      <c r="I875" s="2"/>
      <c r="J875" s="2"/>
      <c r="K875" s="2"/>
      <c r="M875" s="2"/>
      <c r="P875" s="1" t="str">
        <f>AVERAGE(VLOOKUP(A875,'🏈NFL Efficiency'!C:N,12,false),VLOOKUP(A875,'🏉NFL'!C:V,20,false))</f>
        <v>#N/A</v>
      </c>
      <c r="R875" s="1">
        <f t="shared" si="6"/>
        <v>0</v>
      </c>
    </row>
    <row r="876">
      <c r="D876" s="2"/>
      <c r="E876" s="2"/>
      <c r="H876" s="2"/>
      <c r="I876" s="2"/>
      <c r="J876" s="2"/>
      <c r="K876" s="2"/>
      <c r="M876" s="2"/>
      <c r="P876" s="1" t="str">
        <f>AVERAGE(VLOOKUP(A876,'🏈NFL Efficiency'!C:N,12,false),VLOOKUP(A876,'🏉NFL'!C:V,20,false))</f>
        <v>#N/A</v>
      </c>
      <c r="R876" s="1">
        <f t="shared" si="6"/>
        <v>0</v>
      </c>
    </row>
    <row r="877">
      <c r="D877" s="2"/>
      <c r="E877" s="2"/>
      <c r="H877" s="2"/>
      <c r="I877" s="2"/>
      <c r="J877" s="2"/>
      <c r="K877" s="2"/>
      <c r="M877" s="2"/>
      <c r="P877" s="1" t="str">
        <f>AVERAGE(VLOOKUP(A877,'🏈NFL Efficiency'!C:N,12,false),VLOOKUP(A877,'🏉NFL'!C:V,20,false))</f>
        <v>#N/A</v>
      </c>
      <c r="R877" s="1">
        <f t="shared" si="6"/>
        <v>0</v>
      </c>
    </row>
    <row r="878">
      <c r="D878" s="2"/>
      <c r="E878" s="2"/>
      <c r="H878" s="2"/>
      <c r="I878" s="2"/>
      <c r="J878" s="2"/>
      <c r="K878" s="2"/>
      <c r="M878" s="2"/>
      <c r="P878" s="1" t="str">
        <f>AVERAGE(VLOOKUP(A878,'🏈NFL Efficiency'!C:N,12,false),VLOOKUP(A878,'🏉NFL'!C:V,20,false))</f>
        <v>#N/A</v>
      </c>
      <c r="R878" s="1">
        <f t="shared" si="6"/>
        <v>0</v>
      </c>
    </row>
    <row r="879">
      <c r="D879" s="2"/>
      <c r="E879" s="2"/>
      <c r="H879" s="2"/>
      <c r="I879" s="2"/>
      <c r="J879" s="2"/>
      <c r="K879" s="2"/>
      <c r="M879" s="2"/>
      <c r="P879" s="1" t="str">
        <f>AVERAGE(VLOOKUP(A879,'🏈NFL Efficiency'!C:N,12,false),VLOOKUP(A879,'🏉NFL'!C:V,20,false))</f>
        <v>#N/A</v>
      </c>
      <c r="R879" s="1">
        <f t="shared" si="6"/>
        <v>0</v>
      </c>
    </row>
    <row r="880">
      <c r="D880" s="2"/>
      <c r="E880" s="2"/>
      <c r="H880" s="2"/>
      <c r="I880" s="2"/>
      <c r="J880" s="2"/>
      <c r="K880" s="2"/>
      <c r="M880" s="2"/>
      <c r="P880" s="1" t="str">
        <f>AVERAGE(VLOOKUP(A880,'🏈NFL Efficiency'!C:N,12,false),VLOOKUP(A880,'🏉NFL'!C:V,20,false))</f>
        <v>#N/A</v>
      </c>
      <c r="R880" s="1">
        <f t="shared" si="6"/>
        <v>0</v>
      </c>
    </row>
    <row r="881">
      <c r="D881" s="2"/>
      <c r="E881" s="2"/>
      <c r="H881" s="2"/>
      <c r="I881" s="2"/>
      <c r="J881" s="2"/>
      <c r="K881" s="2"/>
      <c r="M881" s="2"/>
      <c r="P881" s="1" t="str">
        <f>AVERAGE(VLOOKUP(A881,'🏈NFL Efficiency'!C:N,12,false),VLOOKUP(A881,'🏉NFL'!C:V,20,false))</f>
        <v>#N/A</v>
      </c>
      <c r="R881" s="1">
        <f t="shared" si="6"/>
        <v>0</v>
      </c>
    </row>
    <row r="882">
      <c r="D882" s="2"/>
      <c r="E882" s="2"/>
      <c r="H882" s="2"/>
      <c r="I882" s="2"/>
      <c r="J882" s="2"/>
      <c r="K882" s="2"/>
      <c r="M882" s="2"/>
      <c r="P882" s="1" t="str">
        <f>AVERAGE(VLOOKUP(A882,'🏈NFL Efficiency'!C:N,12,false),VLOOKUP(A882,'🏉NFL'!C:V,20,false))</f>
        <v>#N/A</v>
      </c>
      <c r="R882" s="1">
        <f t="shared" si="6"/>
        <v>0</v>
      </c>
    </row>
    <row r="883">
      <c r="D883" s="2"/>
      <c r="E883" s="2"/>
      <c r="H883" s="2"/>
      <c r="I883" s="2"/>
      <c r="J883" s="2"/>
      <c r="K883" s="2"/>
      <c r="M883" s="2"/>
      <c r="P883" s="1" t="str">
        <f>AVERAGE(VLOOKUP(A883,'🏈NFL Efficiency'!C:N,12,false),VLOOKUP(A883,'🏉NFL'!C:V,20,false))</f>
        <v>#N/A</v>
      </c>
      <c r="R883" s="1">
        <f t="shared" si="6"/>
        <v>0</v>
      </c>
    </row>
    <row r="884">
      <c r="D884" s="2"/>
      <c r="E884" s="2"/>
      <c r="H884" s="2"/>
      <c r="I884" s="2"/>
      <c r="J884" s="2"/>
      <c r="K884" s="2"/>
      <c r="M884" s="2"/>
      <c r="P884" s="1" t="str">
        <f>AVERAGE(VLOOKUP(A884,'🏈NFL Efficiency'!C:N,12,false),VLOOKUP(A884,'🏉NFL'!C:V,20,false))</f>
        <v>#N/A</v>
      </c>
      <c r="R884" s="1">
        <f t="shared" si="6"/>
        <v>0</v>
      </c>
    </row>
    <row r="885">
      <c r="D885" s="2"/>
      <c r="E885" s="2"/>
      <c r="H885" s="2"/>
      <c r="I885" s="2"/>
      <c r="J885" s="2"/>
      <c r="K885" s="2"/>
      <c r="M885" s="2"/>
      <c r="P885" s="1" t="str">
        <f>AVERAGE(VLOOKUP(A885,'🏈NFL Efficiency'!C:N,12,false),VLOOKUP(A885,'🏉NFL'!C:V,20,false))</f>
        <v>#N/A</v>
      </c>
      <c r="R885" s="1">
        <f t="shared" si="6"/>
        <v>0</v>
      </c>
    </row>
    <row r="886">
      <c r="D886" s="2"/>
      <c r="E886" s="2"/>
      <c r="H886" s="2"/>
      <c r="I886" s="2"/>
      <c r="J886" s="2"/>
      <c r="K886" s="2"/>
      <c r="M886" s="2"/>
      <c r="P886" s="1" t="str">
        <f>AVERAGE(VLOOKUP(A886,'🏈NFL Efficiency'!C:N,12,false),VLOOKUP(A886,'🏉NFL'!C:V,20,false))</f>
        <v>#N/A</v>
      </c>
      <c r="R886" s="1">
        <f t="shared" si="6"/>
        <v>0</v>
      </c>
    </row>
    <row r="887">
      <c r="D887" s="2"/>
      <c r="E887" s="2"/>
      <c r="H887" s="2"/>
      <c r="I887" s="2"/>
      <c r="J887" s="2"/>
      <c r="K887" s="2"/>
      <c r="M887" s="2"/>
      <c r="P887" s="1" t="str">
        <f>AVERAGE(VLOOKUP(A887,'🏈NFL Efficiency'!C:N,12,false),VLOOKUP(A887,'🏉NFL'!C:V,20,false))</f>
        <v>#N/A</v>
      </c>
      <c r="R887" s="1">
        <f t="shared" si="6"/>
        <v>0</v>
      </c>
    </row>
    <row r="888">
      <c r="D888" s="2"/>
      <c r="E888" s="2"/>
      <c r="H888" s="2"/>
      <c r="I888" s="2"/>
      <c r="J888" s="2"/>
      <c r="K888" s="2"/>
      <c r="M888" s="2"/>
      <c r="P888" s="1" t="str">
        <f>AVERAGE(VLOOKUP(A888,'🏈NFL Efficiency'!C:N,12,false),VLOOKUP(A888,'🏉NFL'!C:V,20,false))</f>
        <v>#N/A</v>
      </c>
      <c r="R888" s="1">
        <f t="shared" si="6"/>
        <v>0</v>
      </c>
    </row>
    <row r="889">
      <c r="D889" s="2"/>
      <c r="E889" s="2"/>
      <c r="H889" s="2"/>
      <c r="I889" s="2"/>
      <c r="J889" s="2"/>
      <c r="K889" s="2"/>
      <c r="M889" s="2"/>
      <c r="P889" s="1" t="str">
        <f>AVERAGE(VLOOKUP(A889,'🏈NFL Efficiency'!C:N,12,false),VLOOKUP(A889,'🏉NFL'!C:V,20,false))</f>
        <v>#N/A</v>
      </c>
      <c r="R889" s="1">
        <f t="shared" si="6"/>
        <v>0</v>
      </c>
    </row>
    <row r="890">
      <c r="D890" s="2"/>
      <c r="E890" s="2"/>
      <c r="H890" s="2"/>
      <c r="I890" s="2"/>
      <c r="J890" s="2"/>
      <c r="K890" s="2"/>
      <c r="M890" s="2"/>
      <c r="P890" s="1" t="str">
        <f>AVERAGE(VLOOKUP(A890,'🏈NFL Efficiency'!C:N,12,false),VLOOKUP(A890,'🏉NFL'!C:V,20,false))</f>
        <v>#N/A</v>
      </c>
      <c r="R890" s="1">
        <f t="shared" si="6"/>
        <v>0</v>
      </c>
    </row>
    <row r="891">
      <c r="D891" s="2"/>
      <c r="E891" s="2"/>
      <c r="H891" s="2"/>
      <c r="I891" s="2"/>
      <c r="J891" s="2"/>
      <c r="K891" s="2"/>
      <c r="M891" s="2"/>
      <c r="P891" s="1" t="str">
        <f>AVERAGE(VLOOKUP(A891,'🏈NFL Efficiency'!C:N,12,false),VLOOKUP(A891,'🏉NFL'!C:V,20,false))</f>
        <v>#N/A</v>
      </c>
      <c r="R891" s="1">
        <f t="shared" si="6"/>
        <v>0</v>
      </c>
    </row>
    <row r="892">
      <c r="D892" s="2"/>
      <c r="E892" s="2"/>
      <c r="H892" s="2"/>
      <c r="I892" s="2"/>
      <c r="J892" s="2"/>
      <c r="K892" s="2"/>
      <c r="M892" s="2"/>
      <c r="P892" s="1" t="str">
        <f>AVERAGE(VLOOKUP(A892,'🏈NFL Efficiency'!C:N,12,false),VLOOKUP(A892,'🏉NFL'!C:V,20,false))</f>
        <v>#N/A</v>
      </c>
      <c r="R892" s="1">
        <f t="shared" si="6"/>
        <v>0</v>
      </c>
    </row>
    <row r="893">
      <c r="D893" s="2"/>
      <c r="E893" s="2"/>
      <c r="H893" s="2"/>
      <c r="I893" s="2"/>
      <c r="J893" s="2"/>
      <c r="K893" s="2"/>
      <c r="M893" s="2"/>
      <c r="P893" s="1" t="str">
        <f>AVERAGE(VLOOKUP(A893,'🏈NFL Efficiency'!C:N,12,false),VLOOKUP(A893,'🏉NFL'!C:V,20,false))</f>
        <v>#N/A</v>
      </c>
      <c r="R893" s="1">
        <f t="shared" si="6"/>
        <v>0</v>
      </c>
    </row>
    <row r="894">
      <c r="D894" s="2"/>
      <c r="E894" s="2"/>
      <c r="H894" s="2"/>
      <c r="I894" s="2"/>
      <c r="J894" s="2"/>
      <c r="K894" s="2"/>
      <c r="M894" s="2"/>
      <c r="P894" s="1" t="str">
        <f>AVERAGE(VLOOKUP(A894,'🏈NFL Efficiency'!C:N,12,false),VLOOKUP(A894,'🏉NFL'!C:V,20,false))</f>
        <v>#N/A</v>
      </c>
      <c r="R894" s="1">
        <f t="shared" si="6"/>
        <v>0</v>
      </c>
    </row>
    <row r="895">
      <c r="D895" s="2"/>
      <c r="E895" s="2"/>
      <c r="H895" s="2"/>
      <c r="I895" s="2"/>
      <c r="J895" s="2"/>
      <c r="K895" s="2"/>
      <c r="M895" s="2"/>
      <c r="P895" s="1" t="str">
        <f>AVERAGE(VLOOKUP(A895,'🏈NFL Efficiency'!C:N,12,false),VLOOKUP(A895,'🏉NFL'!C:V,20,false))</f>
        <v>#N/A</v>
      </c>
      <c r="R895" s="1">
        <f t="shared" si="6"/>
        <v>0</v>
      </c>
    </row>
    <row r="896">
      <c r="D896" s="2"/>
      <c r="E896" s="2"/>
      <c r="H896" s="2"/>
      <c r="I896" s="2"/>
      <c r="J896" s="2"/>
      <c r="K896" s="2"/>
      <c r="M896" s="2"/>
      <c r="P896" s="1" t="str">
        <f>AVERAGE(VLOOKUP(A896,'🏈NFL Efficiency'!C:N,12,false),VLOOKUP(A896,'🏉NFL'!C:V,20,false))</f>
        <v>#N/A</v>
      </c>
      <c r="R896" s="1">
        <f t="shared" si="6"/>
        <v>0</v>
      </c>
    </row>
    <row r="897">
      <c r="D897" s="2"/>
      <c r="E897" s="2"/>
      <c r="H897" s="2"/>
      <c r="I897" s="2"/>
      <c r="J897" s="2"/>
      <c r="K897" s="2"/>
      <c r="M897" s="2"/>
      <c r="P897" s="1" t="str">
        <f>AVERAGE(VLOOKUP(A897,'🏈NFL Efficiency'!C:N,12,false),VLOOKUP(A897,'🏉NFL'!C:V,20,false))</f>
        <v>#N/A</v>
      </c>
      <c r="R897" s="1">
        <f t="shared" si="6"/>
        <v>0</v>
      </c>
    </row>
    <row r="898">
      <c r="D898" s="2"/>
      <c r="E898" s="2"/>
      <c r="H898" s="2"/>
      <c r="I898" s="2"/>
      <c r="J898" s="2"/>
      <c r="K898" s="2"/>
      <c r="M898" s="2"/>
      <c r="P898" s="1" t="str">
        <f>AVERAGE(VLOOKUP(A898,'🏈NFL Efficiency'!C:N,12,false),VLOOKUP(A898,'🏉NFL'!C:V,20,false))</f>
        <v>#N/A</v>
      </c>
      <c r="R898" s="1">
        <f t="shared" si="6"/>
        <v>0</v>
      </c>
    </row>
    <row r="899">
      <c r="D899" s="2"/>
      <c r="E899" s="2"/>
      <c r="H899" s="2"/>
      <c r="I899" s="2"/>
      <c r="J899" s="2"/>
      <c r="K899" s="2"/>
      <c r="M899" s="2"/>
      <c r="P899" s="1" t="str">
        <f>AVERAGE(VLOOKUP(A899,'🏈NFL Efficiency'!C:N,12,false),VLOOKUP(A899,'🏉NFL'!C:V,20,false))</f>
        <v>#N/A</v>
      </c>
      <c r="R899" s="1">
        <f t="shared" si="6"/>
        <v>0</v>
      </c>
    </row>
    <row r="900">
      <c r="D900" s="2"/>
      <c r="E900" s="2"/>
      <c r="H900" s="2"/>
      <c r="I900" s="2"/>
      <c r="J900" s="2"/>
      <c r="K900" s="2"/>
      <c r="M900" s="2"/>
      <c r="P900" s="1" t="str">
        <f>AVERAGE(VLOOKUP(A900,'🏈NFL Efficiency'!C:N,12,false),VLOOKUP(A900,'🏉NFL'!C:V,20,false))</f>
        <v>#N/A</v>
      </c>
      <c r="R900" s="1">
        <f t="shared" si="6"/>
        <v>0</v>
      </c>
    </row>
    <row r="901">
      <c r="D901" s="2"/>
      <c r="E901" s="2"/>
      <c r="H901" s="2"/>
      <c r="I901" s="2"/>
      <c r="J901" s="2"/>
      <c r="K901" s="2"/>
      <c r="M901" s="2"/>
      <c r="P901" s="1" t="str">
        <f>AVERAGE(VLOOKUP(A901,'🏈NFL Efficiency'!C:N,12,false),VLOOKUP(A901,'🏉NFL'!C:V,20,false))</f>
        <v>#N/A</v>
      </c>
      <c r="R901" s="1">
        <f t="shared" si="6"/>
        <v>0</v>
      </c>
    </row>
    <row r="902">
      <c r="D902" s="2"/>
      <c r="E902" s="2"/>
      <c r="H902" s="2"/>
      <c r="I902" s="2"/>
      <c r="J902" s="2"/>
      <c r="K902" s="2"/>
      <c r="M902" s="2"/>
      <c r="P902" s="1" t="str">
        <f>AVERAGE(VLOOKUP(A902,'🏈NFL Efficiency'!C:N,12,false),VLOOKUP(A902,'🏉NFL'!C:V,20,false))</f>
        <v>#N/A</v>
      </c>
      <c r="R902" s="1">
        <f t="shared" si="6"/>
        <v>0</v>
      </c>
    </row>
    <row r="903">
      <c r="D903" s="2"/>
      <c r="E903" s="2"/>
      <c r="H903" s="2"/>
      <c r="I903" s="2"/>
      <c r="J903" s="2"/>
      <c r="K903" s="2"/>
      <c r="M903" s="2"/>
      <c r="P903" s="1" t="str">
        <f>AVERAGE(VLOOKUP(A903,'🏈NFL Efficiency'!C:N,12,false),VLOOKUP(A903,'🏉NFL'!C:V,20,false))</f>
        <v>#N/A</v>
      </c>
      <c r="R903" s="1">
        <f t="shared" si="6"/>
        <v>0</v>
      </c>
    </row>
    <row r="904">
      <c r="D904" s="2"/>
      <c r="E904" s="2"/>
      <c r="H904" s="2"/>
      <c r="I904" s="2"/>
      <c r="J904" s="2"/>
      <c r="K904" s="2"/>
      <c r="M904" s="2"/>
      <c r="P904" s="1" t="str">
        <f>AVERAGE(VLOOKUP(A904,'🏈NFL Efficiency'!C:N,12,false),VLOOKUP(A904,'🏉NFL'!C:V,20,false))</f>
        <v>#N/A</v>
      </c>
      <c r="R904" s="1">
        <f t="shared" si="6"/>
        <v>0</v>
      </c>
    </row>
    <row r="905">
      <c r="D905" s="2"/>
      <c r="E905" s="2"/>
      <c r="H905" s="2"/>
      <c r="I905" s="2"/>
      <c r="J905" s="2"/>
      <c r="K905" s="2"/>
      <c r="M905" s="2"/>
      <c r="P905" s="1" t="str">
        <f>AVERAGE(VLOOKUP(A905,'🏈NFL Efficiency'!C:N,12,false),VLOOKUP(A905,'🏉NFL'!C:V,20,false))</f>
        <v>#N/A</v>
      </c>
      <c r="R905" s="1">
        <f t="shared" si="6"/>
        <v>0</v>
      </c>
    </row>
    <row r="906">
      <c r="D906" s="2"/>
      <c r="E906" s="2"/>
      <c r="H906" s="2"/>
      <c r="I906" s="2"/>
      <c r="J906" s="2"/>
      <c r="K906" s="2"/>
      <c r="M906" s="2"/>
      <c r="P906" s="1" t="str">
        <f>AVERAGE(VLOOKUP(A906,'🏈NFL Efficiency'!C:N,12,false),VLOOKUP(A906,'🏉NFL'!C:V,20,false))</f>
        <v>#N/A</v>
      </c>
      <c r="R906" s="1">
        <f t="shared" si="6"/>
        <v>0</v>
      </c>
    </row>
    <row r="907">
      <c r="D907" s="2"/>
      <c r="E907" s="2"/>
      <c r="H907" s="2"/>
      <c r="I907" s="2"/>
      <c r="J907" s="2"/>
      <c r="K907" s="2"/>
      <c r="M907" s="2"/>
      <c r="P907" s="1" t="str">
        <f>AVERAGE(VLOOKUP(A907,'🏈NFL Efficiency'!C:N,12,false),VLOOKUP(A907,'🏉NFL'!C:V,20,false))</f>
        <v>#N/A</v>
      </c>
      <c r="R907" s="1">
        <f t="shared" si="6"/>
        <v>0</v>
      </c>
    </row>
    <row r="908">
      <c r="D908" s="2"/>
      <c r="E908" s="2"/>
      <c r="H908" s="2"/>
      <c r="I908" s="2"/>
      <c r="J908" s="2"/>
      <c r="K908" s="2"/>
      <c r="M908" s="2"/>
      <c r="P908" s="1" t="str">
        <f>AVERAGE(VLOOKUP(A908,'🏈NFL Efficiency'!C:N,12,false),VLOOKUP(A908,'🏉NFL'!C:V,20,false))</f>
        <v>#N/A</v>
      </c>
      <c r="R908" s="1">
        <f t="shared" si="6"/>
        <v>0</v>
      </c>
    </row>
    <row r="909">
      <c r="D909" s="2"/>
      <c r="E909" s="2"/>
      <c r="H909" s="2"/>
      <c r="I909" s="2"/>
      <c r="J909" s="2"/>
      <c r="K909" s="2"/>
      <c r="M909" s="2"/>
      <c r="P909" s="1" t="str">
        <f>AVERAGE(VLOOKUP(A909,'🏈NFL Efficiency'!C:N,12,false),VLOOKUP(A909,'🏉NFL'!C:V,20,false))</f>
        <v>#N/A</v>
      </c>
      <c r="R909" s="1">
        <f t="shared" si="6"/>
        <v>0</v>
      </c>
    </row>
    <row r="910">
      <c r="D910" s="2"/>
      <c r="E910" s="2"/>
      <c r="H910" s="2"/>
      <c r="I910" s="2"/>
      <c r="J910" s="2"/>
      <c r="K910" s="2"/>
      <c r="M910" s="2"/>
      <c r="P910" s="1" t="str">
        <f>AVERAGE(VLOOKUP(A910,'🏈NFL Efficiency'!C:N,12,false),VLOOKUP(A910,'🏉NFL'!C:V,20,false))</f>
        <v>#N/A</v>
      </c>
      <c r="R910" s="1">
        <f t="shared" si="6"/>
        <v>0</v>
      </c>
    </row>
    <row r="911">
      <c r="D911" s="2"/>
      <c r="E911" s="2"/>
      <c r="H911" s="2"/>
      <c r="I911" s="2"/>
      <c r="J911" s="2"/>
      <c r="K911" s="2"/>
      <c r="M911" s="2"/>
      <c r="P911" s="1" t="str">
        <f>AVERAGE(VLOOKUP(A911,'🏈NFL Efficiency'!C:N,12,false),VLOOKUP(A911,'🏉NFL'!C:V,20,false))</f>
        <v>#N/A</v>
      </c>
      <c r="R911" s="1">
        <f t="shared" si="6"/>
        <v>0</v>
      </c>
    </row>
    <row r="912">
      <c r="D912" s="2"/>
      <c r="E912" s="2"/>
      <c r="H912" s="2"/>
      <c r="I912" s="2"/>
      <c r="J912" s="2"/>
      <c r="K912" s="2"/>
      <c r="M912" s="2"/>
      <c r="P912" s="1" t="str">
        <f>AVERAGE(VLOOKUP(A912,'🏈NFL Efficiency'!C:N,12,false),VLOOKUP(A912,'🏉NFL'!C:V,20,false))</f>
        <v>#N/A</v>
      </c>
      <c r="R912" s="1">
        <f t="shared" si="6"/>
        <v>0</v>
      </c>
    </row>
    <row r="913">
      <c r="D913" s="2"/>
      <c r="E913" s="2"/>
      <c r="H913" s="2"/>
      <c r="I913" s="2"/>
      <c r="J913" s="2"/>
      <c r="K913" s="2"/>
      <c r="M913" s="2"/>
      <c r="P913" s="1" t="str">
        <f>AVERAGE(VLOOKUP(A913,'🏈NFL Efficiency'!C:N,12,false),VLOOKUP(A913,'🏉NFL'!C:V,20,false))</f>
        <v>#N/A</v>
      </c>
      <c r="R913" s="1">
        <f t="shared" si="6"/>
        <v>0</v>
      </c>
    </row>
    <row r="914">
      <c r="D914" s="2"/>
      <c r="E914" s="2"/>
      <c r="H914" s="2"/>
      <c r="I914" s="2"/>
      <c r="J914" s="2"/>
      <c r="K914" s="2"/>
      <c r="M914" s="2"/>
      <c r="P914" s="1" t="str">
        <f>AVERAGE(VLOOKUP(A914,'🏈NFL Efficiency'!C:N,12,false),VLOOKUP(A914,'🏉NFL'!C:V,20,false))</f>
        <v>#N/A</v>
      </c>
      <c r="R914" s="1">
        <f t="shared" si="6"/>
        <v>0</v>
      </c>
    </row>
    <row r="915">
      <c r="D915" s="2"/>
      <c r="E915" s="2"/>
      <c r="H915" s="2"/>
      <c r="I915" s="2"/>
      <c r="J915" s="2"/>
      <c r="K915" s="2"/>
      <c r="M915" s="2"/>
      <c r="P915" s="1" t="str">
        <f>AVERAGE(VLOOKUP(A915,'🏈NFL Efficiency'!C:N,12,false),VLOOKUP(A915,'🏉NFL'!C:V,20,false))</f>
        <v>#N/A</v>
      </c>
      <c r="R915" s="1">
        <f t="shared" si="6"/>
        <v>0</v>
      </c>
    </row>
    <row r="916">
      <c r="D916" s="2"/>
      <c r="E916" s="2"/>
      <c r="H916" s="2"/>
      <c r="I916" s="2"/>
      <c r="J916" s="2"/>
      <c r="K916" s="2"/>
      <c r="M916" s="2"/>
      <c r="P916" s="1" t="str">
        <f>AVERAGE(VLOOKUP(A916,'🏈NFL Efficiency'!C:N,12,false),VLOOKUP(A916,'🏉NFL'!C:V,20,false))</f>
        <v>#N/A</v>
      </c>
      <c r="R916" s="1">
        <f t="shared" si="6"/>
        <v>0</v>
      </c>
    </row>
    <row r="917">
      <c r="D917" s="2"/>
      <c r="E917" s="2"/>
      <c r="H917" s="2"/>
      <c r="I917" s="2"/>
      <c r="J917" s="2"/>
      <c r="K917" s="2"/>
      <c r="M917" s="2"/>
      <c r="P917" s="1" t="str">
        <f>AVERAGE(VLOOKUP(A917,'🏈NFL Efficiency'!C:N,12,false),VLOOKUP(A917,'🏉NFL'!C:V,20,false))</f>
        <v>#N/A</v>
      </c>
      <c r="R917" s="1">
        <f t="shared" si="6"/>
        <v>0</v>
      </c>
    </row>
    <row r="918">
      <c r="D918" s="2"/>
      <c r="E918" s="2"/>
      <c r="H918" s="2"/>
      <c r="I918" s="2"/>
      <c r="J918" s="2"/>
      <c r="K918" s="2"/>
      <c r="M918" s="2"/>
      <c r="P918" s="1" t="str">
        <f>AVERAGE(VLOOKUP(A918,'🏈NFL Efficiency'!C:N,12,false),VLOOKUP(A918,'🏉NFL'!C:V,20,false))</f>
        <v>#N/A</v>
      </c>
      <c r="R918" s="1">
        <f t="shared" si="6"/>
        <v>0</v>
      </c>
    </row>
    <row r="919">
      <c r="D919" s="2"/>
      <c r="E919" s="2"/>
      <c r="H919" s="2"/>
      <c r="I919" s="2"/>
      <c r="J919" s="2"/>
      <c r="K919" s="2"/>
      <c r="M919" s="2"/>
      <c r="P919" s="1" t="str">
        <f>AVERAGE(VLOOKUP(A919,'🏈NFL Efficiency'!C:N,12,false),VLOOKUP(A919,'🏉NFL'!C:V,20,false))</f>
        <v>#N/A</v>
      </c>
      <c r="R919" s="1">
        <f t="shared" si="6"/>
        <v>0</v>
      </c>
    </row>
    <row r="920">
      <c r="D920" s="2"/>
      <c r="E920" s="2"/>
      <c r="H920" s="2"/>
      <c r="I920" s="2"/>
      <c r="J920" s="2"/>
      <c r="K920" s="2"/>
      <c r="M920" s="2"/>
      <c r="P920" s="1" t="str">
        <f>AVERAGE(VLOOKUP(A920,'🏈NFL Efficiency'!C:N,12,false),VLOOKUP(A920,'🏉NFL'!C:V,20,false))</f>
        <v>#N/A</v>
      </c>
      <c r="R920" s="1">
        <f t="shared" si="6"/>
        <v>0</v>
      </c>
    </row>
    <row r="921">
      <c r="D921" s="2"/>
      <c r="E921" s="2"/>
      <c r="H921" s="2"/>
      <c r="I921" s="2"/>
      <c r="J921" s="2"/>
      <c r="K921" s="2"/>
      <c r="M921" s="2"/>
      <c r="P921" s="1" t="str">
        <f>AVERAGE(VLOOKUP(A921,'🏈NFL Efficiency'!C:N,12,false),VLOOKUP(A921,'🏉NFL'!C:V,20,false))</f>
        <v>#N/A</v>
      </c>
      <c r="R921" s="1">
        <f t="shared" si="6"/>
        <v>0</v>
      </c>
    </row>
    <row r="922">
      <c r="D922" s="2"/>
      <c r="E922" s="2"/>
      <c r="H922" s="2"/>
      <c r="I922" s="2"/>
      <c r="J922" s="2"/>
      <c r="K922" s="2"/>
      <c r="M922" s="2"/>
      <c r="P922" s="1" t="str">
        <f>AVERAGE(VLOOKUP(A922,'🏈NFL Efficiency'!C:N,12,false),VLOOKUP(A922,'🏉NFL'!C:V,20,false))</f>
        <v>#N/A</v>
      </c>
      <c r="R922" s="1">
        <f t="shared" si="6"/>
        <v>0</v>
      </c>
    </row>
    <row r="923">
      <c r="D923" s="2"/>
      <c r="E923" s="2"/>
      <c r="H923" s="2"/>
      <c r="I923" s="2"/>
      <c r="J923" s="2"/>
      <c r="K923" s="2"/>
      <c r="M923" s="2"/>
      <c r="P923" s="1" t="str">
        <f>AVERAGE(VLOOKUP(A923,'🏈NFL Efficiency'!C:N,12,false),VLOOKUP(A923,'🏉NFL'!C:V,20,false))</f>
        <v>#N/A</v>
      </c>
      <c r="R923" s="1">
        <f t="shared" si="6"/>
        <v>0</v>
      </c>
    </row>
    <row r="924">
      <c r="D924" s="2"/>
      <c r="E924" s="2"/>
      <c r="H924" s="2"/>
      <c r="I924" s="2"/>
      <c r="J924" s="2"/>
      <c r="K924" s="2"/>
      <c r="M924" s="2"/>
      <c r="P924" s="1" t="str">
        <f>AVERAGE(VLOOKUP(A924,'🏈NFL Efficiency'!C:N,12,false),VLOOKUP(A924,'🏉NFL'!C:V,20,false))</f>
        <v>#N/A</v>
      </c>
      <c r="R924" s="1">
        <f t="shared" si="6"/>
        <v>0</v>
      </c>
    </row>
    <row r="925">
      <c r="D925" s="2"/>
      <c r="E925" s="2"/>
      <c r="H925" s="2"/>
      <c r="I925" s="2"/>
      <c r="J925" s="2"/>
      <c r="K925" s="2"/>
      <c r="M925" s="2"/>
      <c r="P925" s="1" t="str">
        <f>AVERAGE(VLOOKUP(A925,'🏈NFL Efficiency'!C:N,12,false),VLOOKUP(A925,'🏉NFL'!C:V,20,false))</f>
        <v>#N/A</v>
      </c>
      <c r="R925" s="1">
        <f t="shared" si="6"/>
        <v>0</v>
      </c>
    </row>
    <row r="926">
      <c r="D926" s="2"/>
      <c r="E926" s="2"/>
      <c r="H926" s="2"/>
      <c r="I926" s="2"/>
      <c r="J926" s="2"/>
      <c r="K926" s="2"/>
      <c r="M926" s="2"/>
      <c r="P926" s="1" t="str">
        <f>AVERAGE(VLOOKUP(A926,'🏈NFL Efficiency'!C:N,12,false),VLOOKUP(A926,'🏉NFL'!C:V,20,false))</f>
        <v>#N/A</v>
      </c>
      <c r="R926" s="1">
        <f t="shared" si="6"/>
        <v>0</v>
      </c>
    </row>
    <row r="927">
      <c r="D927" s="2"/>
      <c r="E927" s="2"/>
      <c r="H927" s="2"/>
      <c r="I927" s="2"/>
      <c r="J927" s="2"/>
      <c r="K927" s="2"/>
      <c r="M927" s="2"/>
      <c r="P927" s="1" t="str">
        <f>AVERAGE(VLOOKUP(A927,'🏈NFL Efficiency'!C:N,12,false),VLOOKUP(A927,'🏉NFL'!C:V,20,false))</f>
        <v>#N/A</v>
      </c>
      <c r="R927" s="1">
        <f t="shared" si="6"/>
        <v>0</v>
      </c>
    </row>
    <row r="928">
      <c r="D928" s="2"/>
      <c r="E928" s="2"/>
      <c r="H928" s="2"/>
      <c r="I928" s="2"/>
      <c r="J928" s="2"/>
      <c r="K928" s="2"/>
      <c r="M928" s="2"/>
      <c r="P928" s="1" t="str">
        <f>AVERAGE(VLOOKUP(A928,'🏈NFL Efficiency'!C:N,12,false),VLOOKUP(A928,'🏉NFL'!C:V,20,false))</f>
        <v>#N/A</v>
      </c>
      <c r="R928" s="1">
        <f t="shared" si="6"/>
        <v>0</v>
      </c>
    </row>
    <row r="929">
      <c r="D929" s="2"/>
      <c r="E929" s="2"/>
      <c r="H929" s="2"/>
      <c r="I929" s="2"/>
      <c r="J929" s="2"/>
      <c r="K929" s="2"/>
      <c r="M929" s="2"/>
      <c r="P929" s="1" t="str">
        <f>AVERAGE(VLOOKUP(A929,'🏈NFL Efficiency'!C:N,12,false),VLOOKUP(A929,'🏉NFL'!C:V,20,false))</f>
        <v>#N/A</v>
      </c>
      <c r="R929" s="1">
        <f t="shared" si="6"/>
        <v>0</v>
      </c>
    </row>
    <row r="930">
      <c r="D930" s="2"/>
      <c r="E930" s="2"/>
      <c r="H930" s="2"/>
      <c r="I930" s="2"/>
      <c r="J930" s="2"/>
      <c r="K930" s="2"/>
      <c r="M930" s="2"/>
      <c r="P930" s="1" t="str">
        <f>AVERAGE(VLOOKUP(A930,'🏈NFL Efficiency'!C:N,12,false),VLOOKUP(A930,'🏉NFL'!C:V,20,false))</f>
        <v>#N/A</v>
      </c>
      <c r="R930" s="1">
        <f t="shared" si="6"/>
        <v>0</v>
      </c>
    </row>
    <row r="931">
      <c r="D931" s="2"/>
      <c r="E931" s="2"/>
      <c r="H931" s="2"/>
      <c r="I931" s="2"/>
      <c r="J931" s="2"/>
      <c r="K931" s="2"/>
      <c r="M931" s="2"/>
      <c r="P931" s="1" t="str">
        <f>AVERAGE(VLOOKUP(A931,'🏈NFL Efficiency'!C:N,12,false),VLOOKUP(A931,'🏉NFL'!C:V,20,false))</f>
        <v>#N/A</v>
      </c>
      <c r="R931" s="1">
        <f t="shared" si="6"/>
        <v>0</v>
      </c>
    </row>
    <row r="932">
      <c r="D932" s="2"/>
      <c r="E932" s="2"/>
      <c r="H932" s="2"/>
      <c r="I932" s="2"/>
      <c r="J932" s="2"/>
      <c r="K932" s="2"/>
      <c r="M932" s="2"/>
      <c r="P932" s="1" t="str">
        <f>AVERAGE(VLOOKUP(A932,'🏈NFL Efficiency'!C:N,12,false),VLOOKUP(A932,'🏉NFL'!C:V,20,false))</f>
        <v>#N/A</v>
      </c>
      <c r="R932" s="1">
        <f t="shared" si="6"/>
        <v>0</v>
      </c>
    </row>
    <row r="933">
      <c r="D933" s="2"/>
      <c r="E933" s="2"/>
      <c r="H933" s="2"/>
      <c r="I933" s="2"/>
      <c r="J933" s="2"/>
      <c r="K933" s="2"/>
      <c r="M933" s="2"/>
      <c r="P933" s="1" t="str">
        <f>AVERAGE(VLOOKUP(A933,'🏈NFL Efficiency'!C:N,12,false),VLOOKUP(A933,'🏉NFL'!C:V,20,false))</f>
        <v>#N/A</v>
      </c>
      <c r="R933" s="1">
        <f t="shared" si="6"/>
        <v>0</v>
      </c>
    </row>
    <row r="934">
      <c r="D934" s="2"/>
      <c r="E934" s="2"/>
      <c r="H934" s="2"/>
      <c r="I934" s="2"/>
      <c r="J934" s="2"/>
      <c r="K934" s="2"/>
      <c r="M934" s="2"/>
      <c r="P934" s="1" t="str">
        <f>AVERAGE(VLOOKUP(A934,'🏈NFL Efficiency'!C:N,12,false),VLOOKUP(A934,'🏉NFL'!C:V,20,false))</f>
        <v>#N/A</v>
      </c>
      <c r="R934" s="1">
        <f t="shared" si="6"/>
        <v>0</v>
      </c>
    </row>
    <row r="935">
      <c r="D935" s="2"/>
      <c r="E935" s="2"/>
      <c r="H935" s="2"/>
      <c r="I935" s="2"/>
      <c r="J935" s="2"/>
      <c r="K935" s="2"/>
      <c r="M935" s="2"/>
      <c r="P935" s="1" t="str">
        <f>AVERAGE(VLOOKUP(A935,'🏈NFL Efficiency'!C:N,12,false),VLOOKUP(A935,'🏉NFL'!C:V,20,false))</f>
        <v>#N/A</v>
      </c>
      <c r="R935" s="1">
        <f t="shared" si="6"/>
        <v>0</v>
      </c>
    </row>
    <row r="936">
      <c r="D936" s="2"/>
      <c r="E936" s="2"/>
      <c r="H936" s="2"/>
      <c r="I936" s="2"/>
      <c r="J936" s="2"/>
      <c r="K936" s="2"/>
      <c r="M936" s="2"/>
      <c r="P936" s="1" t="str">
        <f>AVERAGE(VLOOKUP(A936,'🏈NFL Efficiency'!C:N,12,false),VLOOKUP(A936,'🏉NFL'!C:V,20,false))</f>
        <v>#N/A</v>
      </c>
      <c r="R936" s="1">
        <f t="shared" si="6"/>
        <v>0</v>
      </c>
    </row>
    <row r="937">
      <c r="D937" s="2"/>
      <c r="E937" s="2"/>
      <c r="H937" s="2"/>
      <c r="I937" s="2"/>
      <c r="J937" s="2"/>
      <c r="K937" s="2"/>
      <c r="M937" s="2"/>
      <c r="P937" s="1" t="str">
        <f>AVERAGE(VLOOKUP(A937,'🏈NFL Efficiency'!C:N,12,false),VLOOKUP(A937,'🏉NFL'!C:V,20,false))</f>
        <v>#N/A</v>
      </c>
      <c r="R937" s="1">
        <f t="shared" si="6"/>
        <v>0</v>
      </c>
    </row>
    <row r="938">
      <c r="D938" s="2"/>
      <c r="E938" s="2"/>
      <c r="H938" s="2"/>
      <c r="I938" s="2"/>
      <c r="J938" s="2"/>
      <c r="K938" s="2"/>
      <c r="M938" s="2"/>
      <c r="P938" s="1" t="str">
        <f>AVERAGE(VLOOKUP(A938,'🏈NFL Efficiency'!C:N,12,false),VLOOKUP(A938,'🏉NFL'!C:V,20,false))</f>
        <v>#N/A</v>
      </c>
      <c r="R938" s="1">
        <f t="shared" si="6"/>
        <v>0</v>
      </c>
    </row>
    <row r="939">
      <c r="D939" s="2"/>
      <c r="E939" s="2"/>
      <c r="H939" s="2"/>
      <c r="I939" s="2"/>
      <c r="J939" s="2"/>
      <c r="K939" s="2"/>
      <c r="M939" s="2"/>
      <c r="P939" s="1" t="str">
        <f>AVERAGE(VLOOKUP(A939,'🏈NFL Efficiency'!C:N,12,false),VLOOKUP(A939,'🏉NFL'!C:V,20,false))</f>
        <v>#N/A</v>
      </c>
      <c r="R939" s="1">
        <f t="shared" si="6"/>
        <v>0</v>
      </c>
    </row>
    <row r="940">
      <c r="D940" s="2"/>
      <c r="E940" s="2"/>
      <c r="H940" s="2"/>
      <c r="I940" s="2"/>
      <c r="J940" s="2"/>
      <c r="K940" s="2"/>
      <c r="M940" s="2"/>
      <c r="P940" s="1" t="str">
        <f>AVERAGE(VLOOKUP(A940,'🏈NFL Efficiency'!C:N,12,false),VLOOKUP(A940,'🏉NFL'!C:V,20,false))</f>
        <v>#N/A</v>
      </c>
      <c r="R940" s="1">
        <f t="shared" si="6"/>
        <v>0</v>
      </c>
    </row>
    <row r="941">
      <c r="D941" s="2"/>
      <c r="E941" s="2"/>
      <c r="H941" s="2"/>
      <c r="I941" s="2"/>
      <c r="J941" s="2"/>
      <c r="K941" s="2"/>
      <c r="M941" s="2"/>
      <c r="P941" s="1" t="str">
        <f>AVERAGE(VLOOKUP(A941,'🏈NFL Efficiency'!C:N,12,false),VLOOKUP(A941,'🏉NFL'!C:V,20,false))</f>
        <v>#N/A</v>
      </c>
      <c r="R941" s="1">
        <f t="shared" si="6"/>
        <v>0</v>
      </c>
    </row>
    <row r="942">
      <c r="D942" s="2"/>
      <c r="E942" s="2"/>
      <c r="H942" s="2"/>
      <c r="I942" s="2"/>
      <c r="J942" s="2"/>
      <c r="K942" s="2"/>
      <c r="M942" s="2"/>
      <c r="P942" s="1" t="str">
        <f>AVERAGE(VLOOKUP(A942,'🏈NFL Efficiency'!C:N,12,false),VLOOKUP(A942,'🏉NFL'!C:V,20,false))</f>
        <v>#N/A</v>
      </c>
      <c r="R942" s="1">
        <f t="shared" si="6"/>
        <v>0</v>
      </c>
    </row>
    <row r="943">
      <c r="D943" s="2"/>
      <c r="E943" s="2"/>
      <c r="H943" s="2"/>
      <c r="I943" s="2"/>
      <c r="J943" s="2"/>
      <c r="K943" s="2"/>
      <c r="M943" s="2"/>
      <c r="P943" s="1" t="str">
        <f>AVERAGE(VLOOKUP(A943,'🏈NFL Efficiency'!C:N,12,false),VLOOKUP(A943,'🏉NFL'!C:V,20,false))</f>
        <v>#N/A</v>
      </c>
      <c r="R943" s="1">
        <f t="shared" si="6"/>
        <v>0</v>
      </c>
    </row>
    <row r="944">
      <c r="D944" s="2"/>
      <c r="E944" s="2"/>
      <c r="H944" s="2"/>
      <c r="I944" s="2"/>
      <c r="J944" s="2"/>
      <c r="K944" s="2"/>
      <c r="M944" s="2"/>
      <c r="P944" s="1" t="str">
        <f>AVERAGE(VLOOKUP(A944,'🏈NFL Efficiency'!C:N,12,false),VLOOKUP(A944,'🏉NFL'!C:V,20,false))</f>
        <v>#N/A</v>
      </c>
      <c r="R944" s="1">
        <f t="shared" si="6"/>
        <v>0</v>
      </c>
    </row>
    <row r="945">
      <c r="D945" s="2"/>
      <c r="E945" s="2"/>
      <c r="H945" s="2"/>
      <c r="I945" s="2"/>
      <c r="J945" s="2"/>
      <c r="K945" s="2"/>
      <c r="M945" s="2"/>
      <c r="P945" s="1" t="str">
        <f>AVERAGE(VLOOKUP(A945,'🏈NFL Efficiency'!C:N,12,false),VLOOKUP(A945,'🏉NFL'!C:V,20,false))</f>
        <v>#N/A</v>
      </c>
      <c r="R945" s="1">
        <f t="shared" si="6"/>
        <v>0</v>
      </c>
    </row>
    <row r="946">
      <c r="D946" s="2"/>
      <c r="E946" s="2"/>
      <c r="H946" s="2"/>
      <c r="I946" s="2"/>
      <c r="J946" s="2"/>
      <c r="K946" s="2"/>
      <c r="M946" s="2"/>
      <c r="P946" s="1" t="str">
        <f>AVERAGE(VLOOKUP(A946,'🏈NFL Efficiency'!C:N,12,false),VLOOKUP(A946,'🏉NFL'!C:V,20,false))</f>
        <v>#N/A</v>
      </c>
      <c r="R946" s="1">
        <f t="shared" si="6"/>
        <v>0</v>
      </c>
    </row>
    <row r="947">
      <c r="D947" s="2"/>
      <c r="E947" s="2"/>
      <c r="H947" s="2"/>
      <c r="I947" s="2"/>
      <c r="J947" s="2"/>
      <c r="K947" s="2"/>
      <c r="M947" s="2"/>
      <c r="P947" s="1" t="str">
        <f>AVERAGE(VLOOKUP(A947,'🏈NFL Efficiency'!C:N,12,false),VLOOKUP(A947,'🏉NFL'!C:V,20,false))</f>
        <v>#N/A</v>
      </c>
      <c r="R947" s="1">
        <f t="shared" si="6"/>
        <v>0</v>
      </c>
    </row>
    <row r="948">
      <c r="D948" s="2"/>
      <c r="E948" s="2"/>
      <c r="H948" s="2"/>
      <c r="I948" s="2"/>
      <c r="J948" s="2"/>
      <c r="K948" s="2"/>
      <c r="M948" s="2"/>
      <c r="P948" s="1" t="str">
        <f>AVERAGE(VLOOKUP(A948,'🏈NFL Efficiency'!C:N,12,false),VLOOKUP(A948,'🏉NFL'!C:V,20,false))</f>
        <v>#N/A</v>
      </c>
      <c r="R948" s="1">
        <f t="shared" si="6"/>
        <v>0</v>
      </c>
    </row>
    <row r="949">
      <c r="D949" s="2"/>
      <c r="E949" s="2"/>
      <c r="H949" s="2"/>
      <c r="I949" s="2"/>
      <c r="J949" s="2"/>
      <c r="K949" s="2"/>
      <c r="M949" s="2"/>
      <c r="P949" s="1" t="str">
        <f>AVERAGE(VLOOKUP(A949,'🏈NFL Efficiency'!C:N,12,false),VLOOKUP(A949,'🏉NFL'!C:V,20,false))</f>
        <v>#N/A</v>
      </c>
      <c r="R949" s="1">
        <f t="shared" si="6"/>
        <v>0</v>
      </c>
    </row>
    <row r="950">
      <c r="D950" s="2"/>
      <c r="E950" s="2"/>
      <c r="H950" s="2"/>
      <c r="I950" s="2"/>
      <c r="J950" s="2"/>
      <c r="K950" s="2"/>
      <c r="M950" s="2"/>
      <c r="P950" s="1" t="str">
        <f>AVERAGE(VLOOKUP(A950,'🏈NFL Efficiency'!C:N,12,false),VLOOKUP(A950,'🏉NFL'!C:V,20,false))</f>
        <v>#N/A</v>
      </c>
      <c r="R950" s="1">
        <f t="shared" si="6"/>
        <v>0</v>
      </c>
    </row>
    <row r="951">
      <c r="D951" s="2"/>
      <c r="E951" s="2"/>
      <c r="H951" s="2"/>
      <c r="I951" s="2"/>
      <c r="J951" s="2"/>
      <c r="K951" s="2"/>
      <c r="M951" s="2"/>
      <c r="P951" s="1" t="str">
        <f>AVERAGE(VLOOKUP(A951,'🏈NFL Efficiency'!C:N,12,false),VLOOKUP(A951,'🏉NFL'!C:V,20,false))</f>
        <v>#N/A</v>
      </c>
      <c r="R951" s="1">
        <f t="shared" si="6"/>
        <v>0</v>
      </c>
    </row>
    <row r="952">
      <c r="D952" s="2"/>
      <c r="E952" s="2"/>
      <c r="H952" s="2"/>
      <c r="I952" s="2"/>
      <c r="J952" s="2"/>
      <c r="K952" s="2"/>
      <c r="M952" s="2"/>
      <c r="P952" s="1" t="str">
        <f>AVERAGE(VLOOKUP(A952,'🏈NFL Efficiency'!C:N,12,false),VLOOKUP(A952,'🏉NFL'!C:V,20,false))</f>
        <v>#N/A</v>
      </c>
      <c r="R952" s="1">
        <f t="shared" si="6"/>
        <v>0</v>
      </c>
    </row>
    <row r="953">
      <c r="D953" s="2"/>
      <c r="E953" s="2"/>
      <c r="H953" s="2"/>
      <c r="I953" s="2"/>
      <c r="J953" s="2"/>
      <c r="K953" s="2"/>
      <c r="M953" s="2"/>
      <c r="P953" s="1" t="str">
        <f>AVERAGE(VLOOKUP(A953,'🏈NFL Efficiency'!C:N,12,false),VLOOKUP(A953,'🏉NFL'!C:V,20,false))</f>
        <v>#N/A</v>
      </c>
      <c r="R953" s="1">
        <f t="shared" si="6"/>
        <v>0</v>
      </c>
    </row>
    <row r="954">
      <c r="D954" s="2"/>
      <c r="E954" s="2"/>
      <c r="H954" s="2"/>
      <c r="I954" s="2"/>
      <c r="J954" s="2"/>
      <c r="K954" s="2"/>
      <c r="M954" s="2"/>
      <c r="P954" s="1" t="str">
        <f>AVERAGE(VLOOKUP(A954,'🏈NFL Efficiency'!C:N,12,false),VLOOKUP(A954,'🏉NFL'!C:V,20,false))</f>
        <v>#N/A</v>
      </c>
      <c r="R954" s="1">
        <f t="shared" si="6"/>
        <v>0</v>
      </c>
    </row>
    <row r="955">
      <c r="D955" s="2"/>
      <c r="E955" s="2"/>
      <c r="H955" s="2"/>
      <c r="I955" s="2"/>
      <c r="J955" s="2"/>
      <c r="K955" s="2"/>
      <c r="M955" s="2"/>
      <c r="P955" s="1" t="str">
        <f>AVERAGE(VLOOKUP(A955,'🏈NFL Efficiency'!C:N,12,false),VLOOKUP(A955,'🏉NFL'!C:V,20,false))</f>
        <v>#N/A</v>
      </c>
      <c r="R955" s="1">
        <f t="shared" si="6"/>
        <v>0</v>
      </c>
    </row>
    <row r="956">
      <c r="D956" s="2"/>
      <c r="E956" s="2"/>
      <c r="H956" s="2"/>
      <c r="I956" s="2"/>
      <c r="J956" s="2"/>
      <c r="K956" s="2"/>
      <c r="M956" s="2"/>
      <c r="P956" s="1" t="str">
        <f>AVERAGE(VLOOKUP(A956,'🏈NFL Efficiency'!C:N,12,false),VLOOKUP(A956,'🏉NFL'!C:V,20,false))</f>
        <v>#N/A</v>
      </c>
      <c r="R956" s="1">
        <f t="shared" si="6"/>
        <v>0</v>
      </c>
    </row>
    <row r="957">
      <c r="D957" s="2"/>
      <c r="E957" s="2"/>
      <c r="H957" s="2"/>
      <c r="I957" s="2"/>
      <c r="J957" s="2"/>
      <c r="K957" s="2"/>
      <c r="M957" s="2"/>
      <c r="P957" s="1" t="str">
        <f>AVERAGE(VLOOKUP(A957,'🏈NFL Efficiency'!C:N,12,false),VLOOKUP(A957,'🏉NFL'!C:V,20,false))</f>
        <v>#N/A</v>
      </c>
      <c r="R957" s="1">
        <f t="shared" si="6"/>
        <v>0</v>
      </c>
    </row>
    <row r="958">
      <c r="D958" s="2"/>
      <c r="E958" s="2"/>
      <c r="H958" s="2"/>
      <c r="I958" s="2"/>
      <c r="J958" s="2"/>
      <c r="K958" s="2"/>
      <c r="M958" s="2"/>
      <c r="P958" s="1" t="str">
        <f>AVERAGE(VLOOKUP(A958,'🏈NFL Efficiency'!C:N,12,false),VLOOKUP(A958,'🏉NFL'!C:V,20,false))</f>
        <v>#N/A</v>
      </c>
      <c r="R958" s="1">
        <f t="shared" si="6"/>
        <v>0</v>
      </c>
    </row>
    <row r="959">
      <c r="D959" s="2"/>
      <c r="E959" s="2"/>
      <c r="H959" s="2"/>
      <c r="I959" s="2"/>
      <c r="J959" s="2"/>
      <c r="K959" s="2"/>
      <c r="M959" s="2"/>
      <c r="P959" s="1" t="str">
        <f>AVERAGE(VLOOKUP(A959,'🏈NFL Efficiency'!C:N,12,false),VLOOKUP(A959,'🏉NFL'!C:V,20,false))</f>
        <v>#N/A</v>
      </c>
      <c r="R959" s="1">
        <f t="shared" si="6"/>
        <v>0</v>
      </c>
    </row>
    <row r="960">
      <c r="D960" s="2"/>
      <c r="E960" s="2"/>
      <c r="H960" s="2"/>
      <c r="I960" s="2"/>
      <c r="J960" s="2"/>
      <c r="K960" s="2"/>
      <c r="M960" s="2"/>
      <c r="P960" s="1" t="str">
        <f>AVERAGE(VLOOKUP(A960,'🏈NFL Efficiency'!C:N,12,false),VLOOKUP(A960,'🏉NFL'!C:V,20,false))</f>
        <v>#N/A</v>
      </c>
      <c r="R960" s="1">
        <f t="shared" si="6"/>
        <v>0</v>
      </c>
    </row>
    <row r="961">
      <c r="D961" s="2"/>
      <c r="E961" s="2"/>
      <c r="H961" s="2"/>
      <c r="I961" s="2"/>
      <c r="J961" s="2"/>
      <c r="K961" s="2"/>
      <c r="M961" s="2"/>
      <c r="P961" s="1" t="str">
        <f>AVERAGE(VLOOKUP(A961,'🏈NFL Efficiency'!C:N,12,false),VLOOKUP(A961,'🏉NFL'!C:V,20,false))</f>
        <v>#N/A</v>
      </c>
      <c r="R961" s="1">
        <f t="shared" si="6"/>
        <v>0</v>
      </c>
    </row>
    <row r="962">
      <c r="D962" s="2"/>
      <c r="E962" s="2"/>
      <c r="H962" s="2"/>
      <c r="I962" s="2"/>
      <c r="J962" s="2"/>
      <c r="K962" s="2"/>
      <c r="M962" s="2"/>
      <c r="P962" s="1" t="str">
        <f>AVERAGE(VLOOKUP(A962,'🏈NFL Efficiency'!C:N,12,false),VLOOKUP(A962,'🏉NFL'!C:V,20,false))</f>
        <v>#N/A</v>
      </c>
      <c r="R962" s="1">
        <f t="shared" si="6"/>
        <v>0</v>
      </c>
    </row>
    <row r="963">
      <c r="D963" s="2"/>
      <c r="E963" s="2"/>
      <c r="H963" s="2"/>
      <c r="I963" s="2"/>
      <c r="J963" s="2"/>
      <c r="K963" s="2"/>
      <c r="M963" s="2"/>
      <c r="P963" s="1" t="str">
        <f>AVERAGE(VLOOKUP(A963,'🏈NFL Efficiency'!C:N,12,false),VLOOKUP(A963,'🏉NFL'!C:V,20,false))</f>
        <v>#N/A</v>
      </c>
      <c r="R963" s="1">
        <f t="shared" si="6"/>
        <v>0</v>
      </c>
    </row>
    <row r="964">
      <c r="D964" s="2"/>
      <c r="E964" s="2"/>
      <c r="H964" s="2"/>
      <c r="I964" s="2"/>
      <c r="J964" s="2"/>
      <c r="K964" s="2"/>
      <c r="M964" s="2"/>
      <c r="P964" s="1" t="str">
        <f>AVERAGE(VLOOKUP(A964,'🏈NFL Efficiency'!C:N,12,false),VLOOKUP(A964,'🏉NFL'!C:V,20,false))</f>
        <v>#N/A</v>
      </c>
      <c r="R964" s="1">
        <f t="shared" si="6"/>
        <v>0</v>
      </c>
    </row>
    <row r="965">
      <c r="D965" s="2"/>
      <c r="E965" s="2"/>
      <c r="H965" s="2"/>
      <c r="I965" s="2"/>
      <c r="J965" s="2"/>
      <c r="K965" s="2"/>
      <c r="M965" s="2"/>
      <c r="P965" s="1" t="str">
        <f>AVERAGE(VLOOKUP(A965,'🏈NFL Efficiency'!C:N,12,false),VLOOKUP(A965,'🏉NFL'!C:V,20,false))</f>
        <v>#N/A</v>
      </c>
      <c r="R965" s="1">
        <f t="shared" si="6"/>
        <v>0</v>
      </c>
    </row>
    <row r="966">
      <c r="D966" s="2"/>
      <c r="E966" s="2"/>
      <c r="H966" s="2"/>
      <c r="I966" s="2"/>
      <c r="J966" s="2"/>
      <c r="K966" s="2"/>
      <c r="M966" s="2"/>
      <c r="P966" s="1" t="str">
        <f>AVERAGE(VLOOKUP(A966,'🏈NFL Efficiency'!C:N,12,false),VLOOKUP(A966,'🏉NFL'!C:V,20,false))</f>
        <v>#N/A</v>
      </c>
      <c r="R966" s="1">
        <f t="shared" si="6"/>
        <v>0</v>
      </c>
    </row>
    <row r="967">
      <c r="D967" s="2"/>
      <c r="E967" s="2"/>
      <c r="H967" s="2"/>
      <c r="I967" s="2"/>
      <c r="J967" s="2"/>
      <c r="K967" s="2"/>
      <c r="M967" s="2"/>
      <c r="P967" s="1" t="str">
        <f>AVERAGE(VLOOKUP(A967,'🏈NFL Efficiency'!C:N,12,false),VLOOKUP(A967,'🏉NFL'!C:V,20,false))</f>
        <v>#N/A</v>
      </c>
      <c r="R967" s="1">
        <f t="shared" si="6"/>
        <v>0</v>
      </c>
    </row>
    <row r="968">
      <c r="D968" s="2"/>
      <c r="E968" s="2"/>
      <c r="H968" s="2"/>
      <c r="I968" s="2"/>
      <c r="J968" s="2"/>
      <c r="K968" s="2"/>
      <c r="M968" s="2"/>
      <c r="P968" s="1" t="str">
        <f>AVERAGE(VLOOKUP(A968,'🏈NFL Efficiency'!C:N,12,false),VLOOKUP(A968,'🏉NFL'!C:V,20,false))</f>
        <v>#N/A</v>
      </c>
      <c r="R968" s="1">
        <f t="shared" si="6"/>
        <v>0</v>
      </c>
    </row>
    <row r="969">
      <c r="D969" s="2"/>
      <c r="E969" s="2"/>
      <c r="H969" s="2"/>
      <c r="I969" s="2"/>
      <c r="J969" s="2"/>
      <c r="K969" s="2"/>
      <c r="M969" s="2"/>
      <c r="P969" s="1" t="str">
        <f>AVERAGE(VLOOKUP(A969,'🏈NFL Efficiency'!C:N,12,false),VLOOKUP(A969,'🏉NFL'!C:V,20,false))</f>
        <v>#N/A</v>
      </c>
      <c r="R969" s="1">
        <f t="shared" si="6"/>
        <v>0</v>
      </c>
    </row>
    <row r="970">
      <c r="D970" s="2"/>
      <c r="E970" s="2"/>
      <c r="H970" s="2"/>
      <c r="I970" s="2"/>
      <c r="J970" s="2"/>
      <c r="K970" s="2"/>
      <c r="M970" s="2"/>
      <c r="P970" s="1" t="str">
        <f>AVERAGE(VLOOKUP(A970,'🏈NFL Efficiency'!C:N,12,false),VLOOKUP(A970,'🏉NFL'!C:V,20,false))</f>
        <v>#N/A</v>
      </c>
      <c r="R970" s="1">
        <f t="shared" si="6"/>
        <v>0</v>
      </c>
    </row>
    <row r="971">
      <c r="D971" s="2"/>
      <c r="E971" s="2"/>
      <c r="H971" s="2"/>
      <c r="I971" s="2"/>
      <c r="J971" s="2"/>
      <c r="K971" s="2"/>
      <c r="M971" s="2"/>
      <c r="P971" s="1" t="str">
        <f>AVERAGE(VLOOKUP(A971,'🏈NFL Efficiency'!C:N,12,false),VLOOKUP(A971,'🏉NFL'!C:V,20,false))</f>
        <v>#N/A</v>
      </c>
      <c r="R971" s="1">
        <f t="shared" si="6"/>
        <v>0</v>
      </c>
    </row>
    <row r="972">
      <c r="D972" s="2"/>
      <c r="E972" s="2"/>
      <c r="H972" s="2"/>
      <c r="I972" s="2"/>
      <c r="J972" s="2"/>
      <c r="K972" s="2"/>
      <c r="M972" s="2"/>
      <c r="P972" s="1" t="str">
        <f>AVERAGE(VLOOKUP(A972,'🏈NFL Efficiency'!C:N,12,false),VLOOKUP(A972,'🏉NFL'!C:V,20,false))</f>
        <v>#N/A</v>
      </c>
      <c r="R972" s="1">
        <f t="shared" si="6"/>
        <v>0</v>
      </c>
    </row>
    <row r="973">
      <c r="D973" s="2"/>
      <c r="E973" s="2"/>
      <c r="H973" s="2"/>
      <c r="I973" s="2"/>
      <c r="J973" s="2"/>
      <c r="K973" s="2"/>
      <c r="M973" s="2"/>
      <c r="P973" s="1" t="str">
        <f>AVERAGE(VLOOKUP(A973,'🏈NFL Efficiency'!C:N,12,false),VLOOKUP(A973,'🏉NFL'!C:V,20,false))</f>
        <v>#N/A</v>
      </c>
      <c r="R973" s="1">
        <f t="shared" si="6"/>
        <v>0</v>
      </c>
    </row>
    <row r="974">
      <c r="D974" s="2"/>
      <c r="E974" s="2"/>
      <c r="H974" s="2"/>
      <c r="I974" s="2"/>
      <c r="J974" s="2"/>
      <c r="K974" s="2"/>
      <c r="M974" s="2"/>
      <c r="P974" s="1" t="str">
        <f>AVERAGE(VLOOKUP(A974,'🏈NFL Efficiency'!C:N,12,false),VLOOKUP(A974,'🏉NFL'!C:V,20,false))</f>
        <v>#N/A</v>
      </c>
      <c r="R974" s="1">
        <f t="shared" si="6"/>
        <v>0</v>
      </c>
    </row>
    <row r="975">
      <c r="D975" s="2"/>
      <c r="E975" s="2"/>
      <c r="H975" s="2"/>
      <c r="I975" s="2"/>
      <c r="J975" s="2"/>
      <c r="K975" s="2"/>
      <c r="M975" s="2"/>
      <c r="P975" s="1" t="str">
        <f>AVERAGE(VLOOKUP(A975,'🏈NFL Efficiency'!C:N,12,false),VLOOKUP(A975,'🏉NFL'!C:V,20,false))</f>
        <v>#N/A</v>
      </c>
      <c r="R975" s="1">
        <f t="shared" si="6"/>
        <v>0</v>
      </c>
    </row>
    <row r="976">
      <c r="D976" s="2"/>
      <c r="E976" s="2"/>
      <c r="H976" s="2"/>
      <c r="I976" s="2"/>
      <c r="J976" s="2"/>
      <c r="K976" s="2"/>
      <c r="M976" s="2"/>
      <c r="P976" s="1" t="str">
        <f>AVERAGE(VLOOKUP(A976,'🏈NFL Efficiency'!C:N,12,false),VLOOKUP(A976,'🏉NFL'!C:V,20,false))</f>
        <v>#N/A</v>
      </c>
      <c r="R976" s="1">
        <f t="shared" si="6"/>
        <v>0</v>
      </c>
    </row>
    <row r="977">
      <c r="D977" s="2"/>
      <c r="E977" s="2"/>
      <c r="H977" s="2"/>
      <c r="I977" s="2"/>
      <c r="J977" s="2"/>
      <c r="K977" s="2"/>
      <c r="M977" s="2"/>
      <c r="P977" s="1" t="str">
        <f>AVERAGE(VLOOKUP(A977,'🏈NFL Efficiency'!C:N,12,false),VLOOKUP(A977,'🏉NFL'!C:V,20,false))</f>
        <v>#N/A</v>
      </c>
      <c r="R977" s="1">
        <f t="shared" si="6"/>
        <v>0</v>
      </c>
    </row>
    <row r="978">
      <c r="D978" s="2"/>
      <c r="E978" s="2"/>
      <c r="H978" s="2"/>
      <c r="I978" s="2"/>
      <c r="J978" s="2"/>
      <c r="K978" s="2"/>
      <c r="M978" s="2"/>
      <c r="P978" s="1" t="str">
        <f>AVERAGE(VLOOKUP(A978,'🏈NFL Efficiency'!C:N,12,false),VLOOKUP(A978,'🏉NFL'!C:V,20,false))</f>
        <v>#N/A</v>
      </c>
      <c r="R978" s="1">
        <f t="shared" si="6"/>
        <v>0</v>
      </c>
    </row>
    <row r="979">
      <c r="D979" s="2"/>
      <c r="E979" s="2"/>
      <c r="H979" s="2"/>
      <c r="I979" s="2"/>
      <c r="J979" s="2"/>
      <c r="K979" s="2"/>
      <c r="M979" s="2"/>
      <c r="P979" s="1" t="str">
        <f>AVERAGE(VLOOKUP(A979,'🏈NFL Efficiency'!C:N,12,false),VLOOKUP(A979,'🏉NFL'!C:V,20,false))</f>
        <v>#N/A</v>
      </c>
      <c r="R979" s="1">
        <f t="shared" si="6"/>
        <v>0</v>
      </c>
    </row>
    <row r="980">
      <c r="D980" s="2"/>
      <c r="E980" s="2"/>
      <c r="H980" s="2"/>
      <c r="I980" s="2"/>
      <c r="J980" s="2"/>
      <c r="K980" s="2"/>
      <c r="M980" s="2"/>
      <c r="P980" s="1" t="str">
        <f>AVERAGE(VLOOKUP(A980,'🏈NFL Efficiency'!C:N,12,false),VLOOKUP(A980,'🏉NFL'!C:V,20,false))</f>
        <v>#N/A</v>
      </c>
      <c r="R980" s="1">
        <f t="shared" si="6"/>
        <v>0</v>
      </c>
    </row>
    <row r="981">
      <c r="D981" s="2"/>
      <c r="E981" s="2"/>
      <c r="H981" s="2"/>
      <c r="I981" s="2"/>
      <c r="J981" s="2"/>
      <c r="K981" s="2"/>
      <c r="M981" s="2"/>
      <c r="P981" s="1" t="str">
        <f>AVERAGE(VLOOKUP(A981,'🏈NFL Efficiency'!C:N,12,false),VLOOKUP(A981,'🏉NFL'!C:V,20,false))</f>
        <v>#N/A</v>
      </c>
      <c r="R981" s="1">
        <f t="shared" si="6"/>
        <v>0</v>
      </c>
    </row>
    <row r="982">
      <c r="D982" s="2"/>
      <c r="E982" s="2"/>
      <c r="H982" s="2"/>
      <c r="I982" s="2"/>
      <c r="J982" s="2"/>
      <c r="K982" s="2"/>
      <c r="M982" s="2"/>
      <c r="P982" s="1" t="str">
        <f>AVERAGE(VLOOKUP(A982,'🏈NFL Efficiency'!C:N,12,false),VLOOKUP(A982,'🏉NFL'!C:V,20,false))</f>
        <v>#N/A</v>
      </c>
      <c r="R982" s="1">
        <f t="shared" si="6"/>
        <v>0</v>
      </c>
    </row>
    <row r="983">
      <c r="D983" s="2"/>
      <c r="E983" s="2"/>
      <c r="H983" s="2"/>
      <c r="I983" s="2"/>
      <c r="J983" s="2"/>
      <c r="K983" s="2"/>
      <c r="M983" s="2"/>
      <c r="P983" s="1" t="str">
        <f>AVERAGE(VLOOKUP(A983,'🏈NFL Efficiency'!C:N,12,false),VLOOKUP(A983,'🏉NFL'!C:V,20,false))</f>
        <v>#N/A</v>
      </c>
      <c r="R983" s="1">
        <f t="shared" si="6"/>
        <v>0</v>
      </c>
    </row>
    <row r="984">
      <c r="D984" s="2"/>
      <c r="E984" s="2"/>
      <c r="H984" s="2"/>
      <c r="I984" s="2"/>
      <c r="J984" s="2"/>
      <c r="K984" s="2"/>
      <c r="M984" s="2"/>
      <c r="P984" s="1" t="str">
        <f>AVERAGE(VLOOKUP(A984,'🏈NFL Efficiency'!C:N,12,false),VLOOKUP(A984,'🏉NFL'!C:V,20,false))</f>
        <v>#N/A</v>
      </c>
      <c r="R984" s="1">
        <f t="shared" si="6"/>
        <v>0</v>
      </c>
    </row>
    <row r="985">
      <c r="D985" s="2"/>
      <c r="E985" s="2"/>
      <c r="H985" s="2"/>
      <c r="I985" s="2"/>
      <c r="J985" s="2"/>
      <c r="K985" s="2"/>
      <c r="M985" s="2"/>
      <c r="P985" s="1" t="str">
        <f>AVERAGE(VLOOKUP(A985,'🏈NFL Efficiency'!C:N,12,false),VLOOKUP(A985,'🏉NFL'!C:V,20,false))</f>
        <v>#N/A</v>
      </c>
      <c r="R985" s="1">
        <f t="shared" si="6"/>
        <v>0</v>
      </c>
    </row>
    <row r="986">
      <c r="D986" s="2"/>
      <c r="E986" s="2"/>
      <c r="H986" s="2"/>
      <c r="I986" s="2"/>
      <c r="J986" s="2"/>
      <c r="K986" s="2"/>
      <c r="M986" s="2"/>
      <c r="P986" s="1" t="str">
        <f>AVERAGE(VLOOKUP(A986,'🏈NFL Efficiency'!C:N,12,false),VLOOKUP(A986,'🏉NFL'!C:V,20,false))</f>
        <v>#N/A</v>
      </c>
      <c r="R986" s="1">
        <f t="shared" si="6"/>
        <v>0</v>
      </c>
    </row>
    <row r="987">
      <c r="D987" s="2"/>
      <c r="E987" s="2"/>
      <c r="H987" s="2"/>
      <c r="I987" s="2"/>
      <c r="J987" s="2"/>
      <c r="K987" s="2"/>
      <c r="M987" s="2"/>
      <c r="P987" s="1" t="str">
        <f>AVERAGE(VLOOKUP(A987,'🏈NFL Efficiency'!C:N,12,false),VLOOKUP(A987,'🏉NFL'!C:V,20,false))</f>
        <v>#N/A</v>
      </c>
      <c r="R987" s="1">
        <f t="shared" si="6"/>
        <v>0</v>
      </c>
    </row>
    <row r="988">
      <c r="D988" s="2"/>
      <c r="E988" s="2"/>
      <c r="H988" s="2"/>
      <c r="I988" s="2"/>
      <c r="J988" s="2"/>
      <c r="K988" s="2"/>
      <c r="M988" s="2"/>
      <c r="P988" s="1" t="str">
        <f>AVERAGE(VLOOKUP(A988,'🏈NFL Efficiency'!C:N,12,false),VLOOKUP(A988,'🏉NFL'!C:V,20,false))</f>
        <v>#N/A</v>
      </c>
      <c r="R988" s="1">
        <f t="shared" si="6"/>
        <v>0</v>
      </c>
    </row>
    <row r="989">
      <c r="D989" s="2"/>
      <c r="E989" s="2"/>
      <c r="H989" s="2"/>
      <c r="I989" s="2"/>
      <c r="J989" s="2"/>
      <c r="K989" s="2"/>
      <c r="M989" s="2"/>
      <c r="P989" s="1" t="str">
        <f>AVERAGE(VLOOKUP(A989,'🏈NFL Efficiency'!C:N,12,false),VLOOKUP(A989,'🏉NFL'!C:V,20,false))</f>
        <v>#N/A</v>
      </c>
      <c r="R989" s="1">
        <f t="shared" si="6"/>
        <v>0</v>
      </c>
    </row>
    <row r="990">
      <c r="D990" s="2"/>
      <c r="E990" s="2"/>
      <c r="H990" s="2"/>
      <c r="I990" s="2"/>
      <c r="J990" s="2"/>
      <c r="K990" s="2"/>
      <c r="M990" s="2"/>
      <c r="P990" s="1" t="str">
        <f>AVERAGE(VLOOKUP(A990,'🏈NFL Efficiency'!C:N,12,false),VLOOKUP(A990,'🏉NFL'!C:V,20,false))</f>
        <v>#N/A</v>
      </c>
      <c r="R990" s="1">
        <f t="shared" si="6"/>
        <v>0</v>
      </c>
    </row>
    <row r="991">
      <c r="D991" s="2"/>
      <c r="E991" s="2"/>
      <c r="H991" s="2"/>
      <c r="I991" s="2"/>
      <c r="J991" s="2"/>
      <c r="K991" s="2"/>
      <c r="M991" s="2"/>
      <c r="P991" s="1" t="str">
        <f>AVERAGE(VLOOKUP(A991,'🏈NFL Efficiency'!C:N,12,false),VLOOKUP(A991,'🏉NFL'!C:V,20,false))</f>
        <v>#N/A</v>
      </c>
      <c r="R991" s="1">
        <f t="shared" si="6"/>
        <v>0</v>
      </c>
    </row>
    <row r="992">
      <c r="D992" s="2"/>
      <c r="E992" s="2"/>
      <c r="H992" s="2"/>
      <c r="I992" s="2"/>
      <c r="J992" s="2"/>
      <c r="K992" s="2"/>
      <c r="M992" s="2"/>
      <c r="P992" s="1" t="str">
        <f>AVERAGE(VLOOKUP(A992,'🏈NFL Efficiency'!C:N,12,false),VLOOKUP(A992,'🏉NFL'!C:V,20,false))</f>
        <v>#N/A</v>
      </c>
      <c r="R992" s="1">
        <f t="shared" si="6"/>
        <v>0</v>
      </c>
    </row>
    <row r="993">
      <c r="D993" s="2"/>
      <c r="E993" s="2"/>
      <c r="H993" s="2"/>
      <c r="I993" s="2"/>
      <c r="J993" s="2"/>
      <c r="K993" s="2"/>
      <c r="M993" s="2"/>
      <c r="P993" s="1" t="str">
        <f>AVERAGE(VLOOKUP(A993,'🏈NFL Efficiency'!C:N,12,false),VLOOKUP(A993,'🏉NFL'!C:V,20,false))</f>
        <v>#N/A</v>
      </c>
      <c r="R993" s="1">
        <f t="shared" si="6"/>
        <v>0</v>
      </c>
    </row>
    <row r="994">
      <c r="D994" s="2"/>
      <c r="E994" s="2"/>
      <c r="H994" s="2"/>
      <c r="I994" s="2"/>
      <c r="J994" s="2"/>
      <c r="K994" s="2"/>
      <c r="M994" s="2"/>
      <c r="P994" s="1" t="str">
        <f>AVERAGE(VLOOKUP(A994,'🏈NFL Efficiency'!C:N,12,false),VLOOKUP(A994,'🏉NFL'!C:V,20,false))</f>
        <v>#N/A</v>
      </c>
      <c r="R994" s="1">
        <f t="shared" si="6"/>
        <v>0</v>
      </c>
    </row>
    <row r="995">
      <c r="D995" s="2"/>
      <c r="E995" s="2"/>
      <c r="H995" s="2"/>
      <c r="I995" s="2"/>
      <c r="J995" s="2"/>
      <c r="K995" s="2"/>
      <c r="M995" s="2"/>
      <c r="P995" s="1" t="str">
        <f>AVERAGE(VLOOKUP(A995,'🏈NFL Efficiency'!C:N,12,false),VLOOKUP(A995,'🏉NFL'!C:V,20,false))</f>
        <v>#N/A</v>
      </c>
      <c r="R995" s="1">
        <f t="shared" si="6"/>
        <v>0</v>
      </c>
    </row>
    <row r="996">
      <c r="D996" s="2"/>
      <c r="E996" s="2"/>
      <c r="H996" s="2"/>
      <c r="I996" s="2"/>
      <c r="J996" s="2"/>
      <c r="K996" s="2"/>
      <c r="M996" s="2"/>
      <c r="P996" s="1" t="str">
        <f>AVERAGE(VLOOKUP(A996,'🏈NFL Efficiency'!C:N,12,false),VLOOKUP(A996,'🏉NFL'!C:V,20,false))</f>
        <v>#N/A</v>
      </c>
      <c r="R996" s="1">
        <f t="shared" si="6"/>
        <v>0</v>
      </c>
    </row>
    <row r="997">
      <c r="D997" s="2"/>
      <c r="E997" s="2"/>
      <c r="H997" s="2"/>
      <c r="I997" s="2"/>
      <c r="J997" s="2"/>
      <c r="K997" s="2"/>
      <c r="M997" s="2"/>
      <c r="P997" s="1" t="str">
        <f>AVERAGE(VLOOKUP(A997,'🏈NFL Efficiency'!C:N,12,false),VLOOKUP(A997,'🏉NFL'!C:V,20,false))</f>
        <v>#N/A</v>
      </c>
      <c r="R997" s="1">
        <f t="shared" si="6"/>
        <v>0</v>
      </c>
    </row>
    <row r="998">
      <c r="D998" s="2"/>
      <c r="E998" s="2"/>
      <c r="H998" s="2"/>
      <c r="I998" s="2"/>
      <c r="J998" s="2"/>
      <c r="K998" s="2"/>
      <c r="M998" s="2"/>
      <c r="P998" s="1" t="str">
        <f>AVERAGE(VLOOKUP(A998,'🏈NFL Efficiency'!C:N,12,false),VLOOKUP(A998,'🏉NFL'!C:V,20,false))</f>
        <v>#N/A</v>
      </c>
      <c r="R998" s="1">
        <f t="shared" si="6"/>
        <v>0</v>
      </c>
    </row>
    <row r="999">
      <c r="D999" s="2"/>
      <c r="E999" s="2"/>
      <c r="H999" s="2"/>
      <c r="I999" s="2"/>
      <c r="J999" s="2"/>
      <c r="K999" s="2"/>
      <c r="M999" s="2"/>
      <c r="P999" s="1" t="str">
        <f>AVERAGE(VLOOKUP(A999,'🏈NFL Efficiency'!C:N,12,false),VLOOKUP(A999,'🏉NFL'!C:V,20,false))</f>
        <v>#N/A</v>
      </c>
      <c r="R999" s="1">
        <f t="shared" si="6"/>
        <v>0</v>
      </c>
    </row>
    <row r="1000">
      <c r="D1000" s="2"/>
      <c r="E1000" s="2"/>
      <c r="H1000" s="2"/>
      <c r="I1000" s="2"/>
      <c r="J1000" s="2"/>
      <c r="K1000" s="2"/>
      <c r="M1000" s="2"/>
      <c r="P1000" s="1" t="str">
        <f>AVERAGE(VLOOKUP(A1000,'🏈NFL Efficiency'!C:N,12,false),VLOOKUP(A1000,'🏉NFL'!C:V,20,false))</f>
        <v>#N/A</v>
      </c>
      <c r="R1000" s="1">
        <f t="shared" si="6"/>
        <v>0</v>
      </c>
    </row>
  </sheetData>
  <conditionalFormatting sqref="H1:N1000">
    <cfRule type="containsText" dxfId="0" priority="1" operator="containsText" text="Over">
      <formula>NOT(ISERROR(SEARCH(("Over"),(H1))))</formula>
    </cfRule>
  </conditionalFormatting>
  <conditionalFormatting sqref="H1:N1000">
    <cfRule type="containsText" dxfId="1" priority="2" operator="containsText" text="Under">
      <formula>NOT(ISERROR(SEARCH(("Under"),(H1))))</formula>
    </cfRule>
  </conditionalFormatting>
  <conditionalFormatting sqref="O1:O1000">
    <cfRule type="notContainsBlanks" dxfId="0" priority="3">
      <formula>LEN(TRIM(O1))&gt;0</formula>
    </cfRule>
  </conditionalFormatting>
  <conditionalFormatting sqref="Q2:Q17">
    <cfRule type="containsText" dxfId="1" priority="4" operator="containsText" text="Under">
      <formula>NOT(ISERROR(SEARCH(("Under"),(Q2))))</formula>
    </cfRule>
  </conditionalFormatting>
  <conditionalFormatting sqref="Q2:Q17">
    <cfRule type="containsText" dxfId="0" priority="5" operator="containsText" text="Over">
      <formula>NOT(ISERROR(SEARCH(("Over"),(Q2))))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30.63"/>
    <col customWidth="1" min="2" max="2" width="18.63"/>
    <col customWidth="1" min="3" max="3" width="20.25"/>
    <col customWidth="1" hidden="1" min="4" max="4" width="19.38"/>
    <col customWidth="1" hidden="1" min="5" max="6" width="11.0"/>
    <col customWidth="1" hidden="1" min="7" max="8" width="9.13"/>
    <col customWidth="1" hidden="1" min="9" max="10" width="10.38"/>
    <col customWidth="1" hidden="1" min="11" max="17" width="10.88"/>
    <col customWidth="1" min="18" max="18" width="10.88"/>
    <col customWidth="1" min="19" max="19" width="6.88"/>
    <col customWidth="1" min="20" max="20" width="12.25"/>
    <col customWidth="1" min="21" max="21" width="21.88"/>
    <col customWidth="1" hidden="1" min="22" max="22" width="22.88"/>
    <col hidden="1" min="23" max="23" width="12.63"/>
    <col customWidth="1" min="24" max="24" width="29.0"/>
  </cols>
  <sheetData>
    <row r="1">
      <c r="A1" s="1" t="str">
        <f>IFERROR(__xludf.DUMMYFUNCTION("UNIQUE('🏈NFL Efficiency'!C:C)"),"Game ID")</f>
        <v>Game ID</v>
      </c>
      <c r="B1" s="1" t="str">
        <f>IFERROR(__xludf.DUMMYFUNCTION("UNIQUE('🏈NFL Efficiency'!D:D)"),"Home Team")</f>
        <v>Home Team</v>
      </c>
      <c r="C1" s="1" t="str">
        <f>IFERROR(__xludf.DUMMYFUNCTION("UNIQUE('🏈NFL Efficiency'!E:E)"),"Away Team")</f>
        <v>Away Team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5" t="s">
        <v>28</v>
      </c>
      <c r="S1" s="6" t="s">
        <v>29</v>
      </c>
      <c r="T1" s="6" t="s">
        <v>9</v>
      </c>
      <c r="U1" s="6" t="s">
        <v>30</v>
      </c>
      <c r="V1" s="6" t="s">
        <v>11</v>
      </c>
      <c r="W1" s="6" t="s">
        <v>12</v>
      </c>
      <c r="X1" s="6" t="s">
        <v>31</v>
      </c>
    </row>
    <row r="2">
      <c r="A2" s="1" t="str">
        <f>IFERROR(__xludf.DUMMYFUNCTION("""COMPUTED_VALUE"""),"86278ec4bbdcadd945d79df6c695c2ec")</f>
        <v>86278ec4bbdcadd945d79df6c695c2ec</v>
      </c>
      <c r="B2" s="1" t="str">
        <f>IFERROR(__xludf.DUMMYFUNCTION("""COMPUTED_VALUE"""),"Pittsburgh Steelers")</f>
        <v>Pittsburgh Steelers</v>
      </c>
      <c r="C2" s="1" t="str">
        <f>IFERROR(__xludf.DUMMYFUNCTION("""COMPUTED_VALUE"""),"New York Giants")</f>
        <v>New York Giants</v>
      </c>
      <c r="D2" s="1">
        <f>VLOOKUP($B2,'🏈NFL Efficiency'!$D:$P,11,false)</f>
        <v>28.6905</v>
      </c>
      <c r="E2" s="1">
        <f>VLOOKUP($B2,'🏈NFL Efficiency'!$D:$P,12,false)</f>
        <v>13.0065</v>
      </c>
      <c r="F2" s="2">
        <f>VLOOKUP($B2,'🏉NFL'!$D:$Q,3,false)</f>
        <v>30.78931917</v>
      </c>
      <c r="G2" s="2">
        <f>VLOOKUP($B2,'🏉NFL'!$D:$Q,4,false)</f>
        <v>28.45768458</v>
      </c>
      <c r="H2" s="2">
        <f>VLOOKUP($B2,'🤖AI'!$D:$H,3,false)</f>
        <v>30.525</v>
      </c>
      <c r="I2" s="2">
        <f>VLOOKUP($B2,'🤖AI'!$D:$H,4,false)</f>
        <v>6.512</v>
      </c>
      <c r="J2" s="1">
        <f>VLOOKUP($B2,'🧙AI2'!$D:$H,3,false)</f>
        <v>25.2</v>
      </c>
      <c r="K2" s="1">
        <f>VLOOKUP($B2,'🧙AI2'!$D:$H,4,false)</f>
        <v>14.5</v>
      </c>
      <c r="L2" s="2">
        <f>VLOOKUP(B2,'🪄GPT'!D:F,3,false)</f>
        <v>26.945</v>
      </c>
      <c r="M2" s="2">
        <f>VLOOKUP(B2,'🪄GPT'!D:G,4,false)</f>
        <v>19.605</v>
      </c>
      <c r="N2" s="2">
        <f>VLOOKUP(B2,'🎱AI 3'!D:F,3,false)</f>
        <v>23.641397</v>
      </c>
      <c r="O2" s="2">
        <f>VLOOKUP(B2,'🎱AI 3'!D:G,4,false)</f>
        <v>20.859527</v>
      </c>
      <c r="P2" s="4">
        <f>VLOOKUP(B2,'🦊AI 4'!D:L,9,false)</f>
        <v>22.49371756</v>
      </c>
      <c r="Q2" s="4">
        <f>VLOOKUP(B2,'🦊AI 4'!D:S,16,false)</f>
        <v>14.68405982</v>
      </c>
      <c r="R2" s="2">
        <f t="shared" ref="R2:R17" si="1">AVERAGE(D2-E2,F2-G2,H2-I2,J2-K2,L2-M2,N2-O2,P2-Q2)*-1</f>
        <v>-10.0943089</v>
      </c>
      <c r="S2" s="1">
        <f>VLOOKUP(A2,'🏈NFL Efficiency'!C:U,19,false)</f>
        <v>-6</v>
      </c>
      <c r="T2" s="2">
        <f t="shared" ref="T2:T17" si="2">S2-R2</f>
        <v>4.094308903</v>
      </c>
      <c r="U2" s="1" t="str">
        <f t="shared" ref="U2:U60" si="3">IF(T2&gt;=4.24,B2,if(T2&lt;=-4.24,C2,""))</f>
        <v/>
      </c>
      <c r="V2" s="1" t="str">
        <f t="shared" ref="V2:V60" si="4">IFERROR(IF(H2=J2,H2,""),"")</f>
        <v/>
      </c>
      <c r="W2" s="1">
        <f>AVERAGE(VLOOKUP(A2,'🏈NFL Efficiency'!C:N,12,false),VLOOKUP(A2,'🏉NFL'!C:V,20,false))</f>
        <v>12.51106729</v>
      </c>
      <c r="X2" s="1" t="str">
        <f t="shared" ref="X2:X17" si="5">if(and(D2+S2&gt;E2,F2+S2&gt;G2,H2+S2&gt;I2,J2+S2&gt;K2, L2+S2&gt;M2,N2+S2&gt;O2,P2+S2&gt;Q2),"Consensus"&amp;" "&amp;B2,if(and(D2+S2&lt;E2,F2+S2&lt;G2,H2+S2&lt;I2,J2+S2&lt;K2, L2+S2&lt;M2,N2+S2&lt;O2,P2+S2&lt;Q2),"Consensus"&amp;" "&amp;C2,""))</f>
        <v/>
      </c>
      <c r="Y2" s="1">
        <f t="shared" ref="Y2:Y17" si="6">ABS(T2)</f>
        <v>4.094308903</v>
      </c>
    </row>
    <row r="3">
      <c r="A3" s="1"/>
      <c r="B3" s="1" t="str">
        <f>IFERROR(__xludf.DUMMYFUNCTION("""COMPUTED_VALUE"""),"#N/A")</f>
        <v>#N/A</v>
      </c>
      <c r="C3" s="1" t="str">
        <f>IFERROR(__xludf.DUMMYFUNCTION("""COMPUTED_VALUE"""),"#N/A")</f>
        <v>#N/A</v>
      </c>
      <c r="D3" s="1" t="str">
        <f>VLOOKUP($B3,'🏈NFL Efficiency'!$D:$P,11,false)</f>
        <v>#N/A</v>
      </c>
      <c r="E3" s="1" t="str">
        <f>VLOOKUP($B3,'🏈NFL Efficiency'!$D:$P,12,false)</f>
        <v>#N/A</v>
      </c>
      <c r="F3" s="1" t="str">
        <f>VLOOKUP($B3,'🏉NFL'!$D:$Q,3,false)</f>
        <v>#N/A</v>
      </c>
      <c r="G3" s="1" t="str">
        <f>VLOOKUP($B3,'🏉NFL'!$D:$Q,4,false)</f>
        <v>#N/A</v>
      </c>
      <c r="H3" s="1" t="str">
        <f>VLOOKUP($B3,'🤖AI'!$D:$H,3,false)</f>
        <v>#N/A</v>
      </c>
      <c r="I3" s="1" t="str">
        <f>VLOOKUP($B3,'🤖AI'!$D:$H,4,false)</f>
        <v>#N/A</v>
      </c>
      <c r="J3" s="1" t="str">
        <f>VLOOKUP($B3,'🧙AI2'!$D:$H,3,false)</f>
        <v>#N/A</v>
      </c>
      <c r="K3" s="1" t="str">
        <f>VLOOKUP($B3,'🧙AI2'!$D:$H,4,false)</f>
        <v>#N/A</v>
      </c>
      <c r="L3" s="1" t="str">
        <f>VLOOKUP(B3,'🪄GPT'!D:F,3,false)</f>
        <v>#N/A</v>
      </c>
      <c r="M3" s="1" t="str">
        <f>VLOOKUP(B3,'🪄GPT'!D:G,4,false)</f>
        <v>#N/A</v>
      </c>
      <c r="N3" s="1" t="str">
        <f>VLOOKUP(B3,'🎱AI 3'!D:F,3,false)</f>
        <v>#N/A</v>
      </c>
      <c r="O3" s="1" t="str">
        <f>VLOOKUP(B3,'🎱AI 3'!D:G,4,false)</f>
        <v>#N/A</v>
      </c>
      <c r="P3" s="1" t="str">
        <f>VLOOKUP(B3,'🦊AI 4'!D:L,9,false)</f>
        <v>#N/A</v>
      </c>
      <c r="Q3" s="1" t="str">
        <f>VLOOKUP(B3,'🦊AI 4'!D:S,16,false)</f>
        <v>#N/A</v>
      </c>
      <c r="R3" s="2" t="str">
        <f t="shared" si="1"/>
        <v>#N/A</v>
      </c>
      <c r="S3" s="1" t="str">
        <f>VLOOKUP(A3,'🏈NFL Efficiency'!C:U,19,false)</f>
        <v>#N/A</v>
      </c>
      <c r="T3" s="1" t="str">
        <f t="shared" si="2"/>
        <v>#N/A</v>
      </c>
      <c r="U3" s="1" t="str">
        <f t="shared" si="3"/>
        <v>#N/A</v>
      </c>
      <c r="V3" s="1" t="str">
        <f t="shared" si="4"/>
        <v/>
      </c>
      <c r="W3" s="1" t="str">
        <f>AVERAGE(VLOOKUP(A3,'🏈NFL Efficiency'!C:N,12,false),VLOOKUP(A3,'🏉NFL'!C:V,20,false))</f>
        <v>#N/A</v>
      </c>
      <c r="X3" s="1" t="str">
        <f t="shared" si="5"/>
        <v>#N/A</v>
      </c>
      <c r="Y3" s="1" t="str">
        <f t="shared" si="6"/>
        <v>#N/A</v>
      </c>
    </row>
    <row r="4">
      <c r="B4" s="1"/>
      <c r="C4" s="1"/>
      <c r="D4" s="1" t="str">
        <f>VLOOKUP($B4,'🏈NFL Efficiency'!$D:$P,11,false)</f>
        <v>#N/A</v>
      </c>
      <c r="E4" s="1" t="str">
        <f>VLOOKUP($B4,'🏈NFL Efficiency'!$D:$P,12,false)</f>
        <v>#N/A</v>
      </c>
      <c r="F4" s="1" t="str">
        <f>VLOOKUP($B4,'🏉NFL'!$D:$Q,3,false)</f>
        <v>#N/A</v>
      </c>
      <c r="G4" s="1" t="str">
        <f>VLOOKUP($B4,'🏉NFL'!$D:$Q,4,false)</f>
        <v>#N/A</v>
      </c>
      <c r="H4" s="1" t="str">
        <f>VLOOKUP($B4,'🤖AI'!$D:$H,3,false)</f>
        <v>#N/A</v>
      </c>
      <c r="I4" s="1" t="str">
        <f>VLOOKUP($B4,'🤖AI'!$D:$H,4,false)</f>
        <v>#N/A</v>
      </c>
      <c r="J4" s="1" t="str">
        <f>VLOOKUP($B4,'🧙AI2'!$D:$H,3,false)</f>
        <v>#N/A</v>
      </c>
      <c r="K4" s="1" t="str">
        <f>VLOOKUP($B4,'🧙AI2'!$D:$H,4,false)</f>
        <v>#N/A</v>
      </c>
      <c r="L4" s="1" t="str">
        <f>VLOOKUP(B4,'🪄GPT'!D:F,3,false)</f>
        <v>#N/A</v>
      </c>
      <c r="M4" s="1" t="str">
        <f>VLOOKUP(B4,'🪄GPT'!D:G,4,false)</f>
        <v>#N/A</v>
      </c>
      <c r="N4" s="1" t="str">
        <f>VLOOKUP(B4,'🎱AI 3'!D:F,3,false)</f>
        <v>#N/A</v>
      </c>
      <c r="O4" s="1" t="str">
        <f>VLOOKUP(B4,'🎱AI 3'!D:G,4,false)</f>
        <v>#N/A</v>
      </c>
      <c r="P4" s="1" t="str">
        <f>VLOOKUP(B4,'🦊AI 4'!D:L,9,false)</f>
        <v>#N/A</v>
      </c>
      <c r="Q4" s="1" t="str">
        <f>VLOOKUP(B4,'🦊AI 4'!D:S,16,false)</f>
        <v>#N/A</v>
      </c>
      <c r="R4" s="2" t="str">
        <f t="shared" si="1"/>
        <v>#N/A</v>
      </c>
      <c r="S4" s="1" t="str">
        <f>VLOOKUP(A4,'🏈NFL Efficiency'!C:U,19,false)</f>
        <v>#N/A</v>
      </c>
      <c r="T4" s="1" t="str">
        <f t="shared" si="2"/>
        <v>#N/A</v>
      </c>
      <c r="U4" s="1" t="str">
        <f t="shared" si="3"/>
        <v>#N/A</v>
      </c>
      <c r="V4" s="1" t="str">
        <f t="shared" si="4"/>
        <v/>
      </c>
      <c r="W4" s="1" t="str">
        <f>AVERAGE(VLOOKUP(A4,'🏈NFL Efficiency'!C:N,12,false),VLOOKUP(A4,'🏉NFL'!C:V,20,false))</f>
        <v>#N/A</v>
      </c>
      <c r="X4" s="1" t="str">
        <f t="shared" si="5"/>
        <v>#N/A</v>
      </c>
      <c r="Y4" s="1" t="str">
        <f t="shared" si="6"/>
        <v>#N/A</v>
      </c>
    </row>
    <row r="5">
      <c r="D5" s="1" t="str">
        <f>VLOOKUP($B5,'🏈NFL Efficiency'!$D:$P,11,false)</f>
        <v>#N/A</v>
      </c>
      <c r="E5" s="1" t="str">
        <f>VLOOKUP($B5,'🏈NFL Efficiency'!$D:$P,12,false)</f>
        <v>#N/A</v>
      </c>
      <c r="F5" s="1" t="str">
        <f>VLOOKUP($B5,'🏉NFL'!$D:$Q,3,false)</f>
        <v>#N/A</v>
      </c>
      <c r="G5" s="1" t="str">
        <f>VLOOKUP($B5,'🏉NFL'!$D:$Q,4,false)</f>
        <v>#N/A</v>
      </c>
      <c r="H5" s="1" t="str">
        <f>VLOOKUP($B5,'🤖AI'!$D:$H,3,false)</f>
        <v>#N/A</v>
      </c>
      <c r="I5" s="1" t="str">
        <f>VLOOKUP($B5,'🤖AI'!$D:$H,4,false)</f>
        <v>#N/A</v>
      </c>
      <c r="J5" s="1" t="str">
        <f>VLOOKUP($B5,'🧙AI2'!$D:$H,3,false)</f>
        <v>#N/A</v>
      </c>
      <c r="K5" s="1" t="str">
        <f>VLOOKUP($B5,'🧙AI2'!$D:$H,4,false)</f>
        <v>#N/A</v>
      </c>
      <c r="L5" s="1" t="str">
        <f>VLOOKUP(B5,'🪄GPT'!D:F,3,false)</f>
        <v>#N/A</v>
      </c>
      <c r="M5" s="1" t="str">
        <f>VLOOKUP(B5,'🪄GPT'!D:G,4,false)</f>
        <v>#N/A</v>
      </c>
      <c r="N5" s="1" t="str">
        <f>VLOOKUP(B5,'🎱AI 3'!D:F,3,false)</f>
        <v>#N/A</v>
      </c>
      <c r="O5" s="1" t="str">
        <f>VLOOKUP(B5,'🎱AI 3'!D:G,4,false)</f>
        <v>#N/A</v>
      </c>
      <c r="P5" s="1" t="str">
        <f>VLOOKUP(B5,'🦊AI 4'!D:L,9,false)</f>
        <v>#N/A</v>
      </c>
      <c r="Q5" s="1" t="str">
        <f>VLOOKUP(B5,'🦊AI 4'!D:S,16,false)</f>
        <v>#N/A</v>
      </c>
      <c r="R5" s="2" t="str">
        <f t="shared" si="1"/>
        <v>#N/A</v>
      </c>
      <c r="S5" s="1" t="str">
        <f>VLOOKUP(A5,'🏈NFL Efficiency'!C:U,19,false)</f>
        <v>#N/A</v>
      </c>
      <c r="T5" s="1" t="str">
        <f t="shared" si="2"/>
        <v>#N/A</v>
      </c>
      <c r="U5" s="1" t="str">
        <f t="shared" si="3"/>
        <v>#N/A</v>
      </c>
      <c r="V5" s="1" t="str">
        <f t="shared" si="4"/>
        <v/>
      </c>
      <c r="W5" s="1" t="str">
        <f>AVERAGE(VLOOKUP(A5,'🏈NFL Efficiency'!C:N,12,false),VLOOKUP(A5,'🏉NFL'!C:V,20,false))</f>
        <v>#N/A</v>
      </c>
      <c r="X5" s="1" t="str">
        <f t="shared" si="5"/>
        <v>#N/A</v>
      </c>
      <c r="Y5" s="1" t="str">
        <f t="shared" si="6"/>
        <v>#N/A</v>
      </c>
    </row>
    <row r="6">
      <c r="D6" s="1" t="str">
        <f>VLOOKUP($B6,'🏈NFL Efficiency'!$D:$P,11,false)</f>
        <v>#N/A</v>
      </c>
      <c r="E6" s="1" t="str">
        <f>VLOOKUP($B6,'🏈NFL Efficiency'!$D:$P,12,false)</f>
        <v>#N/A</v>
      </c>
      <c r="F6" s="1" t="str">
        <f>VLOOKUP($B6,'🏉NFL'!$D:$Q,3,false)</f>
        <v>#N/A</v>
      </c>
      <c r="G6" s="1" t="str">
        <f>VLOOKUP($B6,'🏉NFL'!$D:$Q,4,false)</f>
        <v>#N/A</v>
      </c>
      <c r="H6" s="1" t="str">
        <f>VLOOKUP($B6,'🤖AI'!$D:$H,3,false)</f>
        <v>#N/A</v>
      </c>
      <c r="I6" s="1" t="str">
        <f>VLOOKUP($B6,'🤖AI'!$D:$H,4,false)</f>
        <v>#N/A</v>
      </c>
      <c r="J6" s="1" t="str">
        <f>VLOOKUP($B6,'🧙AI2'!$D:$H,3,false)</f>
        <v>#N/A</v>
      </c>
      <c r="K6" s="1" t="str">
        <f>VLOOKUP($B6,'🧙AI2'!$D:$H,4,false)</f>
        <v>#N/A</v>
      </c>
      <c r="L6" s="1" t="str">
        <f>VLOOKUP(B6,'🪄GPT'!D:F,3,false)</f>
        <v>#N/A</v>
      </c>
      <c r="M6" s="1" t="str">
        <f>VLOOKUP(B6,'🪄GPT'!D:G,4,false)</f>
        <v>#N/A</v>
      </c>
      <c r="N6" s="1" t="str">
        <f>VLOOKUP(B6,'🎱AI 3'!D:F,3,false)</f>
        <v>#N/A</v>
      </c>
      <c r="O6" s="1" t="str">
        <f>VLOOKUP(B6,'🎱AI 3'!D:G,4,false)</f>
        <v>#N/A</v>
      </c>
      <c r="P6" s="1" t="str">
        <f>VLOOKUP(B6,'🦊AI 4'!D:L,9,false)</f>
        <v>#N/A</v>
      </c>
      <c r="Q6" s="1" t="str">
        <f>VLOOKUP(B6,'🦊AI 4'!D:S,16,false)</f>
        <v>#N/A</v>
      </c>
      <c r="R6" s="2" t="str">
        <f t="shared" si="1"/>
        <v>#N/A</v>
      </c>
      <c r="S6" s="1" t="str">
        <f>VLOOKUP(A6,'🏈NFL Efficiency'!C:U,19,false)</f>
        <v>#N/A</v>
      </c>
      <c r="T6" s="1" t="str">
        <f t="shared" si="2"/>
        <v>#N/A</v>
      </c>
      <c r="U6" s="1" t="str">
        <f t="shared" si="3"/>
        <v>#N/A</v>
      </c>
      <c r="V6" s="1" t="str">
        <f t="shared" si="4"/>
        <v/>
      </c>
      <c r="W6" s="1" t="str">
        <f>AVERAGE(VLOOKUP(A6,'🏈NFL Efficiency'!C:N,12,false),VLOOKUP(A6,'🏉NFL'!C:V,20,false))</f>
        <v>#N/A</v>
      </c>
      <c r="X6" s="1" t="str">
        <f t="shared" si="5"/>
        <v>#N/A</v>
      </c>
      <c r="Y6" s="1" t="str">
        <f t="shared" si="6"/>
        <v>#N/A</v>
      </c>
    </row>
    <row r="7">
      <c r="D7" s="1" t="str">
        <f>VLOOKUP($B7,'🏈NFL Efficiency'!$D:$P,11,false)</f>
        <v>#N/A</v>
      </c>
      <c r="E7" s="1" t="str">
        <f>VLOOKUP($B7,'🏈NFL Efficiency'!$D:$P,12,false)</f>
        <v>#N/A</v>
      </c>
      <c r="F7" s="1" t="str">
        <f>VLOOKUP($B7,'🏉NFL'!$D:$Q,3,false)</f>
        <v>#N/A</v>
      </c>
      <c r="G7" s="1" t="str">
        <f>VLOOKUP($B7,'🏉NFL'!$D:$Q,4,false)</f>
        <v>#N/A</v>
      </c>
      <c r="H7" s="1" t="str">
        <f>VLOOKUP($B7,'🤖AI'!$D:$H,3,false)</f>
        <v>#N/A</v>
      </c>
      <c r="I7" s="1" t="str">
        <f>VLOOKUP($B7,'🤖AI'!$D:$H,4,false)</f>
        <v>#N/A</v>
      </c>
      <c r="J7" s="1" t="str">
        <f>VLOOKUP($B7,'🧙AI2'!$D:$H,3,false)</f>
        <v>#N/A</v>
      </c>
      <c r="K7" s="1" t="str">
        <f>VLOOKUP($B7,'🧙AI2'!$D:$H,4,false)</f>
        <v>#N/A</v>
      </c>
      <c r="L7" s="1" t="str">
        <f>VLOOKUP(B7,'🪄GPT'!D:F,3,false)</f>
        <v>#N/A</v>
      </c>
      <c r="M7" s="1" t="str">
        <f>VLOOKUP(B7,'🪄GPT'!D:G,4,false)</f>
        <v>#N/A</v>
      </c>
      <c r="N7" s="1" t="str">
        <f>VLOOKUP(B7,'🎱AI 3'!D:F,3,false)</f>
        <v>#N/A</v>
      </c>
      <c r="O7" s="1" t="str">
        <f>VLOOKUP(B7,'🎱AI 3'!D:G,4,false)</f>
        <v>#N/A</v>
      </c>
      <c r="P7" s="1" t="str">
        <f>VLOOKUP(B7,'🦊AI 4'!D:L,9,false)</f>
        <v>#N/A</v>
      </c>
      <c r="Q7" s="1" t="str">
        <f>VLOOKUP(B7,'🦊AI 4'!D:S,16,false)</f>
        <v>#N/A</v>
      </c>
      <c r="R7" s="2" t="str">
        <f t="shared" si="1"/>
        <v>#N/A</v>
      </c>
      <c r="S7" s="1" t="str">
        <f>VLOOKUP(A7,'🏈NFL Efficiency'!C:U,19,false)</f>
        <v>#N/A</v>
      </c>
      <c r="T7" s="1" t="str">
        <f t="shared" si="2"/>
        <v>#N/A</v>
      </c>
      <c r="U7" s="1" t="str">
        <f t="shared" si="3"/>
        <v>#N/A</v>
      </c>
      <c r="V7" s="1" t="str">
        <f t="shared" si="4"/>
        <v/>
      </c>
      <c r="W7" s="1" t="str">
        <f>AVERAGE(VLOOKUP(A7,'🏈NFL Efficiency'!C:N,12,false),VLOOKUP(A7,'🏉NFL'!C:V,20,false))</f>
        <v>#N/A</v>
      </c>
      <c r="X7" s="1" t="str">
        <f t="shared" si="5"/>
        <v>#N/A</v>
      </c>
      <c r="Y7" s="1" t="str">
        <f t="shared" si="6"/>
        <v>#N/A</v>
      </c>
    </row>
    <row r="8">
      <c r="D8" s="1" t="str">
        <f>VLOOKUP($B8,'🏈NFL Efficiency'!$D:$P,11,false)</f>
        <v>#N/A</v>
      </c>
      <c r="E8" s="1" t="str">
        <f>VLOOKUP($B8,'🏈NFL Efficiency'!$D:$P,12,false)</f>
        <v>#N/A</v>
      </c>
      <c r="F8" s="1" t="str">
        <f>VLOOKUP($B8,'🏉NFL'!$D:$Q,3,false)</f>
        <v>#N/A</v>
      </c>
      <c r="G8" s="1" t="str">
        <f>VLOOKUP($B8,'🏉NFL'!$D:$Q,4,false)</f>
        <v>#N/A</v>
      </c>
      <c r="H8" s="1" t="str">
        <f>VLOOKUP($B8,'🤖AI'!$D:$H,3,false)</f>
        <v>#N/A</v>
      </c>
      <c r="I8" s="1" t="str">
        <f>VLOOKUP($B8,'🤖AI'!$D:$H,4,false)</f>
        <v>#N/A</v>
      </c>
      <c r="J8" s="1" t="str">
        <f>VLOOKUP($B8,'🧙AI2'!$D:$H,3,false)</f>
        <v>#N/A</v>
      </c>
      <c r="K8" s="1" t="str">
        <f>VLOOKUP($B8,'🧙AI2'!$D:$H,4,false)</f>
        <v>#N/A</v>
      </c>
      <c r="L8" s="1" t="str">
        <f>VLOOKUP(B8,'🪄GPT'!D:F,3,false)</f>
        <v>#N/A</v>
      </c>
      <c r="M8" s="1" t="str">
        <f>VLOOKUP(B8,'🪄GPT'!D:G,4,false)</f>
        <v>#N/A</v>
      </c>
      <c r="N8" s="1" t="str">
        <f>VLOOKUP(B8,'🎱AI 3'!D:F,3,false)</f>
        <v>#N/A</v>
      </c>
      <c r="O8" s="1" t="str">
        <f>VLOOKUP(B8,'🎱AI 3'!D:G,4,false)</f>
        <v>#N/A</v>
      </c>
      <c r="P8" s="1" t="str">
        <f>VLOOKUP(B8,'🦊AI 4'!D:L,9,false)</f>
        <v>#N/A</v>
      </c>
      <c r="Q8" s="1" t="str">
        <f>VLOOKUP(B8,'🦊AI 4'!D:S,16,false)</f>
        <v>#N/A</v>
      </c>
      <c r="R8" s="2" t="str">
        <f t="shared" si="1"/>
        <v>#N/A</v>
      </c>
      <c r="S8" s="1" t="str">
        <f>VLOOKUP(A8,'🏈NFL Efficiency'!C:U,19,false)</f>
        <v>#N/A</v>
      </c>
      <c r="T8" s="1" t="str">
        <f t="shared" si="2"/>
        <v>#N/A</v>
      </c>
      <c r="U8" s="1" t="str">
        <f t="shared" si="3"/>
        <v>#N/A</v>
      </c>
      <c r="V8" s="1" t="str">
        <f t="shared" si="4"/>
        <v/>
      </c>
      <c r="W8" s="1" t="str">
        <f>AVERAGE(VLOOKUP(A8,'🏈NFL Efficiency'!C:N,12,false),VLOOKUP(A8,'🏉NFL'!C:V,20,false))</f>
        <v>#N/A</v>
      </c>
      <c r="X8" s="1" t="str">
        <f t="shared" si="5"/>
        <v>#N/A</v>
      </c>
      <c r="Y8" s="1" t="str">
        <f t="shared" si="6"/>
        <v>#N/A</v>
      </c>
    </row>
    <row r="9">
      <c r="D9" s="1" t="str">
        <f>VLOOKUP($B9,'🏈NFL Efficiency'!$D:$P,11,false)</f>
        <v>#N/A</v>
      </c>
      <c r="E9" s="1" t="str">
        <f>VLOOKUP($B9,'🏈NFL Efficiency'!$D:$P,12,false)</f>
        <v>#N/A</v>
      </c>
      <c r="F9" s="1" t="str">
        <f>VLOOKUP($B9,'🏉NFL'!$D:$Q,3,false)</f>
        <v>#N/A</v>
      </c>
      <c r="G9" s="1" t="str">
        <f>VLOOKUP($B9,'🏉NFL'!$D:$Q,4,false)</f>
        <v>#N/A</v>
      </c>
      <c r="H9" s="1" t="str">
        <f>VLOOKUP($B9,'🤖AI'!$D:$H,3,false)</f>
        <v>#N/A</v>
      </c>
      <c r="I9" s="1" t="str">
        <f>VLOOKUP($B9,'🤖AI'!$D:$H,4,false)</f>
        <v>#N/A</v>
      </c>
      <c r="J9" s="1" t="str">
        <f>VLOOKUP($B9,'🧙AI2'!$D:$H,3,false)</f>
        <v>#N/A</v>
      </c>
      <c r="K9" s="1" t="str">
        <f>VLOOKUP($B9,'🧙AI2'!$D:$H,4,false)</f>
        <v>#N/A</v>
      </c>
      <c r="L9" s="1" t="str">
        <f>VLOOKUP(B9,'🪄GPT'!D:F,3,false)</f>
        <v>#N/A</v>
      </c>
      <c r="M9" s="1" t="str">
        <f>VLOOKUP(B9,'🪄GPT'!D:G,4,false)</f>
        <v>#N/A</v>
      </c>
      <c r="N9" s="1" t="str">
        <f>VLOOKUP(B9,'🎱AI 3'!D:F,3,false)</f>
        <v>#N/A</v>
      </c>
      <c r="O9" s="1" t="str">
        <f>VLOOKUP(B9,'🎱AI 3'!D:G,4,false)</f>
        <v>#N/A</v>
      </c>
      <c r="P9" s="1" t="str">
        <f>VLOOKUP(B9,'🦊AI 4'!D:L,9,false)</f>
        <v>#N/A</v>
      </c>
      <c r="Q9" s="1" t="str">
        <f>VLOOKUP(B9,'🦊AI 4'!D:S,16,false)</f>
        <v>#N/A</v>
      </c>
      <c r="R9" s="2" t="str">
        <f t="shared" si="1"/>
        <v>#N/A</v>
      </c>
      <c r="S9" s="1" t="str">
        <f>VLOOKUP(A9,'🏈NFL Efficiency'!C:U,19,false)</f>
        <v>#N/A</v>
      </c>
      <c r="T9" s="1" t="str">
        <f t="shared" si="2"/>
        <v>#N/A</v>
      </c>
      <c r="U9" s="1" t="str">
        <f t="shared" si="3"/>
        <v>#N/A</v>
      </c>
      <c r="V9" s="1" t="str">
        <f t="shared" si="4"/>
        <v/>
      </c>
      <c r="W9" s="1" t="str">
        <f>AVERAGE(VLOOKUP(A9,'🏈NFL Efficiency'!C:N,12,false),VLOOKUP(A9,'🏉NFL'!C:V,20,false))</f>
        <v>#N/A</v>
      </c>
      <c r="X9" s="1" t="str">
        <f t="shared" si="5"/>
        <v>#N/A</v>
      </c>
      <c r="Y9" s="1" t="str">
        <f t="shared" si="6"/>
        <v>#N/A</v>
      </c>
    </row>
    <row r="10">
      <c r="D10" s="1" t="str">
        <f>VLOOKUP($B10,'🏈NFL Efficiency'!$D:$P,11,false)</f>
        <v>#N/A</v>
      </c>
      <c r="E10" s="1" t="str">
        <f>VLOOKUP($B10,'🏈NFL Efficiency'!$D:$P,12,false)</f>
        <v>#N/A</v>
      </c>
      <c r="F10" s="1" t="str">
        <f>VLOOKUP($B10,'🏉NFL'!$D:$Q,3,false)</f>
        <v>#N/A</v>
      </c>
      <c r="G10" s="1" t="str">
        <f>VLOOKUP($B10,'🏉NFL'!$D:$Q,4,false)</f>
        <v>#N/A</v>
      </c>
      <c r="H10" s="1" t="str">
        <f>VLOOKUP($B10,'🤖AI'!$D:$H,3,false)</f>
        <v>#N/A</v>
      </c>
      <c r="I10" s="1" t="str">
        <f>VLOOKUP($B10,'🤖AI'!$D:$H,4,false)</f>
        <v>#N/A</v>
      </c>
      <c r="J10" s="1" t="str">
        <f>VLOOKUP($B10,'🧙AI2'!$D:$H,3,false)</f>
        <v>#N/A</v>
      </c>
      <c r="K10" s="1" t="str">
        <f>VLOOKUP($B10,'🧙AI2'!$D:$H,4,false)</f>
        <v>#N/A</v>
      </c>
      <c r="L10" s="1" t="str">
        <f>VLOOKUP(B10,'🪄GPT'!D:F,3,false)</f>
        <v>#N/A</v>
      </c>
      <c r="M10" s="1" t="str">
        <f>VLOOKUP(B10,'🪄GPT'!D:G,4,false)</f>
        <v>#N/A</v>
      </c>
      <c r="N10" s="1" t="str">
        <f>VLOOKUP(B10,'🎱AI 3'!D:F,3,false)</f>
        <v>#N/A</v>
      </c>
      <c r="O10" s="1" t="str">
        <f>VLOOKUP(B10,'🎱AI 3'!D:G,4,false)</f>
        <v>#N/A</v>
      </c>
      <c r="P10" s="1" t="str">
        <f>VLOOKUP(B10,'🦊AI 4'!D:L,9,false)</f>
        <v>#N/A</v>
      </c>
      <c r="Q10" s="1" t="str">
        <f>VLOOKUP(B10,'🦊AI 4'!D:S,16,false)</f>
        <v>#N/A</v>
      </c>
      <c r="R10" s="2" t="str">
        <f t="shared" si="1"/>
        <v>#N/A</v>
      </c>
      <c r="S10" s="1" t="str">
        <f>VLOOKUP(A10,'🏈NFL Efficiency'!C:U,19,false)</f>
        <v>#N/A</v>
      </c>
      <c r="T10" s="1" t="str">
        <f t="shared" si="2"/>
        <v>#N/A</v>
      </c>
      <c r="U10" s="1" t="str">
        <f t="shared" si="3"/>
        <v>#N/A</v>
      </c>
      <c r="V10" s="1" t="str">
        <f t="shared" si="4"/>
        <v/>
      </c>
      <c r="W10" s="1" t="str">
        <f>AVERAGE(VLOOKUP(A10,'🏈NFL Efficiency'!C:N,12,false),VLOOKUP(A10,'🏉NFL'!C:V,20,false))</f>
        <v>#N/A</v>
      </c>
      <c r="X10" s="1" t="str">
        <f t="shared" si="5"/>
        <v>#N/A</v>
      </c>
      <c r="Y10" s="1" t="str">
        <f t="shared" si="6"/>
        <v>#N/A</v>
      </c>
    </row>
    <row r="11">
      <c r="D11" s="1" t="str">
        <f>VLOOKUP($B11,'🏈NFL Efficiency'!$D:$P,11,false)</f>
        <v>#N/A</v>
      </c>
      <c r="E11" s="1" t="str">
        <f>VLOOKUP($B11,'🏈NFL Efficiency'!$D:$P,12,false)</f>
        <v>#N/A</v>
      </c>
      <c r="F11" s="1" t="str">
        <f>VLOOKUP($B11,'🏉NFL'!$D:$Q,3,false)</f>
        <v>#N/A</v>
      </c>
      <c r="G11" s="1" t="str">
        <f>VLOOKUP($B11,'🏉NFL'!$D:$Q,4,false)</f>
        <v>#N/A</v>
      </c>
      <c r="H11" s="1" t="str">
        <f>VLOOKUP($B11,'🤖AI'!$D:$H,3,false)</f>
        <v>#N/A</v>
      </c>
      <c r="I11" s="1" t="str">
        <f>VLOOKUP($B11,'🤖AI'!$D:$H,4,false)</f>
        <v>#N/A</v>
      </c>
      <c r="J11" s="1" t="str">
        <f>VLOOKUP($B11,'🧙AI2'!$D:$H,3,false)</f>
        <v>#N/A</v>
      </c>
      <c r="K11" s="1" t="str">
        <f>VLOOKUP($B11,'🧙AI2'!$D:$H,4,false)</f>
        <v>#N/A</v>
      </c>
      <c r="L11" s="1" t="str">
        <f>VLOOKUP(B11,'🪄GPT'!D:F,3,false)</f>
        <v>#N/A</v>
      </c>
      <c r="M11" s="1" t="str">
        <f>VLOOKUP(B11,'🪄GPT'!D:G,4,false)</f>
        <v>#N/A</v>
      </c>
      <c r="N11" s="1" t="str">
        <f>VLOOKUP(B11,'🎱AI 3'!D:F,3,false)</f>
        <v>#N/A</v>
      </c>
      <c r="O11" s="1" t="str">
        <f>VLOOKUP(B11,'🎱AI 3'!D:G,4,false)</f>
        <v>#N/A</v>
      </c>
      <c r="P11" s="1" t="str">
        <f>VLOOKUP(B11,'🦊AI 4'!D:L,9,false)</f>
        <v>#N/A</v>
      </c>
      <c r="Q11" s="1" t="str">
        <f>VLOOKUP(B11,'🦊AI 4'!D:S,16,false)</f>
        <v>#N/A</v>
      </c>
      <c r="R11" s="2" t="str">
        <f t="shared" si="1"/>
        <v>#N/A</v>
      </c>
      <c r="S11" s="1" t="str">
        <f>VLOOKUP(A11,'🏈NFL Efficiency'!C:U,19,false)</f>
        <v>#N/A</v>
      </c>
      <c r="T11" s="1" t="str">
        <f t="shared" si="2"/>
        <v>#N/A</v>
      </c>
      <c r="U11" s="1" t="str">
        <f t="shared" si="3"/>
        <v>#N/A</v>
      </c>
      <c r="V11" s="1" t="str">
        <f t="shared" si="4"/>
        <v/>
      </c>
      <c r="W11" s="1" t="str">
        <f>AVERAGE(VLOOKUP(A11,'🏈NFL Efficiency'!C:N,12,false),VLOOKUP(A11,'🏉NFL'!C:V,20,false))</f>
        <v>#N/A</v>
      </c>
      <c r="X11" s="1" t="str">
        <f t="shared" si="5"/>
        <v>#N/A</v>
      </c>
      <c r="Y11" s="1" t="str">
        <f t="shared" si="6"/>
        <v>#N/A</v>
      </c>
    </row>
    <row r="12">
      <c r="D12" s="1" t="str">
        <f>VLOOKUP($B12,'🏈NFL Efficiency'!$D:$P,11,false)</f>
        <v>#N/A</v>
      </c>
      <c r="E12" s="1" t="str">
        <f>VLOOKUP($B12,'🏈NFL Efficiency'!$D:$P,12,false)</f>
        <v>#N/A</v>
      </c>
      <c r="F12" s="1" t="str">
        <f>VLOOKUP($B12,'🏉NFL'!$D:$Q,3,false)</f>
        <v>#N/A</v>
      </c>
      <c r="G12" s="1" t="str">
        <f>VLOOKUP($B12,'🏉NFL'!$D:$Q,4,false)</f>
        <v>#N/A</v>
      </c>
      <c r="H12" s="1" t="str">
        <f>VLOOKUP($B12,'🤖AI'!$D:$H,3,false)</f>
        <v>#N/A</v>
      </c>
      <c r="I12" s="1" t="str">
        <f>VLOOKUP($B12,'🤖AI'!$D:$H,4,false)</f>
        <v>#N/A</v>
      </c>
      <c r="J12" s="1" t="str">
        <f>VLOOKUP($B12,'🧙AI2'!$D:$H,3,false)</f>
        <v>#N/A</v>
      </c>
      <c r="K12" s="1" t="str">
        <f>VLOOKUP($B12,'🧙AI2'!$D:$H,4,false)</f>
        <v>#N/A</v>
      </c>
      <c r="L12" s="1" t="str">
        <f>VLOOKUP(B12,'🪄GPT'!D:F,3,false)</f>
        <v>#N/A</v>
      </c>
      <c r="M12" s="1" t="str">
        <f>VLOOKUP(B12,'🪄GPT'!D:G,4,false)</f>
        <v>#N/A</v>
      </c>
      <c r="N12" s="1" t="str">
        <f>VLOOKUP(B12,'🎱AI 3'!D:F,3,false)</f>
        <v>#N/A</v>
      </c>
      <c r="O12" s="1" t="str">
        <f>VLOOKUP(B12,'🎱AI 3'!D:G,4,false)</f>
        <v>#N/A</v>
      </c>
      <c r="P12" s="1" t="str">
        <f>VLOOKUP(B12,'🦊AI 4'!D:L,9,false)</f>
        <v>#N/A</v>
      </c>
      <c r="Q12" s="1" t="str">
        <f>VLOOKUP(B12,'🦊AI 4'!D:S,16,false)</f>
        <v>#N/A</v>
      </c>
      <c r="R12" s="2" t="str">
        <f t="shared" si="1"/>
        <v>#N/A</v>
      </c>
      <c r="S12" s="1" t="str">
        <f>VLOOKUP(A12,'🏈NFL Efficiency'!C:U,19,false)</f>
        <v>#N/A</v>
      </c>
      <c r="T12" s="1" t="str">
        <f t="shared" si="2"/>
        <v>#N/A</v>
      </c>
      <c r="U12" s="1" t="str">
        <f t="shared" si="3"/>
        <v>#N/A</v>
      </c>
      <c r="V12" s="1" t="str">
        <f t="shared" si="4"/>
        <v/>
      </c>
      <c r="W12" s="1" t="str">
        <f>AVERAGE(VLOOKUP(A12,'🏈NFL Efficiency'!C:N,12,false),VLOOKUP(A12,'🏉NFL'!C:V,20,false))</f>
        <v>#N/A</v>
      </c>
      <c r="X12" s="1" t="str">
        <f t="shared" si="5"/>
        <v>#N/A</v>
      </c>
      <c r="Y12" s="1" t="str">
        <f t="shared" si="6"/>
        <v>#N/A</v>
      </c>
    </row>
    <row r="13">
      <c r="D13" s="1" t="str">
        <f>VLOOKUP($B13,'🏈NFL Efficiency'!$D:$P,11,false)</f>
        <v>#N/A</v>
      </c>
      <c r="E13" s="1" t="str">
        <f>VLOOKUP($B13,'🏈NFL Efficiency'!$D:$P,12,false)</f>
        <v>#N/A</v>
      </c>
      <c r="F13" s="1" t="str">
        <f>VLOOKUP($B13,'🏉NFL'!$D:$Q,3,false)</f>
        <v>#N/A</v>
      </c>
      <c r="G13" s="1" t="str">
        <f>VLOOKUP($B13,'🏉NFL'!$D:$Q,4,false)</f>
        <v>#N/A</v>
      </c>
      <c r="H13" s="1" t="str">
        <f>VLOOKUP($B13,'🤖AI'!$D:$H,3,false)</f>
        <v>#N/A</v>
      </c>
      <c r="I13" s="1" t="str">
        <f>VLOOKUP($B13,'🤖AI'!$D:$H,4,false)</f>
        <v>#N/A</v>
      </c>
      <c r="J13" s="1" t="str">
        <f>VLOOKUP($B13,'🧙AI2'!$D:$H,3,false)</f>
        <v>#N/A</v>
      </c>
      <c r="K13" s="1" t="str">
        <f>VLOOKUP($B13,'🧙AI2'!$D:$H,4,false)</f>
        <v>#N/A</v>
      </c>
      <c r="L13" s="1" t="str">
        <f>VLOOKUP(B13,'🪄GPT'!D:F,3,false)</f>
        <v>#N/A</v>
      </c>
      <c r="M13" s="1" t="str">
        <f>VLOOKUP(B13,'🪄GPT'!D:G,4,false)</f>
        <v>#N/A</v>
      </c>
      <c r="N13" s="1" t="str">
        <f>VLOOKUP(B13,'🎱AI 3'!D:F,3,false)</f>
        <v>#N/A</v>
      </c>
      <c r="O13" s="1" t="str">
        <f>VLOOKUP(B13,'🎱AI 3'!D:G,4,false)</f>
        <v>#N/A</v>
      </c>
      <c r="P13" s="1" t="str">
        <f>VLOOKUP(B13,'🦊AI 4'!D:L,9,false)</f>
        <v>#N/A</v>
      </c>
      <c r="Q13" s="1" t="str">
        <f>VLOOKUP(B13,'🦊AI 4'!D:S,16,false)</f>
        <v>#N/A</v>
      </c>
      <c r="R13" s="2" t="str">
        <f t="shared" si="1"/>
        <v>#N/A</v>
      </c>
      <c r="S13" s="1" t="str">
        <f>VLOOKUP(A13,'🏈NFL Efficiency'!C:U,19,false)</f>
        <v>#N/A</v>
      </c>
      <c r="T13" s="1" t="str">
        <f t="shared" si="2"/>
        <v>#N/A</v>
      </c>
      <c r="U13" s="1" t="str">
        <f t="shared" si="3"/>
        <v>#N/A</v>
      </c>
      <c r="V13" s="1" t="str">
        <f t="shared" si="4"/>
        <v/>
      </c>
      <c r="W13" s="1" t="str">
        <f>AVERAGE(VLOOKUP(A13,'🏈NFL Efficiency'!C:N,12,false),VLOOKUP(A13,'🏉NFL'!C:V,20,false))</f>
        <v>#N/A</v>
      </c>
      <c r="X13" s="1" t="str">
        <f t="shared" si="5"/>
        <v>#N/A</v>
      </c>
      <c r="Y13" s="1" t="str">
        <f t="shared" si="6"/>
        <v>#N/A</v>
      </c>
    </row>
    <row r="14">
      <c r="D14" s="1" t="str">
        <f>VLOOKUP($B14,'🏈NFL Efficiency'!$D:$P,11,false)</f>
        <v>#N/A</v>
      </c>
      <c r="E14" s="1" t="str">
        <f>VLOOKUP($B14,'🏈NFL Efficiency'!$D:$P,12,false)</f>
        <v>#N/A</v>
      </c>
      <c r="F14" s="1" t="str">
        <f>VLOOKUP($B14,'🏉NFL'!$D:$Q,3,false)</f>
        <v>#N/A</v>
      </c>
      <c r="G14" s="1" t="str">
        <f>VLOOKUP($B14,'🏉NFL'!$D:$Q,4,false)</f>
        <v>#N/A</v>
      </c>
      <c r="H14" s="1" t="str">
        <f>VLOOKUP($B14,'🤖AI'!$D:$H,3,false)</f>
        <v>#N/A</v>
      </c>
      <c r="I14" s="1" t="str">
        <f>VLOOKUP($B14,'🤖AI'!$D:$H,4,false)</f>
        <v>#N/A</v>
      </c>
      <c r="J14" s="1" t="str">
        <f>VLOOKUP($B14,'🧙AI2'!$D:$H,3,false)</f>
        <v>#N/A</v>
      </c>
      <c r="K14" s="1" t="str">
        <f>VLOOKUP($B14,'🧙AI2'!$D:$H,4,false)</f>
        <v>#N/A</v>
      </c>
      <c r="L14" s="1" t="str">
        <f>VLOOKUP(B14,'🪄GPT'!D:F,3,false)</f>
        <v>#N/A</v>
      </c>
      <c r="M14" s="1" t="str">
        <f>VLOOKUP(B14,'🪄GPT'!D:G,4,false)</f>
        <v>#N/A</v>
      </c>
      <c r="N14" s="1" t="str">
        <f>VLOOKUP(B14,'🎱AI 3'!D:F,3,false)</f>
        <v>#N/A</v>
      </c>
      <c r="O14" s="1" t="str">
        <f>VLOOKUP(B14,'🎱AI 3'!D:G,4,false)</f>
        <v>#N/A</v>
      </c>
      <c r="P14" s="1" t="str">
        <f>VLOOKUP(B14,'🦊AI 4'!D:L,9,false)</f>
        <v>#N/A</v>
      </c>
      <c r="Q14" s="1" t="str">
        <f>VLOOKUP(B14,'🦊AI 4'!D:S,16,false)</f>
        <v>#N/A</v>
      </c>
      <c r="R14" s="2" t="str">
        <f t="shared" si="1"/>
        <v>#N/A</v>
      </c>
      <c r="S14" s="1" t="str">
        <f>VLOOKUP(A14,'🏈NFL Efficiency'!C:U,19,false)</f>
        <v>#N/A</v>
      </c>
      <c r="T14" s="1" t="str">
        <f t="shared" si="2"/>
        <v>#N/A</v>
      </c>
      <c r="U14" s="1" t="str">
        <f t="shared" si="3"/>
        <v>#N/A</v>
      </c>
      <c r="V14" s="1" t="str">
        <f t="shared" si="4"/>
        <v/>
      </c>
      <c r="W14" s="1" t="str">
        <f>AVERAGE(VLOOKUP(A14,'🏈NFL Efficiency'!C:N,12,false),VLOOKUP(A14,'🏉NFL'!C:V,20,false))</f>
        <v>#N/A</v>
      </c>
      <c r="X14" s="1" t="str">
        <f t="shared" si="5"/>
        <v>#N/A</v>
      </c>
      <c r="Y14" s="1" t="str">
        <f t="shared" si="6"/>
        <v>#N/A</v>
      </c>
    </row>
    <row r="15">
      <c r="D15" s="1" t="str">
        <f>VLOOKUP($B15,'🏈NFL Efficiency'!$D:$P,11,false)</f>
        <v>#N/A</v>
      </c>
      <c r="E15" s="1" t="str">
        <f>VLOOKUP($B15,'🏈NFL Efficiency'!$D:$P,12,false)</f>
        <v>#N/A</v>
      </c>
      <c r="F15" s="1" t="str">
        <f>VLOOKUP($B15,'🏉NFL'!$D:$Q,3,false)</f>
        <v>#N/A</v>
      </c>
      <c r="G15" s="1" t="str">
        <f>VLOOKUP($B15,'🏉NFL'!$D:$Q,4,false)</f>
        <v>#N/A</v>
      </c>
      <c r="H15" s="1" t="str">
        <f>VLOOKUP($B15,'🤖AI'!$D:$H,3,false)</f>
        <v>#N/A</v>
      </c>
      <c r="I15" s="1" t="str">
        <f>VLOOKUP($B15,'🤖AI'!$D:$H,4,false)</f>
        <v>#N/A</v>
      </c>
      <c r="J15" s="1" t="str">
        <f>VLOOKUP($B15,'🧙AI2'!$D:$H,3,false)</f>
        <v>#N/A</v>
      </c>
      <c r="K15" s="1" t="str">
        <f>VLOOKUP($B15,'🧙AI2'!$D:$H,4,false)</f>
        <v>#N/A</v>
      </c>
      <c r="L15" s="1" t="str">
        <f>VLOOKUP(B15,'🪄GPT'!D:F,3,false)</f>
        <v>#N/A</v>
      </c>
      <c r="M15" s="1" t="str">
        <f>VLOOKUP(B15,'🪄GPT'!D:G,4,false)</f>
        <v>#N/A</v>
      </c>
      <c r="N15" s="1" t="str">
        <f>VLOOKUP(B15,'🎱AI 3'!D:F,3,false)</f>
        <v>#N/A</v>
      </c>
      <c r="O15" s="1" t="str">
        <f>VLOOKUP(B15,'🎱AI 3'!D:G,4,false)</f>
        <v>#N/A</v>
      </c>
      <c r="P15" s="1" t="str">
        <f>VLOOKUP(B15,'🦊AI 4'!D:L,9,false)</f>
        <v>#N/A</v>
      </c>
      <c r="Q15" s="1" t="str">
        <f>VLOOKUP(B15,'🦊AI 4'!D:S,16,false)</f>
        <v>#N/A</v>
      </c>
      <c r="R15" s="2" t="str">
        <f t="shared" si="1"/>
        <v>#N/A</v>
      </c>
      <c r="S15" s="1" t="str">
        <f>VLOOKUP(A15,'🏈NFL Efficiency'!C:U,19,false)</f>
        <v>#N/A</v>
      </c>
      <c r="T15" s="1" t="str">
        <f t="shared" si="2"/>
        <v>#N/A</v>
      </c>
      <c r="U15" s="1" t="str">
        <f t="shared" si="3"/>
        <v>#N/A</v>
      </c>
      <c r="V15" s="1" t="str">
        <f t="shared" si="4"/>
        <v/>
      </c>
      <c r="W15" s="1" t="str">
        <f>AVERAGE(VLOOKUP(A15,'🏈NFL Efficiency'!C:N,12,false),VLOOKUP(A15,'🏉NFL'!C:V,20,false))</f>
        <v>#N/A</v>
      </c>
      <c r="X15" s="1" t="str">
        <f t="shared" si="5"/>
        <v>#N/A</v>
      </c>
      <c r="Y15" s="1" t="str">
        <f t="shared" si="6"/>
        <v>#N/A</v>
      </c>
    </row>
    <row r="16">
      <c r="D16" s="1" t="str">
        <f>VLOOKUP($B16,'🏈NFL Efficiency'!$D:$P,11,false)</f>
        <v>#N/A</v>
      </c>
      <c r="E16" s="1" t="str">
        <f>VLOOKUP($B16,'🏈NFL Efficiency'!$D:$P,12,false)</f>
        <v>#N/A</v>
      </c>
      <c r="F16" s="1" t="str">
        <f>VLOOKUP($B16,'🏉NFL'!$D:$Q,3,false)</f>
        <v>#N/A</v>
      </c>
      <c r="G16" s="1" t="str">
        <f>VLOOKUP($B16,'🏉NFL'!$D:$Q,4,false)</f>
        <v>#N/A</v>
      </c>
      <c r="H16" s="1" t="str">
        <f>VLOOKUP($B16,'🤖AI'!$D:$H,3,false)</f>
        <v>#N/A</v>
      </c>
      <c r="I16" s="1" t="str">
        <f>VLOOKUP($B16,'🤖AI'!$D:$H,4,false)</f>
        <v>#N/A</v>
      </c>
      <c r="J16" s="1" t="str">
        <f>VLOOKUP($B16,'🧙AI2'!$D:$H,3,false)</f>
        <v>#N/A</v>
      </c>
      <c r="K16" s="1" t="str">
        <f>VLOOKUP($B16,'🧙AI2'!$D:$H,4,false)</f>
        <v>#N/A</v>
      </c>
      <c r="L16" s="1" t="str">
        <f>VLOOKUP(B16,'🪄GPT'!D:F,3,false)</f>
        <v>#N/A</v>
      </c>
      <c r="M16" s="1" t="str">
        <f>VLOOKUP(B16,'🪄GPT'!D:G,4,false)</f>
        <v>#N/A</v>
      </c>
      <c r="N16" s="1" t="str">
        <f>VLOOKUP(B16,'🎱AI 3'!D:F,3,false)</f>
        <v>#N/A</v>
      </c>
      <c r="O16" s="1" t="str">
        <f>VLOOKUP(B16,'🎱AI 3'!D:G,4,false)</f>
        <v>#N/A</v>
      </c>
      <c r="P16" s="1" t="str">
        <f>VLOOKUP(B16,'🦊AI 4'!D:L,9,false)</f>
        <v>#N/A</v>
      </c>
      <c r="Q16" s="1" t="str">
        <f>VLOOKUP(B16,'🦊AI 4'!D:S,16,false)</f>
        <v>#N/A</v>
      </c>
      <c r="R16" s="2" t="str">
        <f t="shared" si="1"/>
        <v>#N/A</v>
      </c>
      <c r="S16" s="1" t="str">
        <f>VLOOKUP(A16,'🏈NFL Efficiency'!C:U,19,false)</f>
        <v>#N/A</v>
      </c>
      <c r="T16" s="1" t="str">
        <f t="shared" si="2"/>
        <v>#N/A</v>
      </c>
      <c r="U16" s="1" t="str">
        <f t="shared" si="3"/>
        <v>#N/A</v>
      </c>
      <c r="V16" s="1" t="str">
        <f t="shared" si="4"/>
        <v/>
      </c>
      <c r="W16" s="1" t="str">
        <f>AVERAGE(VLOOKUP(A16,'🏈NFL Efficiency'!C:N,12,false),VLOOKUP(A16,'🏉NFL'!C:V,20,false))</f>
        <v>#N/A</v>
      </c>
      <c r="X16" s="1" t="str">
        <f t="shared" si="5"/>
        <v>#N/A</v>
      </c>
      <c r="Y16" s="1" t="str">
        <f t="shared" si="6"/>
        <v>#N/A</v>
      </c>
    </row>
    <row r="17">
      <c r="D17" s="1" t="str">
        <f>VLOOKUP($B17,'🏈NFL Efficiency'!$D:$P,11,false)</f>
        <v>#N/A</v>
      </c>
      <c r="E17" s="1" t="str">
        <f>VLOOKUP($B17,'🏈NFL Efficiency'!$D:$P,12,false)</f>
        <v>#N/A</v>
      </c>
      <c r="F17" s="1" t="str">
        <f>VLOOKUP($B17,'🏉NFL'!$D:$Q,3,false)</f>
        <v>#N/A</v>
      </c>
      <c r="G17" s="1" t="str">
        <f>VLOOKUP($B17,'🏉NFL'!$D:$Q,4,false)</f>
        <v>#N/A</v>
      </c>
      <c r="H17" s="1" t="str">
        <f>VLOOKUP($B17,'🤖AI'!$D:$H,3,false)</f>
        <v>#N/A</v>
      </c>
      <c r="I17" s="1" t="str">
        <f>VLOOKUP($B17,'🤖AI'!$D:$H,4,false)</f>
        <v>#N/A</v>
      </c>
      <c r="J17" s="1" t="str">
        <f>VLOOKUP($B17,'🧙AI2'!$D:$H,3,false)</f>
        <v>#N/A</v>
      </c>
      <c r="K17" s="1" t="str">
        <f>VLOOKUP($B17,'🧙AI2'!$D:$H,4,false)</f>
        <v>#N/A</v>
      </c>
      <c r="L17" s="1" t="str">
        <f>VLOOKUP(B17,'🪄GPT'!D:F,3,false)</f>
        <v>#N/A</v>
      </c>
      <c r="M17" s="1" t="str">
        <f>VLOOKUP(B17,'🪄GPT'!D:G,4,false)</f>
        <v>#N/A</v>
      </c>
      <c r="N17" s="1" t="str">
        <f>VLOOKUP(B17,'🎱AI 3'!D:F,3,false)</f>
        <v>#N/A</v>
      </c>
      <c r="O17" s="1" t="str">
        <f>VLOOKUP(B17,'🎱AI 3'!D:G,4,false)</f>
        <v>#N/A</v>
      </c>
      <c r="P17" s="1" t="str">
        <f>VLOOKUP(B17,'🦊AI 4'!D:L,9,false)</f>
        <v>#N/A</v>
      </c>
      <c r="Q17" s="1" t="str">
        <f>VLOOKUP(B17,'🦊AI 4'!D:S,16,false)</f>
        <v>#N/A</v>
      </c>
      <c r="R17" s="2" t="str">
        <f t="shared" si="1"/>
        <v>#N/A</v>
      </c>
      <c r="S17" s="1" t="str">
        <f>VLOOKUP(A17,'🏈NFL Efficiency'!C:U,19,false)</f>
        <v>#N/A</v>
      </c>
      <c r="T17" s="1" t="str">
        <f t="shared" si="2"/>
        <v>#N/A</v>
      </c>
      <c r="U17" s="1" t="str">
        <f t="shared" si="3"/>
        <v>#N/A</v>
      </c>
      <c r="V17" s="1" t="str">
        <f t="shared" si="4"/>
        <v/>
      </c>
      <c r="W17" s="1" t="str">
        <f>AVERAGE(VLOOKUP(A17,'🏈NFL Efficiency'!C:N,12,false),VLOOKUP(A17,'🏉NFL'!C:V,20,false))</f>
        <v>#N/A</v>
      </c>
      <c r="X17" s="1" t="str">
        <f t="shared" si="5"/>
        <v>#N/A</v>
      </c>
      <c r="Y17" s="1" t="str">
        <f t="shared" si="6"/>
        <v>#N/A</v>
      </c>
    </row>
    <row r="18">
      <c r="D18" s="1" t="str">
        <f>VLOOKUP(A18,'🏈NFL Efficiency'!C:K,9,false)</f>
        <v>#N/A</v>
      </c>
      <c r="F18" s="1" t="str">
        <f>VLOOKUP(A18,'🏉NFL'!C:S,17,false)</f>
        <v>#N/A</v>
      </c>
      <c r="H18" s="1" t="str">
        <f>VLOOKUP(A18,'🏈NFL Efficiency'!C:O,13,false)</f>
        <v>#N/A</v>
      </c>
      <c r="J18" s="1" t="str">
        <f>VLOOKUP(A18,'🏉NFL'!C:W,21,false)</f>
        <v>#N/A</v>
      </c>
      <c r="R18" s="2"/>
      <c r="U18" s="1" t="str">
        <f t="shared" si="3"/>
        <v/>
      </c>
      <c r="V18" s="1" t="str">
        <f t="shared" si="4"/>
        <v/>
      </c>
      <c r="W18" s="1" t="str">
        <f>AVERAGE(VLOOKUP(A18,'🏈NFL Efficiency'!C:N,12,false),VLOOKUP(A18,'🏉NFL'!C:V,20,false))</f>
        <v>#N/A</v>
      </c>
    </row>
    <row r="19">
      <c r="D19" s="1" t="str">
        <f>VLOOKUP(A19,'🏈NFL Efficiency'!C:K,9,false)</f>
        <v>#N/A</v>
      </c>
      <c r="F19" s="1" t="str">
        <f>VLOOKUP(A19,'🏉NFL'!C:S,17,false)</f>
        <v>#N/A</v>
      </c>
      <c r="H19" s="1" t="str">
        <f>VLOOKUP(A19,'🏈NFL Efficiency'!C:O,13,false)</f>
        <v>#N/A</v>
      </c>
      <c r="J19" s="1" t="str">
        <f>VLOOKUP(A19,'🏉NFL'!C:W,21,false)</f>
        <v>#N/A</v>
      </c>
      <c r="R19" s="2"/>
      <c r="U19" s="1" t="str">
        <f t="shared" si="3"/>
        <v/>
      </c>
      <c r="V19" s="1" t="str">
        <f t="shared" si="4"/>
        <v/>
      </c>
      <c r="W19" s="1" t="str">
        <f>AVERAGE(VLOOKUP(A19,'🏈NFL Efficiency'!C:N,12,false),VLOOKUP(A19,'🏉NFL'!C:V,20,false))</f>
        <v>#N/A</v>
      </c>
    </row>
    <row r="20">
      <c r="D20" s="1" t="str">
        <f>VLOOKUP(A20,'🏈NFL Efficiency'!C:K,9,false)</f>
        <v>#N/A</v>
      </c>
      <c r="F20" s="1" t="str">
        <f>VLOOKUP(A20,'🏉NFL'!C:S,17,false)</f>
        <v>#N/A</v>
      </c>
      <c r="H20" s="1" t="str">
        <f>VLOOKUP(A20,'🏈NFL Efficiency'!C:O,13,false)</f>
        <v>#N/A</v>
      </c>
      <c r="J20" s="1" t="str">
        <f>VLOOKUP(A20,'🏉NFL'!C:W,21,false)</f>
        <v>#N/A</v>
      </c>
      <c r="R20" s="2"/>
      <c r="U20" s="1" t="str">
        <f t="shared" si="3"/>
        <v/>
      </c>
      <c r="V20" s="1" t="str">
        <f t="shared" si="4"/>
        <v/>
      </c>
      <c r="W20" s="1" t="str">
        <f>AVERAGE(VLOOKUP(A20,'🏈NFL Efficiency'!C:N,12,false),VLOOKUP(A20,'🏉NFL'!C:V,20,false))</f>
        <v>#N/A</v>
      </c>
    </row>
    <row r="21">
      <c r="D21" s="1" t="str">
        <f>VLOOKUP(A21,'🏈NFL Efficiency'!C:K,9,false)</f>
        <v>#N/A</v>
      </c>
      <c r="F21" s="1" t="str">
        <f>VLOOKUP(A21,'🏉NFL'!C:S,17,false)</f>
        <v>#N/A</v>
      </c>
      <c r="H21" s="1" t="str">
        <f>VLOOKUP(A21,'🏈NFL Efficiency'!C:O,13,false)</f>
        <v>#N/A</v>
      </c>
      <c r="J21" s="1" t="str">
        <f>VLOOKUP(A21,'🏉NFL'!C:W,21,false)</f>
        <v>#N/A</v>
      </c>
      <c r="R21" s="2"/>
      <c r="U21" s="1" t="str">
        <f t="shared" si="3"/>
        <v/>
      </c>
      <c r="V21" s="1" t="str">
        <f t="shared" si="4"/>
        <v/>
      </c>
      <c r="W21" s="1" t="str">
        <f>AVERAGE(VLOOKUP(A21,'🏈NFL Efficiency'!C:N,12,false),VLOOKUP(A21,'🏉NFL'!C:V,20,false))</f>
        <v>#N/A</v>
      </c>
    </row>
    <row r="22">
      <c r="D22" s="1" t="str">
        <f>VLOOKUP(A22,'🏈NFL Efficiency'!C:K,9,false)</f>
        <v>#N/A</v>
      </c>
      <c r="F22" s="1" t="str">
        <f>VLOOKUP(A22,'🏉NFL'!C:S,17,false)</f>
        <v>#N/A</v>
      </c>
      <c r="H22" s="1" t="str">
        <f>VLOOKUP(A22,'🏈NFL Efficiency'!C:O,13,false)</f>
        <v>#N/A</v>
      </c>
      <c r="J22" s="1" t="str">
        <f>VLOOKUP(A22,'🏉NFL'!C:W,21,false)</f>
        <v>#N/A</v>
      </c>
      <c r="R22" s="2"/>
      <c r="U22" s="1" t="str">
        <f t="shared" si="3"/>
        <v/>
      </c>
      <c r="V22" s="1" t="str">
        <f t="shared" si="4"/>
        <v/>
      </c>
      <c r="W22" s="1" t="str">
        <f>AVERAGE(VLOOKUP(A22,'🏈NFL Efficiency'!C:N,12,false),VLOOKUP(A22,'🏉NFL'!C:V,20,false))</f>
        <v>#N/A</v>
      </c>
    </row>
    <row r="23">
      <c r="D23" s="1" t="str">
        <f>VLOOKUP(A23,'🏈NFL Efficiency'!C:K,9,false)</f>
        <v>#N/A</v>
      </c>
      <c r="F23" s="1" t="str">
        <f>VLOOKUP(A23,'🏉NFL'!C:S,17,false)</f>
        <v>#N/A</v>
      </c>
      <c r="H23" s="1" t="str">
        <f>VLOOKUP(A23,'🏈NFL Efficiency'!C:O,13,false)</f>
        <v>#N/A</v>
      </c>
      <c r="J23" s="1" t="str">
        <f>VLOOKUP(A23,'🏉NFL'!C:W,21,false)</f>
        <v>#N/A</v>
      </c>
      <c r="R23" s="2"/>
      <c r="U23" s="1" t="str">
        <f t="shared" si="3"/>
        <v/>
      </c>
      <c r="V23" s="1" t="str">
        <f t="shared" si="4"/>
        <v/>
      </c>
      <c r="W23" s="1" t="str">
        <f>AVERAGE(VLOOKUP(A23,'🏈NFL Efficiency'!C:N,12,false),VLOOKUP(A23,'🏉NFL'!C:V,20,false))</f>
        <v>#N/A</v>
      </c>
    </row>
    <row r="24">
      <c r="D24" s="1" t="str">
        <f>VLOOKUP(A24,'🏈NFL Efficiency'!C:K,9,false)</f>
        <v>#N/A</v>
      </c>
      <c r="F24" s="1" t="str">
        <f>VLOOKUP(A24,'🏉NFL'!C:S,17,false)</f>
        <v>#N/A</v>
      </c>
      <c r="H24" s="1" t="str">
        <f>VLOOKUP(A24,'🏈NFL Efficiency'!C:O,13,false)</f>
        <v>#N/A</v>
      </c>
      <c r="J24" s="1" t="str">
        <f>VLOOKUP(A24,'🏉NFL'!C:W,21,false)</f>
        <v>#N/A</v>
      </c>
      <c r="R24" s="2"/>
      <c r="U24" s="1" t="str">
        <f t="shared" si="3"/>
        <v/>
      </c>
      <c r="V24" s="1" t="str">
        <f t="shared" si="4"/>
        <v/>
      </c>
      <c r="W24" s="1" t="str">
        <f>AVERAGE(VLOOKUP(A24,'🏈NFL Efficiency'!C:N,12,false),VLOOKUP(A24,'🏉NFL'!C:V,20,false))</f>
        <v>#N/A</v>
      </c>
    </row>
    <row r="25">
      <c r="D25" s="1" t="str">
        <f>VLOOKUP(A25,'🏈NFL Efficiency'!C:K,9,false)</f>
        <v>#N/A</v>
      </c>
      <c r="F25" s="1" t="str">
        <f>VLOOKUP(A25,'🏉NFL'!C:S,17,false)</f>
        <v>#N/A</v>
      </c>
      <c r="H25" s="1" t="str">
        <f>VLOOKUP(A25,'🏈NFL Efficiency'!C:O,13,false)</f>
        <v>#N/A</v>
      </c>
      <c r="J25" s="1" t="str">
        <f>VLOOKUP(A25,'🏉NFL'!C:W,21,false)</f>
        <v>#N/A</v>
      </c>
      <c r="R25" s="2"/>
      <c r="U25" s="1" t="str">
        <f t="shared" si="3"/>
        <v/>
      </c>
      <c r="V25" s="1" t="str">
        <f t="shared" si="4"/>
        <v/>
      </c>
      <c r="W25" s="1" t="str">
        <f>AVERAGE(VLOOKUP(A25,'🏈NFL Efficiency'!C:N,12,false),VLOOKUP(A25,'🏉NFL'!C:V,20,false))</f>
        <v>#N/A</v>
      </c>
    </row>
    <row r="26">
      <c r="D26" s="1" t="str">
        <f>VLOOKUP(A26,'🏈NFL Efficiency'!C:K,9,false)</f>
        <v>#N/A</v>
      </c>
      <c r="F26" s="1" t="str">
        <f>VLOOKUP(A26,'🏉NFL'!C:S,17,false)</f>
        <v>#N/A</v>
      </c>
      <c r="H26" s="1" t="str">
        <f>VLOOKUP(A26,'🏈NFL Efficiency'!C:O,13,false)</f>
        <v>#N/A</v>
      </c>
      <c r="J26" s="1" t="str">
        <f>VLOOKUP(A26,'🏉NFL'!C:W,21,false)</f>
        <v>#N/A</v>
      </c>
      <c r="R26" s="2"/>
      <c r="U26" s="1" t="str">
        <f t="shared" si="3"/>
        <v/>
      </c>
      <c r="V26" s="1" t="str">
        <f t="shared" si="4"/>
        <v/>
      </c>
      <c r="W26" s="1" t="str">
        <f>AVERAGE(VLOOKUP(A26,'🏈NFL Efficiency'!C:N,12,false),VLOOKUP(A26,'🏉NFL'!C:V,20,false))</f>
        <v>#N/A</v>
      </c>
    </row>
    <row r="27">
      <c r="D27" s="1" t="str">
        <f>VLOOKUP(A27,'🏈NFL Efficiency'!C:K,9,false)</f>
        <v>#N/A</v>
      </c>
      <c r="F27" s="1" t="str">
        <f>VLOOKUP(A27,'🏉NFL'!C:S,17,false)</f>
        <v>#N/A</v>
      </c>
      <c r="H27" s="1" t="str">
        <f>VLOOKUP(A27,'🏈NFL Efficiency'!C:O,13,false)</f>
        <v>#N/A</v>
      </c>
      <c r="J27" s="1" t="str">
        <f>VLOOKUP(A27,'🏉NFL'!C:W,21,false)</f>
        <v>#N/A</v>
      </c>
      <c r="R27" s="2"/>
      <c r="U27" s="1" t="str">
        <f t="shared" si="3"/>
        <v/>
      </c>
      <c r="V27" s="1" t="str">
        <f t="shared" si="4"/>
        <v/>
      </c>
      <c r="W27" s="1" t="str">
        <f>AVERAGE(VLOOKUP(A27,'🏈NFL Efficiency'!C:N,12,false),VLOOKUP(A27,'🏉NFL'!C:V,20,false))</f>
        <v>#N/A</v>
      </c>
    </row>
    <row r="28">
      <c r="D28" s="1" t="str">
        <f>VLOOKUP(A28,'🏈NFL Efficiency'!C:K,9,false)</f>
        <v>#N/A</v>
      </c>
      <c r="F28" s="1" t="str">
        <f>VLOOKUP(A28,'🏉NFL'!C:S,17,false)</f>
        <v>#N/A</v>
      </c>
      <c r="H28" s="1" t="str">
        <f>VLOOKUP(A28,'🏈NFL Efficiency'!C:O,13,false)</f>
        <v>#N/A</v>
      </c>
      <c r="J28" s="1" t="str">
        <f>VLOOKUP(A28,'🏉NFL'!C:W,21,false)</f>
        <v>#N/A</v>
      </c>
      <c r="R28" s="2"/>
      <c r="U28" s="1" t="str">
        <f t="shared" si="3"/>
        <v/>
      </c>
      <c r="V28" s="1" t="str">
        <f t="shared" si="4"/>
        <v/>
      </c>
      <c r="W28" s="1" t="str">
        <f>AVERAGE(VLOOKUP(A28,'🏈NFL Efficiency'!C:N,12,false),VLOOKUP(A28,'🏉NFL'!C:V,20,false))</f>
        <v>#N/A</v>
      </c>
    </row>
    <row r="29">
      <c r="D29" s="1" t="str">
        <f>VLOOKUP(A29,'🏈NFL Efficiency'!C:K,9,false)</f>
        <v>#N/A</v>
      </c>
      <c r="F29" s="1" t="str">
        <f>VLOOKUP(A29,'🏉NFL'!C:S,17,false)</f>
        <v>#N/A</v>
      </c>
      <c r="H29" s="1" t="str">
        <f>VLOOKUP(A29,'🏈NFL Efficiency'!C:O,13,false)</f>
        <v>#N/A</v>
      </c>
      <c r="J29" s="1" t="str">
        <f>VLOOKUP(A29,'🏉NFL'!C:W,21,false)</f>
        <v>#N/A</v>
      </c>
      <c r="R29" s="2"/>
      <c r="U29" s="1" t="str">
        <f t="shared" si="3"/>
        <v/>
      </c>
      <c r="V29" s="1" t="str">
        <f t="shared" si="4"/>
        <v/>
      </c>
      <c r="W29" s="1" t="str">
        <f>AVERAGE(VLOOKUP(A29,'🏈NFL Efficiency'!C:N,12,false),VLOOKUP(A29,'🏉NFL'!C:V,20,false))</f>
        <v>#N/A</v>
      </c>
    </row>
    <row r="30">
      <c r="D30" s="1" t="str">
        <f>VLOOKUP(A30,'🏈NFL Efficiency'!C:K,9,false)</f>
        <v>#N/A</v>
      </c>
      <c r="F30" s="1" t="str">
        <f>VLOOKUP(A30,'🏉NFL'!C:S,17,false)</f>
        <v>#N/A</v>
      </c>
      <c r="H30" s="1" t="str">
        <f>VLOOKUP(A30,'🏈NFL Efficiency'!C:O,13,false)</f>
        <v>#N/A</v>
      </c>
      <c r="J30" s="1" t="str">
        <f>VLOOKUP(A30,'🏉NFL'!C:W,21,false)</f>
        <v>#N/A</v>
      </c>
      <c r="R30" s="2"/>
      <c r="U30" s="1" t="str">
        <f t="shared" si="3"/>
        <v/>
      </c>
      <c r="V30" s="1" t="str">
        <f t="shared" si="4"/>
        <v/>
      </c>
      <c r="W30" s="1" t="str">
        <f>AVERAGE(VLOOKUP(A30,'🏈NFL Efficiency'!C:N,12,false),VLOOKUP(A30,'🏉NFL'!C:V,20,false))</f>
        <v>#N/A</v>
      </c>
    </row>
    <row r="31">
      <c r="D31" s="1" t="str">
        <f>VLOOKUP(A31,'🏈NFL Efficiency'!C:K,9,false)</f>
        <v>#N/A</v>
      </c>
      <c r="F31" s="1" t="str">
        <f>VLOOKUP(A31,'🏉NFL'!C:S,17,false)</f>
        <v>#N/A</v>
      </c>
      <c r="H31" s="1" t="str">
        <f>VLOOKUP(A31,'🏈NFL Efficiency'!C:O,13,false)</f>
        <v>#N/A</v>
      </c>
      <c r="J31" s="1" t="str">
        <f>VLOOKUP(A31,'🏉NFL'!C:W,21,false)</f>
        <v>#N/A</v>
      </c>
      <c r="R31" s="2"/>
      <c r="U31" s="1" t="str">
        <f t="shared" si="3"/>
        <v/>
      </c>
      <c r="V31" s="1" t="str">
        <f t="shared" si="4"/>
        <v/>
      </c>
      <c r="W31" s="1" t="str">
        <f>AVERAGE(VLOOKUP(A31,'🏈NFL Efficiency'!C:N,12,false),VLOOKUP(A31,'🏉NFL'!C:V,20,false))</f>
        <v>#N/A</v>
      </c>
    </row>
    <row r="32">
      <c r="D32" s="1" t="str">
        <f>VLOOKUP(A32,'🏈NFL Efficiency'!C:K,9,false)</f>
        <v>#N/A</v>
      </c>
      <c r="F32" s="1" t="str">
        <f>VLOOKUP(A32,'🏉NFL'!C:S,17,false)</f>
        <v>#N/A</v>
      </c>
      <c r="H32" s="1" t="str">
        <f>VLOOKUP(A32,'🏈NFL Efficiency'!C:O,13,false)</f>
        <v>#N/A</v>
      </c>
      <c r="J32" s="1" t="str">
        <f>VLOOKUP(A32,'🏉NFL'!C:W,21,false)</f>
        <v>#N/A</v>
      </c>
      <c r="R32" s="2"/>
      <c r="U32" s="1" t="str">
        <f t="shared" si="3"/>
        <v/>
      </c>
      <c r="V32" s="1" t="str">
        <f t="shared" si="4"/>
        <v/>
      </c>
      <c r="W32" s="1" t="str">
        <f>AVERAGE(VLOOKUP(A32,'🏈NFL Efficiency'!C:N,12,false),VLOOKUP(A32,'🏉NFL'!C:V,20,false))</f>
        <v>#N/A</v>
      </c>
    </row>
    <row r="33">
      <c r="D33" s="1" t="str">
        <f>VLOOKUP(A33,'🏈NFL Efficiency'!C:K,9,false)</f>
        <v>#N/A</v>
      </c>
      <c r="F33" s="1" t="str">
        <f>VLOOKUP(A33,'🏉NFL'!C:S,17,false)</f>
        <v>#N/A</v>
      </c>
      <c r="H33" s="1" t="str">
        <f>VLOOKUP(A33,'🏈NFL Efficiency'!C:O,13,false)</f>
        <v>#N/A</v>
      </c>
      <c r="J33" s="1" t="str">
        <f>VLOOKUP(A33,'🏉NFL'!C:W,21,false)</f>
        <v>#N/A</v>
      </c>
      <c r="R33" s="2"/>
      <c r="U33" s="1" t="str">
        <f t="shared" si="3"/>
        <v/>
      </c>
      <c r="V33" s="1" t="str">
        <f t="shared" si="4"/>
        <v/>
      </c>
      <c r="W33" s="1" t="str">
        <f>AVERAGE(VLOOKUP(A33,'🏈NFL Efficiency'!C:N,12,false),VLOOKUP(A33,'🏉NFL'!C:V,20,false))</f>
        <v>#N/A</v>
      </c>
    </row>
    <row r="34">
      <c r="D34" s="1" t="str">
        <f>VLOOKUP(A34,'🏈NFL Efficiency'!C:K,9,false)</f>
        <v>#N/A</v>
      </c>
      <c r="F34" s="1" t="str">
        <f>VLOOKUP(A34,'🏉NFL'!C:S,17,false)</f>
        <v>#N/A</v>
      </c>
      <c r="H34" s="1" t="str">
        <f>VLOOKUP(A34,'🏈NFL Efficiency'!C:O,13,false)</f>
        <v>#N/A</v>
      </c>
      <c r="J34" s="1" t="str">
        <f>VLOOKUP(A34,'🏉NFL'!C:W,21,false)</f>
        <v>#N/A</v>
      </c>
      <c r="R34" s="2"/>
      <c r="U34" s="1" t="str">
        <f t="shared" si="3"/>
        <v/>
      </c>
      <c r="V34" s="1" t="str">
        <f t="shared" si="4"/>
        <v/>
      </c>
      <c r="W34" s="1" t="str">
        <f>AVERAGE(VLOOKUP(A34,'🏈NFL Efficiency'!C:N,12,false),VLOOKUP(A34,'🏉NFL'!C:V,20,false))</f>
        <v>#N/A</v>
      </c>
    </row>
    <row r="35">
      <c r="D35" s="1" t="str">
        <f>VLOOKUP(A35,'🏈NFL Efficiency'!C:K,9,false)</f>
        <v>#N/A</v>
      </c>
      <c r="F35" s="1" t="str">
        <f>VLOOKUP(A35,'🏉NFL'!C:S,17,false)</f>
        <v>#N/A</v>
      </c>
      <c r="H35" s="1" t="str">
        <f>VLOOKUP(A35,'🏈NFL Efficiency'!C:O,13,false)</f>
        <v>#N/A</v>
      </c>
      <c r="J35" s="1" t="str">
        <f>VLOOKUP(A35,'🏉NFL'!C:W,21,false)</f>
        <v>#N/A</v>
      </c>
      <c r="R35" s="2"/>
      <c r="U35" s="1" t="str">
        <f t="shared" si="3"/>
        <v/>
      </c>
      <c r="V35" s="1" t="str">
        <f t="shared" si="4"/>
        <v/>
      </c>
      <c r="W35" s="1" t="str">
        <f>AVERAGE(VLOOKUP(A35,'🏈NFL Efficiency'!C:N,12,false),VLOOKUP(A35,'🏉NFL'!C:V,20,false))</f>
        <v>#N/A</v>
      </c>
    </row>
    <row r="36">
      <c r="D36" s="1" t="str">
        <f>VLOOKUP(A36,'🏈NFL Efficiency'!C:K,9,false)</f>
        <v>#N/A</v>
      </c>
      <c r="F36" s="1" t="str">
        <f>VLOOKUP(A36,'🏉NFL'!C:S,17,false)</f>
        <v>#N/A</v>
      </c>
      <c r="H36" s="1" t="str">
        <f>VLOOKUP(A36,'🏈NFL Efficiency'!C:O,13,false)</f>
        <v>#N/A</v>
      </c>
      <c r="J36" s="1" t="str">
        <f>VLOOKUP(A36,'🏉NFL'!C:W,21,false)</f>
        <v>#N/A</v>
      </c>
      <c r="R36" s="2"/>
      <c r="U36" s="1" t="str">
        <f t="shared" si="3"/>
        <v/>
      </c>
      <c r="V36" s="1" t="str">
        <f t="shared" si="4"/>
        <v/>
      </c>
      <c r="W36" s="1" t="str">
        <f>AVERAGE(VLOOKUP(A36,'🏈NFL Efficiency'!C:N,12,false),VLOOKUP(A36,'🏉NFL'!C:V,20,false))</f>
        <v>#N/A</v>
      </c>
    </row>
    <row r="37">
      <c r="D37" s="1" t="str">
        <f>VLOOKUP(A37,'🏈NFL Efficiency'!C:K,9,false)</f>
        <v>#N/A</v>
      </c>
      <c r="F37" s="1" t="str">
        <f>VLOOKUP(A37,'🏉NFL'!C:S,17,false)</f>
        <v>#N/A</v>
      </c>
      <c r="H37" s="1" t="str">
        <f>VLOOKUP(A37,'🏈NFL Efficiency'!C:O,13,false)</f>
        <v>#N/A</v>
      </c>
      <c r="J37" s="1" t="str">
        <f>VLOOKUP(A37,'🏉NFL'!C:W,21,false)</f>
        <v>#N/A</v>
      </c>
      <c r="R37" s="2"/>
      <c r="U37" s="1" t="str">
        <f t="shared" si="3"/>
        <v/>
      </c>
      <c r="V37" s="1" t="str">
        <f t="shared" si="4"/>
        <v/>
      </c>
      <c r="W37" s="1" t="str">
        <f>AVERAGE(VLOOKUP(A37,'🏈NFL Efficiency'!C:N,12,false),VLOOKUP(A37,'🏉NFL'!C:V,20,false))</f>
        <v>#N/A</v>
      </c>
    </row>
    <row r="38">
      <c r="D38" s="1" t="str">
        <f>VLOOKUP(A38,'🏈NFL Efficiency'!C:K,9,false)</f>
        <v>#N/A</v>
      </c>
      <c r="F38" s="1" t="str">
        <f>VLOOKUP(A38,'🏉NFL'!C:S,17,false)</f>
        <v>#N/A</v>
      </c>
      <c r="H38" s="1" t="str">
        <f>VLOOKUP(A38,'🏈NFL Efficiency'!C:O,13,false)</f>
        <v>#N/A</v>
      </c>
      <c r="J38" s="1" t="str">
        <f>VLOOKUP(A38,'🏉NFL'!C:W,21,false)</f>
        <v>#N/A</v>
      </c>
      <c r="R38" s="2"/>
      <c r="U38" s="1" t="str">
        <f t="shared" si="3"/>
        <v/>
      </c>
      <c r="V38" s="1" t="str">
        <f t="shared" si="4"/>
        <v/>
      </c>
      <c r="W38" s="1" t="str">
        <f>AVERAGE(VLOOKUP(A38,'🏈NFL Efficiency'!C:N,12,false),VLOOKUP(A38,'🏉NFL'!C:V,20,false))</f>
        <v>#N/A</v>
      </c>
    </row>
    <row r="39">
      <c r="D39" s="1" t="str">
        <f>VLOOKUP(A39,'🏈NFL Efficiency'!C:K,9,false)</f>
        <v>#N/A</v>
      </c>
      <c r="F39" s="1" t="str">
        <f>VLOOKUP(A39,'🏉NFL'!C:S,17,false)</f>
        <v>#N/A</v>
      </c>
      <c r="H39" s="1" t="str">
        <f>VLOOKUP(A39,'🏈NFL Efficiency'!C:O,13,false)</f>
        <v>#N/A</v>
      </c>
      <c r="J39" s="1" t="str">
        <f>VLOOKUP(A39,'🏉NFL'!C:W,21,false)</f>
        <v>#N/A</v>
      </c>
      <c r="R39" s="2"/>
      <c r="U39" s="1" t="str">
        <f t="shared" si="3"/>
        <v/>
      </c>
      <c r="V39" s="1" t="str">
        <f t="shared" si="4"/>
        <v/>
      </c>
      <c r="W39" s="1" t="str">
        <f>AVERAGE(VLOOKUP(A39,'🏈NFL Efficiency'!C:N,12,false),VLOOKUP(A39,'🏉NFL'!C:V,20,false))</f>
        <v>#N/A</v>
      </c>
    </row>
    <row r="40">
      <c r="D40" s="1" t="str">
        <f>VLOOKUP(A40,'🏈NFL Efficiency'!C:K,9,false)</f>
        <v>#N/A</v>
      </c>
      <c r="F40" s="1" t="str">
        <f>VLOOKUP(A40,'🏉NFL'!C:S,17,false)</f>
        <v>#N/A</v>
      </c>
      <c r="H40" s="1" t="str">
        <f>VLOOKUP(A40,'🏈NFL Efficiency'!C:O,13,false)</f>
        <v>#N/A</v>
      </c>
      <c r="J40" s="1" t="str">
        <f>VLOOKUP(A40,'🏉NFL'!C:W,21,false)</f>
        <v>#N/A</v>
      </c>
      <c r="R40" s="2"/>
      <c r="U40" s="1" t="str">
        <f t="shared" si="3"/>
        <v/>
      </c>
      <c r="V40" s="1" t="str">
        <f t="shared" si="4"/>
        <v/>
      </c>
      <c r="W40" s="1" t="str">
        <f>AVERAGE(VLOOKUP(A40,'🏈NFL Efficiency'!C:N,12,false),VLOOKUP(A40,'🏉NFL'!C:V,20,false))</f>
        <v>#N/A</v>
      </c>
    </row>
    <row r="41">
      <c r="D41" s="1" t="str">
        <f>VLOOKUP(A41,'🏈NFL Efficiency'!C:K,9,false)</f>
        <v>#N/A</v>
      </c>
      <c r="F41" s="1" t="str">
        <f>VLOOKUP(A41,'🏉NFL'!C:S,17,false)</f>
        <v>#N/A</v>
      </c>
      <c r="H41" s="1" t="str">
        <f>VLOOKUP(A41,'🏈NFL Efficiency'!C:O,13,false)</f>
        <v>#N/A</v>
      </c>
      <c r="J41" s="1" t="str">
        <f>VLOOKUP(A41,'🏉NFL'!C:W,21,false)</f>
        <v>#N/A</v>
      </c>
      <c r="R41" s="2"/>
      <c r="U41" s="1" t="str">
        <f t="shared" si="3"/>
        <v/>
      </c>
      <c r="V41" s="1" t="str">
        <f t="shared" si="4"/>
        <v/>
      </c>
      <c r="W41" s="1" t="str">
        <f>AVERAGE(VLOOKUP(A41,'🏈NFL Efficiency'!C:N,12,false),VLOOKUP(A41,'🏉NFL'!C:V,20,false))</f>
        <v>#N/A</v>
      </c>
    </row>
    <row r="42">
      <c r="D42" s="1" t="str">
        <f>VLOOKUP(A42,'🏈NFL Efficiency'!C:K,9,false)</f>
        <v>#N/A</v>
      </c>
      <c r="F42" s="1" t="str">
        <f>VLOOKUP(A42,'🏉NFL'!C:S,17,false)</f>
        <v>#N/A</v>
      </c>
      <c r="H42" s="1" t="str">
        <f>VLOOKUP(A42,'🏈NFL Efficiency'!C:O,13,false)</f>
        <v>#N/A</v>
      </c>
      <c r="J42" s="1" t="str">
        <f>VLOOKUP(A42,'🏉NFL'!C:W,21,false)</f>
        <v>#N/A</v>
      </c>
      <c r="R42" s="2"/>
      <c r="U42" s="1" t="str">
        <f t="shared" si="3"/>
        <v/>
      </c>
      <c r="V42" s="1" t="str">
        <f t="shared" si="4"/>
        <v/>
      </c>
      <c r="W42" s="1" t="str">
        <f>AVERAGE(VLOOKUP(A42,'🏈NFL Efficiency'!C:N,12,false),VLOOKUP(A42,'🏉NFL'!C:V,20,false))</f>
        <v>#N/A</v>
      </c>
    </row>
    <row r="43">
      <c r="D43" s="1" t="str">
        <f>VLOOKUP(A43,'🏈NFL Efficiency'!C:K,9,false)</f>
        <v>#N/A</v>
      </c>
      <c r="F43" s="1" t="str">
        <f>VLOOKUP(A43,'🏉NFL'!C:S,17,false)</f>
        <v>#N/A</v>
      </c>
      <c r="H43" s="1" t="str">
        <f>VLOOKUP(A43,'🏈NFL Efficiency'!C:O,13,false)</f>
        <v>#N/A</v>
      </c>
      <c r="J43" s="1" t="str">
        <f>VLOOKUP(A43,'🏉NFL'!C:W,21,false)</f>
        <v>#N/A</v>
      </c>
      <c r="R43" s="2"/>
      <c r="U43" s="1" t="str">
        <f t="shared" si="3"/>
        <v/>
      </c>
      <c r="V43" s="1" t="str">
        <f t="shared" si="4"/>
        <v/>
      </c>
      <c r="W43" s="1" t="str">
        <f>AVERAGE(VLOOKUP(A43,'🏈NFL Efficiency'!C:N,12,false),VLOOKUP(A43,'🏉NFL'!C:V,20,false))</f>
        <v>#N/A</v>
      </c>
    </row>
    <row r="44">
      <c r="D44" s="1" t="str">
        <f>VLOOKUP(A44,'🏈NFL Efficiency'!C:K,9,false)</f>
        <v>#N/A</v>
      </c>
      <c r="F44" s="1" t="str">
        <f>VLOOKUP(A44,'🏉NFL'!C:S,17,false)</f>
        <v>#N/A</v>
      </c>
      <c r="H44" s="1" t="str">
        <f>VLOOKUP(A44,'🏈NFL Efficiency'!C:O,13,false)</f>
        <v>#N/A</v>
      </c>
      <c r="J44" s="1" t="str">
        <f>VLOOKUP(A44,'🏉NFL'!C:W,21,false)</f>
        <v>#N/A</v>
      </c>
      <c r="R44" s="2"/>
      <c r="U44" s="1" t="str">
        <f t="shared" si="3"/>
        <v/>
      </c>
      <c r="V44" s="1" t="str">
        <f t="shared" si="4"/>
        <v/>
      </c>
      <c r="W44" s="1" t="str">
        <f>AVERAGE(VLOOKUP(A44,'🏈NFL Efficiency'!C:N,12,false),VLOOKUP(A44,'🏉NFL'!C:V,20,false))</f>
        <v>#N/A</v>
      </c>
    </row>
    <row r="45">
      <c r="D45" s="1" t="str">
        <f>VLOOKUP(A45,'🏈NFL Efficiency'!C:K,9,false)</f>
        <v>#N/A</v>
      </c>
      <c r="F45" s="1" t="str">
        <f>VLOOKUP(A45,'🏉NFL'!C:S,17,false)</f>
        <v>#N/A</v>
      </c>
      <c r="H45" s="1" t="str">
        <f>VLOOKUP(A45,'🏈NFL Efficiency'!C:O,13,false)</f>
        <v>#N/A</v>
      </c>
      <c r="J45" s="1" t="str">
        <f>VLOOKUP(A45,'🏉NFL'!C:W,21,false)</f>
        <v>#N/A</v>
      </c>
      <c r="R45" s="2"/>
      <c r="U45" s="1" t="str">
        <f t="shared" si="3"/>
        <v/>
      </c>
      <c r="V45" s="1" t="str">
        <f t="shared" si="4"/>
        <v/>
      </c>
      <c r="W45" s="1" t="str">
        <f>AVERAGE(VLOOKUP(A45,'🏈NFL Efficiency'!C:N,12,false),VLOOKUP(A45,'🏉NFL'!C:V,20,false))</f>
        <v>#N/A</v>
      </c>
    </row>
    <row r="46">
      <c r="D46" s="1" t="str">
        <f>VLOOKUP(A46,'🏈NFL Efficiency'!C:K,9,false)</f>
        <v>#N/A</v>
      </c>
      <c r="F46" s="1" t="str">
        <f>VLOOKUP(A46,'🏉NFL'!C:S,17,false)</f>
        <v>#N/A</v>
      </c>
      <c r="H46" s="1" t="str">
        <f>VLOOKUP(A46,'🏈NFL Efficiency'!C:O,13,false)</f>
        <v>#N/A</v>
      </c>
      <c r="J46" s="1" t="str">
        <f>VLOOKUP(A46,'🏉NFL'!C:W,21,false)</f>
        <v>#N/A</v>
      </c>
      <c r="R46" s="2"/>
      <c r="U46" s="1" t="str">
        <f t="shared" si="3"/>
        <v/>
      </c>
      <c r="V46" s="1" t="str">
        <f t="shared" si="4"/>
        <v/>
      </c>
      <c r="W46" s="1" t="str">
        <f>AVERAGE(VLOOKUP(A46,'🏈NFL Efficiency'!C:N,12,false),VLOOKUP(A46,'🏉NFL'!C:V,20,false))</f>
        <v>#N/A</v>
      </c>
    </row>
    <row r="47">
      <c r="D47" s="1" t="str">
        <f>VLOOKUP(A47,'🏈NFL Efficiency'!C:K,9,false)</f>
        <v>#N/A</v>
      </c>
      <c r="F47" s="1" t="str">
        <f>VLOOKUP(A47,'🏉NFL'!C:S,17,false)</f>
        <v>#N/A</v>
      </c>
      <c r="H47" s="1" t="str">
        <f>VLOOKUP(A47,'🏈NFL Efficiency'!C:O,13,false)</f>
        <v>#N/A</v>
      </c>
      <c r="J47" s="1" t="str">
        <f>VLOOKUP(A47,'🏉NFL'!C:W,21,false)</f>
        <v>#N/A</v>
      </c>
      <c r="R47" s="2"/>
      <c r="U47" s="1" t="str">
        <f t="shared" si="3"/>
        <v/>
      </c>
      <c r="V47" s="1" t="str">
        <f t="shared" si="4"/>
        <v/>
      </c>
      <c r="W47" s="1" t="str">
        <f>AVERAGE(VLOOKUP(A47,'🏈NFL Efficiency'!C:N,12,false),VLOOKUP(A47,'🏉NFL'!C:V,20,false))</f>
        <v>#N/A</v>
      </c>
    </row>
    <row r="48">
      <c r="D48" s="1" t="str">
        <f>VLOOKUP(A48,'🏈NFL Efficiency'!C:K,9,false)</f>
        <v>#N/A</v>
      </c>
      <c r="F48" s="1" t="str">
        <f>VLOOKUP(A48,'🏉NFL'!C:S,17,false)</f>
        <v>#N/A</v>
      </c>
      <c r="H48" s="1" t="str">
        <f>VLOOKUP(A48,'🏈NFL Efficiency'!C:O,13,false)</f>
        <v>#N/A</v>
      </c>
      <c r="J48" s="1" t="str">
        <f>VLOOKUP(A48,'🏉NFL'!C:W,21,false)</f>
        <v>#N/A</v>
      </c>
      <c r="R48" s="2"/>
      <c r="U48" s="1" t="str">
        <f t="shared" si="3"/>
        <v/>
      </c>
      <c r="V48" s="1" t="str">
        <f t="shared" si="4"/>
        <v/>
      </c>
      <c r="W48" s="1" t="str">
        <f>AVERAGE(VLOOKUP(A48,'🏈NFL Efficiency'!C:N,12,false),VLOOKUP(A48,'🏉NFL'!C:V,20,false))</f>
        <v>#N/A</v>
      </c>
    </row>
    <row r="49">
      <c r="D49" s="1" t="str">
        <f>VLOOKUP(A49,'🏈NFL Efficiency'!C:K,9,false)</f>
        <v>#N/A</v>
      </c>
      <c r="F49" s="1" t="str">
        <f>VLOOKUP(A49,'🏉NFL'!C:S,17,false)</f>
        <v>#N/A</v>
      </c>
      <c r="H49" s="1" t="str">
        <f>VLOOKUP(A49,'🏈NFL Efficiency'!C:O,13,false)</f>
        <v>#N/A</v>
      </c>
      <c r="J49" s="1" t="str">
        <f>VLOOKUP(A49,'🏉NFL'!C:W,21,false)</f>
        <v>#N/A</v>
      </c>
      <c r="R49" s="2"/>
      <c r="U49" s="1" t="str">
        <f t="shared" si="3"/>
        <v/>
      </c>
      <c r="V49" s="1" t="str">
        <f t="shared" si="4"/>
        <v/>
      </c>
      <c r="W49" s="1" t="str">
        <f>AVERAGE(VLOOKUP(A49,'🏈NFL Efficiency'!C:N,12,false),VLOOKUP(A49,'🏉NFL'!C:V,20,false))</f>
        <v>#N/A</v>
      </c>
    </row>
    <row r="50">
      <c r="D50" s="1" t="str">
        <f>VLOOKUP(A50,'🏈NFL Efficiency'!C:K,9,false)</f>
        <v>#N/A</v>
      </c>
      <c r="F50" s="1" t="str">
        <f>VLOOKUP(A50,'🏉NFL'!C:S,17,false)</f>
        <v>#N/A</v>
      </c>
      <c r="H50" s="1" t="str">
        <f>VLOOKUP(A50,'🏈NFL Efficiency'!C:O,13,false)</f>
        <v>#N/A</v>
      </c>
      <c r="J50" s="1" t="str">
        <f>VLOOKUP(A50,'🏉NFL'!C:W,21,false)</f>
        <v>#N/A</v>
      </c>
      <c r="R50" s="2"/>
      <c r="U50" s="1" t="str">
        <f t="shared" si="3"/>
        <v/>
      </c>
      <c r="V50" s="1" t="str">
        <f t="shared" si="4"/>
        <v/>
      </c>
      <c r="W50" s="1" t="str">
        <f>AVERAGE(VLOOKUP(A50,'🏈NFL Efficiency'!C:N,12,false),VLOOKUP(A50,'🏉NFL'!C:V,20,false))</f>
        <v>#N/A</v>
      </c>
    </row>
    <row r="51">
      <c r="D51" s="1" t="str">
        <f>VLOOKUP(A51,'🏈NFL Efficiency'!C:K,9,false)</f>
        <v>#N/A</v>
      </c>
      <c r="F51" s="1" t="str">
        <f>VLOOKUP(A51,'🏉NFL'!C:S,17,false)</f>
        <v>#N/A</v>
      </c>
      <c r="H51" s="1" t="str">
        <f>VLOOKUP(A51,'🏈NFL Efficiency'!C:O,13,false)</f>
        <v>#N/A</v>
      </c>
      <c r="J51" s="1" t="str">
        <f>VLOOKUP(A51,'🏉NFL'!C:W,21,false)</f>
        <v>#N/A</v>
      </c>
      <c r="R51" s="2"/>
      <c r="U51" s="1" t="str">
        <f t="shared" si="3"/>
        <v/>
      </c>
      <c r="V51" s="1" t="str">
        <f t="shared" si="4"/>
        <v/>
      </c>
      <c r="W51" s="1" t="str">
        <f>AVERAGE(VLOOKUP(A51,'🏈NFL Efficiency'!C:N,12,false),VLOOKUP(A51,'🏉NFL'!C:V,20,false))</f>
        <v>#N/A</v>
      </c>
    </row>
    <row r="52">
      <c r="D52" s="1" t="str">
        <f>VLOOKUP(A52,'🏈NFL Efficiency'!C:K,9,false)</f>
        <v>#N/A</v>
      </c>
      <c r="F52" s="1" t="str">
        <f>VLOOKUP(A52,'🏉NFL'!C:S,17,false)</f>
        <v>#N/A</v>
      </c>
      <c r="H52" s="1" t="str">
        <f>VLOOKUP(A52,'🏈NFL Efficiency'!C:O,13,false)</f>
        <v>#N/A</v>
      </c>
      <c r="J52" s="1" t="str">
        <f>VLOOKUP(A52,'🏉NFL'!C:W,21,false)</f>
        <v>#N/A</v>
      </c>
      <c r="R52" s="2"/>
      <c r="U52" s="1" t="str">
        <f t="shared" si="3"/>
        <v/>
      </c>
      <c r="V52" s="1" t="str">
        <f t="shared" si="4"/>
        <v/>
      </c>
      <c r="W52" s="1" t="str">
        <f>AVERAGE(VLOOKUP(A52,'🏈NFL Efficiency'!C:N,12,false),VLOOKUP(A52,'🏉NFL'!C:V,20,false))</f>
        <v>#N/A</v>
      </c>
    </row>
    <row r="53">
      <c r="D53" s="1" t="str">
        <f>VLOOKUP(A53,'🏈NFL Efficiency'!C:K,9,false)</f>
        <v>#N/A</v>
      </c>
      <c r="F53" s="1" t="str">
        <f>VLOOKUP(A53,'🏉NFL'!C:S,17,false)</f>
        <v>#N/A</v>
      </c>
      <c r="H53" s="1" t="str">
        <f>VLOOKUP(A53,'🏈NFL Efficiency'!C:O,13,false)</f>
        <v>#N/A</v>
      </c>
      <c r="J53" s="1" t="str">
        <f>VLOOKUP(A53,'🏉NFL'!C:W,21,false)</f>
        <v>#N/A</v>
      </c>
      <c r="R53" s="2"/>
      <c r="U53" s="1" t="str">
        <f t="shared" si="3"/>
        <v/>
      </c>
      <c r="V53" s="1" t="str">
        <f t="shared" si="4"/>
        <v/>
      </c>
      <c r="W53" s="1" t="str">
        <f>AVERAGE(VLOOKUP(A53,'🏈NFL Efficiency'!C:N,12,false),VLOOKUP(A53,'🏉NFL'!C:V,20,false))</f>
        <v>#N/A</v>
      </c>
    </row>
    <row r="54">
      <c r="D54" s="1" t="str">
        <f>VLOOKUP(A54,'🏈NFL Efficiency'!C:K,9,false)</f>
        <v>#N/A</v>
      </c>
      <c r="F54" s="1" t="str">
        <f>VLOOKUP(A54,'🏉NFL'!C:S,17,false)</f>
        <v>#N/A</v>
      </c>
      <c r="H54" s="1" t="str">
        <f>VLOOKUP(A54,'🏈NFL Efficiency'!C:O,13,false)</f>
        <v>#N/A</v>
      </c>
      <c r="J54" s="1" t="str">
        <f>VLOOKUP(A54,'🏉NFL'!C:W,21,false)</f>
        <v>#N/A</v>
      </c>
      <c r="R54" s="2"/>
      <c r="U54" s="1" t="str">
        <f t="shared" si="3"/>
        <v/>
      </c>
      <c r="V54" s="1" t="str">
        <f t="shared" si="4"/>
        <v/>
      </c>
      <c r="W54" s="1" t="str">
        <f>AVERAGE(VLOOKUP(A54,'🏈NFL Efficiency'!C:N,12,false),VLOOKUP(A54,'🏉NFL'!C:V,20,false))</f>
        <v>#N/A</v>
      </c>
    </row>
    <row r="55">
      <c r="D55" s="1" t="str">
        <f>VLOOKUP(A55,'🏈NFL Efficiency'!C:K,9,false)</f>
        <v>#N/A</v>
      </c>
      <c r="F55" s="1" t="str">
        <f>VLOOKUP(A55,'🏉NFL'!C:S,17,false)</f>
        <v>#N/A</v>
      </c>
      <c r="H55" s="1" t="str">
        <f>VLOOKUP(A55,'🏈NFL Efficiency'!C:O,13,false)</f>
        <v>#N/A</v>
      </c>
      <c r="J55" s="1" t="str">
        <f>VLOOKUP(A55,'🏉NFL'!C:W,21,false)</f>
        <v>#N/A</v>
      </c>
      <c r="R55" s="2"/>
      <c r="U55" s="1" t="str">
        <f t="shared" si="3"/>
        <v/>
      </c>
      <c r="V55" s="1" t="str">
        <f t="shared" si="4"/>
        <v/>
      </c>
      <c r="W55" s="1" t="str">
        <f>AVERAGE(VLOOKUP(A55,'🏈NFL Efficiency'!C:N,12,false),VLOOKUP(A55,'🏉NFL'!C:V,20,false))</f>
        <v>#N/A</v>
      </c>
    </row>
    <row r="56">
      <c r="D56" s="1" t="str">
        <f>VLOOKUP(A56,'🏈NFL Efficiency'!C:K,9,false)</f>
        <v>#N/A</v>
      </c>
      <c r="F56" s="1" t="str">
        <f>VLOOKUP(A56,'🏉NFL'!C:S,17,false)</f>
        <v>#N/A</v>
      </c>
      <c r="H56" s="1" t="str">
        <f>VLOOKUP(A56,'🏈NFL Efficiency'!C:O,13,false)</f>
        <v>#N/A</v>
      </c>
      <c r="J56" s="1" t="str">
        <f>VLOOKUP(A56,'🏉NFL'!C:W,21,false)</f>
        <v>#N/A</v>
      </c>
      <c r="R56" s="2"/>
      <c r="U56" s="1" t="str">
        <f t="shared" si="3"/>
        <v/>
      </c>
      <c r="V56" s="1" t="str">
        <f t="shared" si="4"/>
        <v/>
      </c>
      <c r="W56" s="1" t="str">
        <f>AVERAGE(VLOOKUP(A56,'🏈NFL Efficiency'!C:N,12,false),VLOOKUP(A56,'🏉NFL'!C:V,20,false))</f>
        <v>#N/A</v>
      </c>
    </row>
    <row r="57">
      <c r="D57" s="1" t="str">
        <f>VLOOKUP(A57,'🏈NFL Efficiency'!C:K,9,false)</f>
        <v>#N/A</v>
      </c>
      <c r="F57" s="1" t="str">
        <f>VLOOKUP(A57,'🏉NFL'!C:S,17,false)</f>
        <v>#N/A</v>
      </c>
      <c r="H57" s="1" t="str">
        <f>VLOOKUP(A57,'🏈NFL Efficiency'!C:O,13,false)</f>
        <v>#N/A</v>
      </c>
      <c r="J57" s="1" t="str">
        <f>VLOOKUP(A57,'🏉NFL'!C:W,21,false)</f>
        <v>#N/A</v>
      </c>
      <c r="R57" s="2"/>
      <c r="U57" s="1" t="str">
        <f t="shared" si="3"/>
        <v/>
      </c>
      <c r="V57" s="1" t="str">
        <f t="shared" si="4"/>
        <v/>
      </c>
      <c r="W57" s="1" t="str">
        <f>AVERAGE(VLOOKUP(A57,'🏈NFL Efficiency'!C:N,12,false),VLOOKUP(A57,'🏉NFL'!C:V,20,false))</f>
        <v>#N/A</v>
      </c>
    </row>
    <row r="58">
      <c r="D58" s="1" t="str">
        <f>VLOOKUP(A58,'🏈NFL Efficiency'!C:K,9,false)</f>
        <v>#N/A</v>
      </c>
      <c r="F58" s="1" t="str">
        <f>VLOOKUP(A58,'🏉NFL'!C:S,17,false)</f>
        <v>#N/A</v>
      </c>
      <c r="H58" s="1" t="str">
        <f>VLOOKUP(A58,'🏈NFL Efficiency'!C:O,13,false)</f>
        <v>#N/A</v>
      </c>
      <c r="J58" s="1" t="str">
        <f>VLOOKUP(A58,'🏉NFL'!C:W,21,false)</f>
        <v>#N/A</v>
      </c>
      <c r="R58" s="2"/>
      <c r="U58" s="1" t="str">
        <f t="shared" si="3"/>
        <v/>
      </c>
      <c r="V58" s="1" t="str">
        <f t="shared" si="4"/>
        <v/>
      </c>
      <c r="W58" s="1" t="str">
        <f>AVERAGE(VLOOKUP(A58,'🏈NFL Efficiency'!C:N,12,false),VLOOKUP(A58,'🏉NFL'!C:V,20,false))</f>
        <v>#N/A</v>
      </c>
    </row>
    <row r="59">
      <c r="D59" s="1" t="str">
        <f>VLOOKUP(A59,'🏈NFL Efficiency'!C:K,9,false)</f>
        <v>#N/A</v>
      </c>
      <c r="F59" s="1" t="str">
        <f>VLOOKUP(A59,'🏉NFL'!C:S,17,false)</f>
        <v>#N/A</v>
      </c>
      <c r="H59" s="1" t="str">
        <f>VLOOKUP(A59,'🏈NFL Efficiency'!C:O,13,false)</f>
        <v>#N/A</v>
      </c>
      <c r="J59" s="1" t="str">
        <f>VLOOKUP(A59,'🏉NFL'!C:W,21,false)</f>
        <v>#N/A</v>
      </c>
      <c r="R59" s="2"/>
      <c r="U59" s="1" t="str">
        <f t="shared" si="3"/>
        <v/>
      </c>
      <c r="V59" s="1" t="str">
        <f t="shared" si="4"/>
        <v/>
      </c>
      <c r="W59" s="1" t="str">
        <f>AVERAGE(VLOOKUP(A59,'🏈NFL Efficiency'!C:N,12,false),VLOOKUP(A59,'🏉NFL'!C:V,20,false))</f>
        <v>#N/A</v>
      </c>
    </row>
    <row r="60">
      <c r="D60" s="1" t="str">
        <f>VLOOKUP(A60,'🏈NFL Efficiency'!C:K,9,false)</f>
        <v>#N/A</v>
      </c>
      <c r="F60" s="1" t="str">
        <f>VLOOKUP(A60,'🏉NFL'!C:S,17,false)</f>
        <v>#N/A</v>
      </c>
      <c r="H60" s="1" t="str">
        <f>VLOOKUP(A60,'🏈NFL Efficiency'!C:O,13,false)</f>
        <v>#N/A</v>
      </c>
      <c r="J60" s="1" t="str">
        <f>VLOOKUP(A60,'🏉NFL'!C:W,21,false)</f>
        <v>#N/A</v>
      </c>
      <c r="R60" s="2"/>
      <c r="U60" s="1" t="str">
        <f t="shared" si="3"/>
        <v/>
      </c>
      <c r="V60" s="1" t="str">
        <f t="shared" si="4"/>
        <v/>
      </c>
      <c r="W60" s="1" t="str">
        <f>AVERAGE(VLOOKUP(A60,'🏈NFL Efficiency'!C:N,12,false),VLOOKUP(A60,'🏉NFL'!C:V,20,false))</f>
        <v>#N/A</v>
      </c>
    </row>
    <row r="61">
      <c r="R61" s="2"/>
      <c r="W61" s="1" t="str">
        <f>AVERAGE(VLOOKUP(A61,'🏈NFL Efficiency'!C:N,12,false),VLOOKUP(A61,'🏉NFL'!C:V,20,false))</f>
        <v>#N/A</v>
      </c>
    </row>
    <row r="62">
      <c r="R62" s="2"/>
      <c r="W62" s="1" t="str">
        <f>AVERAGE(VLOOKUP(A62,'🏈NFL Efficiency'!C:N,12,false),VLOOKUP(A62,'🏉NFL'!C:V,20,false))</f>
        <v>#N/A</v>
      </c>
    </row>
    <row r="63">
      <c r="R63" s="2"/>
      <c r="W63" s="1" t="str">
        <f>AVERAGE(VLOOKUP(A63,'🏈NFL Efficiency'!C:N,12,false),VLOOKUP(A63,'🏉NFL'!C:V,20,false))</f>
        <v>#N/A</v>
      </c>
    </row>
    <row r="64">
      <c r="R64" s="2"/>
      <c r="W64" s="1" t="str">
        <f>AVERAGE(VLOOKUP(A64,'🏈NFL Efficiency'!C:N,12,false),VLOOKUP(A64,'🏉NFL'!C:V,20,false))</f>
        <v>#N/A</v>
      </c>
    </row>
    <row r="65">
      <c r="R65" s="2"/>
      <c r="W65" s="1" t="str">
        <f>AVERAGE(VLOOKUP(A65,'🏈NFL Efficiency'!C:N,12,false),VLOOKUP(A65,'🏉NFL'!C:V,20,false))</f>
        <v>#N/A</v>
      </c>
    </row>
    <row r="66">
      <c r="R66" s="2"/>
      <c r="W66" s="1" t="str">
        <f>AVERAGE(VLOOKUP(A66,'🏈NFL Efficiency'!C:N,12,false),VLOOKUP(A66,'🏉NFL'!C:V,20,false))</f>
        <v>#N/A</v>
      </c>
    </row>
    <row r="67">
      <c r="R67" s="2"/>
      <c r="W67" s="1" t="str">
        <f>AVERAGE(VLOOKUP(A67,'🏈NFL Efficiency'!C:N,12,false),VLOOKUP(A67,'🏉NFL'!C:V,20,false))</f>
        <v>#N/A</v>
      </c>
    </row>
    <row r="68">
      <c r="R68" s="2"/>
      <c r="W68" s="1" t="str">
        <f>AVERAGE(VLOOKUP(A68,'🏈NFL Efficiency'!C:N,12,false),VLOOKUP(A68,'🏉NFL'!C:V,20,false))</f>
        <v>#N/A</v>
      </c>
    </row>
    <row r="69">
      <c r="R69" s="2"/>
      <c r="W69" s="1" t="str">
        <f>AVERAGE(VLOOKUP(A69,'🏈NFL Efficiency'!C:N,12,false),VLOOKUP(A69,'🏉NFL'!C:V,20,false))</f>
        <v>#N/A</v>
      </c>
    </row>
    <row r="70">
      <c r="R70" s="2"/>
      <c r="W70" s="1" t="str">
        <f>AVERAGE(VLOOKUP(A70,'🏈NFL Efficiency'!C:N,12,false),VLOOKUP(A70,'🏉NFL'!C:V,20,false))</f>
        <v>#N/A</v>
      </c>
    </row>
    <row r="71">
      <c r="R71" s="2"/>
      <c r="W71" s="1" t="str">
        <f>AVERAGE(VLOOKUP(A71,'🏈NFL Efficiency'!C:N,12,false),VLOOKUP(A71,'🏉NFL'!C:V,20,false))</f>
        <v>#N/A</v>
      </c>
    </row>
    <row r="72">
      <c r="R72" s="2"/>
      <c r="W72" s="1" t="str">
        <f>AVERAGE(VLOOKUP(A72,'🏈NFL Efficiency'!C:N,12,false),VLOOKUP(A72,'🏉NFL'!C:V,20,false))</f>
        <v>#N/A</v>
      </c>
    </row>
    <row r="73">
      <c r="R73" s="2"/>
      <c r="W73" s="1" t="str">
        <f>AVERAGE(VLOOKUP(A73,'🏈NFL Efficiency'!C:N,12,false),VLOOKUP(A73,'🏉NFL'!C:V,20,false))</f>
        <v>#N/A</v>
      </c>
    </row>
    <row r="74">
      <c r="R74" s="2"/>
      <c r="W74" s="1" t="str">
        <f>AVERAGE(VLOOKUP(A74,'🏈NFL Efficiency'!C:N,12,false),VLOOKUP(A74,'🏉NFL'!C:V,20,false))</f>
        <v>#N/A</v>
      </c>
    </row>
    <row r="75">
      <c r="R75" s="2"/>
      <c r="W75" s="1" t="str">
        <f>AVERAGE(VLOOKUP(A75,'🏈NFL Efficiency'!C:N,12,false),VLOOKUP(A75,'🏉NFL'!C:V,20,false))</f>
        <v>#N/A</v>
      </c>
    </row>
    <row r="76">
      <c r="R76" s="2"/>
      <c r="W76" s="1" t="str">
        <f>AVERAGE(VLOOKUP(A76,'🏈NFL Efficiency'!C:N,12,false),VLOOKUP(A76,'🏉NFL'!C:V,20,false))</f>
        <v>#N/A</v>
      </c>
    </row>
    <row r="77">
      <c r="R77" s="2"/>
      <c r="W77" s="1" t="str">
        <f>AVERAGE(VLOOKUP(A77,'🏈NFL Efficiency'!C:N,12,false),VLOOKUP(A77,'🏉NFL'!C:V,20,false))</f>
        <v>#N/A</v>
      </c>
    </row>
    <row r="78">
      <c r="R78" s="2"/>
      <c r="W78" s="1" t="str">
        <f>AVERAGE(VLOOKUP(A78,'🏈NFL Efficiency'!C:N,12,false),VLOOKUP(A78,'🏉NFL'!C:V,20,false))</f>
        <v>#N/A</v>
      </c>
    </row>
    <row r="79">
      <c r="R79" s="2"/>
      <c r="W79" s="1" t="str">
        <f>AVERAGE(VLOOKUP(A79,'🏈NFL Efficiency'!C:N,12,false),VLOOKUP(A79,'🏉NFL'!C:V,20,false))</f>
        <v>#N/A</v>
      </c>
    </row>
    <row r="80">
      <c r="R80" s="2"/>
      <c r="W80" s="1" t="str">
        <f>AVERAGE(VLOOKUP(A80,'🏈NFL Efficiency'!C:N,12,false),VLOOKUP(A80,'🏉NFL'!C:V,20,false))</f>
        <v>#N/A</v>
      </c>
    </row>
    <row r="81">
      <c r="R81" s="2"/>
      <c r="W81" s="1" t="str">
        <f>AVERAGE(VLOOKUP(A81,'🏈NFL Efficiency'!C:N,12,false),VLOOKUP(A81,'🏉NFL'!C:V,20,false))</f>
        <v>#N/A</v>
      </c>
    </row>
    <row r="82">
      <c r="R82" s="2"/>
      <c r="W82" s="1" t="str">
        <f>AVERAGE(VLOOKUP(A82,'🏈NFL Efficiency'!C:N,12,false),VLOOKUP(A82,'🏉NFL'!C:V,20,false))</f>
        <v>#N/A</v>
      </c>
    </row>
    <row r="83">
      <c r="R83" s="2"/>
      <c r="W83" s="1" t="str">
        <f>AVERAGE(VLOOKUP(A83,'🏈NFL Efficiency'!C:N,12,false),VLOOKUP(A83,'🏉NFL'!C:V,20,false))</f>
        <v>#N/A</v>
      </c>
    </row>
    <row r="84">
      <c r="R84" s="2"/>
      <c r="W84" s="1" t="str">
        <f>AVERAGE(VLOOKUP(A84,'🏈NFL Efficiency'!C:N,12,false),VLOOKUP(A84,'🏉NFL'!C:V,20,false))</f>
        <v>#N/A</v>
      </c>
    </row>
    <row r="85">
      <c r="R85" s="2"/>
      <c r="W85" s="1" t="str">
        <f>AVERAGE(VLOOKUP(A85,'🏈NFL Efficiency'!C:N,12,false),VLOOKUP(A85,'🏉NFL'!C:V,20,false))</f>
        <v>#N/A</v>
      </c>
    </row>
    <row r="86">
      <c r="R86" s="2"/>
      <c r="W86" s="1" t="str">
        <f>AVERAGE(VLOOKUP(A86,'🏈NFL Efficiency'!C:N,12,false),VLOOKUP(A86,'🏉NFL'!C:V,20,false))</f>
        <v>#N/A</v>
      </c>
    </row>
    <row r="87">
      <c r="R87" s="2"/>
      <c r="W87" s="1" t="str">
        <f>AVERAGE(VLOOKUP(A87,'🏈NFL Efficiency'!C:N,12,false),VLOOKUP(A87,'🏉NFL'!C:V,20,false))</f>
        <v>#N/A</v>
      </c>
    </row>
    <row r="88">
      <c r="R88" s="2"/>
      <c r="W88" s="1" t="str">
        <f>AVERAGE(VLOOKUP(A88,'🏈NFL Efficiency'!C:N,12,false),VLOOKUP(A88,'🏉NFL'!C:V,20,false))</f>
        <v>#N/A</v>
      </c>
    </row>
    <row r="89">
      <c r="R89" s="2"/>
      <c r="W89" s="1" t="str">
        <f>AVERAGE(VLOOKUP(A89,'🏈NFL Efficiency'!C:N,12,false),VLOOKUP(A89,'🏉NFL'!C:V,20,false))</f>
        <v>#N/A</v>
      </c>
    </row>
    <row r="90">
      <c r="R90" s="2"/>
      <c r="W90" s="1" t="str">
        <f>AVERAGE(VLOOKUP(A90,'🏈NFL Efficiency'!C:N,12,false),VLOOKUP(A90,'🏉NFL'!C:V,20,false))</f>
        <v>#N/A</v>
      </c>
    </row>
    <row r="91">
      <c r="R91" s="2"/>
      <c r="W91" s="1" t="str">
        <f>AVERAGE(VLOOKUP(A91,'🏈NFL Efficiency'!C:N,12,false),VLOOKUP(A91,'🏉NFL'!C:V,20,false))</f>
        <v>#N/A</v>
      </c>
    </row>
    <row r="92">
      <c r="R92" s="2"/>
      <c r="W92" s="1" t="str">
        <f>AVERAGE(VLOOKUP(A92,'🏈NFL Efficiency'!C:N,12,false),VLOOKUP(A92,'🏉NFL'!C:V,20,false))</f>
        <v>#N/A</v>
      </c>
    </row>
    <row r="93">
      <c r="R93" s="2"/>
      <c r="W93" s="1" t="str">
        <f>AVERAGE(VLOOKUP(A93,'🏈NFL Efficiency'!C:N,12,false),VLOOKUP(A93,'🏉NFL'!C:V,20,false))</f>
        <v>#N/A</v>
      </c>
    </row>
    <row r="94">
      <c r="R94" s="2"/>
      <c r="W94" s="1" t="str">
        <f>AVERAGE(VLOOKUP(A94,'🏈NFL Efficiency'!C:N,12,false),VLOOKUP(A94,'🏉NFL'!C:V,20,false))</f>
        <v>#N/A</v>
      </c>
    </row>
    <row r="95">
      <c r="R95" s="2"/>
      <c r="W95" s="1" t="str">
        <f>AVERAGE(VLOOKUP(A95,'🏈NFL Efficiency'!C:N,12,false),VLOOKUP(A95,'🏉NFL'!C:V,20,false))</f>
        <v>#N/A</v>
      </c>
    </row>
    <row r="96">
      <c r="R96" s="2"/>
      <c r="W96" s="1" t="str">
        <f>AVERAGE(VLOOKUP(A96,'🏈NFL Efficiency'!C:N,12,false),VLOOKUP(A96,'🏉NFL'!C:V,20,false))</f>
        <v>#N/A</v>
      </c>
    </row>
    <row r="97">
      <c r="R97" s="2"/>
      <c r="W97" s="1" t="str">
        <f>AVERAGE(VLOOKUP(A97,'🏈NFL Efficiency'!C:N,12,false),VLOOKUP(A97,'🏉NFL'!C:V,20,false))</f>
        <v>#N/A</v>
      </c>
    </row>
    <row r="98">
      <c r="R98" s="2"/>
      <c r="W98" s="1" t="str">
        <f>AVERAGE(VLOOKUP(A98,'🏈NFL Efficiency'!C:N,12,false),VLOOKUP(A98,'🏉NFL'!C:V,20,false))</f>
        <v>#N/A</v>
      </c>
    </row>
    <row r="99">
      <c r="R99" s="2"/>
      <c r="W99" s="1" t="str">
        <f>AVERAGE(VLOOKUP(A99,'🏈NFL Efficiency'!C:N,12,false),VLOOKUP(A99,'🏉NFL'!C:V,20,false))</f>
        <v>#N/A</v>
      </c>
    </row>
    <row r="100">
      <c r="R100" s="2"/>
      <c r="W100" s="1" t="str">
        <f>AVERAGE(VLOOKUP(A100,'🏈NFL Efficiency'!C:N,12,false),VLOOKUP(A100,'🏉NFL'!C:V,20,false))</f>
        <v>#N/A</v>
      </c>
    </row>
    <row r="101">
      <c r="R101" s="2"/>
      <c r="W101" s="1" t="str">
        <f>AVERAGE(VLOOKUP(A101,'🏈NFL Efficiency'!C:N,12,false),VLOOKUP(A101,'🏉NFL'!C:V,20,false))</f>
        <v>#N/A</v>
      </c>
    </row>
    <row r="102">
      <c r="R102" s="2"/>
      <c r="W102" s="1" t="str">
        <f>AVERAGE(VLOOKUP(A102,'🏈NFL Efficiency'!C:N,12,false),VLOOKUP(A102,'🏉NFL'!C:V,20,false))</f>
        <v>#N/A</v>
      </c>
    </row>
    <row r="103">
      <c r="R103" s="2"/>
      <c r="W103" s="1" t="str">
        <f>AVERAGE(VLOOKUP(A103,'🏈NFL Efficiency'!C:N,12,false),VLOOKUP(A103,'🏉NFL'!C:V,20,false))</f>
        <v>#N/A</v>
      </c>
    </row>
    <row r="104">
      <c r="R104" s="2"/>
      <c r="W104" s="1" t="str">
        <f>AVERAGE(VLOOKUP(A104,'🏈NFL Efficiency'!C:N,12,false),VLOOKUP(A104,'🏉NFL'!C:V,20,false))</f>
        <v>#N/A</v>
      </c>
    </row>
    <row r="105">
      <c r="R105" s="2"/>
      <c r="W105" s="1" t="str">
        <f>AVERAGE(VLOOKUP(A105,'🏈NFL Efficiency'!C:N,12,false),VLOOKUP(A105,'🏉NFL'!C:V,20,false))</f>
        <v>#N/A</v>
      </c>
    </row>
    <row r="106">
      <c r="R106" s="2"/>
      <c r="W106" s="1" t="str">
        <f>AVERAGE(VLOOKUP(A106,'🏈NFL Efficiency'!C:N,12,false),VLOOKUP(A106,'🏉NFL'!C:V,20,false))</f>
        <v>#N/A</v>
      </c>
    </row>
    <row r="107">
      <c r="R107" s="2"/>
      <c r="W107" s="1" t="str">
        <f>AVERAGE(VLOOKUP(A107,'🏈NFL Efficiency'!C:N,12,false),VLOOKUP(A107,'🏉NFL'!C:V,20,false))</f>
        <v>#N/A</v>
      </c>
    </row>
    <row r="108">
      <c r="R108" s="2"/>
      <c r="W108" s="1" t="str">
        <f>AVERAGE(VLOOKUP(A108,'🏈NFL Efficiency'!C:N,12,false),VLOOKUP(A108,'🏉NFL'!C:V,20,false))</f>
        <v>#N/A</v>
      </c>
    </row>
    <row r="109">
      <c r="R109" s="2"/>
      <c r="W109" s="1" t="str">
        <f>AVERAGE(VLOOKUP(A109,'🏈NFL Efficiency'!C:N,12,false),VLOOKUP(A109,'🏉NFL'!C:V,20,false))</f>
        <v>#N/A</v>
      </c>
    </row>
    <row r="110">
      <c r="R110" s="2"/>
      <c r="W110" s="1" t="str">
        <f>AVERAGE(VLOOKUP(A110,'🏈NFL Efficiency'!C:N,12,false),VLOOKUP(A110,'🏉NFL'!C:V,20,false))</f>
        <v>#N/A</v>
      </c>
    </row>
    <row r="111">
      <c r="R111" s="2"/>
      <c r="W111" s="1" t="str">
        <f>AVERAGE(VLOOKUP(A111,'🏈NFL Efficiency'!C:N,12,false),VLOOKUP(A111,'🏉NFL'!C:V,20,false))</f>
        <v>#N/A</v>
      </c>
    </row>
    <row r="112">
      <c r="R112" s="2"/>
      <c r="W112" s="1" t="str">
        <f>AVERAGE(VLOOKUP(A112,'🏈NFL Efficiency'!C:N,12,false),VLOOKUP(A112,'🏉NFL'!C:V,20,false))</f>
        <v>#N/A</v>
      </c>
    </row>
    <row r="113">
      <c r="R113" s="2"/>
      <c r="W113" s="1" t="str">
        <f>AVERAGE(VLOOKUP(A113,'🏈NFL Efficiency'!C:N,12,false),VLOOKUP(A113,'🏉NFL'!C:V,20,false))</f>
        <v>#N/A</v>
      </c>
    </row>
    <row r="114">
      <c r="R114" s="2"/>
      <c r="W114" s="1" t="str">
        <f>AVERAGE(VLOOKUP(A114,'🏈NFL Efficiency'!C:N,12,false),VLOOKUP(A114,'🏉NFL'!C:V,20,false))</f>
        <v>#N/A</v>
      </c>
    </row>
    <row r="115">
      <c r="R115" s="2"/>
      <c r="W115" s="1" t="str">
        <f>AVERAGE(VLOOKUP(A115,'🏈NFL Efficiency'!C:N,12,false),VLOOKUP(A115,'🏉NFL'!C:V,20,false))</f>
        <v>#N/A</v>
      </c>
    </row>
    <row r="116">
      <c r="R116" s="2"/>
      <c r="W116" s="1" t="str">
        <f>AVERAGE(VLOOKUP(A116,'🏈NFL Efficiency'!C:N,12,false),VLOOKUP(A116,'🏉NFL'!C:V,20,false))</f>
        <v>#N/A</v>
      </c>
    </row>
    <row r="117">
      <c r="R117" s="2"/>
      <c r="W117" s="1" t="str">
        <f>AVERAGE(VLOOKUP(A117,'🏈NFL Efficiency'!C:N,12,false),VLOOKUP(A117,'🏉NFL'!C:V,20,false))</f>
        <v>#N/A</v>
      </c>
    </row>
    <row r="118">
      <c r="R118" s="2"/>
      <c r="W118" s="1" t="str">
        <f>AVERAGE(VLOOKUP(A118,'🏈NFL Efficiency'!C:N,12,false),VLOOKUP(A118,'🏉NFL'!C:V,20,false))</f>
        <v>#N/A</v>
      </c>
    </row>
    <row r="119">
      <c r="R119" s="2"/>
      <c r="W119" s="1" t="str">
        <f>AVERAGE(VLOOKUP(A119,'🏈NFL Efficiency'!C:N,12,false),VLOOKUP(A119,'🏉NFL'!C:V,20,false))</f>
        <v>#N/A</v>
      </c>
    </row>
    <row r="120">
      <c r="R120" s="2"/>
      <c r="W120" s="1" t="str">
        <f>AVERAGE(VLOOKUP(A120,'🏈NFL Efficiency'!C:N,12,false),VLOOKUP(A120,'🏉NFL'!C:V,20,false))</f>
        <v>#N/A</v>
      </c>
    </row>
    <row r="121">
      <c r="R121" s="2"/>
      <c r="W121" s="1" t="str">
        <f>AVERAGE(VLOOKUP(A121,'🏈NFL Efficiency'!C:N,12,false),VLOOKUP(A121,'🏉NFL'!C:V,20,false))</f>
        <v>#N/A</v>
      </c>
    </row>
    <row r="122">
      <c r="R122" s="2"/>
      <c r="W122" s="1" t="str">
        <f>AVERAGE(VLOOKUP(A122,'🏈NFL Efficiency'!C:N,12,false),VLOOKUP(A122,'🏉NFL'!C:V,20,false))</f>
        <v>#N/A</v>
      </c>
    </row>
    <row r="123">
      <c r="R123" s="2"/>
      <c r="W123" s="1" t="str">
        <f>AVERAGE(VLOOKUP(A123,'🏈NFL Efficiency'!C:N,12,false),VLOOKUP(A123,'🏉NFL'!C:V,20,false))</f>
        <v>#N/A</v>
      </c>
    </row>
    <row r="124">
      <c r="R124" s="2"/>
      <c r="W124" s="1" t="str">
        <f>AVERAGE(VLOOKUP(A124,'🏈NFL Efficiency'!C:N,12,false),VLOOKUP(A124,'🏉NFL'!C:V,20,false))</f>
        <v>#N/A</v>
      </c>
    </row>
    <row r="125">
      <c r="R125" s="2"/>
      <c r="W125" s="1" t="str">
        <f>AVERAGE(VLOOKUP(A125,'🏈NFL Efficiency'!C:N,12,false),VLOOKUP(A125,'🏉NFL'!C:V,20,false))</f>
        <v>#N/A</v>
      </c>
    </row>
    <row r="126">
      <c r="R126" s="2"/>
      <c r="W126" s="1" t="str">
        <f>AVERAGE(VLOOKUP(A126,'🏈NFL Efficiency'!C:N,12,false),VLOOKUP(A126,'🏉NFL'!C:V,20,false))</f>
        <v>#N/A</v>
      </c>
    </row>
    <row r="127">
      <c r="R127" s="2"/>
      <c r="W127" s="1" t="str">
        <f>AVERAGE(VLOOKUP(A127,'🏈NFL Efficiency'!C:N,12,false),VLOOKUP(A127,'🏉NFL'!C:V,20,false))</f>
        <v>#N/A</v>
      </c>
    </row>
    <row r="128">
      <c r="R128" s="2"/>
      <c r="W128" s="1" t="str">
        <f>AVERAGE(VLOOKUP(A128,'🏈NFL Efficiency'!C:N,12,false),VLOOKUP(A128,'🏉NFL'!C:V,20,false))</f>
        <v>#N/A</v>
      </c>
    </row>
    <row r="129">
      <c r="R129" s="2"/>
      <c r="W129" s="1" t="str">
        <f>AVERAGE(VLOOKUP(A129,'🏈NFL Efficiency'!C:N,12,false),VLOOKUP(A129,'🏉NFL'!C:V,20,false))</f>
        <v>#N/A</v>
      </c>
    </row>
    <row r="130">
      <c r="R130" s="2"/>
      <c r="W130" s="1" t="str">
        <f>AVERAGE(VLOOKUP(A130,'🏈NFL Efficiency'!C:N,12,false),VLOOKUP(A130,'🏉NFL'!C:V,20,false))</f>
        <v>#N/A</v>
      </c>
    </row>
    <row r="131">
      <c r="R131" s="2"/>
      <c r="W131" s="1" t="str">
        <f>AVERAGE(VLOOKUP(A131,'🏈NFL Efficiency'!C:N,12,false),VLOOKUP(A131,'🏉NFL'!C:V,20,false))</f>
        <v>#N/A</v>
      </c>
    </row>
    <row r="132">
      <c r="R132" s="2"/>
      <c r="W132" s="1" t="str">
        <f>AVERAGE(VLOOKUP(A132,'🏈NFL Efficiency'!C:N,12,false),VLOOKUP(A132,'🏉NFL'!C:V,20,false))</f>
        <v>#N/A</v>
      </c>
    </row>
    <row r="133">
      <c r="R133" s="2"/>
      <c r="W133" s="1" t="str">
        <f>AVERAGE(VLOOKUP(A133,'🏈NFL Efficiency'!C:N,12,false),VLOOKUP(A133,'🏉NFL'!C:V,20,false))</f>
        <v>#N/A</v>
      </c>
    </row>
    <row r="134">
      <c r="R134" s="2"/>
      <c r="W134" s="1" t="str">
        <f>AVERAGE(VLOOKUP(A134,'🏈NFL Efficiency'!C:N,12,false),VLOOKUP(A134,'🏉NFL'!C:V,20,false))</f>
        <v>#N/A</v>
      </c>
    </row>
    <row r="135">
      <c r="R135" s="2"/>
      <c r="W135" s="1" t="str">
        <f>AVERAGE(VLOOKUP(A135,'🏈NFL Efficiency'!C:N,12,false),VLOOKUP(A135,'🏉NFL'!C:V,20,false))</f>
        <v>#N/A</v>
      </c>
    </row>
    <row r="136">
      <c r="R136" s="2"/>
      <c r="W136" s="1" t="str">
        <f>AVERAGE(VLOOKUP(A136,'🏈NFL Efficiency'!C:N,12,false),VLOOKUP(A136,'🏉NFL'!C:V,20,false))</f>
        <v>#N/A</v>
      </c>
    </row>
    <row r="137">
      <c r="R137" s="2"/>
      <c r="W137" s="1" t="str">
        <f>AVERAGE(VLOOKUP(A137,'🏈NFL Efficiency'!C:N,12,false),VLOOKUP(A137,'🏉NFL'!C:V,20,false))</f>
        <v>#N/A</v>
      </c>
    </row>
    <row r="138">
      <c r="R138" s="2"/>
      <c r="W138" s="1" t="str">
        <f>AVERAGE(VLOOKUP(A138,'🏈NFL Efficiency'!C:N,12,false),VLOOKUP(A138,'🏉NFL'!C:V,20,false))</f>
        <v>#N/A</v>
      </c>
    </row>
    <row r="139">
      <c r="R139" s="2"/>
      <c r="W139" s="1" t="str">
        <f>AVERAGE(VLOOKUP(A139,'🏈NFL Efficiency'!C:N,12,false),VLOOKUP(A139,'🏉NFL'!C:V,20,false))</f>
        <v>#N/A</v>
      </c>
    </row>
    <row r="140">
      <c r="R140" s="2"/>
      <c r="W140" s="1" t="str">
        <f>AVERAGE(VLOOKUP(A140,'🏈NFL Efficiency'!C:N,12,false),VLOOKUP(A140,'🏉NFL'!C:V,20,false))</f>
        <v>#N/A</v>
      </c>
    </row>
    <row r="141">
      <c r="R141" s="2"/>
      <c r="W141" s="1" t="str">
        <f>AVERAGE(VLOOKUP(A141,'🏈NFL Efficiency'!C:N,12,false),VLOOKUP(A141,'🏉NFL'!C:V,20,false))</f>
        <v>#N/A</v>
      </c>
    </row>
    <row r="142">
      <c r="R142" s="2"/>
      <c r="W142" s="1" t="str">
        <f>AVERAGE(VLOOKUP(A142,'🏈NFL Efficiency'!C:N,12,false),VLOOKUP(A142,'🏉NFL'!C:V,20,false))</f>
        <v>#N/A</v>
      </c>
    </row>
    <row r="143">
      <c r="R143" s="2"/>
      <c r="W143" s="1" t="str">
        <f>AVERAGE(VLOOKUP(A143,'🏈NFL Efficiency'!C:N,12,false),VLOOKUP(A143,'🏉NFL'!C:V,20,false))</f>
        <v>#N/A</v>
      </c>
    </row>
    <row r="144">
      <c r="R144" s="2"/>
      <c r="W144" s="1" t="str">
        <f>AVERAGE(VLOOKUP(A144,'🏈NFL Efficiency'!C:N,12,false),VLOOKUP(A144,'🏉NFL'!C:V,20,false))</f>
        <v>#N/A</v>
      </c>
    </row>
    <row r="145">
      <c r="R145" s="2"/>
      <c r="W145" s="1" t="str">
        <f>AVERAGE(VLOOKUP(A145,'🏈NFL Efficiency'!C:N,12,false),VLOOKUP(A145,'🏉NFL'!C:V,20,false))</f>
        <v>#N/A</v>
      </c>
    </row>
    <row r="146">
      <c r="R146" s="2"/>
      <c r="W146" s="1" t="str">
        <f>AVERAGE(VLOOKUP(A146,'🏈NFL Efficiency'!C:N,12,false),VLOOKUP(A146,'🏉NFL'!C:V,20,false))</f>
        <v>#N/A</v>
      </c>
    </row>
    <row r="147">
      <c r="R147" s="2"/>
      <c r="W147" s="1" t="str">
        <f>AVERAGE(VLOOKUP(A147,'🏈NFL Efficiency'!C:N,12,false),VLOOKUP(A147,'🏉NFL'!C:V,20,false))</f>
        <v>#N/A</v>
      </c>
    </row>
    <row r="148">
      <c r="R148" s="2"/>
      <c r="W148" s="1" t="str">
        <f>AVERAGE(VLOOKUP(A148,'🏈NFL Efficiency'!C:N,12,false),VLOOKUP(A148,'🏉NFL'!C:V,20,false))</f>
        <v>#N/A</v>
      </c>
    </row>
    <row r="149">
      <c r="R149" s="2"/>
      <c r="W149" s="1" t="str">
        <f>AVERAGE(VLOOKUP(A149,'🏈NFL Efficiency'!C:N,12,false),VLOOKUP(A149,'🏉NFL'!C:V,20,false))</f>
        <v>#N/A</v>
      </c>
    </row>
    <row r="150">
      <c r="R150" s="2"/>
      <c r="W150" s="1" t="str">
        <f>AVERAGE(VLOOKUP(A150,'🏈NFL Efficiency'!C:N,12,false),VLOOKUP(A150,'🏉NFL'!C:V,20,false))</f>
        <v>#N/A</v>
      </c>
    </row>
    <row r="151">
      <c r="R151" s="2"/>
      <c r="W151" s="1" t="str">
        <f>AVERAGE(VLOOKUP(A151,'🏈NFL Efficiency'!C:N,12,false),VLOOKUP(A151,'🏉NFL'!C:V,20,false))</f>
        <v>#N/A</v>
      </c>
    </row>
    <row r="152">
      <c r="R152" s="2"/>
      <c r="W152" s="1" t="str">
        <f>AVERAGE(VLOOKUP(A152,'🏈NFL Efficiency'!C:N,12,false),VLOOKUP(A152,'🏉NFL'!C:V,20,false))</f>
        <v>#N/A</v>
      </c>
    </row>
    <row r="153">
      <c r="R153" s="2"/>
      <c r="W153" s="1" t="str">
        <f>AVERAGE(VLOOKUP(A153,'🏈NFL Efficiency'!C:N,12,false),VLOOKUP(A153,'🏉NFL'!C:V,20,false))</f>
        <v>#N/A</v>
      </c>
    </row>
    <row r="154">
      <c r="R154" s="2"/>
      <c r="W154" s="1" t="str">
        <f>AVERAGE(VLOOKUP(A154,'🏈NFL Efficiency'!C:N,12,false),VLOOKUP(A154,'🏉NFL'!C:V,20,false))</f>
        <v>#N/A</v>
      </c>
    </row>
    <row r="155">
      <c r="R155" s="2"/>
      <c r="W155" s="1" t="str">
        <f>AVERAGE(VLOOKUP(A155,'🏈NFL Efficiency'!C:N,12,false),VLOOKUP(A155,'🏉NFL'!C:V,20,false))</f>
        <v>#N/A</v>
      </c>
    </row>
    <row r="156">
      <c r="R156" s="2"/>
      <c r="W156" s="1" t="str">
        <f>AVERAGE(VLOOKUP(A156,'🏈NFL Efficiency'!C:N,12,false),VLOOKUP(A156,'🏉NFL'!C:V,20,false))</f>
        <v>#N/A</v>
      </c>
    </row>
    <row r="157">
      <c r="R157" s="2"/>
      <c r="W157" s="1" t="str">
        <f>AVERAGE(VLOOKUP(A157,'🏈NFL Efficiency'!C:N,12,false),VLOOKUP(A157,'🏉NFL'!C:V,20,false))</f>
        <v>#N/A</v>
      </c>
    </row>
    <row r="158">
      <c r="R158" s="2"/>
      <c r="W158" s="1" t="str">
        <f>AVERAGE(VLOOKUP(A158,'🏈NFL Efficiency'!C:N,12,false),VLOOKUP(A158,'🏉NFL'!C:V,20,false))</f>
        <v>#N/A</v>
      </c>
    </row>
    <row r="159">
      <c r="R159" s="2"/>
      <c r="W159" s="1" t="str">
        <f>AVERAGE(VLOOKUP(A159,'🏈NFL Efficiency'!C:N,12,false),VLOOKUP(A159,'🏉NFL'!C:V,20,false))</f>
        <v>#N/A</v>
      </c>
    </row>
    <row r="160">
      <c r="R160" s="2"/>
      <c r="W160" s="1" t="str">
        <f>AVERAGE(VLOOKUP(A160,'🏈NFL Efficiency'!C:N,12,false),VLOOKUP(A160,'🏉NFL'!C:V,20,false))</f>
        <v>#N/A</v>
      </c>
    </row>
    <row r="161">
      <c r="R161" s="2"/>
      <c r="W161" s="1" t="str">
        <f>AVERAGE(VLOOKUP(A161,'🏈NFL Efficiency'!C:N,12,false),VLOOKUP(A161,'🏉NFL'!C:V,20,false))</f>
        <v>#N/A</v>
      </c>
    </row>
    <row r="162">
      <c r="R162" s="2"/>
      <c r="W162" s="1" t="str">
        <f>AVERAGE(VLOOKUP(A162,'🏈NFL Efficiency'!C:N,12,false),VLOOKUP(A162,'🏉NFL'!C:V,20,false))</f>
        <v>#N/A</v>
      </c>
    </row>
    <row r="163">
      <c r="R163" s="2"/>
      <c r="W163" s="1" t="str">
        <f>AVERAGE(VLOOKUP(A163,'🏈NFL Efficiency'!C:N,12,false),VLOOKUP(A163,'🏉NFL'!C:V,20,false))</f>
        <v>#N/A</v>
      </c>
    </row>
    <row r="164">
      <c r="R164" s="2"/>
      <c r="W164" s="1" t="str">
        <f>AVERAGE(VLOOKUP(A164,'🏈NFL Efficiency'!C:N,12,false),VLOOKUP(A164,'🏉NFL'!C:V,20,false))</f>
        <v>#N/A</v>
      </c>
    </row>
    <row r="165">
      <c r="R165" s="2"/>
      <c r="W165" s="1" t="str">
        <f>AVERAGE(VLOOKUP(A165,'🏈NFL Efficiency'!C:N,12,false),VLOOKUP(A165,'🏉NFL'!C:V,20,false))</f>
        <v>#N/A</v>
      </c>
    </row>
    <row r="166">
      <c r="R166" s="2"/>
      <c r="W166" s="1" t="str">
        <f>AVERAGE(VLOOKUP(A166,'🏈NFL Efficiency'!C:N,12,false),VLOOKUP(A166,'🏉NFL'!C:V,20,false))</f>
        <v>#N/A</v>
      </c>
    </row>
    <row r="167">
      <c r="R167" s="2"/>
      <c r="W167" s="1" t="str">
        <f>AVERAGE(VLOOKUP(A167,'🏈NFL Efficiency'!C:N,12,false),VLOOKUP(A167,'🏉NFL'!C:V,20,false))</f>
        <v>#N/A</v>
      </c>
    </row>
    <row r="168">
      <c r="R168" s="2"/>
      <c r="W168" s="1" t="str">
        <f>AVERAGE(VLOOKUP(A168,'🏈NFL Efficiency'!C:N,12,false),VLOOKUP(A168,'🏉NFL'!C:V,20,false))</f>
        <v>#N/A</v>
      </c>
    </row>
    <row r="169">
      <c r="R169" s="2"/>
      <c r="W169" s="1" t="str">
        <f>AVERAGE(VLOOKUP(A169,'🏈NFL Efficiency'!C:N,12,false),VLOOKUP(A169,'🏉NFL'!C:V,20,false))</f>
        <v>#N/A</v>
      </c>
    </row>
    <row r="170">
      <c r="R170" s="2"/>
      <c r="W170" s="1" t="str">
        <f>AVERAGE(VLOOKUP(A170,'🏈NFL Efficiency'!C:N,12,false),VLOOKUP(A170,'🏉NFL'!C:V,20,false))</f>
        <v>#N/A</v>
      </c>
    </row>
    <row r="171">
      <c r="R171" s="2"/>
      <c r="W171" s="1" t="str">
        <f>AVERAGE(VLOOKUP(A171,'🏈NFL Efficiency'!C:N,12,false),VLOOKUP(A171,'🏉NFL'!C:V,20,false))</f>
        <v>#N/A</v>
      </c>
    </row>
    <row r="172">
      <c r="R172" s="2"/>
      <c r="W172" s="1" t="str">
        <f>AVERAGE(VLOOKUP(A172,'🏈NFL Efficiency'!C:N,12,false),VLOOKUP(A172,'🏉NFL'!C:V,20,false))</f>
        <v>#N/A</v>
      </c>
    </row>
    <row r="173">
      <c r="R173" s="2"/>
      <c r="W173" s="1" t="str">
        <f>AVERAGE(VLOOKUP(A173,'🏈NFL Efficiency'!C:N,12,false),VLOOKUP(A173,'🏉NFL'!C:V,20,false))</f>
        <v>#N/A</v>
      </c>
    </row>
    <row r="174">
      <c r="R174" s="2"/>
      <c r="W174" s="1" t="str">
        <f>AVERAGE(VLOOKUP(A174,'🏈NFL Efficiency'!C:N,12,false),VLOOKUP(A174,'🏉NFL'!C:V,20,false))</f>
        <v>#N/A</v>
      </c>
    </row>
    <row r="175">
      <c r="R175" s="2"/>
      <c r="W175" s="1" t="str">
        <f>AVERAGE(VLOOKUP(A175,'🏈NFL Efficiency'!C:N,12,false),VLOOKUP(A175,'🏉NFL'!C:V,20,false))</f>
        <v>#N/A</v>
      </c>
    </row>
    <row r="176">
      <c r="R176" s="2"/>
      <c r="W176" s="1" t="str">
        <f>AVERAGE(VLOOKUP(A176,'🏈NFL Efficiency'!C:N,12,false),VLOOKUP(A176,'🏉NFL'!C:V,20,false))</f>
        <v>#N/A</v>
      </c>
    </row>
    <row r="177">
      <c r="R177" s="2"/>
      <c r="W177" s="1" t="str">
        <f>AVERAGE(VLOOKUP(A177,'🏈NFL Efficiency'!C:N,12,false),VLOOKUP(A177,'🏉NFL'!C:V,20,false))</f>
        <v>#N/A</v>
      </c>
    </row>
    <row r="178">
      <c r="R178" s="2"/>
      <c r="W178" s="1" t="str">
        <f>AVERAGE(VLOOKUP(A178,'🏈NFL Efficiency'!C:N,12,false),VLOOKUP(A178,'🏉NFL'!C:V,20,false))</f>
        <v>#N/A</v>
      </c>
    </row>
    <row r="179">
      <c r="R179" s="2"/>
      <c r="W179" s="1" t="str">
        <f>AVERAGE(VLOOKUP(A179,'🏈NFL Efficiency'!C:N,12,false),VLOOKUP(A179,'🏉NFL'!C:V,20,false))</f>
        <v>#N/A</v>
      </c>
    </row>
    <row r="180">
      <c r="R180" s="2"/>
      <c r="W180" s="1" t="str">
        <f>AVERAGE(VLOOKUP(A180,'🏈NFL Efficiency'!C:N,12,false),VLOOKUP(A180,'🏉NFL'!C:V,20,false))</f>
        <v>#N/A</v>
      </c>
    </row>
    <row r="181">
      <c r="R181" s="2"/>
      <c r="W181" s="1" t="str">
        <f>AVERAGE(VLOOKUP(A181,'🏈NFL Efficiency'!C:N,12,false),VLOOKUP(A181,'🏉NFL'!C:V,20,false))</f>
        <v>#N/A</v>
      </c>
    </row>
    <row r="182">
      <c r="R182" s="2"/>
      <c r="W182" s="1" t="str">
        <f>AVERAGE(VLOOKUP(A182,'🏈NFL Efficiency'!C:N,12,false),VLOOKUP(A182,'🏉NFL'!C:V,20,false))</f>
        <v>#N/A</v>
      </c>
    </row>
    <row r="183">
      <c r="R183" s="2"/>
      <c r="W183" s="1" t="str">
        <f>AVERAGE(VLOOKUP(A183,'🏈NFL Efficiency'!C:N,12,false),VLOOKUP(A183,'🏉NFL'!C:V,20,false))</f>
        <v>#N/A</v>
      </c>
    </row>
    <row r="184">
      <c r="R184" s="2"/>
      <c r="W184" s="1" t="str">
        <f>AVERAGE(VLOOKUP(A184,'🏈NFL Efficiency'!C:N,12,false),VLOOKUP(A184,'🏉NFL'!C:V,20,false))</f>
        <v>#N/A</v>
      </c>
    </row>
    <row r="185">
      <c r="R185" s="2"/>
      <c r="W185" s="1" t="str">
        <f>AVERAGE(VLOOKUP(A185,'🏈NFL Efficiency'!C:N,12,false),VLOOKUP(A185,'🏉NFL'!C:V,20,false))</f>
        <v>#N/A</v>
      </c>
    </row>
    <row r="186">
      <c r="R186" s="2"/>
      <c r="W186" s="1" t="str">
        <f>AVERAGE(VLOOKUP(A186,'🏈NFL Efficiency'!C:N,12,false),VLOOKUP(A186,'🏉NFL'!C:V,20,false))</f>
        <v>#N/A</v>
      </c>
    </row>
    <row r="187">
      <c r="R187" s="2"/>
      <c r="W187" s="1" t="str">
        <f>AVERAGE(VLOOKUP(A187,'🏈NFL Efficiency'!C:N,12,false),VLOOKUP(A187,'🏉NFL'!C:V,20,false))</f>
        <v>#N/A</v>
      </c>
    </row>
    <row r="188">
      <c r="R188" s="2"/>
      <c r="W188" s="1" t="str">
        <f>AVERAGE(VLOOKUP(A188,'🏈NFL Efficiency'!C:N,12,false),VLOOKUP(A188,'🏉NFL'!C:V,20,false))</f>
        <v>#N/A</v>
      </c>
    </row>
    <row r="189">
      <c r="R189" s="2"/>
      <c r="W189" s="1" t="str">
        <f>AVERAGE(VLOOKUP(A189,'🏈NFL Efficiency'!C:N,12,false),VLOOKUP(A189,'🏉NFL'!C:V,20,false))</f>
        <v>#N/A</v>
      </c>
    </row>
    <row r="190">
      <c r="R190" s="2"/>
      <c r="W190" s="1" t="str">
        <f>AVERAGE(VLOOKUP(A190,'🏈NFL Efficiency'!C:N,12,false),VLOOKUP(A190,'🏉NFL'!C:V,20,false))</f>
        <v>#N/A</v>
      </c>
    </row>
    <row r="191">
      <c r="R191" s="2"/>
      <c r="W191" s="1" t="str">
        <f>AVERAGE(VLOOKUP(A191,'🏈NFL Efficiency'!C:N,12,false),VLOOKUP(A191,'🏉NFL'!C:V,20,false))</f>
        <v>#N/A</v>
      </c>
    </row>
    <row r="192">
      <c r="R192" s="2"/>
      <c r="W192" s="1" t="str">
        <f>AVERAGE(VLOOKUP(A192,'🏈NFL Efficiency'!C:N,12,false),VLOOKUP(A192,'🏉NFL'!C:V,20,false))</f>
        <v>#N/A</v>
      </c>
    </row>
    <row r="193">
      <c r="R193" s="2"/>
      <c r="W193" s="1" t="str">
        <f>AVERAGE(VLOOKUP(A193,'🏈NFL Efficiency'!C:N,12,false),VLOOKUP(A193,'🏉NFL'!C:V,20,false))</f>
        <v>#N/A</v>
      </c>
    </row>
    <row r="194">
      <c r="R194" s="2"/>
      <c r="W194" s="1" t="str">
        <f>AVERAGE(VLOOKUP(A194,'🏈NFL Efficiency'!C:N,12,false),VLOOKUP(A194,'🏉NFL'!C:V,20,false))</f>
        <v>#N/A</v>
      </c>
    </row>
    <row r="195">
      <c r="R195" s="2"/>
      <c r="W195" s="1" t="str">
        <f>AVERAGE(VLOOKUP(A195,'🏈NFL Efficiency'!C:N,12,false),VLOOKUP(A195,'🏉NFL'!C:V,20,false))</f>
        <v>#N/A</v>
      </c>
    </row>
    <row r="196">
      <c r="R196" s="2"/>
      <c r="W196" s="1" t="str">
        <f>AVERAGE(VLOOKUP(A196,'🏈NFL Efficiency'!C:N,12,false),VLOOKUP(A196,'🏉NFL'!C:V,20,false))</f>
        <v>#N/A</v>
      </c>
    </row>
    <row r="197">
      <c r="R197" s="2"/>
      <c r="W197" s="1" t="str">
        <f>AVERAGE(VLOOKUP(A197,'🏈NFL Efficiency'!C:N,12,false),VLOOKUP(A197,'🏉NFL'!C:V,20,false))</f>
        <v>#N/A</v>
      </c>
    </row>
    <row r="198">
      <c r="R198" s="2"/>
      <c r="W198" s="1" t="str">
        <f>AVERAGE(VLOOKUP(A198,'🏈NFL Efficiency'!C:N,12,false),VLOOKUP(A198,'🏉NFL'!C:V,20,false))</f>
        <v>#N/A</v>
      </c>
    </row>
    <row r="199">
      <c r="R199" s="2"/>
      <c r="W199" s="1" t="str">
        <f>AVERAGE(VLOOKUP(A199,'🏈NFL Efficiency'!C:N,12,false),VLOOKUP(A199,'🏉NFL'!C:V,20,false))</f>
        <v>#N/A</v>
      </c>
    </row>
    <row r="200">
      <c r="R200" s="2"/>
      <c r="W200" s="1" t="str">
        <f>AVERAGE(VLOOKUP(A200,'🏈NFL Efficiency'!C:N,12,false),VLOOKUP(A200,'🏉NFL'!C:V,20,false))</f>
        <v>#N/A</v>
      </c>
    </row>
    <row r="201">
      <c r="R201" s="2"/>
      <c r="W201" s="1" t="str">
        <f>AVERAGE(VLOOKUP(A201,'🏈NFL Efficiency'!C:N,12,false),VLOOKUP(A201,'🏉NFL'!C:V,20,false))</f>
        <v>#N/A</v>
      </c>
    </row>
    <row r="202">
      <c r="R202" s="2"/>
      <c r="W202" s="1" t="str">
        <f>AVERAGE(VLOOKUP(A202,'🏈NFL Efficiency'!C:N,12,false),VLOOKUP(A202,'🏉NFL'!C:V,20,false))</f>
        <v>#N/A</v>
      </c>
    </row>
    <row r="203">
      <c r="R203" s="2"/>
      <c r="W203" s="1" t="str">
        <f>AVERAGE(VLOOKUP(A203,'🏈NFL Efficiency'!C:N,12,false),VLOOKUP(A203,'🏉NFL'!C:V,20,false))</f>
        <v>#N/A</v>
      </c>
    </row>
    <row r="204">
      <c r="R204" s="2"/>
      <c r="W204" s="1" t="str">
        <f>AVERAGE(VLOOKUP(A204,'🏈NFL Efficiency'!C:N,12,false),VLOOKUP(A204,'🏉NFL'!C:V,20,false))</f>
        <v>#N/A</v>
      </c>
    </row>
    <row r="205">
      <c r="R205" s="2"/>
      <c r="W205" s="1" t="str">
        <f>AVERAGE(VLOOKUP(A205,'🏈NFL Efficiency'!C:N,12,false),VLOOKUP(A205,'🏉NFL'!C:V,20,false))</f>
        <v>#N/A</v>
      </c>
    </row>
    <row r="206">
      <c r="R206" s="2"/>
      <c r="W206" s="1" t="str">
        <f>AVERAGE(VLOOKUP(A206,'🏈NFL Efficiency'!C:N,12,false),VLOOKUP(A206,'🏉NFL'!C:V,20,false))</f>
        <v>#N/A</v>
      </c>
    </row>
    <row r="207">
      <c r="R207" s="2"/>
      <c r="W207" s="1" t="str">
        <f>AVERAGE(VLOOKUP(A207,'🏈NFL Efficiency'!C:N,12,false),VLOOKUP(A207,'🏉NFL'!C:V,20,false))</f>
        <v>#N/A</v>
      </c>
    </row>
    <row r="208">
      <c r="R208" s="2"/>
      <c r="W208" s="1" t="str">
        <f>AVERAGE(VLOOKUP(A208,'🏈NFL Efficiency'!C:N,12,false),VLOOKUP(A208,'🏉NFL'!C:V,20,false))</f>
        <v>#N/A</v>
      </c>
    </row>
    <row r="209">
      <c r="R209" s="2"/>
      <c r="W209" s="1" t="str">
        <f>AVERAGE(VLOOKUP(A209,'🏈NFL Efficiency'!C:N,12,false),VLOOKUP(A209,'🏉NFL'!C:V,20,false))</f>
        <v>#N/A</v>
      </c>
    </row>
    <row r="210">
      <c r="R210" s="2"/>
      <c r="W210" s="1" t="str">
        <f>AVERAGE(VLOOKUP(A210,'🏈NFL Efficiency'!C:N,12,false),VLOOKUP(A210,'🏉NFL'!C:V,20,false))</f>
        <v>#N/A</v>
      </c>
    </row>
    <row r="211">
      <c r="R211" s="2"/>
      <c r="W211" s="1" t="str">
        <f>AVERAGE(VLOOKUP(A211,'🏈NFL Efficiency'!C:N,12,false),VLOOKUP(A211,'🏉NFL'!C:V,20,false))</f>
        <v>#N/A</v>
      </c>
    </row>
    <row r="212">
      <c r="R212" s="2"/>
      <c r="W212" s="1" t="str">
        <f>AVERAGE(VLOOKUP(A212,'🏈NFL Efficiency'!C:N,12,false),VLOOKUP(A212,'🏉NFL'!C:V,20,false))</f>
        <v>#N/A</v>
      </c>
    </row>
    <row r="213">
      <c r="R213" s="2"/>
      <c r="W213" s="1" t="str">
        <f>AVERAGE(VLOOKUP(A213,'🏈NFL Efficiency'!C:N,12,false),VLOOKUP(A213,'🏉NFL'!C:V,20,false))</f>
        <v>#N/A</v>
      </c>
    </row>
    <row r="214">
      <c r="R214" s="2"/>
      <c r="W214" s="1" t="str">
        <f>AVERAGE(VLOOKUP(A214,'🏈NFL Efficiency'!C:N,12,false),VLOOKUP(A214,'🏉NFL'!C:V,20,false))</f>
        <v>#N/A</v>
      </c>
    </row>
    <row r="215">
      <c r="R215" s="2"/>
      <c r="W215" s="1" t="str">
        <f>AVERAGE(VLOOKUP(A215,'🏈NFL Efficiency'!C:N,12,false),VLOOKUP(A215,'🏉NFL'!C:V,20,false))</f>
        <v>#N/A</v>
      </c>
    </row>
    <row r="216">
      <c r="R216" s="2"/>
      <c r="W216" s="1" t="str">
        <f>AVERAGE(VLOOKUP(A216,'🏈NFL Efficiency'!C:N,12,false),VLOOKUP(A216,'🏉NFL'!C:V,20,false))</f>
        <v>#N/A</v>
      </c>
    </row>
    <row r="217">
      <c r="R217" s="2"/>
      <c r="W217" s="1" t="str">
        <f>AVERAGE(VLOOKUP(A217,'🏈NFL Efficiency'!C:N,12,false),VLOOKUP(A217,'🏉NFL'!C:V,20,false))</f>
        <v>#N/A</v>
      </c>
    </row>
    <row r="218">
      <c r="R218" s="2"/>
      <c r="W218" s="1" t="str">
        <f>AVERAGE(VLOOKUP(A218,'🏈NFL Efficiency'!C:N,12,false),VLOOKUP(A218,'🏉NFL'!C:V,20,false))</f>
        <v>#N/A</v>
      </c>
    </row>
    <row r="219">
      <c r="R219" s="2"/>
      <c r="W219" s="1" t="str">
        <f>AVERAGE(VLOOKUP(A219,'🏈NFL Efficiency'!C:N,12,false),VLOOKUP(A219,'🏉NFL'!C:V,20,false))</f>
        <v>#N/A</v>
      </c>
    </row>
    <row r="220">
      <c r="R220" s="2"/>
      <c r="W220" s="1" t="str">
        <f>AVERAGE(VLOOKUP(A220,'🏈NFL Efficiency'!C:N,12,false),VLOOKUP(A220,'🏉NFL'!C:V,20,false))</f>
        <v>#N/A</v>
      </c>
    </row>
    <row r="221">
      <c r="R221" s="2"/>
      <c r="W221" s="1" t="str">
        <f>AVERAGE(VLOOKUP(A221,'🏈NFL Efficiency'!C:N,12,false),VLOOKUP(A221,'🏉NFL'!C:V,20,false))</f>
        <v>#N/A</v>
      </c>
    </row>
    <row r="222">
      <c r="R222" s="2"/>
      <c r="W222" s="1" t="str">
        <f>AVERAGE(VLOOKUP(A222,'🏈NFL Efficiency'!C:N,12,false),VLOOKUP(A222,'🏉NFL'!C:V,20,false))</f>
        <v>#N/A</v>
      </c>
    </row>
    <row r="223">
      <c r="R223" s="2"/>
      <c r="W223" s="1" t="str">
        <f>AVERAGE(VLOOKUP(A223,'🏈NFL Efficiency'!C:N,12,false),VLOOKUP(A223,'🏉NFL'!C:V,20,false))</f>
        <v>#N/A</v>
      </c>
    </row>
    <row r="224">
      <c r="R224" s="2"/>
      <c r="W224" s="1" t="str">
        <f>AVERAGE(VLOOKUP(A224,'🏈NFL Efficiency'!C:N,12,false),VLOOKUP(A224,'🏉NFL'!C:V,20,false))</f>
        <v>#N/A</v>
      </c>
    </row>
    <row r="225">
      <c r="R225" s="2"/>
      <c r="W225" s="1" t="str">
        <f>AVERAGE(VLOOKUP(A225,'🏈NFL Efficiency'!C:N,12,false),VLOOKUP(A225,'🏉NFL'!C:V,20,false))</f>
        <v>#N/A</v>
      </c>
    </row>
    <row r="226">
      <c r="R226" s="2"/>
      <c r="W226" s="1" t="str">
        <f>AVERAGE(VLOOKUP(A226,'🏈NFL Efficiency'!C:N,12,false),VLOOKUP(A226,'🏉NFL'!C:V,20,false))</f>
        <v>#N/A</v>
      </c>
    </row>
    <row r="227">
      <c r="R227" s="2"/>
      <c r="W227" s="1" t="str">
        <f>AVERAGE(VLOOKUP(A227,'🏈NFL Efficiency'!C:N,12,false),VLOOKUP(A227,'🏉NFL'!C:V,20,false))</f>
        <v>#N/A</v>
      </c>
    </row>
    <row r="228">
      <c r="R228" s="2"/>
      <c r="W228" s="1" t="str">
        <f>AVERAGE(VLOOKUP(A228,'🏈NFL Efficiency'!C:N,12,false),VLOOKUP(A228,'🏉NFL'!C:V,20,false))</f>
        <v>#N/A</v>
      </c>
    </row>
    <row r="229">
      <c r="R229" s="2"/>
      <c r="W229" s="1" t="str">
        <f>AVERAGE(VLOOKUP(A229,'🏈NFL Efficiency'!C:N,12,false),VLOOKUP(A229,'🏉NFL'!C:V,20,false))</f>
        <v>#N/A</v>
      </c>
    </row>
    <row r="230">
      <c r="R230" s="2"/>
      <c r="W230" s="1" t="str">
        <f>AVERAGE(VLOOKUP(A230,'🏈NFL Efficiency'!C:N,12,false),VLOOKUP(A230,'🏉NFL'!C:V,20,false))</f>
        <v>#N/A</v>
      </c>
    </row>
    <row r="231">
      <c r="R231" s="2"/>
      <c r="W231" s="1" t="str">
        <f>AVERAGE(VLOOKUP(A231,'🏈NFL Efficiency'!C:N,12,false),VLOOKUP(A231,'🏉NFL'!C:V,20,false))</f>
        <v>#N/A</v>
      </c>
    </row>
    <row r="232">
      <c r="R232" s="2"/>
      <c r="W232" s="1" t="str">
        <f>AVERAGE(VLOOKUP(A232,'🏈NFL Efficiency'!C:N,12,false),VLOOKUP(A232,'🏉NFL'!C:V,20,false))</f>
        <v>#N/A</v>
      </c>
    </row>
    <row r="233">
      <c r="R233" s="2"/>
      <c r="W233" s="1" t="str">
        <f>AVERAGE(VLOOKUP(A233,'🏈NFL Efficiency'!C:N,12,false),VLOOKUP(A233,'🏉NFL'!C:V,20,false))</f>
        <v>#N/A</v>
      </c>
    </row>
    <row r="234">
      <c r="R234" s="2"/>
      <c r="W234" s="1" t="str">
        <f>AVERAGE(VLOOKUP(A234,'🏈NFL Efficiency'!C:N,12,false),VLOOKUP(A234,'🏉NFL'!C:V,20,false))</f>
        <v>#N/A</v>
      </c>
    </row>
    <row r="235">
      <c r="R235" s="2"/>
      <c r="W235" s="1" t="str">
        <f>AVERAGE(VLOOKUP(A235,'🏈NFL Efficiency'!C:N,12,false),VLOOKUP(A235,'🏉NFL'!C:V,20,false))</f>
        <v>#N/A</v>
      </c>
    </row>
    <row r="236">
      <c r="R236" s="2"/>
      <c r="W236" s="1" t="str">
        <f>AVERAGE(VLOOKUP(A236,'🏈NFL Efficiency'!C:N,12,false),VLOOKUP(A236,'🏉NFL'!C:V,20,false))</f>
        <v>#N/A</v>
      </c>
    </row>
    <row r="237">
      <c r="R237" s="2"/>
      <c r="W237" s="1" t="str">
        <f>AVERAGE(VLOOKUP(A237,'🏈NFL Efficiency'!C:N,12,false),VLOOKUP(A237,'🏉NFL'!C:V,20,false))</f>
        <v>#N/A</v>
      </c>
    </row>
    <row r="238">
      <c r="R238" s="2"/>
      <c r="W238" s="1" t="str">
        <f>AVERAGE(VLOOKUP(A238,'🏈NFL Efficiency'!C:N,12,false),VLOOKUP(A238,'🏉NFL'!C:V,20,false))</f>
        <v>#N/A</v>
      </c>
    </row>
    <row r="239">
      <c r="R239" s="2"/>
      <c r="W239" s="1" t="str">
        <f>AVERAGE(VLOOKUP(A239,'🏈NFL Efficiency'!C:N,12,false),VLOOKUP(A239,'🏉NFL'!C:V,20,false))</f>
        <v>#N/A</v>
      </c>
    </row>
    <row r="240">
      <c r="R240" s="2"/>
      <c r="W240" s="1" t="str">
        <f>AVERAGE(VLOOKUP(A240,'🏈NFL Efficiency'!C:N,12,false),VLOOKUP(A240,'🏉NFL'!C:V,20,false))</f>
        <v>#N/A</v>
      </c>
    </row>
    <row r="241">
      <c r="R241" s="2"/>
      <c r="W241" s="1" t="str">
        <f>AVERAGE(VLOOKUP(A241,'🏈NFL Efficiency'!C:N,12,false),VLOOKUP(A241,'🏉NFL'!C:V,20,false))</f>
        <v>#N/A</v>
      </c>
    </row>
    <row r="242">
      <c r="R242" s="2"/>
      <c r="W242" s="1" t="str">
        <f>AVERAGE(VLOOKUP(A242,'🏈NFL Efficiency'!C:N,12,false),VLOOKUP(A242,'🏉NFL'!C:V,20,false))</f>
        <v>#N/A</v>
      </c>
    </row>
    <row r="243">
      <c r="R243" s="2"/>
      <c r="W243" s="1" t="str">
        <f>AVERAGE(VLOOKUP(A243,'🏈NFL Efficiency'!C:N,12,false),VLOOKUP(A243,'🏉NFL'!C:V,20,false))</f>
        <v>#N/A</v>
      </c>
    </row>
    <row r="244">
      <c r="R244" s="2"/>
      <c r="W244" s="1" t="str">
        <f>AVERAGE(VLOOKUP(A244,'🏈NFL Efficiency'!C:N,12,false),VLOOKUP(A244,'🏉NFL'!C:V,20,false))</f>
        <v>#N/A</v>
      </c>
    </row>
    <row r="245">
      <c r="R245" s="2"/>
      <c r="W245" s="1" t="str">
        <f>AVERAGE(VLOOKUP(A245,'🏈NFL Efficiency'!C:N,12,false),VLOOKUP(A245,'🏉NFL'!C:V,20,false))</f>
        <v>#N/A</v>
      </c>
    </row>
    <row r="246">
      <c r="R246" s="2"/>
      <c r="W246" s="1" t="str">
        <f>AVERAGE(VLOOKUP(A246,'🏈NFL Efficiency'!C:N,12,false),VLOOKUP(A246,'🏉NFL'!C:V,20,false))</f>
        <v>#N/A</v>
      </c>
    </row>
    <row r="247">
      <c r="R247" s="2"/>
      <c r="W247" s="1" t="str">
        <f>AVERAGE(VLOOKUP(A247,'🏈NFL Efficiency'!C:N,12,false),VLOOKUP(A247,'🏉NFL'!C:V,20,false))</f>
        <v>#N/A</v>
      </c>
    </row>
    <row r="248">
      <c r="R248" s="2"/>
      <c r="W248" s="1" t="str">
        <f>AVERAGE(VLOOKUP(A248,'🏈NFL Efficiency'!C:N,12,false),VLOOKUP(A248,'🏉NFL'!C:V,20,false))</f>
        <v>#N/A</v>
      </c>
    </row>
    <row r="249">
      <c r="R249" s="2"/>
      <c r="W249" s="1" t="str">
        <f>AVERAGE(VLOOKUP(A249,'🏈NFL Efficiency'!C:N,12,false),VLOOKUP(A249,'🏉NFL'!C:V,20,false))</f>
        <v>#N/A</v>
      </c>
    </row>
    <row r="250">
      <c r="R250" s="2"/>
      <c r="W250" s="1" t="str">
        <f>AVERAGE(VLOOKUP(A250,'🏈NFL Efficiency'!C:N,12,false),VLOOKUP(A250,'🏉NFL'!C:V,20,false))</f>
        <v>#N/A</v>
      </c>
    </row>
    <row r="251">
      <c r="R251" s="2"/>
      <c r="W251" s="1" t="str">
        <f>AVERAGE(VLOOKUP(A251,'🏈NFL Efficiency'!C:N,12,false),VLOOKUP(A251,'🏉NFL'!C:V,20,false))</f>
        <v>#N/A</v>
      </c>
    </row>
    <row r="252">
      <c r="R252" s="2"/>
      <c r="W252" s="1" t="str">
        <f>AVERAGE(VLOOKUP(A252,'🏈NFL Efficiency'!C:N,12,false),VLOOKUP(A252,'🏉NFL'!C:V,20,false))</f>
        <v>#N/A</v>
      </c>
    </row>
    <row r="253">
      <c r="R253" s="2"/>
      <c r="W253" s="1" t="str">
        <f>AVERAGE(VLOOKUP(A253,'🏈NFL Efficiency'!C:N,12,false),VLOOKUP(A253,'🏉NFL'!C:V,20,false))</f>
        <v>#N/A</v>
      </c>
    </row>
    <row r="254">
      <c r="R254" s="2"/>
      <c r="W254" s="1" t="str">
        <f>AVERAGE(VLOOKUP(A254,'🏈NFL Efficiency'!C:N,12,false),VLOOKUP(A254,'🏉NFL'!C:V,20,false))</f>
        <v>#N/A</v>
      </c>
    </row>
    <row r="255">
      <c r="R255" s="2"/>
      <c r="W255" s="1" t="str">
        <f>AVERAGE(VLOOKUP(A255,'🏈NFL Efficiency'!C:N,12,false),VLOOKUP(A255,'🏉NFL'!C:V,20,false))</f>
        <v>#N/A</v>
      </c>
    </row>
    <row r="256">
      <c r="R256" s="2"/>
      <c r="W256" s="1" t="str">
        <f>AVERAGE(VLOOKUP(A256,'🏈NFL Efficiency'!C:N,12,false),VLOOKUP(A256,'🏉NFL'!C:V,20,false))</f>
        <v>#N/A</v>
      </c>
    </row>
    <row r="257">
      <c r="R257" s="2"/>
      <c r="W257" s="1" t="str">
        <f>AVERAGE(VLOOKUP(A257,'🏈NFL Efficiency'!C:N,12,false),VLOOKUP(A257,'🏉NFL'!C:V,20,false))</f>
        <v>#N/A</v>
      </c>
    </row>
    <row r="258">
      <c r="R258" s="2"/>
      <c r="W258" s="1" t="str">
        <f>AVERAGE(VLOOKUP(A258,'🏈NFL Efficiency'!C:N,12,false),VLOOKUP(A258,'🏉NFL'!C:V,20,false))</f>
        <v>#N/A</v>
      </c>
    </row>
    <row r="259">
      <c r="R259" s="2"/>
      <c r="W259" s="1" t="str">
        <f>AVERAGE(VLOOKUP(A259,'🏈NFL Efficiency'!C:N,12,false),VLOOKUP(A259,'🏉NFL'!C:V,20,false))</f>
        <v>#N/A</v>
      </c>
    </row>
    <row r="260">
      <c r="R260" s="2"/>
      <c r="W260" s="1" t="str">
        <f>AVERAGE(VLOOKUP(A260,'🏈NFL Efficiency'!C:N,12,false),VLOOKUP(A260,'🏉NFL'!C:V,20,false))</f>
        <v>#N/A</v>
      </c>
    </row>
    <row r="261">
      <c r="R261" s="2"/>
      <c r="W261" s="1" t="str">
        <f>AVERAGE(VLOOKUP(A261,'🏈NFL Efficiency'!C:N,12,false),VLOOKUP(A261,'🏉NFL'!C:V,20,false))</f>
        <v>#N/A</v>
      </c>
    </row>
    <row r="262">
      <c r="R262" s="2"/>
      <c r="W262" s="1" t="str">
        <f>AVERAGE(VLOOKUP(A262,'🏈NFL Efficiency'!C:N,12,false),VLOOKUP(A262,'🏉NFL'!C:V,20,false))</f>
        <v>#N/A</v>
      </c>
    </row>
    <row r="263">
      <c r="R263" s="2"/>
      <c r="W263" s="1" t="str">
        <f>AVERAGE(VLOOKUP(A263,'🏈NFL Efficiency'!C:N,12,false),VLOOKUP(A263,'🏉NFL'!C:V,20,false))</f>
        <v>#N/A</v>
      </c>
    </row>
    <row r="264">
      <c r="R264" s="2"/>
      <c r="W264" s="1" t="str">
        <f>AVERAGE(VLOOKUP(A264,'🏈NFL Efficiency'!C:N,12,false),VLOOKUP(A264,'🏉NFL'!C:V,20,false))</f>
        <v>#N/A</v>
      </c>
    </row>
    <row r="265">
      <c r="R265" s="2"/>
      <c r="W265" s="1" t="str">
        <f>AVERAGE(VLOOKUP(A265,'🏈NFL Efficiency'!C:N,12,false),VLOOKUP(A265,'🏉NFL'!C:V,20,false))</f>
        <v>#N/A</v>
      </c>
    </row>
    <row r="266">
      <c r="R266" s="2"/>
      <c r="W266" s="1" t="str">
        <f>AVERAGE(VLOOKUP(A266,'🏈NFL Efficiency'!C:N,12,false),VLOOKUP(A266,'🏉NFL'!C:V,20,false))</f>
        <v>#N/A</v>
      </c>
    </row>
    <row r="267">
      <c r="R267" s="2"/>
      <c r="W267" s="1" t="str">
        <f>AVERAGE(VLOOKUP(A267,'🏈NFL Efficiency'!C:N,12,false),VLOOKUP(A267,'🏉NFL'!C:V,20,false))</f>
        <v>#N/A</v>
      </c>
    </row>
    <row r="268">
      <c r="R268" s="2"/>
      <c r="W268" s="1" t="str">
        <f>AVERAGE(VLOOKUP(A268,'🏈NFL Efficiency'!C:N,12,false),VLOOKUP(A268,'🏉NFL'!C:V,20,false))</f>
        <v>#N/A</v>
      </c>
    </row>
    <row r="269">
      <c r="R269" s="2"/>
      <c r="W269" s="1" t="str">
        <f>AVERAGE(VLOOKUP(A269,'🏈NFL Efficiency'!C:N,12,false),VLOOKUP(A269,'🏉NFL'!C:V,20,false))</f>
        <v>#N/A</v>
      </c>
    </row>
    <row r="270">
      <c r="R270" s="2"/>
      <c r="W270" s="1" t="str">
        <f>AVERAGE(VLOOKUP(A270,'🏈NFL Efficiency'!C:N,12,false),VLOOKUP(A270,'🏉NFL'!C:V,20,false))</f>
        <v>#N/A</v>
      </c>
    </row>
    <row r="271">
      <c r="R271" s="2"/>
      <c r="W271" s="1" t="str">
        <f>AVERAGE(VLOOKUP(A271,'🏈NFL Efficiency'!C:N,12,false),VLOOKUP(A271,'🏉NFL'!C:V,20,false))</f>
        <v>#N/A</v>
      </c>
    </row>
    <row r="272">
      <c r="R272" s="2"/>
      <c r="W272" s="1" t="str">
        <f>AVERAGE(VLOOKUP(A272,'🏈NFL Efficiency'!C:N,12,false),VLOOKUP(A272,'🏉NFL'!C:V,20,false))</f>
        <v>#N/A</v>
      </c>
    </row>
    <row r="273">
      <c r="R273" s="2"/>
      <c r="W273" s="1" t="str">
        <f>AVERAGE(VLOOKUP(A273,'🏈NFL Efficiency'!C:N,12,false),VLOOKUP(A273,'🏉NFL'!C:V,20,false))</f>
        <v>#N/A</v>
      </c>
    </row>
    <row r="274">
      <c r="R274" s="2"/>
      <c r="W274" s="1" t="str">
        <f>AVERAGE(VLOOKUP(A274,'🏈NFL Efficiency'!C:N,12,false),VLOOKUP(A274,'🏉NFL'!C:V,20,false))</f>
        <v>#N/A</v>
      </c>
    </row>
    <row r="275">
      <c r="R275" s="2"/>
      <c r="W275" s="1" t="str">
        <f>AVERAGE(VLOOKUP(A275,'🏈NFL Efficiency'!C:N,12,false),VLOOKUP(A275,'🏉NFL'!C:V,20,false))</f>
        <v>#N/A</v>
      </c>
    </row>
    <row r="276">
      <c r="R276" s="2"/>
      <c r="W276" s="1" t="str">
        <f>AVERAGE(VLOOKUP(A276,'🏈NFL Efficiency'!C:N,12,false),VLOOKUP(A276,'🏉NFL'!C:V,20,false))</f>
        <v>#N/A</v>
      </c>
    </row>
    <row r="277">
      <c r="R277" s="2"/>
      <c r="W277" s="1" t="str">
        <f>AVERAGE(VLOOKUP(A277,'🏈NFL Efficiency'!C:N,12,false),VLOOKUP(A277,'🏉NFL'!C:V,20,false))</f>
        <v>#N/A</v>
      </c>
    </row>
    <row r="278">
      <c r="R278" s="2"/>
      <c r="W278" s="1" t="str">
        <f>AVERAGE(VLOOKUP(A278,'🏈NFL Efficiency'!C:N,12,false),VLOOKUP(A278,'🏉NFL'!C:V,20,false))</f>
        <v>#N/A</v>
      </c>
    </row>
    <row r="279">
      <c r="R279" s="2"/>
      <c r="W279" s="1" t="str">
        <f>AVERAGE(VLOOKUP(A279,'🏈NFL Efficiency'!C:N,12,false),VLOOKUP(A279,'🏉NFL'!C:V,20,false))</f>
        <v>#N/A</v>
      </c>
    </row>
    <row r="280">
      <c r="R280" s="2"/>
      <c r="W280" s="1" t="str">
        <f>AVERAGE(VLOOKUP(A280,'🏈NFL Efficiency'!C:N,12,false),VLOOKUP(A280,'🏉NFL'!C:V,20,false))</f>
        <v>#N/A</v>
      </c>
    </row>
    <row r="281">
      <c r="R281" s="2"/>
      <c r="W281" s="1" t="str">
        <f>AVERAGE(VLOOKUP(A281,'🏈NFL Efficiency'!C:N,12,false),VLOOKUP(A281,'🏉NFL'!C:V,20,false))</f>
        <v>#N/A</v>
      </c>
    </row>
    <row r="282">
      <c r="R282" s="2"/>
      <c r="W282" s="1" t="str">
        <f>AVERAGE(VLOOKUP(A282,'🏈NFL Efficiency'!C:N,12,false),VLOOKUP(A282,'🏉NFL'!C:V,20,false))</f>
        <v>#N/A</v>
      </c>
    </row>
    <row r="283">
      <c r="R283" s="2"/>
      <c r="W283" s="1" t="str">
        <f>AVERAGE(VLOOKUP(A283,'🏈NFL Efficiency'!C:N,12,false),VLOOKUP(A283,'🏉NFL'!C:V,20,false))</f>
        <v>#N/A</v>
      </c>
    </row>
    <row r="284">
      <c r="R284" s="2"/>
      <c r="W284" s="1" t="str">
        <f>AVERAGE(VLOOKUP(A284,'🏈NFL Efficiency'!C:N,12,false),VLOOKUP(A284,'🏉NFL'!C:V,20,false))</f>
        <v>#N/A</v>
      </c>
    </row>
    <row r="285">
      <c r="R285" s="2"/>
      <c r="W285" s="1" t="str">
        <f>AVERAGE(VLOOKUP(A285,'🏈NFL Efficiency'!C:N,12,false),VLOOKUP(A285,'🏉NFL'!C:V,20,false))</f>
        <v>#N/A</v>
      </c>
    </row>
    <row r="286">
      <c r="R286" s="2"/>
      <c r="W286" s="1" t="str">
        <f>AVERAGE(VLOOKUP(A286,'🏈NFL Efficiency'!C:N,12,false),VLOOKUP(A286,'🏉NFL'!C:V,20,false))</f>
        <v>#N/A</v>
      </c>
    </row>
    <row r="287">
      <c r="R287" s="2"/>
      <c r="W287" s="1" t="str">
        <f>AVERAGE(VLOOKUP(A287,'🏈NFL Efficiency'!C:N,12,false),VLOOKUP(A287,'🏉NFL'!C:V,20,false))</f>
        <v>#N/A</v>
      </c>
    </row>
    <row r="288">
      <c r="R288" s="2"/>
      <c r="W288" s="1" t="str">
        <f>AVERAGE(VLOOKUP(A288,'🏈NFL Efficiency'!C:N,12,false),VLOOKUP(A288,'🏉NFL'!C:V,20,false))</f>
        <v>#N/A</v>
      </c>
    </row>
    <row r="289">
      <c r="R289" s="2"/>
      <c r="W289" s="1" t="str">
        <f>AVERAGE(VLOOKUP(A289,'🏈NFL Efficiency'!C:N,12,false),VLOOKUP(A289,'🏉NFL'!C:V,20,false))</f>
        <v>#N/A</v>
      </c>
    </row>
    <row r="290">
      <c r="R290" s="2"/>
      <c r="W290" s="1" t="str">
        <f>AVERAGE(VLOOKUP(A290,'🏈NFL Efficiency'!C:N,12,false),VLOOKUP(A290,'🏉NFL'!C:V,20,false))</f>
        <v>#N/A</v>
      </c>
    </row>
    <row r="291">
      <c r="R291" s="2"/>
      <c r="W291" s="1" t="str">
        <f>AVERAGE(VLOOKUP(A291,'🏈NFL Efficiency'!C:N,12,false),VLOOKUP(A291,'🏉NFL'!C:V,20,false))</f>
        <v>#N/A</v>
      </c>
    </row>
    <row r="292">
      <c r="R292" s="2"/>
      <c r="W292" s="1" t="str">
        <f>AVERAGE(VLOOKUP(A292,'🏈NFL Efficiency'!C:N,12,false),VLOOKUP(A292,'🏉NFL'!C:V,20,false))</f>
        <v>#N/A</v>
      </c>
    </row>
    <row r="293">
      <c r="R293" s="2"/>
      <c r="W293" s="1" t="str">
        <f>AVERAGE(VLOOKUP(A293,'🏈NFL Efficiency'!C:N,12,false),VLOOKUP(A293,'🏉NFL'!C:V,20,false))</f>
        <v>#N/A</v>
      </c>
    </row>
    <row r="294">
      <c r="R294" s="2"/>
      <c r="W294" s="1" t="str">
        <f>AVERAGE(VLOOKUP(A294,'🏈NFL Efficiency'!C:N,12,false),VLOOKUP(A294,'🏉NFL'!C:V,20,false))</f>
        <v>#N/A</v>
      </c>
    </row>
    <row r="295">
      <c r="R295" s="2"/>
      <c r="W295" s="1" t="str">
        <f>AVERAGE(VLOOKUP(A295,'🏈NFL Efficiency'!C:N,12,false),VLOOKUP(A295,'🏉NFL'!C:V,20,false))</f>
        <v>#N/A</v>
      </c>
    </row>
    <row r="296">
      <c r="R296" s="2"/>
      <c r="W296" s="1" t="str">
        <f>AVERAGE(VLOOKUP(A296,'🏈NFL Efficiency'!C:N,12,false),VLOOKUP(A296,'🏉NFL'!C:V,20,false))</f>
        <v>#N/A</v>
      </c>
    </row>
    <row r="297">
      <c r="R297" s="2"/>
      <c r="W297" s="1" t="str">
        <f>AVERAGE(VLOOKUP(A297,'🏈NFL Efficiency'!C:N,12,false),VLOOKUP(A297,'🏉NFL'!C:V,20,false))</f>
        <v>#N/A</v>
      </c>
    </row>
    <row r="298">
      <c r="R298" s="2"/>
      <c r="W298" s="1" t="str">
        <f>AVERAGE(VLOOKUP(A298,'🏈NFL Efficiency'!C:N,12,false),VLOOKUP(A298,'🏉NFL'!C:V,20,false))</f>
        <v>#N/A</v>
      </c>
    </row>
    <row r="299">
      <c r="R299" s="2"/>
      <c r="W299" s="1" t="str">
        <f>AVERAGE(VLOOKUP(A299,'🏈NFL Efficiency'!C:N,12,false),VLOOKUP(A299,'🏉NFL'!C:V,20,false))</f>
        <v>#N/A</v>
      </c>
    </row>
    <row r="300">
      <c r="R300" s="2"/>
      <c r="W300" s="1" t="str">
        <f>AVERAGE(VLOOKUP(A300,'🏈NFL Efficiency'!C:N,12,false),VLOOKUP(A300,'🏉NFL'!C:V,20,false))</f>
        <v>#N/A</v>
      </c>
    </row>
    <row r="301">
      <c r="R301" s="2"/>
      <c r="W301" s="1" t="str">
        <f>AVERAGE(VLOOKUP(A301,'🏈NFL Efficiency'!C:N,12,false),VLOOKUP(A301,'🏉NFL'!C:V,20,false))</f>
        <v>#N/A</v>
      </c>
    </row>
    <row r="302">
      <c r="R302" s="2"/>
      <c r="W302" s="1" t="str">
        <f>AVERAGE(VLOOKUP(A302,'🏈NFL Efficiency'!C:N,12,false),VLOOKUP(A302,'🏉NFL'!C:V,20,false))</f>
        <v>#N/A</v>
      </c>
    </row>
    <row r="303">
      <c r="R303" s="2"/>
      <c r="W303" s="1" t="str">
        <f>AVERAGE(VLOOKUP(A303,'🏈NFL Efficiency'!C:N,12,false),VLOOKUP(A303,'🏉NFL'!C:V,20,false))</f>
        <v>#N/A</v>
      </c>
    </row>
    <row r="304">
      <c r="R304" s="2"/>
      <c r="W304" s="1" t="str">
        <f>AVERAGE(VLOOKUP(A304,'🏈NFL Efficiency'!C:N,12,false),VLOOKUP(A304,'🏉NFL'!C:V,20,false))</f>
        <v>#N/A</v>
      </c>
    </row>
    <row r="305">
      <c r="R305" s="2"/>
      <c r="W305" s="1" t="str">
        <f>AVERAGE(VLOOKUP(A305,'🏈NFL Efficiency'!C:N,12,false),VLOOKUP(A305,'🏉NFL'!C:V,20,false))</f>
        <v>#N/A</v>
      </c>
    </row>
    <row r="306">
      <c r="R306" s="2"/>
      <c r="W306" s="1" t="str">
        <f>AVERAGE(VLOOKUP(A306,'🏈NFL Efficiency'!C:N,12,false),VLOOKUP(A306,'🏉NFL'!C:V,20,false))</f>
        <v>#N/A</v>
      </c>
    </row>
    <row r="307">
      <c r="R307" s="2"/>
      <c r="W307" s="1" t="str">
        <f>AVERAGE(VLOOKUP(A307,'🏈NFL Efficiency'!C:N,12,false),VLOOKUP(A307,'🏉NFL'!C:V,20,false))</f>
        <v>#N/A</v>
      </c>
    </row>
    <row r="308">
      <c r="R308" s="2"/>
      <c r="W308" s="1" t="str">
        <f>AVERAGE(VLOOKUP(A308,'🏈NFL Efficiency'!C:N,12,false),VLOOKUP(A308,'🏉NFL'!C:V,20,false))</f>
        <v>#N/A</v>
      </c>
    </row>
    <row r="309">
      <c r="R309" s="2"/>
      <c r="W309" s="1" t="str">
        <f>AVERAGE(VLOOKUP(A309,'🏈NFL Efficiency'!C:N,12,false),VLOOKUP(A309,'🏉NFL'!C:V,20,false))</f>
        <v>#N/A</v>
      </c>
    </row>
    <row r="310">
      <c r="R310" s="2"/>
      <c r="W310" s="1" t="str">
        <f>AVERAGE(VLOOKUP(A310,'🏈NFL Efficiency'!C:N,12,false),VLOOKUP(A310,'🏉NFL'!C:V,20,false))</f>
        <v>#N/A</v>
      </c>
    </row>
    <row r="311">
      <c r="R311" s="2"/>
      <c r="W311" s="1" t="str">
        <f>AVERAGE(VLOOKUP(A311,'🏈NFL Efficiency'!C:N,12,false),VLOOKUP(A311,'🏉NFL'!C:V,20,false))</f>
        <v>#N/A</v>
      </c>
    </row>
    <row r="312">
      <c r="R312" s="2"/>
      <c r="W312" s="1" t="str">
        <f>AVERAGE(VLOOKUP(A312,'🏈NFL Efficiency'!C:N,12,false),VLOOKUP(A312,'🏉NFL'!C:V,20,false))</f>
        <v>#N/A</v>
      </c>
    </row>
    <row r="313">
      <c r="R313" s="2"/>
      <c r="W313" s="1" t="str">
        <f>AVERAGE(VLOOKUP(A313,'🏈NFL Efficiency'!C:N,12,false),VLOOKUP(A313,'🏉NFL'!C:V,20,false))</f>
        <v>#N/A</v>
      </c>
    </row>
    <row r="314">
      <c r="R314" s="2"/>
      <c r="W314" s="1" t="str">
        <f>AVERAGE(VLOOKUP(A314,'🏈NFL Efficiency'!C:N,12,false),VLOOKUP(A314,'🏉NFL'!C:V,20,false))</f>
        <v>#N/A</v>
      </c>
    </row>
    <row r="315">
      <c r="R315" s="2"/>
      <c r="W315" s="1" t="str">
        <f>AVERAGE(VLOOKUP(A315,'🏈NFL Efficiency'!C:N,12,false),VLOOKUP(A315,'🏉NFL'!C:V,20,false))</f>
        <v>#N/A</v>
      </c>
    </row>
    <row r="316">
      <c r="R316" s="2"/>
      <c r="W316" s="1" t="str">
        <f>AVERAGE(VLOOKUP(A316,'🏈NFL Efficiency'!C:N,12,false),VLOOKUP(A316,'🏉NFL'!C:V,20,false))</f>
        <v>#N/A</v>
      </c>
    </row>
    <row r="317">
      <c r="R317" s="2"/>
      <c r="W317" s="1" t="str">
        <f>AVERAGE(VLOOKUP(A317,'🏈NFL Efficiency'!C:N,12,false),VLOOKUP(A317,'🏉NFL'!C:V,20,false))</f>
        <v>#N/A</v>
      </c>
    </row>
    <row r="318">
      <c r="R318" s="2"/>
      <c r="W318" s="1" t="str">
        <f>AVERAGE(VLOOKUP(A318,'🏈NFL Efficiency'!C:N,12,false),VLOOKUP(A318,'🏉NFL'!C:V,20,false))</f>
        <v>#N/A</v>
      </c>
    </row>
    <row r="319">
      <c r="R319" s="2"/>
      <c r="W319" s="1" t="str">
        <f>AVERAGE(VLOOKUP(A319,'🏈NFL Efficiency'!C:N,12,false),VLOOKUP(A319,'🏉NFL'!C:V,20,false))</f>
        <v>#N/A</v>
      </c>
    </row>
    <row r="320">
      <c r="R320" s="2"/>
      <c r="W320" s="1" t="str">
        <f>AVERAGE(VLOOKUP(A320,'🏈NFL Efficiency'!C:N,12,false),VLOOKUP(A320,'🏉NFL'!C:V,20,false))</f>
        <v>#N/A</v>
      </c>
    </row>
    <row r="321">
      <c r="R321" s="2"/>
      <c r="W321" s="1" t="str">
        <f>AVERAGE(VLOOKUP(A321,'🏈NFL Efficiency'!C:N,12,false),VLOOKUP(A321,'🏉NFL'!C:V,20,false))</f>
        <v>#N/A</v>
      </c>
    </row>
    <row r="322">
      <c r="R322" s="2"/>
      <c r="W322" s="1" t="str">
        <f>AVERAGE(VLOOKUP(A322,'🏈NFL Efficiency'!C:N,12,false),VLOOKUP(A322,'🏉NFL'!C:V,20,false))</f>
        <v>#N/A</v>
      </c>
    </row>
    <row r="323">
      <c r="R323" s="2"/>
      <c r="W323" s="1" t="str">
        <f>AVERAGE(VLOOKUP(A323,'🏈NFL Efficiency'!C:N,12,false),VLOOKUP(A323,'🏉NFL'!C:V,20,false))</f>
        <v>#N/A</v>
      </c>
    </row>
    <row r="324">
      <c r="R324" s="2"/>
      <c r="W324" s="1" t="str">
        <f>AVERAGE(VLOOKUP(A324,'🏈NFL Efficiency'!C:N,12,false),VLOOKUP(A324,'🏉NFL'!C:V,20,false))</f>
        <v>#N/A</v>
      </c>
    </row>
    <row r="325">
      <c r="R325" s="2"/>
      <c r="W325" s="1" t="str">
        <f>AVERAGE(VLOOKUP(A325,'🏈NFL Efficiency'!C:N,12,false),VLOOKUP(A325,'🏉NFL'!C:V,20,false))</f>
        <v>#N/A</v>
      </c>
    </row>
    <row r="326">
      <c r="R326" s="2"/>
      <c r="W326" s="1" t="str">
        <f>AVERAGE(VLOOKUP(A326,'🏈NFL Efficiency'!C:N,12,false),VLOOKUP(A326,'🏉NFL'!C:V,20,false))</f>
        <v>#N/A</v>
      </c>
    </row>
    <row r="327">
      <c r="R327" s="2"/>
      <c r="W327" s="1" t="str">
        <f>AVERAGE(VLOOKUP(A327,'🏈NFL Efficiency'!C:N,12,false),VLOOKUP(A327,'🏉NFL'!C:V,20,false))</f>
        <v>#N/A</v>
      </c>
    </row>
    <row r="328">
      <c r="R328" s="2"/>
      <c r="W328" s="1" t="str">
        <f>AVERAGE(VLOOKUP(A328,'🏈NFL Efficiency'!C:N,12,false),VLOOKUP(A328,'🏉NFL'!C:V,20,false))</f>
        <v>#N/A</v>
      </c>
    </row>
    <row r="329">
      <c r="R329" s="2"/>
      <c r="W329" s="1" t="str">
        <f>AVERAGE(VLOOKUP(A329,'🏈NFL Efficiency'!C:N,12,false),VLOOKUP(A329,'🏉NFL'!C:V,20,false))</f>
        <v>#N/A</v>
      </c>
    </row>
    <row r="330">
      <c r="R330" s="2"/>
      <c r="W330" s="1" t="str">
        <f>AVERAGE(VLOOKUP(A330,'🏈NFL Efficiency'!C:N,12,false),VLOOKUP(A330,'🏉NFL'!C:V,20,false))</f>
        <v>#N/A</v>
      </c>
    </row>
    <row r="331">
      <c r="R331" s="2"/>
      <c r="W331" s="1" t="str">
        <f>AVERAGE(VLOOKUP(A331,'🏈NFL Efficiency'!C:N,12,false),VLOOKUP(A331,'🏉NFL'!C:V,20,false))</f>
        <v>#N/A</v>
      </c>
    </row>
    <row r="332">
      <c r="R332" s="2"/>
      <c r="W332" s="1" t="str">
        <f>AVERAGE(VLOOKUP(A332,'🏈NFL Efficiency'!C:N,12,false),VLOOKUP(A332,'🏉NFL'!C:V,20,false))</f>
        <v>#N/A</v>
      </c>
    </row>
    <row r="333">
      <c r="R333" s="2"/>
      <c r="W333" s="1" t="str">
        <f>AVERAGE(VLOOKUP(A333,'🏈NFL Efficiency'!C:N,12,false),VLOOKUP(A333,'🏉NFL'!C:V,20,false))</f>
        <v>#N/A</v>
      </c>
    </row>
    <row r="334">
      <c r="R334" s="2"/>
      <c r="W334" s="1" t="str">
        <f>AVERAGE(VLOOKUP(A334,'🏈NFL Efficiency'!C:N,12,false),VLOOKUP(A334,'🏉NFL'!C:V,20,false))</f>
        <v>#N/A</v>
      </c>
    </row>
    <row r="335">
      <c r="R335" s="2"/>
      <c r="W335" s="1" t="str">
        <f>AVERAGE(VLOOKUP(A335,'🏈NFL Efficiency'!C:N,12,false),VLOOKUP(A335,'🏉NFL'!C:V,20,false))</f>
        <v>#N/A</v>
      </c>
    </row>
    <row r="336">
      <c r="R336" s="2"/>
      <c r="W336" s="1" t="str">
        <f>AVERAGE(VLOOKUP(A336,'🏈NFL Efficiency'!C:N,12,false),VLOOKUP(A336,'🏉NFL'!C:V,20,false))</f>
        <v>#N/A</v>
      </c>
    </row>
    <row r="337">
      <c r="R337" s="2"/>
      <c r="W337" s="1" t="str">
        <f>AVERAGE(VLOOKUP(A337,'🏈NFL Efficiency'!C:N,12,false),VLOOKUP(A337,'🏉NFL'!C:V,20,false))</f>
        <v>#N/A</v>
      </c>
    </row>
    <row r="338">
      <c r="R338" s="2"/>
      <c r="W338" s="1" t="str">
        <f>AVERAGE(VLOOKUP(A338,'🏈NFL Efficiency'!C:N,12,false),VLOOKUP(A338,'🏉NFL'!C:V,20,false))</f>
        <v>#N/A</v>
      </c>
    </row>
    <row r="339">
      <c r="R339" s="2"/>
      <c r="W339" s="1" t="str">
        <f>AVERAGE(VLOOKUP(A339,'🏈NFL Efficiency'!C:N,12,false),VLOOKUP(A339,'🏉NFL'!C:V,20,false))</f>
        <v>#N/A</v>
      </c>
    </row>
    <row r="340">
      <c r="R340" s="2"/>
      <c r="W340" s="1" t="str">
        <f>AVERAGE(VLOOKUP(A340,'🏈NFL Efficiency'!C:N,12,false),VLOOKUP(A340,'🏉NFL'!C:V,20,false))</f>
        <v>#N/A</v>
      </c>
    </row>
    <row r="341">
      <c r="R341" s="2"/>
      <c r="W341" s="1" t="str">
        <f>AVERAGE(VLOOKUP(A341,'🏈NFL Efficiency'!C:N,12,false),VLOOKUP(A341,'🏉NFL'!C:V,20,false))</f>
        <v>#N/A</v>
      </c>
    </row>
    <row r="342">
      <c r="R342" s="2"/>
      <c r="W342" s="1" t="str">
        <f>AVERAGE(VLOOKUP(A342,'🏈NFL Efficiency'!C:N,12,false),VLOOKUP(A342,'🏉NFL'!C:V,20,false))</f>
        <v>#N/A</v>
      </c>
    </row>
    <row r="343">
      <c r="R343" s="2"/>
      <c r="W343" s="1" t="str">
        <f>AVERAGE(VLOOKUP(A343,'🏈NFL Efficiency'!C:N,12,false),VLOOKUP(A343,'🏉NFL'!C:V,20,false))</f>
        <v>#N/A</v>
      </c>
    </row>
    <row r="344">
      <c r="R344" s="2"/>
      <c r="W344" s="1" t="str">
        <f>AVERAGE(VLOOKUP(A344,'🏈NFL Efficiency'!C:N,12,false),VLOOKUP(A344,'🏉NFL'!C:V,20,false))</f>
        <v>#N/A</v>
      </c>
    </row>
    <row r="345">
      <c r="R345" s="2"/>
      <c r="W345" s="1" t="str">
        <f>AVERAGE(VLOOKUP(A345,'🏈NFL Efficiency'!C:N,12,false),VLOOKUP(A345,'🏉NFL'!C:V,20,false))</f>
        <v>#N/A</v>
      </c>
    </row>
    <row r="346">
      <c r="R346" s="2"/>
      <c r="W346" s="1" t="str">
        <f>AVERAGE(VLOOKUP(A346,'🏈NFL Efficiency'!C:N,12,false),VLOOKUP(A346,'🏉NFL'!C:V,20,false))</f>
        <v>#N/A</v>
      </c>
    </row>
    <row r="347">
      <c r="R347" s="2"/>
      <c r="W347" s="1" t="str">
        <f>AVERAGE(VLOOKUP(A347,'🏈NFL Efficiency'!C:N,12,false),VLOOKUP(A347,'🏉NFL'!C:V,20,false))</f>
        <v>#N/A</v>
      </c>
    </row>
    <row r="348">
      <c r="R348" s="2"/>
      <c r="W348" s="1" t="str">
        <f>AVERAGE(VLOOKUP(A348,'🏈NFL Efficiency'!C:N,12,false),VLOOKUP(A348,'🏉NFL'!C:V,20,false))</f>
        <v>#N/A</v>
      </c>
    </row>
    <row r="349">
      <c r="R349" s="2"/>
      <c r="W349" s="1" t="str">
        <f>AVERAGE(VLOOKUP(A349,'🏈NFL Efficiency'!C:N,12,false),VLOOKUP(A349,'🏉NFL'!C:V,20,false))</f>
        <v>#N/A</v>
      </c>
    </row>
    <row r="350">
      <c r="R350" s="2"/>
      <c r="W350" s="1" t="str">
        <f>AVERAGE(VLOOKUP(A350,'🏈NFL Efficiency'!C:N,12,false),VLOOKUP(A350,'🏉NFL'!C:V,20,false))</f>
        <v>#N/A</v>
      </c>
    </row>
    <row r="351">
      <c r="R351" s="2"/>
      <c r="W351" s="1" t="str">
        <f>AVERAGE(VLOOKUP(A351,'🏈NFL Efficiency'!C:N,12,false),VLOOKUP(A351,'🏉NFL'!C:V,20,false))</f>
        <v>#N/A</v>
      </c>
    </row>
    <row r="352">
      <c r="R352" s="2"/>
      <c r="W352" s="1" t="str">
        <f>AVERAGE(VLOOKUP(A352,'🏈NFL Efficiency'!C:N,12,false),VLOOKUP(A352,'🏉NFL'!C:V,20,false))</f>
        <v>#N/A</v>
      </c>
    </row>
    <row r="353">
      <c r="R353" s="2"/>
      <c r="W353" s="1" t="str">
        <f>AVERAGE(VLOOKUP(A353,'🏈NFL Efficiency'!C:N,12,false),VLOOKUP(A353,'🏉NFL'!C:V,20,false))</f>
        <v>#N/A</v>
      </c>
    </row>
    <row r="354">
      <c r="R354" s="2"/>
      <c r="W354" s="1" t="str">
        <f>AVERAGE(VLOOKUP(A354,'🏈NFL Efficiency'!C:N,12,false),VLOOKUP(A354,'🏉NFL'!C:V,20,false))</f>
        <v>#N/A</v>
      </c>
    </row>
    <row r="355">
      <c r="R355" s="2"/>
      <c r="W355" s="1" t="str">
        <f>AVERAGE(VLOOKUP(A355,'🏈NFL Efficiency'!C:N,12,false),VLOOKUP(A355,'🏉NFL'!C:V,20,false))</f>
        <v>#N/A</v>
      </c>
    </row>
    <row r="356">
      <c r="R356" s="2"/>
      <c r="W356" s="1" t="str">
        <f>AVERAGE(VLOOKUP(A356,'🏈NFL Efficiency'!C:N,12,false),VLOOKUP(A356,'🏉NFL'!C:V,20,false))</f>
        <v>#N/A</v>
      </c>
    </row>
    <row r="357">
      <c r="R357" s="2"/>
      <c r="W357" s="1" t="str">
        <f>AVERAGE(VLOOKUP(A357,'🏈NFL Efficiency'!C:N,12,false),VLOOKUP(A357,'🏉NFL'!C:V,20,false))</f>
        <v>#N/A</v>
      </c>
    </row>
    <row r="358">
      <c r="R358" s="2"/>
      <c r="W358" s="1" t="str">
        <f>AVERAGE(VLOOKUP(A358,'🏈NFL Efficiency'!C:N,12,false),VLOOKUP(A358,'🏉NFL'!C:V,20,false))</f>
        <v>#N/A</v>
      </c>
    </row>
    <row r="359">
      <c r="R359" s="2"/>
      <c r="W359" s="1" t="str">
        <f>AVERAGE(VLOOKUP(A359,'🏈NFL Efficiency'!C:N,12,false),VLOOKUP(A359,'🏉NFL'!C:V,20,false))</f>
        <v>#N/A</v>
      </c>
    </row>
    <row r="360">
      <c r="R360" s="2"/>
      <c r="W360" s="1" t="str">
        <f>AVERAGE(VLOOKUP(A360,'🏈NFL Efficiency'!C:N,12,false),VLOOKUP(A360,'🏉NFL'!C:V,20,false))</f>
        <v>#N/A</v>
      </c>
    </row>
    <row r="361">
      <c r="R361" s="2"/>
      <c r="W361" s="1" t="str">
        <f>AVERAGE(VLOOKUP(A361,'🏈NFL Efficiency'!C:N,12,false),VLOOKUP(A361,'🏉NFL'!C:V,20,false))</f>
        <v>#N/A</v>
      </c>
    </row>
    <row r="362">
      <c r="R362" s="2"/>
      <c r="W362" s="1" t="str">
        <f>AVERAGE(VLOOKUP(A362,'🏈NFL Efficiency'!C:N,12,false),VLOOKUP(A362,'🏉NFL'!C:V,20,false))</f>
        <v>#N/A</v>
      </c>
    </row>
    <row r="363">
      <c r="R363" s="2"/>
      <c r="W363" s="1" t="str">
        <f>AVERAGE(VLOOKUP(A363,'🏈NFL Efficiency'!C:N,12,false),VLOOKUP(A363,'🏉NFL'!C:V,20,false))</f>
        <v>#N/A</v>
      </c>
    </row>
    <row r="364">
      <c r="R364" s="2"/>
      <c r="W364" s="1" t="str">
        <f>AVERAGE(VLOOKUP(A364,'🏈NFL Efficiency'!C:N,12,false),VLOOKUP(A364,'🏉NFL'!C:V,20,false))</f>
        <v>#N/A</v>
      </c>
    </row>
    <row r="365">
      <c r="R365" s="2"/>
      <c r="W365" s="1" t="str">
        <f>AVERAGE(VLOOKUP(A365,'🏈NFL Efficiency'!C:N,12,false),VLOOKUP(A365,'🏉NFL'!C:V,20,false))</f>
        <v>#N/A</v>
      </c>
    </row>
    <row r="366">
      <c r="R366" s="2"/>
      <c r="W366" s="1" t="str">
        <f>AVERAGE(VLOOKUP(A366,'🏈NFL Efficiency'!C:N,12,false),VLOOKUP(A366,'🏉NFL'!C:V,20,false))</f>
        <v>#N/A</v>
      </c>
    </row>
    <row r="367">
      <c r="R367" s="2"/>
      <c r="W367" s="1" t="str">
        <f>AVERAGE(VLOOKUP(A367,'🏈NFL Efficiency'!C:N,12,false),VLOOKUP(A367,'🏉NFL'!C:V,20,false))</f>
        <v>#N/A</v>
      </c>
    </row>
    <row r="368">
      <c r="R368" s="2"/>
      <c r="W368" s="1" t="str">
        <f>AVERAGE(VLOOKUP(A368,'🏈NFL Efficiency'!C:N,12,false),VLOOKUP(A368,'🏉NFL'!C:V,20,false))</f>
        <v>#N/A</v>
      </c>
    </row>
    <row r="369">
      <c r="R369" s="2"/>
      <c r="W369" s="1" t="str">
        <f>AVERAGE(VLOOKUP(A369,'🏈NFL Efficiency'!C:N,12,false),VLOOKUP(A369,'🏉NFL'!C:V,20,false))</f>
        <v>#N/A</v>
      </c>
    </row>
    <row r="370">
      <c r="R370" s="2"/>
      <c r="W370" s="1" t="str">
        <f>AVERAGE(VLOOKUP(A370,'🏈NFL Efficiency'!C:N,12,false),VLOOKUP(A370,'🏉NFL'!C:V,20,false))</f>
        <v>#N/A</v>
      </c>
    </row>
    <row r="371">
      <c r="R371" s="2"/>
      <c r="W371" s="1" t="str">
        <f>AVERAGE(VLOOKUP(A371,'🏈NFL Efficiency'!C:N,12,false),VLOOKUP(A371,'🏉NFL'!C:V,20,false))</f>
        <v>#N/A</v>
      </c>
    </row>
    <row r="372">
      <c r="R372" s="2"/>
      <c r="W372" s="1" t="str">
        <f>AVERAGE(VLOOKUP(A372,'🏈NFL Efficiency'!C:N,12,false),VLOOKUP(A372,'🏉NFL'!C:V,20,false))</f>
        <v>#N/A</v>
      </c>
    </row>
    <row r="373">
      <c r="R373" s="2"/>
      <c r="W373" s="1" t="str">
        <f>AVERAGE(VLOOKUP(A373,'🏈NFL Efficiency'!C:N,12,false),VLOOKUP(A373,'🏉NFL'!C:V,20,false))</f>
        <v>#N/A</v>
      </c>
    </row>
    <row r="374">
      <c r="R374" s="2"/>
      <c r="W374" s="1" t="str">
        <f>AVERAGE(VLOOKUP(A374,'🏈NFL Efficiency'!C:N,12,false),VLOOKUP(A374,'🏉NFL'!C:V,20,false))</f>
        <v>#N/A</v>
      </c>
    </row>
    <row r="375">
      <c r="R375" s="2"/>
      <c r="W375" s="1" t="str">
        <f>AVERAGE(VLOOKUP(A375,'🏈NFL Efficiency'!C:N,12,false),VLOOKUP(A375,'🏉NFL'!C:V,20,false))</f>
        <v>#N/A</v>
      </c>
    </row>
    <row r="376">
      <c r="R376" s="2"/>
      <c r="W376" s="1" t="str">
        <f>AVERAGE(VLOOKUP(A376,'🏈NFL Efficiency'!C:N,12,false),VLOOKUP(A376,'🏉NFL'!C:V,20,false))</f>
        <v>#N/A</v>
      </c>
    </row>
    <row r="377">
      <c r="R377" s="2"/>
      <c r="W377" s="1" t="str">
        <f>AVERAGE(VLOOKUP(A377,'🏈NFL Efficiency'!C:N,12,false),VLOOKUP(A377,'🏉NFL'!C:V,20,false))</f>
        <v>#N/A</v>
      </c>
    </row>
    <row r="378">
      <c r="R378" s="2"/>
      <c r="W378" s="1" t="str">
        <f>AVERAGE(VLOOKUP(A378,'🏈NFL Efficiency'!C:N,12,false),VLOOKUP(A378,'🏉NFL'!C:V,20,false))</f>
        <v>#N/A</v>
      </c>
    </row>
    <row r="379">
      <c r="R379" s="2"/>
      <c r="W379" s="1" t="str">
        <f>AVERAGE(VLOOKUP(A379,'🏈NFL Efficiency'!C:N,12,false),VLOOKUP(A379,'🏉NFL'!C:V,20,false))</f>
        <v>#N/A</v>
      </c>
    </row>
    <row r="380">
      <c r="R380" s="2"/>
      <c r="W380" s="1" t="str">
        <f>AVERAGE(VLOOKUP(A380,'🏈NFL Efficiency'!C:N,12,false),VLOOKUP(A380,'🏉NFL'!C:V,20,false))</f>
        <v>#N/A</v>
      </c>
    </row>
    <row r="381">
      <c r="R381" s="2"/>
      <c r="W381" s="1" t="str">
        <f>AVERAGE(VLOOKUP(A381,'🏈NFL Efficiency'!C:N,12,false),VLOOKUP(A381,'🏉NFL'!C:V,20,false))</f>
        <v>#N/A</v>
      </c>
    </row>
    <row r="382">
      <c r="R382" s="2"/>
      <c r="W382" s="1" t="str">
        <f>AVERAGE(VLOOKUP(A382,'🏈NFL Efficiency'!C:N,12,false),VLOOKUP(A382,'🏉NFL'!C:V,20,false))</f>
        <v>#N/A</v>
      </c>
    </row>
    <row r="383">
      <c r="R383" s="2"/>
      <c r="W383" s="1" t="str">
        <f>AVERAGE(VLOOKUP(A383,'🏈NFL Efficiency'!C:N,12,false),VLOOKUP(A383,'🏉NFL'!C:V,20,false))</f>
        <v>#N/A</v>
      </c>
    </row>
    <row r="384">
      <c r="R384" s="2"/>
      <c r="W384" s="1" t="str">
        <f>AVERAGE(VLOOKUP(A384,'🏈NFL Efficiency'!C:N,12,false),VLOOKUP(A384,'🏉NFL'!C:V,20,false))</f>
        <v>#N/A</v>
      </c>
    </row>
    <row r="385">
      <c r="R385" s="2"/>
      <c r="W385" s="1" t="str">
        <f>AVERAGE(VLOOKUP(A385,'🏈NFL Efficiency'!C:N,12,false),VLOOKUP(A385,'🏉NFL'!C:V,20,false))</f>
        <v>#N/A</v>
      </c>
    </row>
    <row r="386">
      <c r="R386" s="2"/>
      <c r="W386" s="1" t="str">
        <f>AVERAGE(VLOOKUP(A386,'🏈NFL Efficiency'!C:N,12,false),VLOOKUP(A386,'🏉NFL'!C:V,20,false))</f>
        <v>#N/A</v>
      </c>
    </row>
    <row r="387">
      <c r="R387" s="2"/>
      <c r="W387" s="1" t="str">
        <f>AVERAGE(VLOOKUP(A387,'🏈NFL Efficiency'!C:N,12,false),VLOOKUP(A387,'🏉NFL'!C:V,20,false))</f>
        <v>#N/A</v>
      </c>
    </row>
    <row r="388">
      <c r="R388" s="2"/>
      <c r="W388" s="1" t="str">
        <f>AVERAGE(VLOOKUP(A388,'🏈NFL Efficiency'!C:N,12,false),VLOOKUP(A388,'🏉NFL'!C:V,20,false))</f>
        <v>#N/A</v>
      </c>
    </row>
    <row r="389">
      <c r="R389" s="2"/>
      <c r="W389" s="1" t="str">
        <f>AVERAGE(VLOOKUP(A389,'🏈NFL Efficiency'!C:N,12,false),VLOOKUP(A389,'🏉NFL'!C:V,20,false))</f>
        <v>#N/A</v>
      </c>
    </row>
    <row r="390">
      <c r="R390" s="2"/>
      <c r="W390" s="1" t="str">
        <f>AVERAGE(VLOOKUP(A390,'🏈NFL Efficiency'!C:N,12,false),VLOOKUP(A390,'🏉NFL'!C:V,20,false))</f>
        <v>#N/A</v>
      </c>
    </row>
    <row r="391">
      <c r="R391" s="2"/>
      <c r="W391" s="1" t="str">
        <f>AVERAGE(VLOOKUP(A391,'🏈NFL Efficiency'!C:N,12,false),VLOOKUP(A391,'🏉NFL'!C:V,20,false))</f>
        <v>#N/A</v>
      </c>
    </row>
    <row r="392">
      <c r="R392" s="2"/>
      <c r="W392" s="1" t="str">
        <f>AVERAGE(VLOOKUP(A392,'🏈NFL Efficiency'!C:N,12,false),VLOOKUP(A392,'🏉NFL'!C:V,20,false))</f>
        <v>#N/A</v>
      </c>
    </row>
    <row r="393">
      <c r="R393" s="2"/>
      <c r="W393" s="1" t="str">
        <f>AVERAGE(VLOOKUP(A393,'🏈NFL Efficiency'!C:N,12,false),VLOOKUP(A393,'🏉NFL'!C:V,20,false))</f>
        <v>#N/A</v>
      </c>
    </row>
    <row r="394">
      <c r="R394" s="2"/>
      <c r="W394" s="1" t="str">
        <f>AVERAGE(VLOOKUP(A394,'🏈NFL Efficiency'!C:N,12,false),VLOOKUP(A394,'🏉NFL'!C:V,20,false))</f>
        <v>#N/A</v>
      </c>
    </row>
    <row r="395">
      <c r="R395" s="2"/>
      <c r="W395" s="1" t="str">
        <f>AVERAGE(VLOOKUP(A395,'🏈NFL Efficiency'!C:N,12,false),VLOOKUP(A395,'🏉NFL'!C:V,20,false))</f>
        <v>#N/A</v>
      </c>
    </row>
    <row r="396">
      <c r="R396" s="2"/>
      <c r="W396" s="1" t="str">
        <f>AVERAGE(VLOOKUP(A396,'🏈NFL Efficiency'!C:N,12,false),VLOOKUP(A396,'🏉NFL'!C:V,20,false))</f>
        <v>#N/A</v>
      </c>
    </row>
    <row r="397">
      <c r="R397" s="2"/>
      <c r="W397" s="1" t="str">
        <f>AVERAGE(VLOOKUP(A397,'🏈NFL Efficiency'!C:N,12,false),VLOOKUP(A397,'🏉NFL'!C:V,20,false))</f>
        <v>#N/A</v>
      </c>
    </row>
    <row r="398">
      <c r="R398" s="2"/>
      <c r="W398" s="1" t="str">
        <f>AVERAGE(VLOOKUP(A398,'🏈NFL Efficiency'!C:N,12,false),VLOOKUP(A398,'🏉NFL'!C:V,20,false))</f>
        <v>#N/A</v>
      </c>
    </row>
    <row r="399">
      <c r="R399" s="2"/>
      <c r="W399" s="1" t="str">
        <f>AVERAGE(VLOOKUP(A399,'🏈NFL Efficiency'!C:N,12,false),VLOOKUP(A399,'🏉NFL'!C:V,20,false))</f>
        <v>#N/A</v>
      </c>
    </row>
    <row r="400">
      <c r="R400" s="2"/>
      <c r="W400" s="1" t="str">
        <f>AVERAGE(VLOOKUP(A400,'🏈NFL Efficiency'!C:N,12,false),VLOOKUP(A400,'🏉NFL'!C:V,20,false))</f>
        <v>#N/A</v>
      </c>
    </row>
    <row r="401">
      <c r="R401" s="2"/>
      <c r="W401" s="1" t="str">
        <f>AVERAGE(VLOOKUP(A401,'🏈NFL Efficiency'!C:N,12,false),VLOOKUP(A401,'🏉NFL'!C:V,20,false))</f>
        <v>#N/A</v>
      </c>
    </row>
    <row r="402">
      <c r="R402" s="2"/>
      <c r="W402" s="1" t="str">
        <f>AVERAGE(VLOOKUP(A402,'🏈NFL Efficiency'!C:N,12,false),VLOOKUP(A402,'🏉NFL'!C:V,20,false))</f>
        <v>#N/A</v>
      </c>
    </row>
    <row r="403">
      <c r="R403" s="2"/>
      <c r="W403" s="1" t="str">
        <f>AVERAGE(VLOOKUP(A403,'🏈NFL Efficiency'!C:N,12,false),VLOOKUP(A403,'🏉NFL'!C:V,20,false))</f>
        <v>#N/A</v>
      </c>
    </row>
    <row r="404">
      <c r="R404" s="2"/>
      <c r="W404" s="1" t="str">
        <f>AVERAGE(VLOOKUP(A404,'🏈NFL Efficiency'!C:N,12,false),VLOOKUP(A404,'🏉NFL'!C:V,20,false))</f>
        <v>#N/A</v>
      </c>
    </row>
    <row r="405">
      <c r="R405" s="2"/>
      <c r="W405" s="1" t="str">
        <f>AVERAGE(VLOOKUP(A405,'🏈NFL Efficiency'!C:N,12,false),VLOOKUP(A405,'🏉NFL'!C:V,20,false))</f>
        <v>#N/A</v>
      </c>
    </row>
    <row r="406">
      <c r="R406" s="2"/>
      <c r="W406" s="1" t="str">
        <f>AVERAGE(VLOOKUP(A406,'🏈NFL Efficiency'!C:N,12,false),VLOOKUP(A406,'🏉NFL'!C:V,20,false))</f>
        <v>#N/A</v>
      </c>
    </row>
    <row r="407">
      <c r="R407" s="2"/>
      <c r="W407" s="1" t="str">
        <f>AVERAGE(VLOOKUP(A407,'🏈NFL Efficiency'!C:N,12,false),VLOOKUP(A407,'🏉NFL'!C:V,20,false))</f>
        <v>#N/A</v>
      </c>
    </row>
    <row r="408">
      <c r="R408" s="2"/>
      <c r="W408" s="1" t="str">
        <f>AVERAGE(VLOOKUP(A408,'🏈NFL Efficiency'!C:N,12,false),VLOOKUP(A408,'🏉NFL'!C:V,20,false))</f>
        <v>#N/A</v>
      </c>
    </row>
    <row r="409">
      <c r="R409" s="2"/>
      <c r="W409" s="1" t="str">
        <f>AVERAGE(VLOOKUP(A409,'🏈NFL Efficiency'!C:N,12,false),VLOOKUP(A409,'🏉NFL'!C:V,20,false))</f>
        <v>#N/A</v>
      </c>
    </row>
    <row r="410">
      <c r="R410" s="2"/>
      <c r="W410" s="1" t="str">
        <f>AVERAGE(VLOOKUP(A410,'🏈NFL Efficiency'!C:N,12,false),VLOOKUP(A410,'🏉NFL'!C:V,20,false))</f>
        <v>#N/A</v>
      </c>
    </row>
    <row r="411">
      <c r="R411" s="2"/>
      <c r="W411" s="1" t="str">
        <f>AVERAGE(VLOOKUP(A411,'🏈NFL Efficiency'!C:N,12,false),VLOOKUP(A411,'🏉NFL'!C:V,20,false))</f>
        <v>#N/A</v>
      </c>
    </row>
    <row r="412">
      <c r="R412" s="2"/>
      <c r="W412" s="1" t="str">
        <f>AVERAGE(VLOOKUP(A412,'🏈NFL Efficiency'!C:N,12,false),VLOOKUP(A412,'🏉NFL'!C:V,20,false))</f>
        <v>#N/A</v>
      </c>
    </row>
    <row r="413">
      <c r="R413" s="2"/>
      <c r="W413" s="1" t="str">
        <f>AVERAGE(VLOOKUP(A413,'🏈NFL Efficiency'!C:N,12,false),VLOOKUP(A413,'🏉NFL'!C:V,20,false))</f>
        <v>#N/A</v>
      </c>
    </row>
    <row r="414">
      <c r="R414" s="2"/>
      <c r="W414" s="1" t="str">
        <f>AVERAGE(VLOOKUP(A414,'🏈NFL Efficiency'!C:N,12,false),VLOOKUP(A414,'🏉NFL'!C:V,20,false))</f>
        <v>#N/A</v>
      </c>
    </row>
    <row r="415">
      <c r="R415" s="2"/>
      <c r="W415" s="1" t="str">
        <f>AVERAGE(VLOOKUP(A415,'🏈NFL Efficiency'!C:N,12,false),VLOOKUP(A415,'🏉NFL'!C:V,20,false))</f>
        <v>#N/A</v>
      </c>
    </row>
    <row r="416">
      <c r="R416" s="2"/>
      <c r="W416" s="1" t="str">
        <f>AVERAGE(VLOOKUP(A416,'🏈NFL Efficiency'!C:N,12,false),VLOOKUP(A416,'🏉NFL'!C:V,20,false))</f>
        <v>#N/A</v>
      </c>
    </row>
    <row r="417">
      <c r="R417" s="2"/>
      <c r="W417" s="1" t="str">
        <f>AVERAGE(VLOOKUP(A417,'🏈NFL Efficiency'!C:N,12,false),VLOOKUP(A417,'🏉NFL'!C:V,20,false))</f>
        <v>#N/A</v>
      </c>
    </row>
    <row r="418">
      <c r="R418" s="2"/>
      <c r="W418" s="1" t="str">
        <f>AVERAGE(VLOOKUP(A418,'🏈NFL Efficiency'!C:N,12,false),VLOOKUP(A418,'🏉NFL'!C:V,20,false))</f>
        <v>#N/A</v>
      </c>
    </row>
    <row r="419">
      <c r="R419" s="2"/>
      <c r="W419" s="1" t="str">
        <f>AVERAGE(VLOOKUP(A419,'🏈NFL Efficiency'!C:N,12,false),VLOOKUP(A419,'🏉NFL'!C:V,20,false))</f>
        <v>#N/A</v>
      </c>
    </row>
    <row r="420">
      <c r="R420" s="2"/>
      <c r="W420" s="1" t="str">
        <f>AVERAGE(VLOOKUP(A420,'🏈NFL Efficiency'!C:N,12,false),VLOOKUP(A420,'🏉NFL'!C:V,20,false))</f>
        <v>#N/A</v>
      </c>
    </row>
    <row r="421">
      <c r="R421" s="2"/>
      <c r="W421" s="1" t="str">
        <f>AVERAGE(VLOOKUP(A421,'🏈NFL Efficiency'!C:N,12,false),VLOOKUP(A421,'🏉NFL'!C:V,20,false))</f>
        <v>#N/A</v>
      </c>
    </row>
    <row r="422">
      <c r="R422" s="2"/>
      <c r="W422" s="1" t="str">
        <f>AVERAGE(VLOOKUP(A422,'🏈NFL Efficiency'!C:N,12,false),VLOOKUP(A422,'🏉NFL'!C:V,20,false))</f>
        <v>#N/A</v>
      </c>
    </row>
    <row r="423">
      <c r="R423" s="2"/>
      <c r="W423" s="1" t="str">
        <f>AVERAGE(VLOOKUP(A423,'🏈NFL Efficiency'!C:N,12,false),VLOOKUP(A423,'🏉NFL'!C:V,20,false))</f>
        <v>#N/A</v>
      </c>
    </row>
    <row r="424">
      <c r="R424" s="2"/>
      <c r="W424" s="1" t="str">
        <f>AVERAGE(VLOOKUP(A424,'🏈NFL Efficiency'!C:N,12,false),VLOOKUP(A424,'🏉NFL'!C:V,20,false))</f>
        <v>#N/A</v>
      </c>
    </row>
    <row r="425">
      <c r="R425" s="2"/>
      <c r="W425" s="1" t="str">
        <f>AVERAGE(VLOOKUP(A425,'🏈NFL Efficiency'!C:N,12,false),VLOOKUP(A425,'🏉NFL'!C:V,20,false))</f>
        <v>#N/A</v>
      </c>
    </row>
    <row r="426">
      <c r="R426" s="2"/>
      <c r="W426" s="1" t="str">
        <f>AVERAGE(VLOOKUP(A426,'🏈NFL Efficiency'!C:N,12,false),VLOOKUP(A426,'🏉NFL'!C:V,20,false))</f>
        <v>#N/A</v>
      </c>
    </row>
    <row r="427">
      <c r="R427" s="2"/>
      <c r="W427" s="1" t="str">
        <f>AVERAGE(VLOOKUP(A427,'🏈NFL Efficiency'!C:N,12,false),VLOOKUP(A427,'🏉NFL'!C:V,20,false))</f>
        <v>#N/A</v>
      </c>
    </row>
    <row r="428">
      <c r="R428" s="2"/>
      <c r="W428" s="1" t="str">
        <f>AVERAGE(VLOOKUP(A428,'🏈NFL Efficiency'!C:N,12,false),VLOOKUP(A428,'🏉NFL'!C:V,20,false))</f>
        <v>#N/A</v>
      </c>
    </row>
    <row r="429">
      <c r="R429" s="2"/>
      <c r="W429" s="1" t="str">
        <f>AVERAGE(VLOOKUP(A429,'🏈NFL Efficiency'!C:N,12,false),VLOOKUP(A429,'🏉NFL'!C:V,20,false))</f>
        <v>#N/A</v>
      </c>
    </row>
    <row r="430">
      <c r="R430" s="2"/>
      <c r="W430" s="1" t="str">
        <f>AVERAGE(VLOOKUP(A430,'🏈NFL Efficiency'!C:N,12,false),VLOOKUP(A430,'🏉NFL'!C:V,20,false))</f>
        <v>#N/A</v>
      </c>
    </row>
    <row r="431">
      <c r="R431" s="2"/>
      <c r="W431" s="1" t="str">
        <f>AVERAGE(VLOOKUP(A431,'🏈NFL Efficiency'!C:N,12,false),VLOOKUP(A431,'🏉NFL'!C:V,20,false))</f>
        <v>#N/A</v>
      </c>
    </row>
    <row r="432">
      <c r="R432" s="2"/>
      <c r="W432" s="1" t="str">
        <f>AVERAGE(VLOOKUP(A432,'🏈NFL Efficiency'!C:N,12,false),VLOOKUP(A432,'🏉NFL'!C:V,20,false))</f>
        <v>#N/A</v>
      </c>
    </row>
    <row r="433">
      <c r="R433" s="2"/>
      <c r="W433" s="1" t="str">
        <f>AVERAGE(VLOOKUP(A433,'🏈NFL Efficiency'!C:N,12,false),VLOOKUP(A433,'🏉NFL'!C:V,20,false))</f>
        <v>#N/A</v>
      </c>
    </row>
    <row r="434">
      <c r="R434" s="2"/>
      <c r="W434" s="1" t="str">
        <f>AVERAGE(VLOOKUP(A434,'🏈NFL Efficiency'!C:N,12,false),VLOOKUP(A434,'🏉NFL'!C:V,20,false))</f>
        <v>#N/A</v>
      </c>
    </row>
    <row r="435">
      <c r="R435" s="2"/>
      <c r="W435" s="1" t="str">
        <f>AVERAGE(VLOOKUP(A435,'🏈NFL Efficiency'!C:N,12,false),VLOOKUP(A435,'🏉NFL'!C:V,20,false))</f>
        <v>#N/A</v>
      </c>
    </row>
    <row r="436">
      <c r="R436" s="2"/>
      <c r="W436" s="1" t="str">
        <f>AVERAGE(VLOOKUP(A436,'🏈NFL Efficiency'!C:N,12,false),VLOOKUP(A436,'🏉NFL'!C:V,20,false))</f>
        <v>#N/A</v>
      </c>
    </row>
    <row r="437">
      <c r="R437" s="2"/>
      <c r="W437" s="1" t="str">
        <f>AVERAGE(VLOOKUP(A437,'🏈NFL Efficiency'!C:N,12,false),VLOOKUP(A437,'🏉NFL'!C:V,20,false))</f>
        <v>#N/A</v>
      </c>
    </row>
    <row r="438">
      <c r="R438" s="2"/>
      <c r="W438" s="1" t="str">
        <f>AVERAGE(VLOOKUP(A438,'🏈NFL Efficiency'!C:N,12,false),VLOOKUP(A438,'🏉NFL'!C:V,20,false))</f>
        <v>#N/A</v>
      </c>
    </row>
    <row r="439">
      <c r="R439" s="2"/>
      <c r="W439" s="1" t="str">
        <f>AVERAGE(VLOOKUP(A439,'🏈NFL Efficiency'!C:N,12,false),VLOOKUP(A439,'🏉NFL'!C:V,20,false))</f>
        <v>#N/A</v>
      </c>
    </row>
    <row r="440">
      <c r="R440" s="2"/>
      <c r="W440" s="1" t="str">
        <f>AVERAGE(VLOOKUP(A440,'🏈NFL Efficiency'!C:N,12,false),VLOOKUP(A440,'🏉NFL'!C:V,20,false))</f>
        <v>#N/A</v>
      </c>
    </row>
    <row r="441">
      <c r="R441" s="2"/>
      <c r="W441" s="1" t="str">
        <f>AVERAGE(VLOOKUP(A441,'🏈NFL Efficiency'!C:N,12,false),VLOOKUP(A441,'🏉NFL'!C:V,20,false))</f>
        <v>#N/A</v>
      </c>
    </row>
    <row r="442">
      <c r="R442" s="2"/>
      <c r="W442" s="1" t="str">
        <f>AVERAGE(VLOOKUP(A442,'🏈NFL Efficiency'!C:N,12,false),VLOOKUP(A442,'🏉NFL'!C:V,20,false))</f>
        <v>#N/A</v>
      </c>
    </row>
    <row r="443">
      <c r="R443" s="2"/>
      <c r="W443" s="1" t="str">
        <f>AVERAGE(VLOOKUP(A443,'🏈NFL Efficiency'!C:N,12,false),VLOOKUP(A443,'🏉NFL'!C:V,20,false))</f>
        <v>#N/A</v>
      </c>
    </row>
    <row r="444">
      <c r="R444" s="2"/>
      <c r="W444" s="1" t="str">
        <f>AVERAGE(VLOOKUP(A444,'🏈NFL Efficiency'!C:N,12,false),VLOOKUP(A444,'🏉NFL'!C:V,20,false))</f>
        <v>#N/A</v>
      </c>
    </row>
    <row r="445">
      <c r="R445" s="2"/>
      <c r="W445" s="1" t="str">
        <f>AVERAGE(VLOOKUP(A445,'🏈NFL Efficiency'!C:N,12,false),VLOOKUP(A445,'🏉NFL'!C:V,20,false))</f>
        <v>#N/A</v>
      </c>
    </row>
    <row r="446">
      <c r="R446" s="2"/>
      <c r="W446" s="1" t="str">
        <f>AVERAGE(VLOOKUP(A446,'🏈NFL Efficiency'!C:N,12,false),VLOOKUP(A446,'🏉NFL'!C:V,20,false))</f>
        <v>#N/A</v>
      </c>
    </row>
    <row r="447">
      <c r="R447" s="2"/>
      <c r="W447" s="1" t="str">
        <f>AVERAGE(VLOOKUP(A447,'🏈NFL Efficiency'!C:N,12,false),VLOOKUP(A447,'🏉NFL'!C:V,20,false))</f>
        <v>#N/A</v>
      </c>
    </row>
    <row r="448">
      <c r="R448" s="2"/>
      <c r="W448" s="1" t="str">
        <f>AVERAGE(VLOOKUP(A448,'🏈NFL Efficiency'!C:N,12,false),VLOOKUP(A448,'🏉NFL'!C:V,20,false))</f>
        <v>#N/A</v>
      </c>
    </row>
    <row r="449">
      <c r="R449" s="2"/>
      <c r="W449" s="1" t="str">
        <f>AVERAGE(VLOOKUP(A449,'🏈NFL Efficiency'!C:N,12,false),VLOOKUP(A449,'🏉NFL'!C:V,20,false))</f>
        <v>#N/A</v>
      </c>
    </row>
    <row r="450">
      <c r="R450" s="2"/>
      <c r="W450" s="1" t="str">
        <f>AVERAGE(VLOOKUP(A450,'🏈NFL Efficiency'!C:N,12,false),VLOOKUP(A450,'🏉NFL'!C:V,20,false))</f>
        <v>#N/A</v>
      </c>
    </row>
    <row r="451">
      <c r="R451" s="2"/>
      <c r="W451" s="1" t="str">
        <f>AVERAGE(VLOOKUP(A451,'🏈NFL Efficiency'!C:N,12,false),VLOOKUP(A451,'🏉NFL'!C:V,20,false))</f>
        <v>#N/A</v>
      </c>
    </row>
    <row r="452">
      <c r="R452" s="2"/>
      <c r="W452" s="1" t="str">
        <f>AVERAGE(VLOOKUP(A452,'🏈NFL Efficiency'!C:N,12,false),VLOOKUP(A452,'🏉NFL'!C:V,20,false))</f>
        <v>#N/A</v>
      </c>
    </row>
    <row r="453">
      <c r="R453" s="2"/>
      <c r="W453" s="1" t="str">
        <f>AVERAGE(VLOOKUP(A453,'🏈NFL Efficiency'!C:N,12,false),VLOOKUP(A453,'🏉NFL'!C:V,20,false))</f>
        <v>#N/A</v>
      </c>
    </row>
    <row r="454">
      <c r="R454" s="2"/>
      <c r="W454" s="1" t="str">
        <f>AVERAGE(VLOOKUP(A454,'🏈NFL Efficiency'!C:N,12,false),VLOOKUP(A454,'🏉NFL'!C:V,20,false))</f>
        <v>#N/A</v>
      </c>
    </row>
    <row r="455">
      <c r="R455" s="2"/>
      <c r="W455" s="1" t="str">
        <f>AVERAGE(VLOOKUP(A455,'🏈NFL Efficiency'!C:N,12,false),VLOOKUP(A455,'🏉NFL'!C:V,20,false))</f>
        <v>#N/A</v>
      </c>
    </row>
    <row r="456">
      <c r="R456" s="2"/>
      <c r="W456" s="1" t="str">
        <f>AVERAGE(VLOOKUP(A456,'🏈NFL Efficiency'!C:N,12,false),VLOOKUP(A456,'🏉NFL'!C:V,20,false))</f>
        <v>#N/A</v>
      </c>
    </row>
    <row r="457">
      <c r="R457" s="2"/>
      <c r="W457" s="1" t="str">
        <f>AVERAGE(VLOOKUP(A457,'🏈NFL Efficiency'!C:N,12,false),VLOOKUP(A457,'🏉NFL'!C:V,20,false))</f>
        <v>#N/A</v>
      </c>
    </row>
    <row r="458">
      <c r="R458" s="2"/>
      <c r="W458" s="1" t="str">
        <f>AVERAGE(VLOOKUP(A458,'🏈NFL Efficiency'!C:N,12,false),VLOOKUP(A458,'🏉NFL'!C:V,20,false))</f>
        <v>#N/A</v>
      </c>
    </row>
    <row r="459">
      <c r="R459" s="2"/>
      <c r="W459" s="1" t="str">
        <f>AVERAGE(VLOOKUP(A459,'🏈NFL Efficiency'!C:N,12,false),VLOOKUP(A459,'🏉NFL'!C:V,20,false))</f>
        <v>#N/A</v>
      </c>
    </row>
    <row r="460">
      <c r="R460" s="2"/>
      <c r="W460" s="1" t="str">
        <f>AVERAGE(VLOOKUP(A460,'🏈NFL Efficiency'!C:N,12,false),VLOOKUP(A460,'🏉NFL'!C:V,20,false))</f>
        <v>#N/A</v>
      </c>
    </row>
    <row r="461">
      <c r="R461" s="2"/>
      <c r="W461" s="1" t="str">
        <f>AVERAGE(VLOOKUP(A461,'🏈NFL Efficiency'!C:N,12,false),VLOOKUP(A461,'🏉NFL'!C:V,20,false))</f>
        <v>#N/A</v>
      </c>
    </row>
    <row r="462">
      <c r="R462" s="2"/>
      <c r="W462" s="1" t="str">
        <f>AVERAGE(VLOOKUP(A462,'🏈NFL Efficiency'!C:N,12,false),VLOOKUP(A462,'🏉NFL'!C:V,20,false))</f>
        <v>#N/A</v>
      </c>
    </row>
    <row r="463">
      <c r="R463" s="2"/>
      <c r="W463" s="1" t="str">
        <f>AVERAGE(VLOOKUP(A463,'🏈NFL Efficiency'!C:N,12,false),VLOOKUP(A463,'🏉NFL'!C:V,20,false))</f>
        <v>#N/A</v>
      </c>
    </row>
    <row r="464">
      <c r="R464" s="2"/>
      <c r="W464" s="1" t="str">
        <f>AVERAGE(VLOOKUP(A464,'🏈NFL Efficiency'!C:N,12,false),VLOOKUP(A464,'🏉NFL'!C:V,20,false))</f>
        <v>#N/A</v>
      </c>
    </row>
    <row r="465">
      <c r="R465" s="2"/>
      <c r="W465" s="1" t="str">
        <f>AVERAGE(VLOOKUP(A465,'🏈NFL Efficiency'!C:N,12,false),VLOOKUP(A465,'🏉NFL'!C:V,20,false))</f>
        <v>#N/A</v>
      </c>
    </row>
    <row r="466">
      <c r="R466" s="2"/>
      <c r="W466" s="1" t="str">
        <f>AVERAGE(VLOOKUP(A466,'🏈NFL Efficiency'!C:N,12,false),VLOOKUP(A466,'🏉NFL'!C:V,20,false))</f>
        <v>#N/A</v>
      </c>
    </row>
    <row r="467">
      <c r="R467" s="2"/>
      <c r="W467" s="1" t="str">
        <f>AVERAGE(VLOOKUP(A467,'🏈NFL Efficiency'!C:N,12,false),VLOOKUP(A467,'🏉NFL'!C:V,20,false))</f>
        <v>#N/A</v>
      </c>
    </row>
    <row r="468">
      <c r="R468" s="2"/>
      <c r="W468" s="1" t="str">
        <f>AVERAGE(VLOOKUP(A468,'🏈NFL Efficiency'!C:N,12,false),VLOOKUP(A468,'🏉NFL'!C:V,20,false))</f>
        <v>#N/A</v>
      </c>
    </row>
    <row r="469">
      <c r="R469" s="2"/>
      <c r="W469" s="1" t="str">
        <f>AVERAGE(VLOOKUP(A469,'🏈NFL Efficiency'!C:N,12,false),VLOOKUP(A469,'🏉NFL'!C:V,20,false))</f>
        <v>#N/A</v>
      </c>
    </row>
    <row r="470">
      <c r="R470" s="2"/>
      <c r="W470" s="1" t="str">
        <f>AVERAGE(VLOOKUP(A470,'🏈NFL Efficiency'!C:N,12,false),VLOOKUP(A470,'🏉NFL'!C:V,20,false))</f>
        <v>#N/A</v>
      </c>
    </row>
    <row r="471">
      <c r="R471" s="2"/>
      <c r="W471" s="1" t="str">
        <f>AVERAGE(VLOOKUP(A471,'🏈NFL Efficiency'!C:N,12,false),VLOOKUP(A471,'🏉NFL'!C:V,20,false))</f>
        <v>#N/A</v>
      </c>
    </row>
    <row r="472">
      <c r="R472" s="2"/>
      <c r="W472" s="1" t="str">
        <f>AVERAGE(VLOOKUP(A472,'🏈NFL Efficiency'!C:N,12,false),VLOOKUP(A472,'🏉NFL'!C:V,20,false))</f>
        <v>#N/A</v>
      </c>
    </row>
    <row r="473">
      <c r="R473" s="2"/>
      <c r="W473" s="1" t="str">
        <f>AVERAGE(VLOOKUP(A473,'🏈NFL Efficiency'!C:N,12,false),VLOOKUP(A473,'🏉NFL'!C:V,20,false))</f>
        <v>#N/A</v>
      </c>
    </row>
    <row r="474">
      <c r="R474" s="2"/>
      <c r="W474" s="1" t="str">
        <f>AVERAGE(VLOOKUP(A474,'🏈NFL Efficiency'!C:N,12,false),VLOOKUP(A474,'🏉NFL'!C:V,20,false))</f>
        <v>#N/A</v>
      </c>
    </row>
    <row r="475">
      <c r="R475" s="2"/>
      <c r="W475" s="1" t="str">
        <f>AVERAGE(VLOOKUP(A475,'🏈NFL Efficiency'!C:N,12,false),VLOOKUP(A475,'🏉NFL'!C:V,20,false))</f>
        <v>#N/A</v>
      </c>
    </row>
    <row r="476">
      <c r="R476" s="2"/>
      <c r="W476" s="1" t="str">
        <f>AVERAGE(VLOOKUP(A476,'🏈NFL Efficiency'!C:N,12,false),VLOOKUP(A476,'🏉NFL'!C:V,20,false))</f>
        <v>#N/A</v>
      </c>
    </row>
    <row r="477">
      <c r="R477" s="2"/>
      <c r="W477" s="1" t="str">
        <f>AVERAGE(VLOOKUP(A477,'🏈NFL Efficiency'!C:N,12,false),VLOOKUP(A477,'🏉NFL'!C:V,20,false))</f>
        <v>#N/A</v>
      </c>
    </row>
    <row r="478">
      <c r="R478" s="2"/>
      <c r="W478" s="1" t="str">
        <f>AVERAGE(VLOOKUP(A478,'🏈NFL Efficiency'!C:N,12,false),VLOOKUP(A478,'🏉NFL'!C:V,20,false))</f>
        <v>#N/A</v>
      </c>
    </row>
    <row r="479">
      <c r="R479" s="2"/>
      <c r="W479" s="1" t="str">
        <f>AVERAGE(VLOOKUP(A479,'🏈NFL Efficiency'!C:N,12,false),VLOOKUP(A479,'🏉NFL'!C:V,20,false))</f>
        <v>#N/A</v>
      </c>
    </row>
    <row r="480">
      <c r="R480" s="2"/>
      <c r="W480" s="1" t="str">
        <f>AVERAGE(VLOOKUP(A480,'🏈NFL Efficiency'!C:N,12,false),VLOOKUP(A480,'🏉NFL'!C:V,20,false))</f>
        <v>#N/A</v>
      </c>
    </row>
    <row r="481">
      <c r="R481" s="2"/>
      <c r="W481" s="1" t="str">
        <f>AVERAGE(VLOOKUP(A481,'🏈NFL Efficiency'!C:N,12,false),VLOOKUP(A481,'🏉NFL'!C:V,20,false))</f>
        <v>#N/A</v>
      </c>
    </row>
    <row r="482">
      <c r="R482" s="2"/>
      <c r="W482" s="1" t="str">
        <f>AVERAGE(VLOOKUP(A482,'🏈NFL Efficiency'!C:N,12,false),VLOOKUP(A482,'🏉NFL'!C:V,20,false))</f>
        <v>#N/A</v>
      </c>
    </row>
    <row r="483">
      <c r="R483" s="2"/>
      <c r="W483" s="1" t="str">
        <f>AVERAGE(VLOOKUP(A483,'🏈NFL Efficiency'!C:N,12,false),VLOOKUP(A483,'🏉NFL'!C:V,20,false))</f>
        <v>#N/A</v>
      </c>
    </row>
    <row r="484">
      <c r="R484" s="2"/>
      <c r="W484" s="1" t="str">
        <f>AVERAGE(VLOOKUP(A484,'🏈NFL Efficiency'!C:N,12,false),VLOOKUP(A484,'🏉NFL'!C:V,20,false))</f>
        <v>#N/A</v>
      </c>
    </row>
    <row r="485">
      <c r="R485" s="2"/>
      <c r="W485" s="1" t="str">
        <f>AVERAGE(VLOOKUP(A485,'🏈NFL Efficiency'!C:N,12,false),VLOOKUP(A485,'🏉NFL'!C:V,20,false))</f>
        <v>#N/A</v>
      </c>
    </row>
    <row r="486">
      <c r="R486" s="2"/>
      <c r="W486" s="1" t="str">
        <f>AVERAGE(VLOOKUP(A486,'🏈NFL Efficiency'!C:N,12,false),VLOOKUP(A486,'🏉NFL'!C:V,20,false))</f>
        <v>#N/A</v>
      </c>
    </row>
    <row r="487">
      <c r="R487" s="2"/>
      <c r="W487" s="1" t="str">
        <f>AVERAGE(VLOOKUP(A487,'🏈NFL Efficiency'!C:N,12,false),VLOOKUP(A487,'🏉NFL'!C:V,20,false))</f>
        <v>#N/A</v>
      </c>
    </row>
    <row r="488">
      <c r="R488" s="2"/>
      <c r="W488" s="1" t="str">
        <f>AVERAGE(VLOOKUP(A488,'🏈NFL Efficiency'!C:N,12,false),VLOOKUP(A488,'🏉NFL'!C:V,20,false))</f>
        <v>#N/A</v>
      </c>
    </row>
    <row r="489">
      <c r="R489" s="2"/>
      <c r="W489" s="1" t="str">
        <f>AVERAGE(VLOOKUP(A489,'🏈NFL Efficiency'!C:N,12,false),VLOOKUP(A489,'🏉NFL'!C:V,20,false))</f>
        <v>#N/A</v>
      </c>
    </row>
    <row r="490">
      <c r="R490" s="2"/>
      <c r="W490" s="1" t="str">
        <f>AVERAGE(VLOOKUP(A490,'🏈NFL Efficiency'!C:N,12,false),VLOOKUP(A490,'🏉NFL'!C:V,20,false))</f>
        <v>#N/A</v>
      </c>
    </row>
    <row r="491">
      <c r="R491" s="2"/>
      <c r="W491" s="1" t="str">
        <f>AVERAGE(VLOOKUP(A491,'🏈NFL Efficiency'!C:N,12,false),VLOOKUP(A491,'🏉NFL'!C:V,20,false))</f>
        <v>#N/A</v>
      </c>
    </row>
    <row r="492">
      <c r="R492" s="2"/>
      <c r="W492" s="1" t="str">
        <f>AVERAGE(VLOOKUP(A492,'🏈NFL Efficiency'!C:N,12,false),VLOOKUP(A492,'🏉NFL'!C:V,20,false))</f>
        <v>#N/A</v>
      </c>
    </row>
    <row r="493">
      <c r="R493" s="2"/>
      <c r="W493" s="1" t="str">
        <f>AVERAGE(VLOOKUP(A493,'🏈NFL Efficiency'!C:N,12,false),VLOOKUP(A493,'🏉NFL'!C:V,20,false))</f>
        <v>#N/A</v>
      </c>
    </row>
    <row r="494">
      <c r="R494" s="2"/>
      <c r="W494" s="1" t="str">
        <f>AVERAGE(VLOOKUP(A494,'🏈NFL Efficiency'!C:N,12,false),VLOOKUP(A494,'🏉NFL'!C:V,20,false))</f>
        <v>#N/A</v>
      </c>
    </row>
    <row r="495">
      <c r="R495" s="2"/>
      <c r="W495" s="1" t="str">
        <f>AVERAGE(VLOOKUP(A495,'🏈NFL Efficiency'!C:N,12,false),VLOOKUP(A495,'🏉NFL'!C:V,20,false))</f>
        <v>#N/A</v>
      </c>
    </row>
    <row r="496">
      <c r="R496" s="2"/>
      <c r="W496" s="1" t="str">
        <f>AVERAGE(VLOOKUP(A496,'🏈NFL Efficiency'!C:N,12,false),VLOOKUP(A496,'🏉NFL'!C:V,20,false))</f>
        <v>#N/A</v>
      </c>
    </row>
    <row r="497">
      <c r="R497" s="2"/>
      <c r="W497" s="1" t="str">
        <f>AVERAGE(VLOOKUP(A497,'🏈NFL Efficiency'!C:N,12,false),VLOOKUP(A497,'🏉NFL'!C:V,20,false))</f>
        <v>#N/A</v>
      </c>
    </row>
    <row r="498">
      <c r="R498" s="2"/>
      <c r="W498" s="1" t="str">
        <f>AVERAGE(VLOOKUP(A498,'🏈NFL Efficiency'!C:N,12,false),VLOOKUP(A498,'🏉NFL'!C:V,20,false))</f>
        <v>#N/A</v>
      </c>
    </row>
    <row r="499">
      <c r="R499" s="2"/>
      <c r="W499" s="1" t="str">
        <f>AVERAGE(VLOOKUP(A499,'🏈NFL Efficiency'!C:N,12,false),VLOOKUP(A499,'🏉NFL'!C:V,20,false))</f>
        <v>#N/A</v>
      </c>
    </row>
    <row r="500">
      <c r="R500" s="2"/>
      <c r="W500" s="1" t="str">
        <f>AVERAGE(VLOOKUP(A500,'🏈NFL Efficiency'!C:N,12,false),VLOOKUP(A500,'🏉NFL'!C:V,20,false))</f>
        <v>#N/A</v>
      </c>
    </row>
    <row r="501">
      <c r="R501" s="2"/>
      <c r="W501" s="1" t="str">
        <f>AVERAGE(VLOOKUP(A501,'🏈NFL Efficiency'!C:N,12,false),VLOOKUP(A501,'🏉NFL'!C:V,20,false))</f>
        <v>#N/A</v>
      </c>
    </row>
    <row r="502">
      <c r="R502" s="2"/>
      <c r="W502" s="1" t="str">
        <f>AVERAGE(VLOOKUP(A502,'🏈NFL Efficiency'!C:N,12,false),VLOOKUP(A502,'🏉NFL'!C:V,20,false))</f>
        <v>#N/A</v>
      </c>
    </row>
    <row r="503">
      <c r="R503" s="2"/>
      <c r="W503" s="1" t="str">
        <f>AVERAGE(VLOOKUP(A503,'🏈NFL Efficiency'!C:N,12,false),VLOOKUP(A503,'🏉NFL'!C:V,20,false))</f>
        <v>#N/A</v>
      </c>
    </row>
    <row r="504">
      <c r="R504" s="2"/>
      <c r="W504" s="1" t="str">
        <f>AVERAGE(VLOOKUP(A504,'🏈NFL Efficiency'!C:N,12,false),VLOOKUP(A504,'🏉NFL'!C:V,20,false))</f>
        <v>#N/A</v>
      </c>
    </row>
    <row r="505">
      <c r="R505" s="2"/>
      <c r="W505" s="1" t="str">
        <f>AVERAGE(VLOOKUP(A505,'🏈NFL Efficiency'!C:N,12,false),VLOOKUP(A505,'🏉NFL'!C:V,20,false))</f>
        <v>#N/A</v>
      </c>
    </row>
    <row r="506">
      <c r="R506" s="2"/>
      <c r="W506" s="1" t="str">
        <f>AVERAGE(VLOOKUP(A506,'🏈NFL Efficiency'!C:N,12,false),VLOOKUP(A506,'🏉NFL'!C:V,20,false))</f>
        <v>#N/A</v>
      </c>
    </row>
    <row r="507">
      <c r="R507" s="2"/>
      <c r="W507" s="1" t="str">
        <f>AVERAGE(VLOOKUP(A507,'🏈NFL Efficiency'!C:N,12,false),VLOOKUP(A507,'🏉NFL'!C:V,20,false))</f>
        <v>#N/A</v>
      </c>
    </row>
    <row r="508">
      <c r="R508" s="2"/>
      <c r="W508" s="1" t="str">
        <f>AVERAGE(VLOOKUP(A508,'🏈NFL Efficiency'!C:N,12,false),VLOOKUP(A508,'🏉NFL'!C:V,20,false))</f>
        <v>#N/A</v>
      </c>
    </row>
    <row r="509">
      <c r="R509" s="2"/>
      <c r="W509" s="1" t="str">
        <f>AVERAGE(VLOOKUP(A509,'🏈NFL Efficiency'!C:N,12,false),VLOOKUP(A509,'🏉NFL'!C:V,20,false))</f>
        <v>#N/A</v>
      </c>
    </row>
    <row r="510">
      <c r="R510" s="2"/>
      <c r="W510" s="1" t="str">
        <f>AVERAGE(VLOOKUP(A510,'🏈NFL Efficiency'!C:N,12,false),VLOOKUP(A510,'🏉NFL'!C:V,20,false))</f>
        <v>#N/A</v>
      </c>
    </row>
    <row r="511">
      <c r="R511" s="2"/>
      <c r="W511" s="1" t="str">
        <f>AVERAGE(VLOOKUP(A511,'🏈NFL Efficiency'!C:N,12,false),VLOOKUP(A511,'🏉NFL'!C:V,20,false))</f>
        <v>#N/A</v>
      </c>
    </row>
    <row r="512">
      <c r="R512" s="2"/>
      <c r="W512" s="1" t="str">
        <f>AVERAGE(VLOOKUP(A512,'🏈NFL Efficiency'!C:N,12,false),VLOOKUP(A512,'🏉NFL'!C:V,20,false))</f>
        <v>#N/A</v>
      </c>
    </row>
    <row r="513">
      <c r="R513" s="2"/>
      <c r="W513" s="1" t="str">
        <f>AVERAGE(VLOOKUP(A513,'🏈NFL Efficiency'!C:N,12,false),VLOOKUP(A513,'🏉NFL'!C:V,20,false))</f>
        <v>#N/A</v>
      </c>
    </row>
    <row r="514">
      <c r="R514" s="2"/>
      <c r="W514" s="1" t="str">
        <f>AVERAGE(VLOOKUP(A514,'🏈NFL Efficiency'!C:N,12,false),VLOOKUP(A514,'🏉NFL'!C:V,20,false))</f>
        <v>#N/A</v>
      </c>
    </row>
    <row r="515">
      <c r="R515" s="2"/>
      <c r="W515" s="1" t="str">
        <f>AVERAGE(VLOOKUP(A515,'🏈NFL Efficiency'!C:N,12,false),VLOOKUP(A515,'🏉NFL'!C:V,20,false))</f>
        <v>#N/A</v>
      </c>
    </row>
    <row r="516">
      <c r="R516" s="2"/>
      <c r="W516" s="1" t="str">
        <f>AVERAGE(VLOOKUP(A516,'🏈NFL Efficiency'!C:N,12,false),VLOOKUP(A516,'🏉NFL'!C:V,20,false))</f>
        <v>#N/A</v>
      </c>
    </row>
    <row r="517">
      <c r="R517" s="2"/>
      <c r="W517" s="1" t="str">
        <f>AVERAGE(VLOOKUP(A517,'🏈NFL Efficiency'!C:N,12,false),VLOOKUP(A517,'🏉NFL'!C:V,20,false))</f>
        <v>#N/A</v>
      </c>
    </row>
    <row r="518">
      <c r="R518" s="2"/>
      <c r="W518" s="1" t="str">
        <f>AVERAGE(VLOOKUP(A518,'🏈NFL Efficiency'!C:N,12,false),VLOOKUP(A518,'🏉NFL'!C:V,20,false))</f>
        <v>#N/A</v>
      </c>
    </row>
    <row r="519">
      <c r="R519" s="2"/>
      <c r="W519" s="1" t="str">
        <f>AVERAGE(VLOOKUP(A519,'🏈NFL Efficiency'!C:N,12,false),VLOOKUP(A519,'🏉NFL'!C:V,20,false))</f>
        <v>#N/A</v>
      </c>
    </row>
    <row r="520">
      <c r="R520" s="2"/>
      <c r="W520" s="1" t="str">
        <f>AVERAGE(VLOOKUP(A520,'🏈NFL Efficiency'!C:N,12,false),VLOOKUP(A520,'🏉NFL'!C:V,20,false))</f>
        <v>#N/A</v>
      </c>
    </row>
    <row r="521">
      <c r="R521" s="2"/>
      <c r="W521" s="1" t="str">
        <f>AVERAGE(VLOOKUP(A521,'🏈NFL Efficiency'!C:N,12,false),VLOOKUP(A521,'🏉NFL'!C:V,20,false))</f>
        <v>#N/A</v>
      </c>
    </row>
    <row r="522">
      <c r="R522" s="2"/>
      <c r="W522" s="1" t="str">
        <f>AVERAGE(VLOOKUP(A522,'🏈NFL Efficiency'!C:N,12,false),VLOOKUP(A522,'🏉NFL'!C:V,20,false))</f>
        <v>#N/A</v>
      </c>
    </row>
    <row r="523">
      <c r="R523" s="2"/>
      <c r="W523" s="1" t="str">
        <f>AVERAGE(VLOOKUP(A523,'🏈NFL Efficiency'!C:N,12,false),VLOOKUP(A523,'🏉NFL'!C:V,20,false))</f>
        <v>#N/A</v>
      </c>
    </row>
    <row r="524">
      <c r="R524" s="2"/>
      <c r="W524" s="1" t="str">
        <f>AVERAGE(VLOOKUP(A524,'🏈NFL Efficiency'!C:N,12,false),VLOOKUP(A524,'🏉NFL'!C:V,20,false))</f>
        <v>#N/A</v>
      </c>
    </row>
    <row r="525">
      <c r="R525" s="2"/>
      <c r="W525" s="1" t="str">
        <f>AVERAGE(VLOOKUP(A525,'🏈NFL Efficiency'!C:N,12,false),VLOOKUP(A525,'🏉NFL'!C:V,20,false))</f>
        <v>#N/A</v>
      </c>
    </row>
    <row r="526">
      <c r="R526" s="2"/>
      <c r="W526" s="1" t="str">
        <f>AVERAGE(VLOOKUP(A526,'🏈NFL Efficiency'!C:N,12,false),VLOOKUP(A526,'🏉NFL'!C:V,20,false))</f>
        <v>#N/A</v>
      </c>
    </row>
    <row r="527">
      <c r="R527" s="2"/>
      <c r="W527" s="1" t="str">
        <f>AVERAGE(VLOOKUP(A527,'🏈NFL Efficiency'!C:N,12,false),VLOOKUP(A527,'🏉NFL'!C:V,20,false))</f>
        <v>#N/A</v>
      </c>
    </row>
    <row r="528">
      <c r="R528" s="2"/>
      <c r="W528" s="1" t="str">
        <f>AVERAGE(VLOOKUP(A528,'🏈NFL Efficiency'!C:N,12,false),VLOOKUP(A528,'🏉NFL'!C:V,20,false))</f>
        <v>#N/A</v>
      </c>
    </row>
    <row r="529">
      <c r="R529" s="2"/>
      <c r="W529" s="1" t="str">
        <f>AVERAGE(VLOOKUP(A529,'🏈NFL Efficiency'!C:N,12,false),VLOOKUP(A529,'🏉NFL'!C:V,20,false))</f>
        <v>#N/A</v>
      </c>
    </row>
    <row r="530">
      <c r="R530" s="2"/>
      <c r="W530" s="1" t="str">
        <f>AVERAGE(VLOOKUP(A530,'🏈NFL Efficiency'!C:N,12,false),VLOOKUP(A530,'🏉NFL'!C:V,20,false))</f>
        <v>#N/A</v>
      </c>
    </row>
    <row r="531">
      <c r="R531" s="2"/>
      <c r="W531" s="1" t="str">
        <f>AVERAGE(VLOOKUP(A531,'🏈NFL Efficiency'!C:N,12,false),VLOOKUP(A531,'🏉NFL'!C:V,20,false))</f>
        <v>#N/A</v>
      </c>
    </row>
    <row r="532">
      <c r="R532" s="2"/>
      <c r="W532" s="1" t="str">
        <f>AVERAGE(VLOOKUP(A532,'🏈NFL Efficiency'!C:N,12,false),VLOOKUP(A532,'🏉NFL'!C:V,20,false))</f>
        <v>#N/A</v>
      </c>
    </row>
    <row r="533">
      <c r="R533" s="2"/>
      <c r="W533" s="1" t="str">
        <f>AVERAGE(VLOOKUP(A533,'🏈NFL Efficiency'!C:N,12,false),VLOOKUP(A533,'🏉NFL'!C:V,20,false))</f>
        <v>#N/A</v>
      </c>
    </row>
    <row r="534">
      <c r="R534" s="2"/>
      <c r="W534" s="1" t="str">
        <f>AVERAGE(VLOOKUP(A534,'🏈NFL Efficiency'!C:N,12,false),VLOOKUP(A534,'🏉NFL'!C:V,20,false))</f>
        <v>#N/A</v>
      </c>
    </row>
    <row r="535">
      <c r="R535" s="2"/>
      <c r="W535" s="1" t="str">
        <f>AVERAGE(VLOOKUP(A535,'🏈NFL Efficiency'!C:N,12,false),VLOOKUP(A535,'🏉NFL'!C:V,20,false))</f>
        <v>#N/A</v>
      </c>
    </row>
    <row r="536">
      <c r="R536" s="2"/>
      <c r="W536" s="1" t="str">
        <f>AVERAGE(VLOOKUP(A536,'🏈NFL Efficiency'!C:N,12,false),VLOOKUP(A536,'🏉NFL'!C:V,20,false))</f>
        <v>#N/A</v>
      </c>
    </row>
    <row r="537">
      <c r="R537" s="2"/>
      <c r="W537" s="1" t="str">
        <f>AVERAGE(VLOOKUP(A537,'🏈NFL Efficiency'!C:N,12,false),VLOOKUP(A537,'🏉NFL'!C:V,20,false))</f>
        <v>#N/A</v>
      </c>
    </row>
    <row r="538">
      <c r="R538" s="2"/>
      <c r="W538" s="1" t="str">
        <f>AVERAGE(VLOOKUP(A538,'🏈NFL Efficiency'!C:N,12,false),VLOOKUP(A538,'🏉NFL'!C:V,20,false))</f>
        <v>#N/A</v>
      </c>
    </row>
    <row r="539">
      <c r="R539" s="2"/>
      <c r="W539" s="1" t="str">
        <f>AVERAGE(VLOOKUP(A539,'🏈NFL Efficiency'!C:N,12,false),VLOOKUP(A539,'🏉NFL'!C:V,20,false))</f>
        <v>#N/A</v>
      </c>
    </row>
    <row r="540">
      <c r="R540" s="2"/>
      <c r="W540" s="1" t="str">
        <f>AVERAGE(VLOOKUP(A540,'🏈NFL Efficiency'!C:N,12,false),VLOOKUP(A540,'🏉NFL'!C:V,20,false))</f>
        <v>#N/A</v>
      </c>
    </row>
    <row r="541">
      <c r="R541" s="2"/>
      <c r="W541" s="1" t="str">
        <f>AVERAGE(VLOOKUP(A541,'🏈NFL Efficiency'!C:N,12,false),VLOOKUP(A541,'🏉NFL'!C:V,20,false))</f>
        <v>#N/A</v>
      </c>
    </row>
    <row r="542">
      <c r="R542" s="2"/>
      <c r="W542" s="1" t="str">
        <f>AVERAGE(VLOOKUP(A542,'🏈NFL Efficiency'!C:N,12,false),VLOOKUP(A542,'🏉NFL'!C:V,20,false))</f>
        <v>#N/A</v>
      </c>
    </row>
    <row r="543">
      <c r="R543" s="2"/>
      <c r="W543" s="1" t="str">
        <f>AVERAGE(VLOOKUP(A543,'🏈NFL Efficiency'!C:N,12,false),VLOOKUP(A543,'🏉NFL'!C:V,20,false))</f>
        <v>#N/A</v>
      </c>
    </row>
    <row r="544">
      <c r="R544" s="2"/>
      <c r="W544" s="1" t="str">
        <f>AVERAGE(VLOOKUP(A544,'🏈NFL Efficiency'!C:N,12,false),VLOOKUP(A544,'🏉NFL'!C:V,20,false))</f>
        <v>#N/A</v>
      </c>
    </row>
    <row r="545">
      <c r="R545" s="2"/>
      <c r="W545" s="1" t="str">
        <f>AVERAGE(VLOOKUP(A545,'🏈NFL Efficiency'!C:N,12,false),VLOOKUP(A545,'🏉NFL'!C:V,20,false))</f>
        <v>#N/A</v>
      </c>
    </row>
    <row r="546">
      <c r="R546" s="2"/>
      <c r="W546" s="1" t="str">
        <f>AVERAGE(VLOOKUP(A546,'🏈NFL Efficiency'!C:N,12,false),VLOOKUP(A546,'🏉NFL'!C:V,20,false))</f>
        <v>#N/A</v>
      </c>
    </row>
    <row r="547">
      <c r="R547" s="2"/>
      <c r="W547" s="1" t="str">
        <f>AVERAGE(VLOOKUP(A547,'🏈NFL Efficiency'!C:N,12,false),VLOOKUP(A547,'🏉NFL'!C:V,20,false))</f>
        <v>#N/A</v>
      </c>
    </row>
    <row r="548">
      <c r="R548" s="2"/>
      <c r="W548" s="1" t="str">
        <f>AVERAGE(VLOOKUP(A548,'🏈NFL Efficiency'!C:N,12,false),VLOOKUP(A548,'🏉NFL'!C:V,20,false))</f>
        <v>#N/A</v>
      </c>
    </row>
    <row r="549">
      <c r="R549" s="2"/>
      <c r="W549" s="1" t="str">
        <f>AVERAGE(VLOOKUP(A549,'🏈NFL Efficiency'!C:N,12,false),VLOOKUP(A549,'🏉NFL'!C:V,20,false))</f>
        <v>#N/A</v>
      </c>
    </row>
    <row r="550">
      <c r="R550" s="2"/>
      <c r="W550" s="1" t="str">
        <f>AVERAGE(VLOOKUP(A550,'🏈NFL Efficiency'!C:N,12,false),VLOOKUP(A550,'🏉NFL'!C:V,20,false))</f>
        <v>#N/A</v>
      </c>
    </row>
    <row r="551">
      <c r="R551" s="2"/>
      <c r="W551" s="1" t="str">
        <f>AVERAGE(VLOOKUP(A551,'🏈NFL Efficiency'!C:N,12,false),VLOOKUP(A551,'🏉NFL'!C:V,20,false))</f>
        <v>#N/A</v>
      </c>
    </row>
    <row r="552">
      <c r="R552" s="2"/>
      <c r="W552" s="1" t="str">
        <f>AVERAGE(VLOOKUP(A552,'🏈NFL Efficiency'!C:N,12,false),VLOOKUP(A552,'🏉NFL'!C:V,20,false))</f>
        <v>#N/A</v>
      </c>
    </row>
    <row r="553">
      <c r="R553" s="2"/>
      <c r="W553" s="1" t="str">
        <f>AVERAGE(VLOOKUP(A553,'🏈NFL Efficiency'!C:N,12,false),VLOOKUP(A553,'🏉NFL'!C:V,20,false))</f>
        <v>#N/A</v>
      </c>
    </row>
    <row r="554">
      <c r="R554" s="2"/>
      <c r="W554" s="1" t="str">
        <f>AVERAGE(VLOOKUP(A554,'🏈NFL Efficiency'!C:N,12,false),VLOOKUP(A554,'🏉NFL'!C:V,20,false))</f>
        <v>#N/A</v>
      </c>
    </row>
    <row r="555">
      <c r="R555" s="2"/>
      <c r="W555" s="1" t="str">
        <f>AVERAGE(VLOOKUP(A555,'🏈NFL Efficiency'!C:N,12,false),VLOOKUP(A555,'🏉NFL'!C:V,20,false))</f>
        <v>#N/A</v>
      </c>
    </row>
    <row r="556">
      <c r="R556" s="2"/>
      <c r="W556" s="1" t="str">
        <f>AVERAGE(VLOOKUP(A556,'🏈NFL Efficiency'!C:N,12,false),VLOOKUP(A556,'🏉NFL'!C:V,20,false))</f>
        <v>#N/A</v>
      </c>
    </row>
    <row r="557">
      <c r="R557" s="2"/>
      <c r="W557" s="1" t="str">
        <f>AVERAGE(VLOOKUP(A557,'🏈NFL Efficiency'!C:N,12,false),VLOOKUP(A557,'🏉NFL'!C:V,20,false))</f>
        <v>#N/A</v>
      </c>
    </row>
    <row r="558">
      <c r="R558" s="2"/>
      <c r="W558" s="1" t="str">
        <f>AVERAGE(VLOOKUP(A558,'🏈NFL Efficiency'!C:N,12,false),VLOOKUP(A558,'🏉NFL'!C:V,20,false))</f>
        <v>#N/A</v>
      </c>
    </row>
    <row r="559">
      <c r="R559" s="2"/>
      <c r="W559" s="1" t="str">
        <f>AVERAGE(VLOOKUP(A559,'🏈NFL Efficiency'!C:N,12,false),VLOOKUP(A559,'🏉NFL'!C:V,20,false))</f>
        <v>#N/A</v>
      </c>
    </row>
    <row r="560">
      <c r="R560" s="2"/>
      <c r="W560" s="1" t="str">
        <f>AVERAGE(VLOOKUP(A560,'🏈NFL Efficiency'!C:N,12,false),VLOOKUP(A560,'🏉NFL'!C:V,20,false))</f>
        <v>#N/A</v>
      </c>
    </row>
    <row r="561">
      <c r="R561" s="2"/>
      <c r="W561" s="1" t="str">
        <f>AVERAGE(VLOOKUP(A561,'🏈NFL Efficiency'!C:N,12,false),VLOOKUP(A561,'🏉NFL'!C:V,20,false))</f>
        <v>#N/A</v>
      </c>
    </row>
    <row r="562">
      <c r="R562" s="2"/>
      <c r="W562" s="1" t="str">
        <f>AVERAGE(VLOOKUP(A562,'🏈NFL Efficiency'!C:N,12,false),VLOOKUP(A562,'🏉NFL'!C:V,20,false))</f>
        <v>#N/A</v>
      </c>
    </row>
    <row r="563">
      <c r="R563" s="2"/>
      <c r="W563" s="1" t="str">
        <f>AVERAGE(VLOOKUP(A563,'🏈NFL Efficiency'!C:N,12,false),VLOOKUP(A563,'🏉NFL'!C:V,20,false))</f>
        <v>#N/A</v>
      </c>
    </row>
    <row r="564">
      <c r="R564" s="2"/>
      <c r="W564" s="1" t="str">
        <f>AVERAGE(VLOOKUP(A564,'🏈NFL Efficiency'!C:N,12,false),VLOOKUP(A564,'🏉NFL'!C:V,20,false))</f>
        <v>#N/A</v>
      </c>
    </row>
    <row r="565">
      <c r="R565" s="2"/>
      <c r="W565" s="1" t="str">
        <f>AVERAGE(VLOOKUP(A565,'🏈NFL Efficiency'!C:N,12,false),VLOOKUP(A565,'🏉NFL'!C:V,20,false))</f>
        <v>#N/A</v>
      </c>
    </row>
    <row r="566">
      <c r="R566" s="2"/>
      <c r="W566" s="1" t="str">
        <f>AVERAGE(VLOOKUP(A566,'🏈NFL Efficiency'!C:N,12,false),VLOOKUP(A566,'🏉NFL'!C:V,20,false))</f>
        <v>#N/A</v>
      </c>
    </row>
    <row r="567">
      <c r="R567" s="2"/>
      <c r="W567" s="1" t="str">
        <f>AVERAGE(VLOOKUP(A567,'🏈NFL Efficiency'!C:N,12,false),VLOOKUP(A567,'🏉NFL'!C:V,20,false))</f>
        <v>#N/A</v>
      </c>
    </row>
    <row r="568">
      <c r="R568" s="2"/>
      <c r="W568" s="1" t="str">
        <f>AVERAGE(VLOOKUP(A568,'🏈NFL Efficiency'!C:N,12,false),VLOOKUP(A568,'🏉NFL'!C:V,20,false))</f>
        <v>#N/A</v>
      </c>
    </row>
    <row r="569">
      <c r="R569" s="2"/>
      <c r="W569" s="1" t="str">
        <f>AVERAGE(VLOOKUP(A569,'🏈NFL Efficiency'!C:N,12,false),VLOOKUP(A569,'🏉NFL'!C:V,20,false))</f>
        <v>#N/A</v>
      </c>
    </row>
    <row r="570">
      <c r="R570" s="2"/>
      <c r="W570" s="1" t="str">
        <f>AVERAGE(VLOOKUP(A570,'🏈NFL Efficiency'!C:N,12,false),VLOOKUP(A570,'🏉NFL'!C:V,20,false))</f>
        <v>#N/A</v>
      </c>
    </row>
    <row r="571">
      <c r="R571" s="2"/>
      <c r="W571" s="1" t="str">
        <f>AVERAGE(VLOOKUP(A571,'🏈NFL Efficiency'!C:N,12,false),VLOOKUP(A571,'🏉NFL'!C:V,20,false))</f>
        <v>#N/A</v>
      </c>
    </row>
    <row r="572">
      <c r="R572" s="2"/>
      <c r="W572" s="1" t="str">
        <f>AVERAGE(VLOOKUP(A572,'🏈NFL Efficiency'!C:N,12,false),VLOOKUP(A572,'🏉NFL'!C:V,20,false))</f>
        <v>#N/A</v>
      </c>
    </row>
    <row r="573">
      <c r="R573" s="2"/>
      <c r="W573" s="1" t="str">
        <f>AVERAGE(VLOOKUP(A573,'🏈NFL Efficiency'!C:N,12,false),VLOOKUP(A573,'🏉NFL'!C:V,20,false))</f>
        <v>#N/A</v>
      </c>
    </row>
    <row r="574">
      <c r="R574" s="2"/>
      <c r="W574" s="1" t="str">
        <f>AVERAGE(VLOOKUP(A574,'🏈NFL Efficiency'!C:N,12,false),VLOOKUP(A574,'🏉NFL'!C:V,20,false))</f>
        <v>#N/A</v>
      </c>
    </row>
    <row r="575">
      <c r="R575" s="2"/>
      <c r="W575" s="1" t="str">
        <f>AVERAGE(VLOOKUP(A575,'🏈NFL Efficiency'!C:N,12,false),VLOOKUP(A575,'🏉NFL'!C:V,20,false))</f>
        <v>#N/A</v>
      </c>
    </row>
    <row r="576">
      <c r="R576" s="2"/>
      <c r="W576" s="1" t="str">
        <f>AVERAGE(VLOOKUP(A576,'🏈NFL Efficiency'!C:N,12,false),VLOOKUP(A576,'🏉NFL'!C:V,20,false))</f>
        <v>#N/A</v>
      </c>
    </row>
    <row r="577">
      <c r="R577" s="2"/>
      <c r="W577" s="1" t="str">
        <f>AVERAGE(VLOOKUP(A577,'🏈NFL Efficiency'!C:N,12,false),VLOOKUP(A577,'🏉NFL'!C:V,20,false))</f>
        <v>#N/A</v>
      </c>
    </row>
    <row r="578">
      <c r="R578" s="2"/>
      <c r="W578" s="1" t="str">
        <f>AVERAGE(VLOOKUP(A578,'🏈NFL Efficiency'!C:N,12,false),VLOOKUP(A578,'🏉NFL'!C:V,20,false))</f>
        <v>#N/A</v>
      </c>
    </row>
    <row r="579">
      <c r="R579" s="2"/>
      <c r="W579" s="1" t="str">
        <f>AVERAGE(VLOOKUP(A579,'🏈NFL Efficiency'!C:N,12,false),VLOOKUP(A579,'🏉NFL'!C:V,20,false))</f>
        <v>#N/A</v>
      </c>
    </row>
    <row r="580">
      <c r="R580" s="2"/>
      <c r="W580" s="1" t="str">
        <f>AVERAGE(VLOOKUP(A580,'🏈NFL Efficiency'!C:N,12,false),VLOOKUP(A580,'🏉NFL'!C:V,20,false))</f>
        <v>#N/A</v>
      </c>
    </row>
    <row r="581">
      <c r="R581" s="2"/>
      <c r="W581" s="1" t="str">
        <f>AVERAGE(VLOOKUP(A581,'🏈NFL Efficiency'!C:N,12,false),VLOOKUP(A581,'🏉NFL'!C:V,20,false))</f>
        <v>#N/A</v>
      </c>
    </row>
    <row r="582">
      <c r="R582" s="2"/>
      <c r="W582" s="1" t="str">
        <f>AVERAGE(VLOOKUP(A582,'🏈NFL Efficiency'!C:N,12,false),VLOOKUP(A582,'🏉NFL'!C:V,20,false))</f>
        <v>#N/A</v>
      </c>
    </row>
    <row r="583">
      <c r="R583" s="2"/>
      <c r="W583" s="1" t="str">
        <f>AVERAGE(VLOOKUP(A583,'🏈NFL Efficiency'!C:N,12,false),VLOOKUP(A583,'🏉NFL'!C:V,20,false))</f>
        <v>#N/A</v>
      </c>
    </row>
    <row r="584">
      <c r="R584" s="2"/>
      <c r="W584" s="1" t="str">
        <f>AVERAGE(VLOOKUP(A584,'🏈NFL Efficiency'!C:N,12,false),VLOOKUP(A584,'🏉NFL'!C:V,20,false))</f>
        <v>#N/A</v>
      </c>
    </row>
    <row r="585">
      <c r="R585" s="2"/>
      <c r="W585" s="1" t="str">
        <f>AVERAGE(VLOOKUP(A585,'🏈NFL Efficiency'!C:N,12,false),VLOOKUP(A585,'🏉NFL'!C:V,20,false))</f>
        <v>#N/A</v>
      </c>
    </row>
    <row r="586">
      <c r="R586" s="2"/>
      <c r="W586" s="1" t="str">
        <f>AVERAGE(VLOOKUP(A586,'🏈NFL Efficiency'!C:N,12,false),VLOOKUP(A586,'🏉NFL'!C:V,20,false))</f>
        <v>#N/A</v>
      </c>
    </row>
    <row r="587">
      <c r="R587" s="2"/>
      <c r="W587" s="1" t="str">
        <f>AVERAGE(VLOOKUP(A587,'🏈NFL Efficiency'!C:N,12,false),VLOOKUP(A587,'🏉NFL'!C:V,20,false))</f>
        <v>#N/A</v>
      </c>
    </row>
    <row r="588">
      <c r="R588" s="2"/>
      <c r="W588" s="1" t="str">
        <f>AVERAGE(VLOOKUP(A588,'🏈NFL Efficiency'!C:N,12,false),VLOOKUP(A588,'🏉NFL'!C:V,20,false))</f>
        <v>#N/A</v>
      </c>
    </row>
    <row r="589">
      <c r="R589" s="2"/>
      <c r="W589" s="1" t="str">
        <f>AVERAGE(VLOOKUP(A589,'🏈NFL Efficiency'!C:N,12,false),VLOOKUP(A589,'🏉NFL'!C:V,20,false))</f>
        <v>#N/A</v>
      </c>
    </row>
    <row r="590">
      <c r="R590" s="2"/>
      <c r="W590" s="1" t="str">
        <f>AVERAGE(VLOOKUP(A590,'🏈NFL Efficiency'!C:N,12,false),VLOOKUP(A590,'🏉NFL'!C:V,20,false))</f>
        <v>#N/A</v>
      </c>
    </row>
    <row r="591">
      <c r="R591" s="2"/>
      <c r="W591" s="1" t="str">
        <f>AVERAGE(VLOOKUP(A591,'🏈NFL Efficiency'!C:N,12,false),VLOOKUP(A591,'🏉NFL'!C:V,20,false))</f>
        <v>#N/A</v>
      </c>
    </row>
    <row r="592">
      <c r="R592" s="2"/>
      <c r="W592" s="1" t="str">
        <f>AVERAGE(VLOOKUP(A592,'🏈NFL Efficiency'!C:N,12,false),VLOOKUP(A592,'🏉NFL'!C:V,20,false))</f>
        <v>#N/A</v>
      </c>
    </row>
    <row r="593">
      <c r="R593" s="2"/>
      <c r="W593" s="1" t="str">
        <f>AVERAGE(VLOOKUP(A593,'🏈NFL Efficiency'!C:N,12,false),VLOOKUP(A593,'🏉NFL'!C:V,20,false))</f>
        <v>#N/A</v>
      </c>
    </row>
    <row r="594">
      <c r="R594" s="2"/>
      <c r="W594" s="1" t="str">
        <f>AVERAGE(VLOOKUP(A594,'🏈NFL Efficiency'!C:N,12,false),VLOOKUP(A594,'🏉NFL'!C:V,20,false))</f>
        <v>#N/A</v>
      </c>
    </row>
    <row r="595">
      <c r="R595" s="2"/>
      <c r="W595" s="1" t="str">
        <f>AVERAGE(VLOOKUP(A595,'🏈NFL Efficiency'!C:N,12,false),VLOOKUP(A595,'🏉NFL'!C:V,20,false))</f>
        <v>#N/A</v>
      </c>
    </row>
    <row r="596">
      <c r="R596" s="2"/>
      <c r="W596" s="1" t="str">
        <f>AVERAGE(VLOOKUP(A596,'🏈NFL Efficiency'!C:N,12,false),VLOOKUP(A596,'🏉NFL'!C:V,20,false))</f>
        <v>#N/A</v>
      </c>
    </row>
    <row r="597">
      <c r="R597" s="2"/>
      <c r="W597" s="1" t="str">
        <f>AVERAGE(VLOOKUP(A597,'🏈NFL Efficiency'!C:N,12,false),VLOOKUP(A597,'🏉NFL'!C:V,20,false))</f>
        <v>#N/A</v>
      </c>
    </row>
    <row r="598">
      <c r="R598" s="2"/>
      <c r="W598" s="1" t="str">
        <f>AVERAGE(VLOOKUP(A598,'🏈NFL Efficiency'!C:N,12,false),VLOOKUP(A598,'🏉NFL'!C:V,20,false))</f>
        <v>#N/A</v>
      </c>
    </row>
    <row r="599">
      <c r="R599" s="2"/>
      <c r="W599" s="1" t="str">
        <f>AVERAGE(VLOOKUP(A599,'🏈NFL Efficiency'!C:N,12,false),VLOOKUP(A599,'🏉NFL'!C:V,20,false))</f>
        <v>#N/A</v>
      </c>
    </row>
    <row r="600">
      <c r="R600" s="2"/>
      <c r="W600" s="1" t="str">
        <f>AVERAGE(VLOOKUP(A600,'🏈NFL Efficiency'!C:N,12,false),VLOOKUP(A600,'🏉NFL'!C:V,20,false))</f>
        <v>#N/A</v>
      </c>
    </row>
    <row r="601">
      <c r="R601" s="2"/>
      <c r="W601" s="1" t="str">
        <f>AVERAGE(VLOOKUP(A601,'🏈NFL Efficiency'!C:N,12,false),VLOOKUP(A601,'🏉NFL'!C:V,20,false))</f>
        <v>#N/A</v>
      </c>
    </row>
    <row r="602">
      <c r="R602" s="2"/>
      <c r="W602" s="1" t="str">
        <f>AVERAGE(VLOOKUP(A602,'🏈NFL Efficiency'!C:N,12,false),VLOOKUP(A602,'🏉NFL'!C:V,20,false))</f>
        <v>#N/A</v>
      </c>
    </row>
    <row r="603">
      <c r="R603" s="2"/>
      <c r="W603" s="1" t="str">
        <f>AVERAGE(VLOOKUP(A603,'🏈NFL Efficiency'!C:N,12,false),VLOOKUP(A603,'🏉NFL'!C:V,20,false))</f>
        <v>#N/A</v>
      </c>
    </row>
    <row r="604">
      <c r="R604" s="2"/>
      <c r="W604" s="1" t="str">
        <f>AVERAGE(VLOOKUP(A604,'🏈NFL Efficiency'!C:N,12,false),VLOOKUP(A604,'🏉NFL'!C:V,20,false))</f>
        <v>#N/A</v>
      </c>
    </row>
    <row r="605">
      <c r="R605" s="2"/>
      <c r="W605" s="1" t="str">
        <f>AVERAGE(VLOOKUP(A605,'🏈NFL Efficiency'!C:N,12,false),VLOOKUP(A605,'🏉NFL'!C:V,20,false))</f>
        <v>#N/A</v>
      </c>
    </row>
    <row r="606">
      <c r="R606" s="2"/>
      <c r="W606" s="1" t="str">
        <f>AVERAGE(VLOOKUP(A606,'🏈NFL Efficiency'!C:N,12,false),VLOOKUP(A606,'🏉NFL'!C:V,20,false))</f>
        <v>#N/A</v>
      </c>
    </row>
    <row r="607">
      <c r="R607" s="2"/>
      <c r="W607" s="1" t="str">
        <f>AVERAGE(VLOOKUP(A607,'🏈NFL Efficiency'!C:N,12,false),VLOOKUP(A607,'🏉NFL'!C:V,20,false))</f>
        <v>#N/A</v>
      </c>
    </row>
    <row r="608">
      <c r="R608" s="2"/>
      <c r="W608" s="1" t="str">
        <f>AVERAGE(VLOOKUP(A608,'🏈NFL Efficiency'!C:N,12,false),VLOOKUP(A608,'🏉NFL'!C:V,20,false))</f>
        <v>#N/A</v>
      </c>
    </row>
    <row r="609">
      <c r="R609" s="2"/>
      <c r="W609" s="1" t="str">
        <f>AVERAGE(VLOOKUP(A609,'🏈NFL Efficiency'!C:N,12,false),VLOOKUP(A609,'🏉NFL'!C:V,20,false))</f>
        <v>#N/A</v>
      </c>
    </row>
    <row r="610">
      <c r="R610" s="2"/>
      <c r="W610" s="1" t="str">
        <f>AVERAGE(VLOOKUP(A610,'🏈NFL Efficiency'!C:N,12,false),VLOOKUP(A610,'🏉NFL'!C:V,20,false))</f>
        <v>#N/A</v>
      </c>
    </row>
    <row r="611">
      <c r="R611" s="2"/>
      <c r="W611" s="1" t="str">
        <f>AVERAGE(VLOOKUP(A611,'🏈NFL Efficiency'!C:N,12,false),VLOOKUP(A611,'🏉NFL'!C:V,20,false))</f>
        <v>#N/A</v>
      </c>
    </row>
    <row r="612">
      <c r="R612" s="2"/>
      <c r="W612" s="1" t="str">
        <f>AVERAGE(VLOOKUP(A612,'🏈NFL Efficiency'!C:N,12,false),VLOOKUP(A612,'🏉NFL'!C:V,20,false))</f>
        <v>#N/A</v>
      </c>
    </row>
    <row r="613">
      <c r="R613" s="2"/>
      <c r="W613" s="1" t="str">
        <f>AVERAGE(VLOOKUP(A613,'🏈NFL Efficiency'!C:N,12,false),VLOOKUP(A613,'🏉NFL'!C:V,20,false))</f>
        <v>#N/A</v>
      </c>
    </row>
    <row r="614">
      <c r="R614" s="2"/>
      <c r="W614" s="1" t="str">
        <f>AVERAGE(VLOOKUP(A614,'🏈NFL Efficiency'!C:N,12,false),VLOOKUP(A614,'🏉NFL'!C:V,20,false))</f>
        <v>#N/A</v>
      </c>
    </row>
    <row r="615">
      <c r="R615" s="2"/>
      <c r="W615" s="1" t="str">
        <f>AVERAGE(VLOOKUP(A615,'🏈NFL Efficiency'!C:N,12,false),VLOOKUP(A615,'🏉NFL'!C:V,20,false))</f>
        <v>#N/A</v>
      </c>
    </row>
    <row r="616">
      <c r="R616" s="2"/>
      <c r="W616" s="1" t="str">
        <f>AVERAGE(VLOOKUP(A616,'🏈NFL Efficiency'!C:N,12,false),VLOOKUP(A616,'🏉NFL'!C:V,20,false))</f>
        <v>#N/A</v>
      </c>
    </row>
    <row r="617">
      <c r="R617" s="2"/>
      <c r="W617" s="1" t="str">
        <f>AVERAGE(VLOOKUP(A617,'🏈NFL Efficiency'!C:N,12,false),VLOOKUP(A617,'🏉NFL'!C:V,20,false))</f>
        <v>#N/A</v>
      </c>
    </row>
    <row r="618">
      <c r="R618" s="2"/>
      <c r="W618" s="1" t="str">
        <f>AVERAGE(VLOOKUP(A618,'🏈NFL Efficiency'!C:N,12,false),VLOOKUP(A618,'🏉NFL'!C:V,20,false))</f>
        <v>#N/A</v>
      </c>
    </row>
    <row r="619">
      <c r="R619" s="2"/>
      <c r="W619" s="1" t="str">
        <f>AVERAGE(VLOOKUP(A619,'🏈NFL Efficiency'!C:N,12,false),VLOOKUP(A619,'🏉NFL'!C:V,20,false))</f>
        <v>#N/A</v>
      </c>
    </row>
    <row r="620">
      <c r="R620" s="2"/>
      <c r="W620" s="1" t="str">
        <f>AVERAGE(VLOOKUP(A620,'🏈NFL Efficiency'!C:N,12,false),VLOOKUP(A620,'🏉NFL'!C:V,20,false))</f>
        <v>#N/A</v>
      </c>
    </row>
    <row r="621">
      <c r="R621" s="2"/>
      <c r="W621" s="1" t="str">
        <f>AVERAGE(VLOOKUP(A621,'🏈NFL Efficiency'!C:N,12,false),VLOOKUP(A621,'🏉NFL'!C:V,20,false))</f>
        <v>#N/A</v>
      </c>
    </row>
    <row r="622">
      <c r="R622" s="2"/>
      <c r="W622" s="1" t="str">
        <f>AVERAGE(VLOOKUP(A622,'🏈NFL Efficiency'!C:N,12,false),VLOOKUP(A622,'🏉NFL'!C:V,20,false))</f>
        <v>#N/A</v>
      </c>
    </row>
    <row r="623">
      <c r="R623" s="2"/>
      <c r="W623" s="1" t="str">
        <f>AVERAGE(VLOOKUP(A623,'🏈NFL Efficiency'!C:N,12,false),VLOOKUP(A623,'🏉NFL'!C:V,20,false))</f>
        <v>#N/A</v>
      </c>
    </row>
    <row r="624">
      <c r="R624" s="2"/>
      <c r="W624" s="1" t="str">
        <f>AVERAGE(VLOOKUP(A624,'🏈NFL Efficiency'!C:N,12,false),VLOOKUP(A624,'🏉NFL'!C:V,20,false))</f>
        <v>#N/A</v>
      </c>
    </row>
    <row r="625">
      <c r="R625" s="2"/>
      <c r="W625" s="1" t="str">
        <f>AVERAGE(VLOOKUP(A625,'🏈NFL Efficiency'!C:N,12,false),VLOOKUP(A625,'🏉NFL'!C:V,20,false))</f>
        <v>#N/A</v>
      </c>
    </row>
    <row r="626">
      <c r="R626" s="2"/>
      <c r="W626" s="1" t="str">
        <f>AVERAGE(VLOOKUP(A626,'🏈NFL Efficiency'!C:N,12,false),VLOOKUP(A626,'🏉NFL'!C:V,20,false))</f>
        <v>#N/A</v>
      </c>
    </row>
    <row r="627">
      <c r="R627" s="2"/>
      <c r="W627" s="1" t="str">
        <f>AVERAGE(VLOOKUP(A627,'🏈NFL Efficiency'!C:N,12,false),VLOOKUP(A627,'🏉NFL'!C:V,20,false))</f>
        <v>#N/A</v>
      </c>
    </row>
    <row r="628">
      <c r="R628" s="2"/>
      <c r="W628" s="1" t="str">
        <f>AVERAGE(VLOOKUP(A628,'🏈NFL Efficiency'!C:N,12,false),VLOOKUP(A628,'🏉NFL'!C:V,20,false))</f>
        <v>#N/A</v>
      </c>
    </row>
    <row r="629">
      <c r="R629" s="2"/>
      <c r="W629" s="1" t="str">
        <f>AVERAGE(VLOOKUP(A629,'🏈NFL Efficiency'!C:N,12,false),VLOOKUP(A629,'🏉NFL'!C:V,20,false))</f>
        <v>#N/A</v>
      </c>
    </row>
    <row r="630">
      <c r="R630" s="2"/>
      <c r="W630" s="1" t="str">
        <f>AVERAGE(VLOOKUP(A630,'🏈NFL Efficiency'!C:N,12,false),VLOOKUP(A630,'🏉NFL'!C:V,20,false))</f>
        <v>#N/A</v>
      </c>
    </row>
    <row r="631">
      <c r="R631" s="2"/>
      <c r="W631" s="1" t="str">
        <f>AVERAGE(VLOOKUP(A631,'🏈NFL Efficiency'!C:N,12,false),VLOOKUP(A631,'🏉NFL'!C:V,20,false))</f>
        <v>#N/A</v>
      </c>
    </row>
    <row r="632">
      <c r="R632" s="2"/>
      <c r="W632" s="1" t="str">
        <f>AVERAGE(VLOOKUP(A632,'🏈NFL Efficiency'!C:N,12,false),VLOOKUP(A632,'🏉NFL'!C:V,20,false))</f>
        <v>#N/A</v>
      </c>
    </row>
    <row r="633">
      <c r="R633" s="2"/>
      <c r="W633" s="1" t="str">
        <f>AVERAGE(VLOOKUP(A633,'🏈NFL Efficiency'!C:N,12,false),VLOOKUP(A633,'🏉NFL'!C:V,20,false))</f>
        <v>#N/A</v>
      </c>
    </row>
    <row r="634">
      <c r="R634" s="2"/>
      <c r="W634" s="1" t="str">
        <f>AVERAGE(VLOOKUP(A634,'🏈NFL Efficiency'!C:N,12,false),VLOOKUP(A634,'🏉NFL'!C:V,20,false))</f>
        <v>#N/A</v>
      </c>
    </row>
    <row r="635">
      <c r="R635" s="2"/>
      <c r="W635" s="1" t="str">
        <f>AVERAGE(VLOOKUP(A635,'🏈NFL Efficiency'!C:N,12,false),VLOOKUP(A635,'🏉NFL'!C:V,20,false))</f>
        <v>#N/A</v>
      </c>
    </row>
    <row r="636">
      <c r="R636" s="2"/>
      <c r="W636" s="1" t="str">
        <f>AVERAGE(VLOOKUP(A636,'🏈NFL Efficiency'!C:N,12,false),VLOOKUP(A636,'🏉NFL'!C:V,20,false))</f>
        <v>#N/A</v>
      </c>
    </row>
    <row r="637">
      <c r="R637" s="2"/>
      <c r="W637" s="1" t="str">
        <f>AVERAGE(VLOOKUP(A637,'🏈NFL Efficiency'!C:N,12,false),VLOOKUP(A637,'🏉NFL'!C:V,20,false))</f>
        <v>#N/A</v>
      </c>
    </row>
    <row r="638">
      <c r="R638" s="2"/>
      <c r="W638" s="1" t="str">
        <f>AVERAGE(VLOOKUP(A638,'🏈NFL Efficiency'!C:N,12,false),VLOOKUP(A638,'🏉NFL'!C:V,20,false))</f>
        <v>#N/A</v>
      </c>
    </row>
    <row r="639">
      <c r="R639" s="2"/>
      <c r="W639" s="1" t="str">
        <f>AVERAGE(VLOOKUP(A639,'🏈NFL Efficiency'!C:N,12,false),VLOOKUP(A639,'🏉NFL'!C:V,20,false))</f>
        <v>#N/A</v>
      </c>
    </row>
    <row r="640">
      <c r="R640" s="2"/>
      <c r="W640" s="1" t="str">
        <f>AVERAGE(VLOOKUP(A640,'🏈NFL Efficiency'!C:N,12,false),VLOOKUP(A640,'🏉NFL'!C:V,20,false))</f>
        <v>#N/A</v>
      </c>
    </row>
    <row r="641">
      <c r="R641" s="2"/>
      <c r="W641" s="1" t="str">
        <f>AVERAGE(VLOOKUP(A641,'🏈NFL Efficiency'!C:N,12,false),VLOOKUP(A641,'🏉NFL'!C:V,20,false))</f>
        <v>#N/A</v>
      </c>
    </row>
    <row r="642">
      <c r="R642" s="2"/>
      <c r="W642" s="1" t="str">
        <f>AVERAGE(VLOOKUP(A642,'🏈NFL Efficiency'!C:N,12,false),VLOOKUP(A642,'🏉NFL'!C:V,20,false))</f>
        <v>#N/A</v>
      </c>
    </row>
    <row r="643">
      <c r="R643" s="2"/>
      <c r="W643" s="1" t="str">
        <f>AVERAGE(VLOOKUP(A643,'🏈NFL Efficiency'!C:N,12,false),VLOOKUP(A643,'🏉NFL'!C:V,20,false))</f>
        <v>#N/A</v>
      </c>
    </row>
    <row r="644">
      <c r="R644" s="2"/>
      <c r="W644" s="1" t="str">
        <f>AVERAGE(VLOOKUP(A644,'🏈NFL Efficiency'!C:N,12,false),VLOOKUP(A644,'🏉NFL'!C:V,20,false))</f>
        <v>#N/A</v>
      </c>
    </row>
    <row r="645">
      <c r="R645" s="2"/>
      <c r="W645" s="1" t="str">
        <f>AVERAGE(VLOOKUP(A645,'🏈NFL Efficiency'!C:N,12,false),VLOOKUP(A645,'🏉NFL'!C:V,20,false))</f>
        <v>#N/A</v>
      </c>
    </row>
    <row r="646">
      <c r="R646" s="2"/>
      <c r="W646" s="1" t="str">
        <f>AVERAGE(VLOOKUP(A646,'🏈NFL Efficiency'!C:N,12,false),VLOOKUP(A646,'🏉NFL'!C:V,20,false))</f>
        <v>#N/A</v>
      </c>
    </row>
    <row r="647">
      <c r="R647" s="2"/>
      <c r="W647" s="1" t="str">
        <f>AVERAGE(VLOOKUP(A647,'🏈NFL Efficiency'!C:N,12,false),VLOOKUP(A647,'🏉NFL'!C:V,20,false))</f>
        <v>#N/A</v>
      </c>
    </row>
    <row r="648">
      <c r="R648" s="2"/>
      <c r="W648" s="1" t="str">
        <f>AVERAGE(VLOOKUP(A648,'🏈NFL Efficiency'!C:N,12,false),VLOOKUP(A648,'🏉NFL'!C:V,20,false))</f>
        <v>#N/A</v>
      </c>
    </row>
    <row r="649">
      <c r="R649" s="2"/>
      <c r="W649" s="1" t="str">
        <f>AVERAGE(VLOOKUP(A649,'🏈NFL Efficiency'!C:N,12,false),VLOOKUP(A649,'🏉NFL'!C:V,20,false))</f>
        <v>#N/A</v>
      </c>
    </row>
    <row r="650">
      <c r="R650" s="2"/>
      <c r="W650" s="1" t="str">
        <f>AVERAGE(VLOOKUP(A650,'🏈NFL Efficiency'!C:N,12,false),VLOOKUP(A650,'🏉NFL'!C:V,20,false))</f>
        <v>#N/A</v>
      </c>
    </row>
    <row r="651">
      <c r="R651" s="2"/>
      <c r="W651" s="1" t="str">
        <f>AVERAGE(VLOOKUP(A651,'🏈NFL Efficiency'!C:N,12,false),VLOOKUP(A651,'🏉NFL'!C:V,20,false))</f>
        <v>#N/A</v>
      </c>
    </row>
    <row r="652">
      <c r="R652" s="2"/>
      <c r="W652" s="1" t="str">
        <f>AVERAGE(VLOOKUP(A652,'🏈NFL Efficiency'!C:N,12,false),VLOOKUP(A652,'🏉NFL'!C:V,20,false))</f>
        <v>#N/A</v>
      </c>
    </row>
    <row r="653">
      <c r="R653" s="2"/>
      <c r="W653" s="1" t="str">
        <f>AVERAGE(VLOOKUP(A653,'🏈NFL Efficiency'!C:N,12,false),VLOOKUP(A653,'🏉NFL'!C:V,20,false))</f>
        <v>#N/A</v>
      </c>
    </row>
    <row r="654">
      <c r="R654" s="2"/>
      <c r="W654" s="1" t="str">
        <f>AVERAGE(VLOOKUP(A654,'🏈NFL Efficiency'!C:N,12,false),VLOOKUP(A654,'🏉NFL'!C:V,20,false))</f>
        <v>#N/A</v>
      </c>
    </row>
    <row r="655">
      <c r="R655" s="2"/>
      <c r="W655" s="1" t="str">
        <f>AVERAGE(VLOOKUP(A655,'🏈NFL Efficiency'!C:N,12,false),VLOOKUP(A655,'🏉NFL'!C:V,20,false))</f>
        <v>#N/A</v>
      </c>
    </row>
    <row r="656">
      <c r="R656" s="2"/>
      <c r="W656" s="1" t="str">
        <f>AVERAGE(VLOOKUP(A656,'🏈NFL Efficiency'!C:N,12,false),VLOOKUP(A656,'🏉NFL'!C:V,20,false))</f>
        <v>#N/A</v>
      </c>
    </row>
    <row r="657">
      <c r="R657" s="2"/>
      <c r="W657" s="1" t="str">
        <f>AVERAGE(VLOOKUP(A657,'🏈NFL Efficiency'!C:N,12,false),VLOOKUP(A657,'🏉NFL'!C:V,20,false))</f>
        <v>#N/A</v>
      </c>
    </row>
    <row r="658">
      <c r="R658" s="2"/>
      <c r="W658" s="1" t="str">
        <f>AVERAGE(VLOOKUP(A658,'🏈NFL Efficiency'!C:N,12,false),VLOOKUP(A658,'🏉NFL'!C:V,20,false))</f>
        <v>#N/A</v>
      </c>
    </row>
    <row r="659">
      <c r="R659" s="2"/>
      <c r="W659" s="1" t="str">
        <f>AVERAGE(VLOOKUP(A659,'🏈NFL Efficiency'!C:N,12,false),VLOOKUP(A659,'🏉NFL'!C:V,20,false))</f>
        <v>#N/A</v>
      </c>
    </row>
    <row r="660">
      <c r="R660" s="2"/>
      <c r="W660" s="1" t="str">
        <f>AVERAGE(VLOOKUP(A660,'🏈NFL Efficiency'!C:N,12,false),VLOOKUP(A660,'🏉NFL'!C:V,20,false))</f>
        <v>#N/A</v>
      </c>
    </row>
    <row r="661">
      <c r="R661" s="2"/>
      <c r="W661" s="1" t="str">
        <f>AVERAGE(VLOOKUP(A661,'🏈NFL Efficiency'!C:N,12,false),VLOOKUP(A661,'🏉NFL'!C:V,20,false))</f>
        <v>#N/A</v>
      </c>
    </row>
    <row r="662">
      <c r="R662" s="2"/>
      <c r="W662" s="1" t="str">
        <f>AVERAGE(VLOOKUP(A662,'🏈NFL Efficiency'!C:N,12,false),VLOOKUP(A662,'🏉NFL'!C:V,20,false))</f>
        <v>#N/A</v>
      </c>
    </row>
    <row r="663">
      <c r="R663" s="2"/>
      <c r="W663" s="1" t="str">
        <f>AVERAGE(VLOOKUP(A663,'🏈NFL Efficiency'!C:N,12,false),VLOOKUP(A663,'🏉NFL'!C:V,20,false))</f>
        <v>#N/A</v>
      </c>
    </row>
    <row r="664">
      <c r="R664" s="2"/>
      <c r="W664" s="1" t="str">
        <f>AVERAGE(VLOOKUP(A664,'🏈NFL Efficiency'!C:N,12,false),VLOOKUP(A664,'🏉NFL'!C:V,20,false))</f>
        <v>#N/A</v>
      </c>
    </row>
    <row r="665">
      <c r="R665" s="2"/>
      <c r="W665" s="1" t="str">
        <f>AVERAGE(VLOOKUP(A665,'🏈NFL Efficiency'!C:N,12,false),VLOOKUP(A665,'🏉NFL'!C:V,20,false))</f>
        <v>#N/A</v>
      </c>
    </row>
    <row r="666">
      <c r="R666" s="2"/>
      <c r="W666" s="1" t="str">
        <f>AVERAGE(VLOOKUP(A666,'🏈NFL Efficiency'!C:N,12,false),VLOOKUP(A666,'🏉NFL'!C:V,20,false))</f>
        <v>#N/A</v>
      </c>
    </row>
    <row r="667">
      <c r="R667" s="2"/>
      <c r="W667" s="1" t="str">
        <f>AVERAGE(VLOOKUP(A667,'🏈NFL Efficiency'!C:N,12,false),VLOOKUP(A667,'🏉NFL'!C:V,20,false))</f>
        <v>#N/A</v>
      </c>
    </row>
    <row r="668">
      <c r="R668" s="2"/>
      <c r="W668" s="1" t="str">
        <f>AVERAGE(VLOOKUP(A668,'🏈NFL Efficiency'!C:N,12,false),VLOOKUP(A668,'🏉NFL'!C:V,20,false))</f>
        <v>#N/A</v>
      </c>
    </row>
    <row r="669">
      <c r="R669" s="2"/>
      <c r="W669" s="1" t="str">
        <f>AVERAGE(VLOOKUP(A669,'🏈NFL Efficiency'!C:N,12,false),VLOOKUP(A669,'🏉NFL'!C:V,20,false))</f>
        <v>#N/A</v>
      </c>
    </row>
    <row r="670">
      <c r="R670" s="2"/>
      <c r="W670" s="1" t="str">
        <f>AVERAGE(VLOOKUP(A670,'🏈NFL Efficiency'!C:N,12,false),VLOOKUP(A670,'🏉NFL'!C:V,20,false))</f>
        <v>#N/A</v>
      </c>
    </row>
    <row r="671">
      <c r="R671" s="2"/>
      <c r="W671" s="1" t="str">
        <f>AVERAGE(VLOOKUP(A671,'🏈NFL Efficiency'!C:N,12,false),VLOOKUP(A671,'🏉NFL'!C:V,20,false))</f>
        <v>#N/A</v>
      </c>
    </row>
    <row r="672">
      <c r="R672" s="2"/>
      <c r="W672" s="1" t="str">
        <f>AVERAGE(VLOOKUP(A672,'🏈NFL Efficiency'!C:N,12,false),VLOOKUP(A672,'🏉NFL'!C:V,20,false))</f>
        <v>#N/A</v>
      </c>
    </row>
    <row r="673">
      <c r="R673" s="2"/>
      <c r="W673" s="1" t="str">
        <f>AVERAGE(VLOOKUP(A673,'🏈NFL Efficiency'!C:N,12,false),VLOOKUP(A673,'🏉NFL'!C:V,20,false))</f>
        <v>#N/A</v>
      </c>
    </row>
    <row r="674">
      <c r="R674" s="2"/>
      <c r="W674" s="1" t="str">
        <f>AVERAGE(VLOOKUP(A674,'🏈NFL Efficiency'!C:N,12,false),VLOOKUP(A674,'🏉NFL'!C:V,20,false))</f>
        <v>#N/A</v>
      </c>
    </row>
    <row r="675">
      <c r="R675" s="2"/>
      <c r="W675" s="1" t="str">
        <f>AVERAGE(VLOOKUP(A675,'🏈NFL Efficiency'!C:N,12,false),VLOOKUP(A675,'🏉NFL'!C:V,20,false))</f>
        <v>#N/A</v>
      </c>
    </row>
    <row r="676">
      <c r="R676" s="2"/>
      <c r="W676" s="1" t="str">
        <f>AVERAGE(VLOOKUP(A676,'🏈NFL Efficiency'!C:N,12,false),VLOOKUP(A676,'🏉NFL'!C:V,20,false))</f>
        <v>#N/A</v>
      </c>
    </row>
    <row r="677">
      <c r="R677" s="2"/>
      <c r="W677" s="1" t="str">
        <f>AVERAGE(VLOOKUP(A677,'🏈NFL Efficiency'!C:N,12,false),VLOOKUP(A677,'🏉NFL'!C:V,20,false))</f>
        <v>#N/A</v>
      </c>
    </row>
    <row r="678">
      <c r="R678" s="2"/>
      <c r="W678" s="1" t="str">
        <f>AVERAGE(VLOOKUP(A678,'🏈NFL Efficiency'!C:N,12,false),VLOOKUP(A678,'🏉NFL'!C:V,20,false))</f>
        <v>#N/A</v>
      </c>
    </row>
    <row r="679">
      <c r="R679" s="2"/>
      <c r="W679" s="1" t="str">
        <f>AVERAGE(VLOOKUP(A679,'🏈NFL Efficiency'!C:N,12,false),VLOOKUP(A679,'🏉NFL'!C:V,20,false))</f>
        <v>#N/A</v>
      </c>
    </row>
    <row r="680">
      <c r="R680" s="2"/>
      <c r="W680" s="1" t="str">
        <f>AVERAGE(VLOOKUP(A680,'🏈NFL Efficiency'!C:N,12,false),VLOOKUP(A680,'🏉NFL'!C:V,20,false))</f>
        <v>#N/A</v>
      </c>
    </row>
    <row r="681">
      <c r="R681" s="2"/>
      <c r="W681" s="1" t="str">
        <f>AVERAGE(VLOOKUP(A681,'🏈NFL Efficiency'!C:N,12,false),VLOOKUP(A681,'🏉NFL'!C:V,20,false))</f>
        <v>#N/A</v>
      </c>
    </row>
    <row r="682">
      <c r="R682" s="2"/>
      <c r="W682" s="1" t="str">
        <f>AVERAGE(VLOOKUP(A682,'🏈NFL Efficiency'!C:N,12,false),VLOOKUP(A682,'🏉NFL'!C:V,20,false))</f>
        <v>#N/A</v>
      </c>
    </row>
    <row r="683">
      <c r="R683" s="2"/>
      <c r="W683" s="1" t="str">
        <f>AVERAGE(VLOOKUP(A683,'🏈NFL Efficiency'!C:N,12,false),VLOOKUP(A683,'🏉NFL'!C:V,20,false))</f>
        <v>#N/A</v>
      </c>
    </row>
    <row r="684">
      <c r="R684" s="2"/>
      <c r="W684" s="1" t="str">
        <f>AVERAGE(VLOOKUP(A684,'🏈NFL Efficiency'!C:N,12,false),VLOOKUP(A684,'🏉NFL'!C:V,20,false))</f>
        <v>#N/A</v>
      </c>
    </row>
    <row r="685">
      <c r="R685" s="2"/>
      <c r="W685" s="1" t="str">
        <f>AVERAGE(VLOOKUP(A685,'🏈NFL Efficiency'!C:N,12,false),VLOOKUP(A685,'🏉NFL'!C:V,20,false))</f>
        <v>#N/A</v>
      </c>
    </row>
    <row r="686">
      <c r="R686" s="2"/>
      <c r="W686" s="1" t="str">
        <f>AVERAGE(VLOOKUP(A686,'🏈NFL Efficiency'!C:N,12,false),VLOOKUP(A686,'🏉NFL'!C:V,20,false))</f>
        <v>#N/A</v>
      </c>
    </row>
    <row r="687">
      <c r="R687" s="2"/>
      <c r="W687" s="1" t="str">
        <f>AVERAGE(VLOOKUP(A687,'🏈NFL Efficiency'!C:N,12,false),VLOOKUP(A687,'🏉NFL'!C:V,20,false))</f>
        <v>#N/A</v>
      </c>
    </row>
    <row r="688">
      <c r="R688" s="2"/>
      <c r="W688" s="1" t="str">
        <f>AVERAGE(VLOOKUP(A688,'🏈NFL Efficiency'!C:N,12,false),VLOOKUP(A688,'🏉NFL'!C:V,20,false))</f>
        <v>#N/A</v>
      </c>
    </row>
    <row r="689">
      <c r="R689" s="2"/>
      <c r="W689" s="1" t="str">
        <f>AVERAGE(VLOOKUP(A689,'🏈NFL Efficiency'!C:N,12,false),VLOOKUP(A689,'🏉NFL'!C:V,20,false))</f>
        <v>#N/A</v>
      </c>
    </row>
    <row r="690">
      <c r="R690" s="2"/>
      <c r="W690" s="1" t="str">
        <f>AVERAGE(VLOOKUP(A690,'🏈NFL Efficiency'!C:N,12,false),VLOOKUP(A690,'🏉NFL'!C:V,20,false))</f>
        <v>#N/A</v>
      </c>
    </row>
    <row r="691">
      <c r="R691" s="2"/>
      <c r="W691" s="1" t="str">
        <f>AVERAGE(VLOOKUP(A691,'🏈NFL Efficiency'!C:N,12,false),VLOOKUP(A691,'🏉NFL'!C:V,20,false))</f>
        <v>#N/A</v>
      </c>
    </row>
    <row r="692">
      <c r="R692" s="2"/>
      <c r="W692" s="1" t="str">
        <f>AVERAGE(VLOOKUP(A692,'🏈NFL Efficiency'!C:N,12,false),VLOOKUP(A692,'🏉NFL'!C:V,20,false))</f>
        <v>#N/A</v>
      </c>
    </row>
    <row r="693">
      <c r="R693" s="2"/>
      <c r="W693" s="1" t="str">
        <f>AVERAGE(VLOOKUP(A693,'🏈NFL Efficiency'!C:N,12,false),VLOOKUP(A693,'🏉NFL'!C:V,20,false))</f>
        <v>#N/A</v>
      </c>
    </row>
    <row r="694">
      <c r="R694" s="2"/>
      <c r="W694" s="1" t="str">
        <f>AVERAGE(VLOOKUP(A694,'🏈NFL Efficiency'!C:N,12,false),VLOOKUP(A694,'🏉NFL'!C:V,20,false))</f>
        <v>#N/A</v>
      </c>
    </row>
    <row r="695">
      <c r="R695" s="2"/>
      <c r="W695" s="1" t="str">
        <f>AVERAGE(VLOOKUP(A695,'🏈NFL Efficiency'!C:N,12,false),VLOOKUP(A695,'🏉NFL'!C:V,20,false))</f>
        <v>#N/A</v>
      </c>
    </row>
    <row r="696">
      <c r="R696" s="2"/>
      <c r="W696" s="1" t="str">
        <f>AVERAGE(VLOOKUP(A696,'🏈NFL Efficiency'!C:N,12,false),VLOOKUP(A696,'🏉NFL'!C:V,20,false))</f>
        <v>#N/A</v>
      </c>
    </row>
    <row r="697">
      <c r="R697" s="2"/>
      <c r="W697" s="1" t="str">
        <f>AVERAGE(VLOOKUP(A697,'🏈NFL Efficiency'!C:N,12,false),VLOOKUP(A697,'🏉NFL'!C:V,20,false))</f>
        <v>#N/A</v>
      </c>
    </row>
    <row r="698">
      <c r="R698" s="2"/>
      <c r="W698" s="1" t="str">
        <f>AVERAGE(VLOOKUP(A698,'🏈NFL Efficiency'!C:N,12,false),VLOOKUP(A698,'🏉NFL'!C:V,20,false))</f>
        <v>#N/A</v>
      </c>
    </row>
    <row r="699">
      <c r="R699" s="2"/>
      <c r="W699" s="1" t="str">
        <f>AVERAGE(VLOOKUP(A699,'🏈NFL Efficiency'!C:N,12,false),VLOOKUP(A699,'🏉NFL'!C:V,20,false))</f>
        <v>#N/A</v>
      </c>
    </row>
    <row r="700">
      <c r="R700" s="2"/>
      <c r="W700" s="1" t="str">
        <f>AVERAGE(VLOOKUP(A700,'🏈NFL Efficiency'!C:N,12,false),VLOOKUP(A700,'🏉NFL'!C:V,20,false))</f>
        <v>#N/A</v>
      </c>
    </row>
    <row r="701">
      <c r="R701" s="2"/>
      <c r="W701" s="1" t="str">
        <f>AVERAGE(VLOOKUP(A701,'🏈NFL Efficiency'!C:N,12,false),VLOOKUP(A701,'🏉NFL'!C:V,20,false))</f>
        <v>#N/A</v>
      </c>
    </row>
    <row r="702">
      <c r="R702" s="2"/>
      <c r="W702" s="1" t="str">
        <f>AVERAGE(VLOOKUP(A702,'🏈NFL Efficiency'!C:N,12,false),VLOOKUP(A702,'🏉NFL'!C:V,20,false))</f>
        <v>#N/A</v>
      </c>
    </row>
    <row r="703">
      <c r="R703" s="2"/>
      <c r="W703" s="1" t="str">
        <f>AVERAGE(VLOOKUP(A703,'🏈NFL Efficiency'!C:N,12,false),VLOOKUP(A703,'🏉NFL'!C:V,20,false))</f>
        <v>#N/A</v>
      </c>
    </row>
    <row r="704">
      <c r="R704" s="2"/>
      <c r="W704" s="1" t="str">
        <f>AVERAGE(VLOOKUP(A704,'🏈NFL Efficiency'!C:N,12,false),VLOOKUP(A704,'🏉NFL'!C:V,20,false))</f>
        <v>#N/A</v>
      </c>
    </row>
    <row r="705">
      <c r="R705" s="2"/>
      <c r="W705" s="1" t="str">
        <f>AVERAGE(VLOOKUP(A705,'🏈NFL Efficiency'!C:N,12,false),VLOOKUP(A705,'🏉NFL'!C:V,20,false))</f>
        <v>#N/A</v>
      </c>
    </row>
    <row r="706">
      <c r="R706" s="2"/>
      <c r="W706" s="1" t="str">
        <f>AVERAGE(VLOOKUP(A706,'🏈NFL Efficiency'!C:N,12,false),VLOOKUP(A706,'🏉NFL'!C:V,20,false))</f>
        <v>#N/A</v>
      </c>
    </row>
    <row r="707">
      <c r="R707" s="2"/>
      <c r="W707" s="1" t="str">
        <f>AVERAGE(VLOOKUP(A707,'🏈NFL Efficiency'!C:N,12,false),VLOOKUP(A707,'🏉NFL'!C:V,20,false))</f>
        <v>#N/A</v>
      </c>
    </row>
    <row r="708">
      <c r="R708" s="2"/>
      <c r="W708" s="1" t="str">
        <f>AVERAGE(VLOOKUP(A708,'🏈NFL Efficiency'!C:N,12,false),VLOOKUP(A708,'🏉NFL'!C:V,20,false))</f>
        <v>#N/A</v>
      </c>
    </row>
    <row r="709">
      <c r="R709" s="2"/>
      <c r="W709" s="1" t="str">
        <f>AVERAGE(VLOOKUP(A709,'🏈NFL Efficiency'!C:N,12,false),VLOOKUP(A709,'🏉NFL'!C:V,20,false))</f>
        <v>#N/A</v>
      </c>
    </row>
    <row r="710">
      <c r="R710" s="2"/>
      <c r="W710" s="1" t="str">
        <f>AVERAGE(VLOOKUP(A710,'🏈NFL Efficiency'!C:N,12,false),VLOOKUP(A710,'🏉NFL'!C:V,20,false))</f>
        <v>#N/A</v>
      </c>
    </row>
    <row r="711">
      <c r="R711" s="2"/>
      <c r="W711" s="1" t="str">
        <f>AVERAGE(VLOOKUP(A711,'🏈NFL Efficiency'!C:N,12,false),VLOOKUP(A711,'🏉NFL'!C:V,20,false))</f>
        <v>#N/A</v>
      </c>
    </row>
    <row r="712">
      <c r="R712" s="2"/>
      <c r="W712" s="1" t="str">
        <f>AVERAGE(VLOOKUP(A712,'🏈NFL Efficiency'!C:N,12,false),VLOOKUP(A712,'🏉NFL'!C:V,20,false))</f>
        <v>#N/A</v>
      </c>
    </row>
    <row r="713">
      <c r="R713" s="2"/>
      <c r="W713" s="1" t="str">
        <f>AVERAGE(VLOOKUP(A713,'🏈NFL Efficiency'!C:N,12,false),VLOOKUP(A713,'🏉NFL'!C:V,20,false))</f>
        <v>#N/A</v>
      </c>
    </row>
    <row r="714">
      <c r="R714" s="2"/>
      <c r="W714" s="1" t="str">
        <f>AVERAGE(VLOOKUP(A714,'🏈NFL Efficiency'!C:N,12,false),VLOOKUP(A714,'🏉NFL'!C:V,20,false))</f>
        <v>#N/A</v>
      </c>
    </row>
    <row r="715">
      <c r="R715" s="2"/>
      <c r="W715" s="1" t="str">
        <f>AVERAGE(VLOOKUP(A715,'🏈NFL Efficiency'!C:N,12,false),VLOOKUP(A715,'🏉NFL'!C:V,20,false))</f>
        <v>#N/A</v>
      </c>
    </row>
    <row r="716">
      <c r="R716" s="2"/>
      <c r="W716" s="1" t="str">
        <f>AVERAGE(VLOOKUP(A716,'🏈NFL Efficiency'!C:N,12,false),VLOOKUP(A716,'🏉NFL'!C:V,20,false))</f>
        <v>#N/A</v>
      </c>
    </row>
    <row r="717">
      <c r="R717" s="2"/>
      <c r="W717" s="1" t="str">
        <f>AVERAGE(VLOOKUP(A717,'🏈NFL Efficiency'!C:N,12,false),VLOOKUP(A717,'🏉NFL'!C:V,20,false))</f>
        <v>#N/A</v>
      </c>
    </row>
    <row r="718">
      <c r="R718" s="2"/>
      <c r="W718" s="1" t="str">
        <f>AVERAGE(VLOOKUP(A718,'🏈NFL Efficiency'!C:N,12,false),VLOOKUP(A718,'🏉NFL'!C:V,20,false))</f>
        <v>#N/A</v>
      </c>
    </row>
    <row r="719">
      <c r="R719" s="2"/>
      <c r="W719" s="1" t="str">
        <f>AVERAGE(VLOOKUP(A719,'🏈NFL Efficiency'!C:N,12,false),VLOOKUP(A719,'🏉NFL'!C:V,20,false))</f>
        <v>#N/A</v>
      </c>
    </row>
    <row r="720">
      <c r="R720" s="2"/>
      <c r="W720" s="1" t="str">
        <f>AVERAGE(VLOOKUP(A720,'🏈NFL Efficiency'!C:N,12,false),VLOOKUP(A720,'🏉NFL'!C:V,20,false))</f>
        <v>#N/A</v>
      </c>
    </row>
    <row r="721">
      <c r="R721" s="2"/>
      <c r="W721" s="1" t="str">
        <f>AVERAGE(VLOOKUP(A721,'🏈NFL Efficiency'!C:N,12,false),VLOOKUP(A721,'🏉NFL'!C:V,20,false))</f>
        <v>#N/A</v>
      </c>
    </row>
    <row r="722">
      <c r="R722" s="2"/>
      <c r="W722" s="1" t="str">
        <f>AVERAGE(VLOOKUP(A722,'🏈NFL Efficiency'!C:N,12,false),VLOOKUP(A722,'🏉NFL'!C:V,20,false))</f>
        <v>#N/A</v>
      </c>
    </row>
    <row r="723">
      <c r="R723" s="2"/>
      <c r="W723" s="1" t="str">
        <f>AVERAGE(VLOOKUP(A723,'🏈NFL Efficiency'!C:N,12,false),VLOOKUP(A723,'🏉NFL'!C:V,20,false))</f>
        <v>#N/A</v>
      </c>
    </row>
    <row r="724">
      <c r="R724" s="2"/>
      <c r="W724" s="1" t="str">
        <f>AVERAGE(VLOOKUP(A724,'🏈NFL Efficiency'!C:N,12,false),VLOOKUP(A724,'🏉NFL'!C:V,20,false))</f>
        <v>#N/A</v>
      </c>
    </row>
    <row r="725">
      <c r="R725" s="2"/>
      <c r="W725" s="1" t="str">
        <f>AVERAGE(VLOOKUP(A725,'🏈NFL Efficiency'!C:N,12,false),VLOOKUP(A725,'🏉NFL'!C:V,20,false))</f>
        <v>#N/A</v>
      </c>
    </row>
    <row r="726">
      <c r="R726" s="2"/>
      <c r="W726" s="1" t="str">
        <f>AVERAGE(VLOOKUP(A726,'🏈NFL Efficiency'!C:N,12,false),VLOOKUP(A726,'🏉NFL'!C:V,20,false))</f>
        <v>#N/A</v>
      </c>
    </row>
    <row r="727">
      <c r="R727" s="2"/>
      <c r="W727" s="1" t="str">
        <f>AVERAGE(VLOOKUP(A727,'🏈NFL Efficiency'!C:N,12,false),VLOOKUP(A727,'🏉NFL'!C:V,20,false))</f>
        <v>#N/A</v>
      </c>
    </row>
    <row r="728">
      <c r="R728" s="2"/>
      <c r="W728" s="1" t="str">
        <f>AVERAGE(VLOOKUP(A728,'🏈NFL Efficiency'!C:N,12,false),VLOOKUP(A728,'🏉NFL'!C:V,20,false))</f>
        <v>#N/A</v>
      </c>
    </row>
    <row r="729">
      <c r="R729" s="2"/>
      <c r="W729" s="1" t="str">
        <f>AVERAGE(VLOOKUP(A729,'🏈NFL Efficiency'!C:N,12,false),VLOOKUP(A729,'🏉NFL'!C:V,20,false))</f>
        <v>#N/A</v>
      </c>
    </row>
    <row r="730">
      <c r="R730" s="2"/>
      <c r="W730" s="1" t="str">
        <f>AVERAGE(VLOOKUP(A730,'🏈NFL Efficiency'!C:N,12,false),VLOOKUP(A730,'🏉NFL'!C:V,20,false))</f>
        <v>#N/A</v>
      </c>
    </row>
    <row r="731">
      <c r="R731" s="2"/>
      <c r="W731" s="1" t="str">
        <f>AVERAGE(VLOOKUP(A731,'🏈NFL Efficiency'!C:N,12,false),VLOOKUP(A731,'🏉NFL'!C:V,20,false))</f>
        <v>#N/A</v>
      </c>
    </row>
    <row r="732">
      <c r="R732" s="2"/>
      <c r="W732" s="1" t="str">
        <f>AVERAGE(VLOOKUP(A732,'🏈NFL Efficiency'!C:N,12,false),VLOOKUP(A732,'🏉NFL'!C:V,20,false))</f>
        <v>#N/A</v>
      </c>
    </row>
    <row r="733">
      <c r="R733" s="2"/>
      <c r="W733" s="1" t="str">
        <f>AVERAGE(VLOOKUP(A733,'🏈NFL Efficiency'!C:N,12,false),VLOOKUP(A733,'🏉NFL'!C:V,20,false))</f>
        <v>#N/A</v>
      </c>
    </row>
    <row r="734">
      <c r="R734" s="2"/>
      <c r="W734" s="1" t="str">
        <f>AVERAGE(VLOOKUP(A734,'🏈NFL Efficiency'!C:N,12,false),VLOOKUP(A734,'🏉NFL'!C:V,20,false))</f>
        <v>#N/A</v>
      </c>
    </row>
    <row r="735">
      <c r="R735" s="2"/>
      <c r="W735" s="1" t="str">
        <f>AVERAGE(VLOOKUP(A735,'🏈NFL Efficiency'!C:N,12,false),VLOOKUP(A735,'🏉NFL'!C:V,20,false))</f>
        <v>#N/A</v>
      </c>
    </row>
    <row r="736">
      <c r="R736" s="2"/>
      <c r="W736" s="1" t="str">
        <f>AVERAGE(VLOOKUP(A736,'🏈NFL Efficiency'!C:N,12,false),VLOOKUP(A736,'🏉NFL'!C:V,20,false))</f>
        <v>#N/A</v>
      </c>
    </row>
    <row r="737">
      <c r="R737" s="2"/>
      <c r="W737" s="1" t="str">
        <f>AVERAGE(VLOOKUP(A737,'🏈NFL Efficiency'!C:N,12,false),VLOOKUP(A737,'🏉NFL'!C:V,20,false))</f>
        <v>#N/A</v>
      </c>
    </row>
    <row r="738">
      <c r="R738" s="2"/>
      <c r="W738" s="1" t="str">
        <f>AVERAGE(VLOOKUP(A738,'🏈NFL Efficiency'!C:N,12,false),VLOOKUP(A738,'🏉NFL'!C:V,20,false))</f>
        <v>#N/A</v>
      </c>
    </row>
    <row r="739">
      <c r="R739" s="2"/>
      <c r="W739" s="1" t="str">
        <f>AVERAGE(VLOOKUP(A739,'🏈NFL Efficiency'!C:N,12,false),VLOOKUP(A739,'🏉NFL'!C:V,20,false))</f>
        <v>#N/A</v>
      </c>
    </row>
    <row r="740">
      <c r="R740" s="2"/>
      <c r="W740" s="1" t="str">
        <f>AVERAGE(VLOOKUP(A740,'🏈NFL Efficiency'!C:N,12,false),VLOOKUP(A740,'🏉NFL'!C:V,20,false))</f>
        <v>#N/A</v>
      </c>
    </row>
    <row r="741">
      <c r="R741" s="2"/>
      <c r="W741" s="1" t="str">
        <f>AVERAGE(VLOOKUP(A741,'🏈NFL Efficiency'!C:N,12,false),VLOOKUP(A741,'🏉NFL'!C:V,20,false))</f>
        <v>#N/A</v>
      </c>
    </row>
    <row r="742">
      <c r="R742" s="2"/>
      <c r="W742" s="1" t="str">
        <f>AVERAGE(VLOOKUP(A742,'🏈NFL Efficiency'!C:N,12,false),VLOOKUP(A742,'🏉NFL'!C:V,20,false))</f>
        <v>#N/A</v>
      </c>
    </row>
    <row r="743">
      <c r="R743" s="2"/>
      <c r="W743" s="1" t="str">
        <f>AVERAGE(VLOOKUP(A743,'🏈NFL Efficiency'!C:N,12,false),VLOOKUP(A743,'🏉NFL'!C:V,20,false))</f>
        <v>#N/A</v>
      </c>
    </row>
    <row r="744">
      <c r="R744" s="2"/>
      <c r="W744" s="1" t="str">
        <f>AVERAGE(VLOOKUP(A744,'🏈NFL Efficiency'!C:N,12,false),VLOOKUP(A744,'🏉NFL'!C:V,20,false))</f>
        <v>#N/A</v>
      </c>
    </row>
    <row r="745">
      <c r="R745" s="2"/>
      <c r="W745" s="1" t="str">
        <f>AVERAGE(VLOOKUP(A745,'🏈NFL Efficiency'!C:N,12,false),VLOOKUP(A745,'🏉NFL'!C:V,20,false))</f>
        <v>#N/A</v>
      </c>
    </row>
    <row r="746">
      <c r="R746" s="2"/>
      <c r="W746" s="1" t="str">
        <f>AVERAGE(VLOOKUP(A746,'🏈NFL Efficiency'!C:N,12,false),VLOOKUP(A746,'🏉NFL'!C:V,20,false))</f>
        <v>#N/A</v>
      </c>
    </row>
    <row r="747">
      <c r="R747" s="2"/>
      <c r="W747" s="1" t="str">
        <f>AVERAGE(VLOOKUP(A747,'🏈NFL Efficiency'!C:N,12,false),VLOOKUP(A747,'🏉NFL'!C:V,20,false))</f>
        <v>#N/A</v>
      </c>
    </row>
    <row r="748">
      <c r="R748" s="2"/>
      <c r="W748" s="1" t="str">
        <f>AVERAGE(VLOOKUP(A748,'🏈NFL Efficiency'!C:N,12,false),VLOOKUP(A748,'🏉NFL'!C:V,20,false))</f>
        <v>#N/A</v>
      </c>
    </row>
    <row r="749">
      <c r="R749" s="2"/>
      <c r="W749" s="1" t="str">
        <f>AVERAGE(VLOOKUP(A749,'🏈NFL Efficiency'!C:N,12,false),VLOOKUP(A749,'🏉NFL'!C:V,20,false))</f>
        <v>#N/A</v>
      </c>
    </row>
    <row r="750">
      <c r="R750" s="2"/>
      <c r="W750" s="1" t="str">
        <f>AVERAGE(VLOOKUP(A750,'🏈NFL Efficiency'!C:N,12,false),VLOOKUP(A750,'🏉NFL'!C:V,20,false))</f>
        <v>#N/A</v>
      </c>
    </row>
    <row r="751">
      <c r="R751" s="2"/>
      <c r="W751" s="1" t="str">
        <f>AVERAGE(VLOOKUP(A751,'🏈NFL Efficiency'!C:N,12,false),VLOOKUP(A751,'🏉NFL'!C:V,20,false))</f>
        <v>#N/A</v>
      </c>
    </row>
    <row r="752">
      <c r="R752" s="2"/>
      <c r="W752" s="1" t="str">
        <f>AVERAGE(VLOOKUP(A752,'🏈NFL Efficiency'!C:N,12,false),VLOOKUP(A752,'🏉NFL'!C:V,20,false))</f>
        <v>#N/A</v>
      </c>
    </row>
    <row r="753">
      <c r="R753" s="2"/>
      <c r="W753" s="1" t="str">
        <f>AVERAGE(VLOOKUP(A753,'🏈NFL Efficiency'!C:N,12,false),VLOOKUP(A753,'🏉NFL'!C:V,20,false))</f>
        <v>#N/A</v>
      </c>
    </row>
    <row r="754">
      <c r="R754" s="2"/>
      <c r="W754" s="1" t="str">
        <f>AVERAGE(VLOOKUP(A754,'🏈NFL Efficiency'!C:N,12,false),VLOOKUP(A754,'🏉NFL'!C:V,20,false))</f>
        <v>#N/A</v>
      </c>
    </row>
    <row r="755">
      <c r="R755" s="2"/>
      <c r="W755" s="1" t="str">
        <f>AVERAGE(VLOOKUP(A755,'🏈NFL Efficiency'!C:N,12,false),VLOOKUP(A755,'🏉NFL'!C:V,20,false))</f>
        <v>#N/A</v>
      </c>
    </row>
    <row r="756">
      <c r="R756" s="2"/>
      <c r="W756" s="1" t="str">
        <f>AVERAGE(VLOOKUP(A756,'🏈NFL Efficiency'!C:N,12,false),VLOOKUP(A756,'🏉NFL'!C:V,20,false))</f>
        <v>#N/A</v>
      </c>
    </row>
    <row r="757">
      <c r="R757" s="2"/>
      <c r="W757" s="1" t="str">
        <f>AVERAGE(VLOOKUP(A757,'🏈NFL Efficiency'!C:N,12,false),VLOOKUP(A757,'🏉NFL'!C:V,20,false))</f>
        <v>#N/A</v>
      </c>
    </row>
    <row r="758">
      <c r="R758" s="2"/>
      <c r="W758" s="1" t="str">
        <f>AVERAGE(VLOOKUP(A758,'🏈NFL Efficiency'!C:N,12,false),VLOOKUP(A758,'🏉NFL'!C:V,20,false))</f>
        <v>#N/A</v>
      </c>
    </row>
    <row r="759">
      <c r="R759" s="2"/>
      <c r="W759" s="1" t="str">
        <f>AVERAGE(VLOOKUP(A759,'🏈NFL Efficiency'!C:N,12,false),VLOOKUP(A759,'🏉NFL'!C:V,20,false))</f>
        <v>#N/A</v>
      </c>
    </row>
    <row r="760">
      <c r="R760" s="2"/>
      <c r="W760" s="1" t="str">
        <f>AVERAGE(VLOOKUP(A760,'🏈NFL Efficiency'!C:N,12,false),VLOOKUP(A760,'🏉NFL'!C:V,20,false))</f>
        <v>#N/A</v>
      </c>
    </row>
    <row r="761">
      <c r="R761" s="2"/>
      <c r="W761" s="1" t="str">
        <f>AVERAGE(VLOOKUP(A761,'🏈NFL Efficiency'!C:N,12,false),VLOOKUP(A761,'🏉NFL'!C:V,20,false))</f>
        <v>#N/A</v>
      </c>
    </row>
    <row r="762">
      <c r="R762" s="2"/>
      <c r="W762" s="1" t="str">
        <f>AVERAGE(VLOOKUP(A762,'🏈NFL Efficiency'!C:N,12,false),VLOOKUP(A762,'🏉NFL'!C:V,20,false))</f>
        <v>#N/A</v>
      </c>
    </row>
    <row r="763">
      <c r="R763" s="2"/>
      <c r="W763" s="1" t="str">
        <f>AVERAGE(VLOOKUP(A763,'🏈NFL Efficiency'!C:N,12,false),VLOOKUP(A763,'🏉NFL'!C:V,20,false))</f>
        <v>#N/A</v>
      </c>
    </row>
    <row r="764">
      <c r="R764" s="2"/>
      <c r="W764" s="1" t="str">
        <f>AVERAGE(VLOOKUP(A764,'🏈NFL Efficiency'!C:N,12,false),VLOOKUP(A764,'🏉NFL'!C:V,20,false))</f>
        <v>#N/A</v>
      </c>
    </row>
    <row r="765">
      <c r="R765" s="2"/>
      <c r="W765" s="1" t="str">
        <f>AVERAGE(VLOOKUP(A765,'🏈NFL Efficiency'!C:N,12,false),VLOOKUP(A765,'🏉NFL'!C:V,20,false))</f>
        <v>#N/A</v>
      </c>
    </row>
    <row r="766">
      <c r="R766" s="2"/>
      <c r="W766" s="1" t="str">
        <f>AVERAGE(VLOOKUP(A766,'🏈NFL Efficiency'!C:N,12,false),VLOOKUP(A766,'🏉NFL'!C:V,20,false))</f>
        <v>#N/A</v>
      </c>
    </row>
    <row r="767">
      <c r="R767" s="2"/>
      <c r="W767" s="1" t="str">
        <f>AVERAGE(VLOOKUP(A767,'🏈NFL Efficiency'!C:N,12,false),VLOOKUP(A767,'🏉NFL'!C:V,20,false))</f>
        <v>#N/A</v>
      </c>
    </row>
    <row r="768">
      <c r="R768" s="2"/>
      <c r="W768" s="1" t="str">
        <f>AVERAGE(VLOOKUP(A768,'🏈NFL Efficiency'!C:N,12,false),VLOOKUP(A768,'🏉NFL'!C:V,20,false))</f>
        <v>#N/A</v>
      </c>
    </row>
    <row r="769">
      <c r="R769" s="2"/>
      <c r="W769" s="1" t="str">
        <f>AVERAGE(VLOOKUP(A769,'🏈NFL Efficiency'!C:N,12,false),VLOOKUP(A769,'🏉NFL'!C:V,20,false))</f>
        <v>#N/A</v>
      </c>
    </row>
    <row r="770">
      <c r="R770" s="2"/>
      <c r="W770" s="1" t="str">
        <f>AVERAGE(VLOOKUP(A770,'🏈NFL Efficiency'!C:N,12,false),VLOOKUP(A770,'🏉NFL'!C:V,20,false))</f>
        <v>#N/A</v>
      </c>
    </row>
    <row r="771">
      <c r="R771" s="2"/>
      <c r="W771" s="1" t="str">
        <f>AVERAGE(VLOOKUP(A771,'🏈NFL Efficiency'!C:N,12,false),VLOOKUP(A771,'🏉NFL'!C:V,20,false))</f>
        <v>#N/A</v>
      </c>
    </row>
    <row r="772">
      <c r="R772" s="2"/>
      <c r="W772" s="1" t="str">
        <f>AVERAGE(VLOOKUP(A772,'🏈NFL Efficiency'!C:N,12,false),VLOOKUP(A772,'🏉NFL'!C:V,20,false))</f>
        <v>#N/A</v>
      </c>
    </row>
    <row r="773">
      <c r="R773" s="2"/>
      <c r="W773" s="1" t="str">
        <f>AVERAGE(VLOOKUP(A773,'🏈NFL Efficiency'!C:N,12,false),VLOOKUP(A773,'🏉NFL'!C:V,20,false))</f>
        <v>#N/A</v>
      </c>
    </row>
    <row r="774">
      <c r="R774" s="2"/>
      <c r="W774" s="1" t="str">
        <f>AVERAGE(VLOOKUP(A774,'🏈NFL Efficiency'!C:N,12,false),VLOOKUP(A774,'🏉NFL'!C:V,20,false))</f>
        <v>#N/A</v>
      </c>
    </row>
    <row r="775">
      <c r="R775" s="2"/>
      <c r="W775" s="1" t="str">
        <f>AVERAGE(VLOOKUP(A775,'🏈NFL Efficiency'!C:N,12,false),VLOOKUP(A775,'🏉NFL'!C:V,20,false))</f>
        <v>#N/A</v>
      </c>
    </row>
    <row r="776">
      <c r="R776" s="2"/>
      <c r="W776" s="1" t="str">
        <f>AVERAGE(VLOOKUP(A776,'🏈NFL Efficiency'!C:N,12,false),VLOOKUP(A776,'🏉NFL'!C:V,20,false))</f>
        <v>#N/A</v>
      </c>
    </row>
    <row r="777">
      <c r="R777" s="2"/>
      <c r="W777" s="1" t="str">
        <f>AVERAGE(VLOOKUP(A777,'🏈NFL Efficiency'!C:N,12,false),VLOOKUP(A777,'🏉NFL'!C:V,20,false))</f>
        <v>#N/A</v>
      </c>
    </row>
    <row r="778">
      <c r="R778" s="2"/>
      <c r="W778" s="1" t="str">
        <f>AVERAGE(VLOOKUP(A778,'🏈NFL Efficiency'!C:N,12,false),VLOOKUP(A778,'🏉NFL'!C:V,20,false))</f>
        <v>#N/A</v>
      </c>
    </row>
    <row r="779">
      <c r="R779" s="2"/>
      <c r="W779" s="1" t="str">
        <f>AVERAGE(VLOOKUP(A779,'🏈NFL Efficiency'!C:N,12,false),VLOOKUP(A779,'🏉NFL'!C:V,20,false))</f>
        <v>#N/A</v>
      </c>
    </row>
    <row r="780">
      <c r="R780" s="2"/>
      <c r="W780" s="1" t="str">
        <f>AVERAGE(VLOOKUP(A780,'🏈NFL Efficiency'!C:N,12,false),VLOOKUP(A780,'🏉NFL'!C:V,20,false))</f>
        <v>#N/A</v>
      </c>
    </row>
    <row r="781">
      <c r="R781" s="2"/>
      <c r="W781" s="1" t="str">
        <f>AVERAGE(VLOOKUP(A781,'🏈NFL Efficiency'!C:N,12,false),VLOOKUP(A781,'🏉NFL'!C:V,20,false))</f>
        <v>#N/A</v>
      </c>
    </row>
    <row r="782">
      <c r="R782" s="2"/>
      <c r="W782" s="1" t="str">
        <f>AVERAGE(VLOOKUP(A782,'🏈NFL Efficiency'!C:N,12,false),VLOOKUP(A782,'🏉NFL'!C:V,20,false))</f>
        <v>#N/A</v>
      </c>
    </row>
    <row r="783">
      <c r="R783" s="2"/>
      <c r="W783" s="1" t="str">
        <f>AVERAGE(VLOOKUP(A783,'🏈NFL Efficiency'!C:N,12,false),VLOOKUP(A783,'🏉NFL'!C:V,20,false))</f>
        <v>#N/A</v>
      </c>
    </row>
    <row r="784">
      <c r="R784" s="2"/>
      <c r="W784" s="1" t="str">
        <f>AVERAGE(VLOOKUP(A784,'🏈NFL Efficiency'!C:N,12,false),VLOOKUP(A784,'🏉NFL'!C:V,20,false))</f>
        <v>#N/A</v>
      </c>
    </row>
    <row r="785">
      <c r="R785" s="2"/>
      <c r="W785" s="1" t="str">
        <f>AVERAGE(VLOOKUP(A785,'🏈NFL Efficiency'!C:N,12,false),VLOOKUP(A785,'🏉NFL'!C:V,20,false))</f>
        <v>#N/A</v>
      </c>
    </row>
    <row r="786">
      <c r="R786" s="2"/>
      <c r="W786" s="1" t="str">
        <f>AVERAGE(VLOOKUP(A786,'🏈NFL Efficiency'!C:N,12,false),VLOOKUP(A786,'🏉NFL'!C:V,20,false))</f>
        <v>#N/A</v>
      </c>
    </row>
    <row r="787">
      <c r="R787" s="2"/>
      <c r="W787" s="1" t="str">
        <f>AVERAGE(VLOOKUP(A787,'🏈NFL Efficiency'!C:N,12,false),VLOOKUP(A787,'🏉NFL'!C:V,20,false))</f>
        <v>#N/A</v>
      </c>
    </row>
    <row r="788">
      <c r="R788" s="2"/>
      <c r="W788" s="1" t="str">
        <f>AVERAGE(VLOOKUP(A788,'🏈NFL Efficiency'!C:N,12,false),VLOOKUP(A788,'🏉NFL'!C:V,20,false))</f>
        <v>#N/A</v>
      </c>
    </row>
    <row r="789">
      <c r="R789" s="2"/>
      <c r="W789" s="1" t="str">
        <f>AVERAGE(VLOOKUP(A789,'🏈NFL Efficiency'!C:N,12,false),VLOOKUP(A789,'🏉NFL'!C:V,20,false))</f>
        <v>#N/A</v>
      </c>
    </row>
    <row r="790">
      <c r="R790" s="2"/>
      <c r="W790" s="1" t="str">
        <f>AVERAGE(VLOOKUP(A790,'🏈NFL Efficiency'!C:N,12,false),VLOOKUP(A790,'🏉NFL'!C:V,20,false))</f>
        <v>#N/A</v>
      </c>
    </row>
    <row r="791">
      <c r="R791" s="2"/>
      <c r="W791" s="1" t="str">
        <f>AVERAGE(VLOOKUP(A791,'🏈NFL Efficiency'!C:N,12,false),VLOOKUP(A791,'🏉NFL'!C:V,20,false))</f>
        <v>#N/A</v>
      </c>
    </row>
    <row r="792">
      <c r="R792" s="2"/>
      <c r="W792" s="1" t="str">
        <f>AVERAGE(VLOOKUP(A792,'🏈NFL Efficiency'!C:N,12,false),VLOOKUP(A792,'🏉NFL'!C:V,20,false))</f>
        <v>#N/A</v>
      </c>
    </row>
    <row r="793">
      <c r="R793" s="2"/>
      <c r="W793" s="1" t="str">
        <f>AVERAGE(VLOOKUP(A793,'🏈NFL Efficiency'!C:N,12,false),VLOOKUP(A793,'🏉NFL'!C:V,20,false))</f>
        <v>#N/A</v>
      </c>
    </row>
    <row r="794">
      <c r="R794" s="2"/>
      <c r="W794" s="1" t="str">
        <f>AVERAGE(VLOOKUP(A794,'🏈NFL Efficiency'!C:N,12,false),VLOOKUP(A794,'🏉NFL'!C:V,20,false))</f>
        <v>#N/A</v>
      </c>
    </row>
    <row r="795">
      <c r="R795" s="2"/>
      <c r="W795" s="1" t="str">
        <f>AVERAGE(VLOOKUP(A795,'🏈NFL Efficiency'!C:N,12,false),VLOOKUP(A795,'🏉NFL'!C:V,20,false))</f>
        <v>#N/A</v>
      </c>
    </row>
    <row r="796">
      <c r="R796" s="2"/>
      <c r="W796" s="1" t="str">
        <f>AVERAGE(VLOOKUP(A796,'🏈NFL Efficiency'!C:N,12,false),VLOOKUP(A796,'🏉NFL'!C:V,20,false))</f>
        <v>#N/A</v>
      </c>
    </row>
    <row r="797">
      <c r="R797" s="2"/>
      <c r="W797" s="1" t="str">
        <f>AVERAGE(VLOOKUP(A797,'🏈NFL Efficiency'!C:N,12,false),VLOOKUP(A797,'🏉NFL'!C:V,20,false))</f>
        <v>#N/A</v>
      </c>
    </row>
    <row r="798">
      <c r="R798" s="2"/>
      <c r="W798" s="1" t="str">
        <f>AVERAGE(VLOOKUP(A798,'🏈NFL Efficiency'!C:N,12,false),VLOOKUP(A798,'🏉NFL'!C:V,20,false))</f>
        <v>#N/A</v>
      </c>
    </row>
    <row r="799">
      <c r="R799" s="2"/>
      <c r="W799" s="1" t="str">
        <f>AVERAGE(VLOOKUP(A799,'🏈NFL Efficiency'!C:N,12,false),VLOOKUP(A799,'🏉NFL'!C:V,20,false))</f>
        <v>#N/A</v>
      </c>
    </row>
    <row r="800">
      <c r="R800" s="2"/>
      <c r="W800" s="1" t="str">
        <f>AVERAGE(VLOOKUP(A800,'🏈NFL Efficiency'!C:N,12,false),VLOOKUP(A800,'🏉NFL'!C:V,20,false))</f>
        <v>#N/A</v>
      </c>
    </row>
    <row r="801">
      <c r="R801" s="2"/>
      <c r="W801" s="1" t="str">
        <f>AVERAGE(VLOOKUP(A801,'🏈NFL Efficiency'!C:N,12,false),VLOOKUP(A801,'🏉NFL'!C:V,20,false))</f>
        <v>#N/A</v>
      </c>
    </row>
    <row r="802">
      <c r="R802" s="2"/>
      <c r="W802" s="1" t="str">
        <f>AVERAGE(VLOOKUP(A802,'🏈NFL Efficiency'!C:N,12,false),VLOOKUP(A802,'🏉NFL'!C:V,20,false))</f>
        <v>#N/A</v>
      </c>
    </row>
    <row r="803">
      <c r="R803" s="2"/>
      <c r="W803" s="1" t="str">
        <f>AVERAGE(VLOOKUP(A803,'🏈NFL Efficiency'!C:N,12,false),VLOOKUP(A803,'🏉NFL'!C:V,20,false))</f>
        <v>#N/A</v>
      </c>
    </row>
    <row r="804">
      <c r="R804" s="2"/>
      <c r="W804" s="1" t="str">
        <f>AVERAGE(VLOOKUP(A804,'🏈NFL Efficiency'!C:N,12,false),VLOOKUP(A804,'🏉NFL'!C:V,20,false))</f>
        <v>#N/A</v>
      </c>
    </row>
    <row r="805">
      <c r="R805" s="2"/>
      <c r="W805" s="1" t="str">
        <f>AVERAGE(VLOOKUP(A805,'🏈NFL Efficiency'!C:N,12,false),VLOOKUP(A805,'🏉NFL'!C:V,20,false))</f>
        <v>#N/A</v>
      </c>
    </row>
    <row r="806">
      <c r="R806" s="2"/>
      <c r="W806" s="1" t="str">
        <f>AVERAGE(VLOOKUP(A806,'🏈NFL Efficiency'!C:N,12,false),VLOOKUP(A806,'🏉NFL'!C:V,20,false))</f>
        <v>#N/A</v>
      </c>
    </row>
    <row r="807">
      <c r="R807" s="2"/>
      <c r="W807" s="1" t="str">
        <f>AVERAGE(VLOOKUP(A807,'🏈NFL Efficiency'!C:N,12,false),VLOOKUP(A807,'🏉NFL'!C:V,20,false))</f>
        <v>#N/A</v>
      </c>
    </row>
    <row r="808">
      <c r="R808" s="2"/>
      <c r="W808" s="1" t="str">
        <f>AVERAGE(VLOOKUP(A808,'🏈NFL Efficiency'!C:N,12,false),VLOOKUP(A808,'🏉NFL'!C:V,20,false))</f>
        <v>#N/A</v>
      </c>
    </row>
    <row r="809">
      <c r="R809" s="2"/>
      <c r="W809" s="1" t="str">
        <f>AVERAGE(VLOOKUP(A809,'🏈NFL Efficiency'!C:N,12,false),VLOOKUP(A809,'🏉NFL'!C:V,20,false))</f>
        <v>#N/A</v>
      </c>
    </row>
    <row r="810">
      <c r="R810" s="2"/>
      <c r="W810" s="1" t="str">
        <f>AVERAGE(VLOOKUP(A810,'🏈NFL Efficiency'!C:N,12,false),VLOOKUP(A810,'🏉NFL'!C:V,20,false))</f>
        <v>#N/A</v>
      </c>
    </row>
    <row r="811">
      <c r="R811" s="2"/>
      <c r="W811" s="1" t="str">
        <f>AVERAGE(VLOOKUP(A811,'🏈NFL Efficiency'!C:N,12,false),VLOOKUP(A811,'🏉NFL'!C:V,20,false))</f>
        <v>#N/A</v>
      </c>
    </row>
    <row r="812">
      <c r="R812" s="2"/>
      <c r="W812" s="1" t="str">
        <f>AVERAGE(VLOOKUP(A812,'🏈NFL Efficiency'!C:N,12,false),VLOOKUP(A812,'🏉NFL'!C:V,20,false))</f>
        <v>#N/A</v>
      </c>
    </row>
    <row r="813">
      <c r="R813" s="2"/>
      <c r="W813" s="1" t="str">
        <f>AVERAGE(VLOOKUP(A813,'🏈NFL Efficiency'!C:N,12,false),VLOOKUP(A813,'🏉NFL'!C:V,20,false))</f>
        <v>#N/A</v>
      </c>
    </row>
    <row r="814">
      <c r="R814" s="2"/>
      <c r="W814" s="1" t="str">
        <f>AVERAGE(VLOOKUP(A814,'🏈NFL Efficiency'!C:N,12,false),VLOOKUP(A814,'🏉NFL'!C:V,20,false))</f>
        <v>#N/A</v>
      </c>
    </row>
    <row r="815">
      <c r="R815" s="2"/>
      <c r="W815" s="1" t="str">
        <f>AVERAGE(VLOOKUP(A815,'🏈NFL Efficiency'!C:N,12,false),VLOOKUP(A815,'🏉NFL'!C:V,20,false))</f>
        <v>#N/A</v>
      </c>
    </row>
    <row r="816">
      <c r="R816" s="2"/>
      <c r="W816" s="1" t="str">
        <f>AVERAGE(VLOOKUP(A816,'🏈NFL Efficiency'!C:N,12,false),VLOOKUP(A816,'🏉NFL'!C:V,20,false))</f>
        <v>#N/A</v>
      </c>
    </row>
    <row r="817">
      <c r="R817" s="2"/>
      <c r="W817" s="1" t="str">
        <f>AVERAGE(VLOOKUP(A817,'🏈NFL Efficiency'!C:N,12,false),VLOOKUP(A817,'🏉NFL'!C:V,20,false))</f>
        <v>#N/A</v>
      </c>
    </row>
    <row r="818">
      <c r="R818" s="2"/>
      <c r="W818" s="1" t="str">
        <f>AVERAGE(VLOOKUP(A818,'🏈NFL Efficiency'!C:N,12,false),VLOOKUP(A818,'🏉NFL'!C:V,20,false))</f>
        <v>#N/A</v>
      </c>
    </row>
    <row r="819">
      <c r="R819" s="2"/>
      <c r="W819" s="1" t="str">
        <f>AVERAGE(VLOOKUP(A819,'🏈NFL Efficiency'!C:N,12,false),VLOOKUP(A819,'🏉NFL'!C:V,20,false))</f>
        <v>#N/A</v>
      </c>
    </row>
    <row r="820">
      <c r="R820" s="2"/>
      <c r="W820" s="1" t="str">
        <f>AVERAGE(VLOOKUP(A820,'🏈NFL Efficiency'!C:N,12,false),VLOOKUP(A820,'🏉NFL'!C:V,20,false))</f>
        <v>#N/A</v>
      </c>
    </row>
    <row r="821">
      <c r="R821" s="2"/>
      <c r="W821" s="1" t="str">
        <f>AVERAGE(VLOOKUP(A821,'🏈NFL Efficiency'!C:N,12,false),VLOOKUP(A821,'🏉NFL'!C:V,20,false))</f>
        <v>#N/A</v>
      </c>
    </row>
    <row r="822">
      <c r="R822" s="2"/>
      <c r="W822" s="1" t="str">
        <f>AVERAGE(VLOOKUP(A822,'🏈NFL Efficiency'!C:N,12,false),VLOOKUP(A822,'🏉NFL'!C:V,20,false))</f>
        <v>#N/A</v>
      </c>
    </row>
    <row r="823">
      <c r="R823" s="2"/>
      <c r="W823" s="1" t="str">
        <f>AVERAGE(VLOOKUP(A823,'🏈NFL Efficiency'!C:N,12,false),VLOOKUP(A823,'🏉NFL'!C:V,20,false))</f>
        <v>#N/A</v>
      </c>
    </row>
    <row r="824">
      <c r="R824" s="2"/>
      <c r="W824" s="1" t="str">
        <f>AVERAGE(VLOOKUP(A824,'🏈NFL Efficiency'!C:N,12,false),VLOOKUP(A824,'🏉NFL'!C:V,20,false))</f>
        <v>#N/A</v>
      </c>
    </row>
    <row r="825">
      <c r="R825" s="2"/>
      <c r="W825" s="1" t="str">
        <f>AVERAGE(VLOOKUP(A825,'🏈NFL Efficiency'!C:N,12,false),VLOOKUP(A825,'🏉NFL'!C:V,20,false))</f>
        <v>#N/A</v>
      </c>
    </row>
    <row r="826">
      <c r="R826" s="2"/>
      <c r="W826" s="1" t="str">
        <f>AVERAGE(VLOOKUP(A826,'🏈NFL Efficiency'!C:N,12,false),VLOOKUP(A826,'🏉NFL'!C:V,20,false))</f>
        <v>#N/A</v>
      </c>
    </row>
    <row r="827">
      <c r="R827" s="2"/>
      <c r="W827" s="1" t="str">
        <f>AVERAGE(VLOOKUP(A827,'🏈NFL Efficiency'!C:N,12,false),VLOOKUP(A827,'🏉NFL'!C:V,20,false))</f>
        <v>#N/A</v>
      </c>
    </row>
    <row r="828">
      <c r="R828" s="2"/>
      <c r="W828" s="1" t="str">
        <f>AVERAGE(VLOOKUP(A828,'🏈NFL Efficiency'!C:N,12,false),VLOOKUP(A828,'🏉NFL'!C:V,20,false))</f>
        <v>#N/A</v>
      </c>
    </row>
    <row r="829">
      <c r="R829" s="2"/>
      <c r="W829" s="1" t="str">
        <f>AVERAGE(VLOOKUP(A829,'🏈NFL Efficiency'!C:N,12,false),VLOOKUP(A829,'🏉NFL'!C:V,20,false))</f>
        <v>#N/A</v>
      </c>
    </row>
    <row r="830">
      <c r="R830" s="2"/>
      <c r="W830" s="1" t="str">
        <f>AVERAGE(VLOOKUP(A830,'🏈NFL Efficiency'!C:N,12,false),VLOOKUP(A830,'🏉NFL'!C:V,20,false))</f>
        <v>#N/A</v>
      </c>
    </row>
    <row r="831">
      <c r="R831" s="2"/>
      <c r="W831" s="1" t="str">
        <f>AVERAGE(VLOOKUP(A831,'🏈NFL Efficiency'!C:N,12,false),VLOOKUP(A831,'🏉NFL'!C:V,20,false))</f>
        <v>#N/A</v>
      </c>
    </row>
    <row r="832">
      <c r="R832" s="2"/>
      <c r="W832" s="1" t="str">
        <f>AVERAGE(VLOOKUP(A832,'🏈NFL Efficiency'!C:N,12,false),VLOOKUP(A832,'🏉NFL'!C:V,20,false))</f>
        <v>#N/A</v>
      </c>
    </row>
    <row r="833">
      <c r="R833" s="2"/>
      <c r="W833" s="1" t="str">
        <f>AVERAGE(VLOOKUP(A833,'🏈NFL Efficiency'!C:N,12,false),VLOOKUP(A833,'🏉NFL'!C:V,20,false))</f>
        <v>#N/A</v>
      </c>
    </row>
    <row r="834">
      <c r="R834" s="2"/>
      <c r="W834" s="1" t="str">
        <f>AVERAGE(VLOOKUP(A834,'🏈NFL Efficiency'!C:N,12,false),VLOOKUP(A834,'🏉NFL'!C:V,20,false))</f>
        <v>#N/A</v>
      </c>
    </row>
    <row r="835">
      <c r="R835" s="2"/>
      <c r="W835" s="1" t="str">
        <f>AVERAGE(VLOOKUP(A835,'🏈NFL Efficiency'!C:N,12,false),VLOOKUP(A835,'🏉NFL'!C:V,20,false))</f>
        <v>#N/A</v>
      </c>
    </row>
    <row r="836">
      <c r="R836" s="2"/>
      <c r="W836" s="1" t="str">
        <f>AVERAGE(VLOOKUP(A836,'🏈NFL Efficiency'!C:N,12,false),VLOOKUP(A836,'🏉NFL'!C:V,20,false))</f>
        <v>#N/A</v>
      </c>
    </row>
    <row r="837">
      <c r="R837" s="2"/>
      <c r="W837" s="1" t="str">
        <f>AVERAGE(VLOOKUP(A837,'🏈NFL Efficiency'!C:N,12,false),VLOOKUP(A837,'🏉NFL'!C:V,20,false))</f>
        <v>#N/A</v>
      </c>
    </row>
    <row r="838">
      <c r="R838" s="2"/>
      <c r="W838" s="1" t="str">
        <f>AVERAGE(VLOOKUP(A838,'🏈NFL Efficiency'!C:N,12,false),VLOOKUP(A838,'🏉NFL'!C:V,20,false))</f>
        <v>#N/A</v>
      </c>
    </row>
    <row r="839">
      <c r="R839" s="2"/>
      <c r="W839" s="1" t="str">
        <f>AVERAGE(VLOOKUP(A839,'🏈NFL Efficiency'!C:N,12,false),VLOOKUP(A839,'🏉NFL'!C:V,20,false))</f>
        <v>#N/A</v>
      </c>
    </row>
    <row r="840">
      <c r="R840" s="2"/>
      <c r="W840" s="1" t="str">
        <f>AVERAGE(VLOOKUP(A840,'🏈NFL Efficiency'!C:N,12,false),VLOOKUP(A840,'🏉NFL'!C:V,20,false))</f>
        <v>#N/A</v>
      </c>
    </row>
    <row r="841">
      <c r="R841" s="2"/>
      <c r="W841" s="1" t="str">
        <f>AVERAGE(VLOOKUP(A841,'🏈NFL Efficiency'!C:N,12,false),VLOOKUP(A841,'🏉NFL'!C:V,20,false))</f>
        <v>#N/A</v>
      </c>
    </row>
    <row r="842">
      <c r="R842" s="2"/>
      <c r="W842" s="1" t="str">
        <f>AVERAGE(VLOOKUP(A842,'🏈NFL Efficiency'!C:N,12,false),VLOOKUP(A842,'🏉NFL'!C:V,20,false))</f>
        <v>#N/A</v>
      </c>
    </row>
    <row r="843">
      <c r="R843" s="2"/>
      <c r="W843" s="1" t="str">
        <f>AVERAGE(VLOOKUP(A843,'🏈NFL Efficiency'!C:N,12,false),VLOOKUP(A843,'🏉NFL'!C:V,20,false))</f>
        <v>#N/A</v>
      </c>
    </row>
    <row r="844">
      <c r="R844" s="2"/>
      <c r="W844" s="1" t="str">
        <f>AVERAGE(VLOOKUP(A844,'🏈NFL Efficiency'!C:N,12,false),VLOOKUP(A844,'🏉NFL'!C:V,20,false))</f>
        <v>#N/A</v>
      </c>
    </row>
    <row r="845">
      <c r="R845" s="2"/>
      <c r="W845" s="1" t="str">
        <f>AVERAGE(VLOOKUP(A845,'🏈NFL Efficiency'!C:N,12,false),VLOOKUP(A845,'🏉NFL'!C:V,20,false))</f>
        <v>#N/A</v>
      </c>
    </row>
    <row r="846">
      <c r="R846" s="2"/>
      <c r="W846" s="1" t="str">
        <f>AVERAGE(VLOOKUP(A846,'🏈NFL Efficiency'!C:N,12,false),VLOOKUP(A846,'🏉NFL'!C:V,20,false))</f>
        <v>#N/A</v>
      </c>
    </row>
    <row r="847">
      <c r="R847" s="2"/>
      <c r="W847" s="1" t="str">
        <f>AVERAGE(VLOOKUP(A847,'🏈NFL Efficiency'!C:N,12,false),VLOOKUP(A847,'🏉NFL'!C:V,20,false))</f>
        <v>#N/A</v>
      </c>
    </row>
    <row r="848">
      <c r="R848" s="2"/>
      <c r="W848" s="1" t="str">
        <f>AVERAGE(VLOOKUP(A848,'🏈NFL Efficiency'!C:N,12,false),VLOOKUP(A848,'🏉NFL'!C:V,20,false))</f>
        <v>#N/A</v>
      </c>
    </row>
    <row r="849">
      <c r="R849" s="2"/>
      <c r="W849" s="1" t="str">
        <f>AVERAGE(VLOOKUP(A849,'🏈NFL Efficiency'!C:N,12,false),VLOOKUP(A849,'🏉NFL'!C:V,20,false))</f>
        <v>#N/A</v>
      </c>
    </row>
    <row r="850">
      <c r="R850" s="2"/>
      <c r="W850" s="1" t="str">
        <f>AVERAGE(VLOOKUP(A850,'🏈NFL Efficiency'!C:N,12,false),VLOOKUP(A850,'🏉NFL'!C:V,20,false))</f>
        <v>#N/A</v>
      </c>
    </row>
    <row r="851">
      <c r="R851" s="2"/>
      <c r="W851" s="1" t="str">
        <f>AVERAGE(VLOOKUP(A851,'🏈NFL Efficiency'!C:N,12,false),VLOOKUP(A851,'🏉NFL'!C:V,20,false))</f>
        <v>#N/A</v>
      </c>
    </row>
    <row r="852">
      <c r="R852" s="2"/>
      <c r="W852" s="1" t="str">
        <f>AVERAGE(VLOOKUP(A852,'🏈NFL Efficiency'!C:N,12,false),VLOOKUP(A852,'🏉NFL'!C:V,20,false))</f>
        <v>#N/A</v>
      </c>
    </row>
    <row r="853">
      <c r="R853" s="2"/>
      <c r="W853" s="1" t="str">
        <f>AVERAGE(VLOOKUP(A853,'🏈NFL Efficiency'!C:N,12,false),VLOOKUP(A853,'🏉NFL'!C:V,20,false))</f>
        <v>#N/A</v>
      </c>
    </row>
    <row r="854">
      <c r="R854" s="2"/>
      <c r="W854" s="1" t="str">
        <f>AVERAGE(VLOOKUP(A854,'🏈NFL Efficiency'!C:N,12,false),VLOOKUP(A854,'🏉NFL'!C:V,20,false))</f>
        <v>#N/A</v>
      </c>
    </row>
    <row r="855">
      <c r="R855" s="2"/>
      <c r="W855" s="1" t="str">
        <f>AVERAGE(VLOOKUP(A855,'🏈NFL Efficiency'!C:N,12,false),VLOOKUP(A855,'🏉NFL'!C:V,20,false))</f>
        <v>#N/A</v>
      </c>
    </row>
    <row r="856">
      <c r="R856" s="2"/>
      <c r="W856" s="1" t="str">
        <f>AVERAGE(VLOOKUP(A856,'🏈NFL Efficiency'!C:N,12,false),VLOOKUP(A856,'🏉NFL'!C:V,20,false))</f>
        <v>#N/A</v>
      </c>
    </row>
    <row r="857">
      <c r="R857" s="2"/>
      <c r="W857" s="1" t="str">
        <f>AVERAGE(VLOOKUP(A857,'🏈NFL Efficiency'!C:N,12,false),VLOOKUP(A857,'🏉NFL'!C:V,20,false))</f>
        <v>#N/A</v>
      </c>
    </row>
    <row r="858">
      <c r="R858" s="2"/>
      <c r="W858" s="1" t="str">
        <f>AVERAGE(VLOOKUP(A858,'🏈NFL Efficiency'!C:N,12,false),VLOOKUP(A858,'🏉NFL'!C:V,20,false))</f>
        <v>#N/A</v>
      </c>
    </row>
    <row r="859">
      <c r="R859" s="2"/>
      <c r="W859" s="1" t="str">
        <f>AVERAGE(VLOOKUP(A859,'🏈NFL Efficiency'!C:N,12,false),VLOOKUP(A859,'🏉NFL'!C:V,20,false))</f>
        <v>#N/A</v>
      </c>
    </row>
    <row r="860">
      <c r="R860" s="2"/>
      <c r="W860" s="1" t="str">
        <f>AVERAGE(VLOOKUP(A860,'🏈NFL Efficiency'!C:N,12,false),VLOOKUP(A860,'🏉NFL'!C:V,20,false))</f>
        <v>#N/A</v>
      </c>
    </row>
    <row r="861">
      <c r="R861" s="2"/>
      <c r="W861" s="1" t="str">
        <f>AVERAGE(VLOOKUP(A861,'🏈NFL Efficiency'!C:N,12,false),VLOOKUP(A861,'🏉NFL'!C:V,20,false))</f>
        <v>#N/A</v>
      </c>
    </row>
    <row r="862">
      <c r="R862" s="2"/>
      <c r="W862" s="1" t="str">
        <f>AVERAGE(VLOOKUP(A862,'🏈NFL Efficiency'!C:N,12,false),VLOOKUP(A862,'🏉NFL'!C:V,20,false))</f>
        <v>#N/A</v>
      </c>
    </row>
    <row r="863">
      <c r="R863" s="2"/>
      <c r="W863" s="1" t="str">
        <f>AVERAGE(VLOOKUP(A863,'🏈NFL Efficiency'!C:N,12,false),VLOOKUP(A863,'🏉NFL'!C:V,20,false))</f>
        <v>#N/A</v>
      </c>
    </row>
    <row r="864">
      <c r="R864" s="2"/>
      <c r="W864" s="1" t="str">
        <f>AVERAGE(VLOOKUP(A864,'🏈NFL Efficiency'!C:N,12,false),VLOOKUP(A864,'🏉NFL'!C:V,20,false))</f>
        <v>#N/A</v>
      </c>
    </row>
    <row r="865">
      <c r="R865" s="2"/>
      <c r="W865" s="1" t="str">
        <f>AVERAGE(VLOOKUP(A865,'🏈NFL Efficiency'!C:N,12,false),VLOOKUP(A865,'🏉NFL'!C:V,20,false))</f>
        <v>#N/A</v>
      </c>
    </row>
    <row r="866">
      <c r="R866" s="2"/>
      <c r="W866" s="1" t="str">
        <f>AVERAGE(VLOOKUP(A866,'🏈NFL Efficiency'!C:N,12,false),VLOOKUP(A866,'🏉NFL'!C:V,20,false))</f>
        <v>#N/A</v>
      </c>
    </row>
    <row r="867">
      <c r="R867" s="2"/>
      <c r="W867" s="1" t="str">
        <f>AVERAGE(VLOOKUP(A867,'🏈NFL Efficiency'!C:N,12,false),VLOOKUP(A867,'🏉NFL'!C:V,20,false))</f>
        <v>#N/A</v>
      </c>
    </row>
    <row r="868">
      <c r="R868" s="2"/>
      <c r="W868" s="1" t="str">
        <f>AVERAGE(VLOOKUP(A868,'🏈NFL Efficiency'!C:N,12,false),VLOOKUP(A868,'🏉NFL'!C:V,20,false))</f>
        <v>#N/A</v>
      </c>
    </row>
    <row r="869">
      <c r="R869" s="2"/>
      <c r="W869" s="1" t="str">
        <f>AVERAGE(VLOOKUP(A869,'🏈NFL Efficiency'!C:N,12,false),VLOOKUP(A869,'🏉NFL'!C:V,20,false))</f>
        <v>#N/A</v>
      </c>
    </row>
    <row r="870">
      <c r="R870" s="2"/>
      <c r="W870" s="1" t="str">
        <f>AVERAGE(VLOOKUP(A870,'🏈NFL Efficiency'!C:N,12,false),VLOOKUP(A870,'🏉NFL'!C:V,20,false))</f>
        <v>#N/A</v>
      </c>
    </row>
    <row r="871">
      <c r="R871" s="2"/>
      <c r="W871" s="1" t="str">
        <f>AVERAGE(VLOOKUP(A871,'🏈NFL Efficiency'!C:N,12,false),VLOOKUP(A871,'🏉NFL'!C:V,20,false))</f>
        <v>#N/A</v>
      </c>
    </row>
    <row r="872">
      <c r="R872" s="2"/>
      <c r="W872" s="1" t="str">
        <f>AVERAGE(VLOOKUP(A872,'🏈NFL Efficiency'!C:N,12,false),VLOOKUP(A872,'🏉NFL'!C:V,20,false))</f>
        <v>#N/A</v>
      </c>
    </row>
    <row r="873">
      <c r="R873" s="2"/>
      <c r="W873" s="1" t="str">
        <f>AVERAGE(VLOOKUP(A873,'🏈NFL Efficiency'!C:N,12,false),VLOOKUP(A873,'🏉NFL'!C:V,20,false))</f>
        <v>#N/A</v>
      </c>
    </row>
    <row r="874">
      <c r="R874" s="2"/>
      <c r="W874" s="1" t="str">
        <f>AVERAGE(VLOOKUP(A874,'🏈NFL Efficiency'!C:N,12,false),VLOOKUP(A874,'🏉NFL'!C:V,20,false))</f>
        <v>#N/A</v>
      </c>
    </row>
    <row r="875">
      <c r="R875" s="2"/>
      <c r="W875" s="1" t="str">
        <f>AVERAGE(VLOOKUP(A875,'🏈NFL Efficiency'!C:N,12,false),VLOOKUP(A875,'🏉NFL'!C:V,20,false))</f>
        <v>#N/A</v>
      </c>
    </row>
    <row r="876">
      <c r="R876" s="2"/>
      <c r="W876" s="1" t="str">
        <f>AVERAGE(VLOOKUP(A876,'🏈NFL Efficiency'!C:N,12,false),VLOOKUP(A876,'🏉NFL'!C:V,20,false))</f>
        <v>#N/A</v>
      </c>
    </row>
    <row r="877">
      <c r="R877" s="2"/>
      <c r="W877" s="1" t="str">
        <f>AVERAGE(VLOOKUP(A877,'🏈NFL Efficiency'!C:N,12,false),VLOOKUP(A877,'🏉NFL'!C:V,20,false))</f>
        <v>#N/A</v>
      </c>
    </row>
    <row r="878">
      <c r="R878" s="2"/>
      <c r="W878" s="1" t="str">
        <f>AVERAGE(VLOOKUP(A878,'🏈NFL Efficiency'!C:N,12,false),VLOOKUP(A878,'🏉NFL'!C:V,20,false))</f>
        <v>#N/A</v>
      </c>
    </row>
    <row r="879">
      <c r="R879" s="2"/>
      <c r="W879" s="1" t="str">
        <f>AVERAGE(VLOOKUP(A879,'🏈NFL Efficiency'!C:N,12,false),VLOOKUP(A879,'🏉NFL'!C:V,20,false))</f>
        <v>#N/A</v>
      </c>
    </row>
    <row r="880">
      <c r="R880" s="2"/>
      <c r="W880" s="1" t="str">
        <f>AVERAGE(VLOOKUP(A880,'🏈NFL Efficiency'!C:N,12,false),VLOOKUP(A880,'🏉NFL'!C:V,20,false))</f>
        <v>#N/A</v>
      </c>
    </row>
    <row r="881">
      <c r="R881" s="2"/>
      <c r="W881" s="1" t="str">
        <f>AVERAGE(VLOOKUP(A881,'🏈NFL Efficiency'!C:N,12,false),VLOOKUP(A881,'🏉NFL'!C:V,20,false))</f>
        <v>#N/A</v>
      </c>
    </row>
    <row r="882">
      <c r="R882" s="2"/>
      <c r="W882" s="1" t="str">
        <f>AVERAGE(VLOOKUP(A882,'🏈NFL Efficiency'!C:N,12,false),VLOOKUP(A882,'🏉NFL'!C:V,20,false))</f>
        <v>#N/A</v>
      </c>
    </row>
    <row r="883">
      <c r="R883" s="2"/>
      <c r="W883" s="1" t="str">
        <f>AVERAGE(VLOOKUP(A883,'🏈NFL Efficiency'!C:N,12,false),VLOOKUP(A883,'🏉NFL'!C:V,20,false))</f>
        <v>#N/A</v>
      </c>
    </row>
    <row r="884">
      <c r="R884" s="2"/>
      <c r="W884" s="1" t="str">
        <f>AVERAGE(VLOOKUP(A884,'🏈NFL Efficiency'!C:N,12,false),VLOOKUP(A884,'🏉NFL'!C:V,20,false))</f>
        <v>#N/A</v>
      </c>
    </row>
    <row r="885">
      <c r="R885" s="2"/>
      <c r="W885" s="1" t="str">
        <f>AVERAGE(VLOOKUP(A885,'🏈NFL Efficiency'!C:N,12,false),VLOOKUP(A885,'🏉NFL'!C:V,20,false))</f>
        <v>#N/A</v>
      </c>
    </row>
    <row r="886">
      <c r="R886" s="2"/>
      <c r="W886" s="1" t="str">
        <f>AVERAGE(VLOOKUP(A886,'🏈NFL Efficiency'!C:N,12,false),VLOOKUP(A886,'🏉NFL'!C:V,20,false))</f>
        <v>#N/A</v>
      </c>
    </row>
    <row r="887">
      <c r="R887" s="2"/>
      <c r="W887" s="1" t="str">
        <f>AVERAGE(VLOOKUP(A887,'🏈NFL Efficiency'!C:N,12,false),VLOOKUP(A887,'🏉NFL'!C:V,20,false))</f>
        <v>#N/A</v>
      </c>
    </row>
    <row r="888">
      <c r="R888" s="2"/>
      <c r="W888" s="1" t="str">
        <f>AVERAGE(VLOOKUP(A888,'🏈NFL Efficiency'!C:N,12,false),VLOOKUP(A888,'🏉NFL'!C:V,20,false))</f>
        <v>#N/A</v>
      </c>
    </row>
    <row r="889">
      <c r="R889" s="2"/>
      <c r="W889" s="1" t="str">
        <f>AVERAGE(VLOOKUP(A889,'🏈NFL Efficiency'!C:N,12,false),VLOOKUP(A889,'🏉NFL'!C:V,20,false))</f>
        <v>#N/A</v>
      </c>
    </row>
    <row r="890">
      <c r="R890" s="2"/>
      <c r="W890" s="1" t="str">
        <f>AVERAGE(VLOOKUP(A890,'🏈NFL Efficiency'!C:N,12,false),VLOOKUP(A890,'🏉NFL'!C:V,20,false))</f>
        <v>#N/A</v>
      </c>
    </row>
    <row r="891">
      <c r="R891" s="2"/>
      <c r="W891" s="1" t="str">
        <f>AVERAGE(VLOOKUP(A891,'🏈NFL Efficiency'!C:N,12,false),VLOOKUP(A891,'🏉NFL'!C:V,20,false))</f>
        <v>#N/A</v>
      </c>
    </row>
    <row r="892">
      <c r="R892" s="2"/>
      <c r="W892" s="1" t="str">
        <f>AVERAGE(VLOOKUP(A892,'🏈NFL Efficiency'!C:N,12,false),VLOOKUP(A892,'🏉NFL'!C:V,20,false))</f>
        <v>#N/A</v>
      </c>
    </row>
    <row r="893">
      <c r="R893" s="2"/>
      <c r="W893" s="1" t="str">
        <f>AVERAGE(VLOOKUP(A893,'🏈NFL Efficiency'!C:N,12,false),VLOOKUP(A893,'🏉NFL'!C:V,20,false))</f>
        <v>#N/A</v>
      </c>
    </row>
    <row r="894">
      <c r="R894" s="2"/>
      <c r="W894" s="1" t="str">
        <f>AVERAGE(VLOOKUP(A894,'🏈NFL Efficiency'!C:N,12,false),VLOOKUP(A894,'🏉NFL'!C:V,20,false))</f>
        <v>#N/A</v>
      </c>
    </row>
    <row r="895">
      <c r="R895" s="2"/>
      <c r="W895" s="1" t="str">
        <f>AVERAGE(VLOOKUP(A895,'🏈NFL Efficiency'!C:N,12,false),VLOOKUP(A895,'🏉NFL'!C:V,20,false))</f>
        <v>#N/A</v>
      </c>
    </row>
    <row r="896">
      <c r="R896" s="2"/>
      <c r="W896" s="1" t="str">
        <f>AVERAGE(VLOOKUP(A896,'🏈NFL Efficiency'!C:N,12,false),VLOOKUP(A896,'🏉NFL'!C:V,20,false))</f>
        <v>#N/A</v>
      </c>
    </row>
    <row r="897">
      <c r="R897" s="2"/>
      <c r="W897" s="1" t="str">
        <f>AVERAGE(VLOOKUP(A897,'🏈NFL Efficiency'!C:N,12,false),VLOOKUP(A897,'🏉NFL'!C:V,20,false))</f>
        <v>#N/A</v>
      </c>
    </row>
    <row r="898">
      <c r="R898" s="2"/>
      <c r="W898" s="1" t="str">
        <f>AVERAGE(VLOOKUP(A898,'🏈NFL Efficiency'!C:N,12,false),VLOOKUP(A898,'🏉NFL'!C:V,20,false))</f>
        <v>#N/A</v>
      </c>
    </row>
    <row r="899">
      <c r="R899" s="2"/>
      <c r="W899" s="1" t="str">
        <f>AVERAGE(VLOOKUP(A899,'🏈NFL Efficiency'!C:N,12,false),VLOOKUP(A899,'🏉NFL'!C:V,20,false))</f>
        <v>#N/A</v>
      </c>
    </row>
    <row r="900">
      <c r="R900" s="2"/>
      <c r="W900" s="1" t="str">
        <f>AVERAGE(VLOOKUP(A900,'🏈NFL Efficiency'!C:N,12,false),VLOOKUP(A900,'🏉NFL'!C:V,20,false))</f>
        <v>#N/A</v>
      </c>
    </row>
    <row r="901">
      <c r="R901" s="2"/>
      <c r="W901" s="1" t="str">
        <f>AVERAGE(VLOOKUP(A901,'🏈NFL Efficiency'!C:N,12,false),VLOOKUP(A901,'🏉NFL'!C:V,20,false))</f>
        <v>#N/A</v>
      </c>
    </row>
    <row r="902">
      <c r="R902" s="2"/>
      <c r="W902" s="1" t="str">
        <f>AVERAGE(VLOOKUP(A902,'🏈NFL Efficiency'!C:N,12,false),VLOOKUP(A902,'🏉NFL'!C:V,20,false))</f>
        <v>#N/A</v>
      </c>
    </row>
    <row r="903">
      <c r="R903" s="2"/>
      <c r="W903" s="1" t="str">
        <f>AVERAGE(VLOOKUP(A903,'🏈NFL Efficiency'!C:N,12,false),VLOOKUP(A903,'🏉NFL'!C:V,20,false))</f>
        <v>#N/A</v>
      </c>
    </row>
    <row r="904">
      <c r="R904" s="2"/>
      <c r="W904" s="1" t="str">
        <f>AVERAGE(VLOOKUP(A904,'🏈NFL Efficiency'!C:N,12,false),VLOOKUP(A904,'🏉NFL'!C:V,20,false))</f>
        <v>#N/A</v>
      </c>
    </row>
    <row r="905">
      <c r="R905" s="2"/>
      <c r="W905" s="1" t="str">
        <f>AVERAGE(VLOOKUP(A905,'🏈NFL Efficiency'!C:N,12,false),VLOOKUP(A905,'🏉NFL'!C:V,20,false))</f>
        <v>#N/A</v>
      </c>
    </row>
    <row r="906">
      <c r="R906" s="2"/>
      <c r="W906" s="1" t="str">
        <f>AVERAGE(VLOOKUP(A906,'🏈NFL Efficiency'!C:N,12,false),VLOOKUP(A906,'🏉NFL'!C:V,20,false))</f>
        <v>#N/A</v>
      </c>
    </row>
    <row r="907">
      <c r="R907" s="2"/>
      <c r="W907" s="1" t="str">
        <f>AVERAGE(VLOOKUP(A907,'🏈NFL Efficiency'!C:N,12,false),VLOOKUP(A907,'🏉NFL'!C:V,20,false))</f>
        <v>#N/A</v>
      </c>
    </row>
    <row r="908">
      <c r="R908" s="2"/>
      <c r="W908" s="1" t="str">
        <f>AVERAGE(VLOOKUP(A908,'🏈NFL Efficiency'!C:N,12,false),VLOOKUP(A908,'🏉NFL'!C:V,20,false))</f>
        <v>#N/A</v>
      </c>
    </row>
    <row r="909">
      <c r="R909" s="2"/>
      <c r="W909" s="1" t="str">
        <f>AVERAGE(VLOOKUP(A909,'🏈NFL Efficiency'!C:N,12,false),VLOOKUP(A909,'🏉NFL'!C:V,20,false))</f>
        <v>#N/A</v>
      </c>
    </row>
    <row r="910">
      <c r="R910" s="2"/>
      <c r="W910" s="1" t="str">
        <f>AVERAGE(VLOOKUP(A910,'🏈NFL Efficiency'!C:N,12,false),VLOOKUP(A910,'🏉NFL'!C:V,20,false))</f>
        <v>#N/A</v>
      </c>
    </row>
    <row r="911">
      <c r="R911" s="2"/>
      <c r="W911" s="1" t="str">
        <f>AVERAGE(VLOOKUP(A911,'🏈NFL Efficiency'!C:N,12,false),VLOOKUP(A911,'🏉NFL'!C:V,20,false))</f>
        <v>#N/A</v>
      </c>
    </row>
    <row r="912">
      <c r="R912" s="2"/>
      <c r="W912" s="1" t="str">
        <f>AVERAGE(VLOOKUP(A912,'🏈NFL Efficiency'!C:N,12,false),VLOOKUP(A912,'🏉NFL'!C:V,20,false))</f>
        <v>#N/A</v>
      </c>
    </row>
    <row r="913">
      <c r="R913" s="2"/>
      <c r="W913" s="1" t="str">
        <f>AVERAGE(VLOOKUP(A913,'🏈NFL Efficiency'!C:N,12,false),VLOOKUP(A913,'🏉NFL'!C:V,20,false))</f>
        <v>#N/A</v>
      </c>
    </row>
    <row r="914">
      <c r="R914" s="2"/>
      <c r="W914" s="1" t="str">
        <f>AVERAGE(VLOOKUP(A914,'🏈NFL Efficiency'!C:N,12,false),VLOOKUP(A914,'🏉NFL'!C:V,20,false))</f>
        <v>#N/A</v>
      </c>
    </row>
    <row r="915">
      <c r="R915" s="2"/>
      <c r="W915" s="1" t="str">
        <f>AVERAGE(VLOOKUP(A915,'🏈NFL Efficiency'!C:N,12,false),VLOOKUP(A915,'🏉NFL'!C:V,20,false))</f>
        <v>#N/A</v>
      </c>
    </row>
    <row r="916">
      <c r="R916" s="2"/>
      <c r="W916" s="1" t="str">
        <f>AVERAGE(VLOOKUP(A916,'🏈NFL Efficiency'!C:N,12,false),VLOOKUP(A916,'🏉NFL'!C:V,20,false))</f>
        <v>#N/A</v>
      </c>
    </row>
    <row r="917">
      <c r="R917" s="2"/>
      <c r="W917" s="1" t="str">
        <f>AVERAGE(VLOOKUP(A917,'🏈NFL Efficiency'!C:N,12,false),VLOOKUP(A917,'🏉NFL'!C:V,20,false))</f>
        <v>#N/A</v>
      </c>
    </row>
    <row r="918">
      <c r="R918" s="2"/>
      <c r="W918" s="1" t="str">
        <f>AVERAGE(VLOOKUP(A918,'🏈NFL Efficiency'!C:N,12,false),VLOOKUP(A918,'🏉NFL'!C:V,20,false))</f>
        <v>#N/A</v>
      </c>
    </row>
    <row r="919">
      <c r="R919" s="2"/>
      <c r="W919" s="1" t="str">
        <f>AVERAGE(VLOOKUP(A919,'🏈NFL Efficiency'!C:N,12,false),VLOOKUP(A919,'🏉NFL'!C:V,20,false))</f>
        <v>#N/A</v>
      </c>
    </row>
    <row r="920">
      <c r="R920" s="2"/>
      <c r="W920" s="1" t="str">
        <f>AVERAGE(VLOOKUP(A920,'🏈NFL Efficiency'!C:N,12,false),VLOOKUP(A920,'🏉NFL'!C:V,20,false))</f>
        <v>#N/A</v>
      </c>
    </row>
    <row r="921">
      <c r="R921" s="2"/>
      <c r="W921" s="1" t="str">
        <f>AVERAGE(VLOOKUP(A921,'🏈NFL Efficiency'!C:N,12,false),VLOOKUP(A921,'🏉NFL'!C:V,20,false))</f>
        <v>#N/A</v>
      </c>
    </row>
    <row r="922">
      <c r="R922" s="2"/>
      <c r="W922" s="1" t="str">
        <f>AVERAGE(VLOOKUP(A922,'🏈NFL Efficiency'!C:N,12,false),VLOOKUP(A922,'🏉NFL'!C:V,20,false))</f>
        <v>#N/A</v>
      </c>
    </row>
    <row r="923">
      <c r="R923" s="2"/>
      <c r="W923" s="1" t="str">
        <f>AVERAGE(VLOOKUP(A923,'🏈NFL Efficiency'!C:N,12,false),VLOOKUP(A923,'🏉NFL'!C:V,20,false))</f>
        <v>#N/A</v>
      </c>
    </row>
    <row r="924">
      <c r="R924" s="2"/>
      <c r="W924" s="1" t="str">
        <f>AVERAGE(VLOOKUP(A924,'🏈NFL Efficiency'!C:N,12,false),VLOOKUP(A924,'🏉NFL'!C:V,20,false))</f>
        <v>#N/A</v>
      </c>
    </row>
    <row r="925">
      <c r="R925" s="2"/>
      <c r="W925" s="1" t="str">
        <f>AVERAGE(VLOOKUP(A925,'🏈NFL Efficiency'!C:N,12,false),VLOOKUP(A925,'🏉NFL'!C:V,20,false))</f>
        <v>#N/A</v>
      </c>
    </row>
    <row r="926">
      <c r="R926" s="2"/>
      <c r="W926" s="1" t="str">
        <f>AVERAGE(VLOOKUP(A926,'🏈NFL Efficiency'!C:N,12,false),VLOOKUP(A926,'🏉NFL'!C:V,20,false))</f>
        <v>#N/A</v>
      </c>
    </row>
    <row r="927">
      <c r="R927" s="2"/>
      <c r="W927" s="1" t="str">
        <f>AVERAGE(VLOOKUP(A927,'🏈NFL Efficiency'!C:N,12,false),VLOOKUP(A927,'🏉NFL'!C:V,20,false))</f>
        <v>#N/A</v>
      </c>
    </row>
    <row r="928">
      <c r="R928" s="2"/>
      <c r="W928" s="1" t="str">
        <f>AVERAGE(VLOOKUP(A928,'🏈NFL Efficiency'!C:N,12,false),VLOOKUP(A928,'🏉NFL'!C:V,20,false))</f>
        <v>#N/A</v>
      </c>
    </row>
    <row r="929">
      <c r="R929" s="2"/>
      <c r="W929" s="1" t="str">
        <f>AVERAGE(VLOOKUP(A929,'🏈NFL Efficiency'!C:N,12,false),VLOOKUP(A929,'🏉NFL'!C:V,20,false))</f>
        <v>#N/A</v>
      </c>
    </row>
    <row r="930">
      <c r="R930" s="2"/>
      <c r="W930" s="1" t="str">
        <f>AVERAGE(VLOOKUP(A930,'🏈NFL Efficiency'!C:N,12,false),VLOOKUP(A930,'🏉NFL'!C:V,20,false))</f>
        <v>#N/A</v>
      </c>
    </row>
    <row r="931">
      <c r="R931" s="2"/>
      <c r="W931" s="1" t="str">
        <f>AVERAGE(VLOOKUP(A931,'🏈NFL Efficiency'!C:N,12,false),VLOOKUP(A931,'🏉NFL'!C:V,20,false))</f>
        <v>#N/A</v>
      </c>
    </row>
    <row r="932">
      <c r="R932" s="2"/>
      <c r="W932" s="1" t="str">
        <f>AVERAGE(VLOOKUP(A932,'🏈NFL Efficiency'!C:N,12,false),VLOOKUP(A932,'🏉NFL'!C:V,20,false))</f>
        <v>#N/A</v>
      </c>
    </row>
    <row r="933">
      <c r="R933" s="2"/>
      <c r="W933" s="1" t="str">
        <f>AVERAGE(VLOOKUP(A933,'🏈NFL Efficiency'!C:N,12,false),VLOOKUP(A933,'🏉NFL'!C:V,20,false))</f>
        <v>#N/A</v>
      </c>
    </row>
    <row r="934">
      <c r="R934" s="2"/>
      <c r="W934" s="1" t="str">
        <f>AVERAGE(VLOOKUP(A934,'🏈NFL Efficiency'!C:N,12,false),VLOOKUP(A934,'🏉NFL'!C:V,20,false))</f>
        <v>#N/A</v>
      </c>
    </row>
    <row r="935">
      <c r="R935" s="2"/>
      <c r="W935" s="1" t="str">
        <f>AVERAGE(VLOOKUP(A935,'🏈NFL Efficiency'!C:N,12,false),VLOOKUP(A935,'🏉NFL'!C:V,20,false))</f>
        <v>#N/A</v>
      </c>
    </row>
    <row r="936">
      <c r="R936" s="2"/>
      <c r="W936" s="1" t="str">
        <f>AVERAGE(VLOOKUP(A936,'🏈NFL Efficiency'!C:N,12,false),VLOOKUP(A936,'🏉NFL'!C:V,20,false))</f>
        <v>#N/A</v>
      </c>
    </row>
    <row r="937">
      <c r="R937" s="2"/>
      <c r="W937" s="1" t="str">
        <f>AVERAGE(VLOOKUP(A937,'🏈NFL Efficiency'!C:N,12,false),VLOOKUP(A937,'🏉NFL'!C:V,20,false))</f>
        <v>#N/A</v>
      </c>
    </row>
    <row r="938">
      <c r="R938" s="2"/>
      <c r="W938" s="1" t="str">
        <f>AVERAGE(VLOOKUP(A938,'🏈NFL Efficiency'!C:N,12,false),VLOOKUP(A938,'🏉NFL'!C:V,20,false))</f>
        <v>#N/A</v>
      </c>
    </row>
    <row r="939">
      <c r="R939" s="2"/>
      <c r="W939" s="1" t="str">
        <f>AVERAGE(VLOOKUP(A939,'🏈NFL Efficiency'!C:N,12,false),VLOOKUP(A939,'🏉NFL'!C:V,20,false))</f>
        <v>#N/A</v>
      </c>
    </row>
    <row r="940">
      <c r="R940" s="2"/>
      <c r="W940" s="1" t="str">
        <f>AVERAGE(VLOOKUP(A940,'🏈NFL Efficiency'!C:N,12,false),VLOOKUP(A940,'🏉NFL'!C:V,20,false))</f>
        <v>#N/A</v>
      </c>
    </row>
    <row r="941">
      <c r="R941" s="2"/>
      <c r="W941" s="1" t="str">
        <f>AVERAGE(VLOOKUP(A941,'🏈NFL Efficiency'!C:N,12,false),VLOOKUP(A941,'🏉NFL'!C:V,20,false))</f>
        <v>#N/A</v>
      </c>
    </row>
    <row r="942">
      <c r="R942" s="2"/>
      <c r="W942" s="1" t="str">
        <f>AVERAGE(VLOOKUP(A942,'🏈NFL Efficiency'!C:N,12,false),VLOOKUP(A942,'🏉NFL'!C:V,20,false))</f>
        <v>#N/A</v>
      </c>
    </row>
    <row r="943">
      <c r="R943" s="2"/>
      <c r="W943" s="1" t="str">
        <f>AVERAGE(VLOOKUP(A943,'🏈NFL Efficiency'!C:N,12,false),VLOOKUP(A943,'🏉NFL'!C:V,20,false))</f>
        <v>#N/A</v>
      </c>
    </row>
    <row r="944">
      <c r="R944" s="2"/>
      <c r="W944" s="1" t="str">
        <f>AVERAGE(VLOOKUP(A944,'🏈NFL Efficiency'!C:N,12,false),VLOOKUP(A944,'🏉NFL'!C:V,20,false))</f>
        <v>#N/A</v>
      </c>
    </row>
    <row r="945">
      <c r="R945" s="2"/>
      <c r="W945" s="1" t="str">
        <f>AVERAGE(VLOOKUP(A945,'🏈NFL Efficiency'!C:N,12,false),VLOOKUP(A945,'🏉NFL'!C:V,20,false))</f>
        <v>#N/A</v>
      </c>
    </row>
    <row r="946">
      <c r="R946" s="2"/>
      <c r="W946" s="1" t="str">
        <f>AVERAGE(VLOOKUP(A946,'🏈NFL Efficiency'!C:N,12,false),VLOOKUP(A946,'🏉NFL'!C:V,20,false))</f>
        <v>#N/A</v>
      </c>
    </row>
    <row r="947">
      <c r="R947" s="2"/>
      <c r="W947" s="1" t="str">
        <f>AVERAGE(VLOOKUP(A947,'🏈NFL Efficiency'!C:N,12,false),VLOOKUP(A947,'🏉NFL'!C:V,20,false))</f>
        <v>#N/A</v>
      </c>
    </row>
    <row r="948">
      <c r="R948" s="2"/>
      <c r="W948" s="1" t="str">
        <f>AVERAGE(VLOOKUP(A948,'🏈NFL Efficiency'!C:N,12,false),VLOOKUP(A948,'🏉NFL'!C:V,20,false))</f>
        <v>#N/A</v>
      </c>
    </row>
    <row r="949">
      <c r="R949" s="2"/>
      <c r="W949" s="1" t="str">
        <f>AVERAGE(VLOOKUP(A949,'🏈NFL Efficiency'!C:N,12,false),VLOOKUP(A949,'🏉NFL'!C:V,20,false))</f>
        <v>#N/A</v>
      </c>
    </row>
    <row r="950">
      <c r="R950" s="2"/>
      <c r="W950" s="1" t="str">
        <f>AVERAGE(VLOOKUP(A950,'🏈NFL Efficiency'!C:N,12,false),VLOOKUP(A950,'🏉NFL'!C:V,20,false))</f>
        <v>#N/A</v>
      </c>
    </row>
    <row r="951">
      <c r="R951" s="2"/>
      <c r="W951" s="1" t="str">
        <f>AVERAGE(VLOOKUP(A951,'🏈NFL Efficiency'!C:N,12,false),VLOOKUP(A951,'🏉NFL'!C:V,20,false))</f>
        <v>#N/A</v>
      </c>
    </row>
    <row r="952">
      <c r="R952" s="2"/>
      <c r="W952" s="1" t="str">
        <f>AVERAGE(VLOOKUP(A952,'🏈NFL Efficiency'!C:N,12,false),VLOOKUP(A952,'🏉NFL'!C:V,20,false))</f>
        <v>#N/A</v>
      </c>
    </row>
    <row r="953">
      <c r="R953" s="2"/>
      <c r="W953" s="1" t="str">
        <f>AVERAGE(VLOOKUP(A953,'🏈NFL Efficiency'!C:N,12,false),VLOOKUP(A953,'🏉NFL'!C:V,20,false))</f>
        <v>#N/A</v>
      </c>
    </row>
    <row r="954">
      <c r="R954" s="2"/>
      <c r="W954" s="1" t="str">
        <f>AVERAGE(VLOOKUP(A954,'🏈NFL Efficiency'!C:N,12,false),VLOOKUP(A954,'🏉NFL'!C:V,20,false))</f>
        <v>#N/A</v>
      </c>
    </row>
    <row r="955">
      <c r="R955" s="2"/>
      <c r="W955" s="1" t="str">
        <f>AVERAGE(VLOOKUP(A955,'🏈NFL Efficiency'!C:N,12,false),VLOOKUP(A955,'🏉NFL'!C:V,20,false))</f>
        <v>#N/A</v>
      </c>
    </row>
    <row r="956">
      <c r="R956" s="2"/>
      <c r="W956" s="1" t="str">
        <f>AVERAGE(VLOOKUP(A956,'🏈NFL Efficiency'!C:N,12,false),VLOOKUP(A956,'🏉NFL'!C:V,20,false))</f>
        <v>#N/A</v>
      </c>
    </row>
    <row r="957">
      <c r="R957" s="2"/>
      <c r="W957" s="1" t="str">
        <f>AVERAGE(VLOOKUP(A957,'🏈NFL Efficiency'!C:N,12,false),VLOOKUP(A957,'🏉NFL'!C:V,20,false))</f>
        <v>#N/A</v>
      </c>
    </row>
    <row r="958">
      <c r="R958" s="2"/>
      <c r="W958" s="1" t="str">
        <f>AVERAGE(VLOOKUP(A958,'🏈NFL Efficiency'!C:N,12,false),VLOOKUP(A958,'🏉NFL'!C:V,20,false))</f>
        <v>#N/A</v>
      </c>
    </row>
    <row r="959">
      <c r="R959" s="2"/>
      <c r="W959" s="1" t="str">
        <f>AVERAGE(VLOOKUP(A959,'🏈NFL Efficiency'!C:N,12,false),VLOOKUP(A959,'🏉NFL'!C:V,20,false))</f>
        <v>#N/A</v>
      </c>
    </row>
    <row r="960">
      <c r="R960" s="2"/>
      <c r="W960" s="1" t="str">
        <f>AVERAGE(VLOOKUP(A960,'🏈NFL Efficiency'!C:N,12,false),VLOOKUP(A960,'🏉NFL'!C:V,20,false))</f>
        <v>#N/A</v>
      </c>
    </row>
    <row r="961">
      <c r="R961" s="2"/>
      <c r="W961" s="1" t="str">
        <f>AVERAGE(VLOOKUP(A961,'🏈NFL Efficiency'!C:N,12,false),VLOOKUP(A961,'🏉NFL'!C:V,20,false))</f>
        <v>#N/A</v>
      </c>
    </row>
    <row r="962">
      <c r="R962" s="2"/>
      <c r="W962" s="1" t="str">
        <f>AVERAGE(VLOOKUP(A962,'🏈NFL Efficiency'!C:N,12,false),VLOOKUP(A962,'🏉NFL'!C:V,20,false))</f>
        <v>#N/A</v>
      </c>
    </row>
    <row r="963">
      <c r="R963" s="2"/>
      <c r="W963" s="1" t="str">
        <f>AVERAGE(VLOOKUP(A963,'🏈NFL Efficiency'!C:N,12,false),VLOOKUP(A963,'🏉NFL'!C:V,20,false))</f>
        <v>#N/A</v>
      </c>
    </row>
    <row r="964">
      <c r="R964" s="2"/>
      <c r="W964" s="1" t="str">
        <f>AVERAGE(VLOOKUP(A964,'🏈NFL Efficiency'!C:N,12,false),VLOOKUP(A964,'🏉NFL'!C:V,20,false))</f>
        <v>#N/A</v>
      </c>
    </row>
    <row r="965">
      <c r="R965" s="2"/>
      <c r="W965" s="1" t="str">
        <f>AVERAGE(VLOOKUP(A965,'🏈NFL Efficiency'!C:N,12,false),VLOOKUP(A965,'🏉NFL'!C:V,20,false))</f>
        <v>#N/A</v>
      </c>
    </row>
    <row r="966">
      <c r="R966" s="2"/>
      <c r="W966" s="1" t="str">
        <f>AVERAGE(VLOOKUP(A966,'🏈NFL Efficiency'!C:N,12,false),VLOOKUP(A966,'🏉NFL'!C:V,20,false))</f>
        <v>#N/A</v>
      </c>
    </row>
    <row r="967">
      <c r="R967" s="2"/>
      <c r="W967" s="1" t="str">
        <f>AVERAGE(VLOOKUP(A967,'🏈NFL Efficiency'!C:N,12,false),VLOOKUP(A967,'🏉NFL'!C:V,20,false))</f>
        <v>#N/A</v>
      </c>
    </row>
    <row r="968">
      <c r="R968" s="2"/>
      <c r="W968" s="1" t="str">
        <f>AVERAGE(VLOOKUP(A968,'🏈NFL Efficiency'!C:N,12,false),VLOOKUP(A968,'🏉NFL'!C:V,20,false))</f>
        <v>#N/A</v>
      </c>
    </row>
    <row r="969">
      <c r="R969" s="2"/>
      <c r="W969" s="1" t="str">
        <f>AVERAGE(VLOOKUP(A969,'🏈NFL Efficiency'!C:N,12,false),VLOOKUP(A969,'🏉NFL'!C:V,20,false))</f>
        <v>#N/A</v>
      </c>
    </row>
    <row r="970">
      <c r="R970" s="2"/>
      <c r="W970" s="1" t="str">
        <f>AVERAGE(VLOOKUP(A970,'🏈NFL Efficiency'!C:N,12,false),VLOOKUP(A970,'🏉NFL'!C:V,20,false))</f>
        <v>#N/A</v>
      </c>
    </row>
    <row r="971">
      <c r="R971" s="2"/>
      <c r="W971" s="1" t="str">
        <f>AVERAGE(VLOOKUP(A971,'🏈NFL Efficiency'!C:N,12,false),VLOOKUP(A971,'🏉NFL'!C:V,20,false))</f>
        <v>#N/A</v>
      </c>
    </row>
    <row r="972">
      <c r="R972" s="2"/>
      <c r="W972" s="1" t="str">
        <f>AVERAGE(VLOOKUP(A972,'🏈NFL Efficiency'!C:N,12,false),VLOOKUP(A972,'🏉NFL'!C:V,20,false))</f>
        <v>#N/A</v>
      </c>
    </row>
    <row r="973">
      <c r="R973" s="2"/>
      <c r="W973" s="1" t="str">
        <f>AVERAGE(VLOOKUP(A973,'🏈NFL Efficiency'!C:N,12,false),VLOOKUP(A973,'🏉NFL'!C:V,20,false))</f>
        <v>#N/A</v>
      </c>
    </row>
    <row r="974">
      <c r="R974" s="2"/>
      <c r="W974" s="1" t="str">
        <f>AVERAGE(VLOOKUP(A974,'🏈NFL Efficiency'!C:N,12,false),VLOOKUP(A974,'🏉NFL'!C:V,20,false))</f>
        <v>#N/A</v>
      </c>
    </row>
    <row r="975">
      <c r="R975" s="2"/>
      <c r="W975" s="1" t="str">
        <f>AVERAGE(VLOOKUP(A975,'🏈NFL Efficiency'!C:N,12,false),VLOOKUP(A975,'🏉NFL'!C:V,20,false))</f>
        <v>#N/A</v>
      </c>
    </row>
    <row r="976">
      <c r="R976" s="2"/>
      <c r="W976" s="1" t="str">
        <f>AVERAGE(VLOOKUP(A976,'🏈NFL Efficiency'!C:N,12,false),VLOOKUP(A976,'🏉NFL'!C:V,20,false))</f>
        <v>#N/A</v>
      </c>
    </row>
    <row r="977">
      <c r="R977" s="2"/>
      <c r="W977" s="1" t="str">
        <f>AVERAGE(VLOOKUP(A977,'🏈NFL Efficiency'!C:N,12,false),VLOOKUP(A977,'🏉NFL'!C:V,20,false))</f>
        <v>#N/A</v>
      </c>
    </row>
    <row r="978">
      <c r="R978" s="2"/>
      <c r="W978" s="1" t="str">
        <f>AVERAGE(VLOOKUP(A978,'🏈NFL Efficiency'!C:N,12,false),VLOOKUP(A978,'🏉NFL'!C:V,20,false))</f>
        <v>#N/A</v>
      </c>
    </row>
    <row r="979">
      <c r="R979" s="2"/>
      <c r="W979" s="1" t="str">
        <f>AVERAGE(VLOOKUP(A979,'🏈NFL Efficiency'!C:N,12,false),VLOOKUP(A979,'🏉NFL'!C:V,20,false))</f>
        <v>#N/A</v>
      </c>
    </row>
    <row r="980">
      <c r="R980" s="2"/>
      <c r="W980" s="1" t="str">
        <f>AVERAGE(VLOOKUP(A980,'🏈NFL Efficiency'!C:N,12,false),VLOOKUP(A980,'🏉NFL'!C:V,20,false))</f>
        <v>#N/A</v>
      </c>
    </row>
    <row r="981">
      <c r="R981" s="2"/>
      <c r="W981" s="1" t="str">
        <f>AVERAGE(VLOOKUP(A981,'🏈NFL Efficiency'!C:N,12,false),VLOOKUP(A981,'🏉NFL'!C:V,20,false))</f>
        <v>#N/A</v>
      </c>
    </row>
    <row r="982">
      <c r="R982" s="2"/>
      <c r="W982" s="1" t="str">
        <f>AVERAGE(VLOOKUP(A982,'🏈NFL Efficiency'!C:N,12,false),VLOOKUP(A982,'🏉NFL'!C:V,20,false))</f>
        <v>#N/A</v>
      </c>
    </row>
    <row r="983">
      <c r="R983" s="2"/>
      <c r="W983" s="1" t="str">
        <f>AVERAGE(VLOOKUP(A983,'🏈NFL Efficiency'!C:N,12,false),VLOOKUP(A983,'🏉NFL'!C:V,20,false))</f>
        <v>#N/A</v>
      </c>
    </row>
    <row r="984">
      <c r="R984" s="2"/>
      <c r="W984" s="1" t="str">
        <f>AVERAGE(VLOOKUP(A984,'🏈NFL Efficiency'!C:N,12,false),VLOOKUP(A984,'🏉NFL'!C:V,20,false))</f>
        <v>#N/A</v>
      </c>
    </row>
    <row r="985">
      <c r="R985" s="2"/>
      <c r="W985" s="1" t="str">
        <f>AVERAGE(VLOOKUP(A985,'🏈NFL Efficiency'!C:N,12,false),VLOOKUP(A985,'🏉NFL'!C:V,20,false))</f>
        <v>#N/A</v>
      </c>
    </row>
    <row r="986">
      <c r="R986" s="2"/>
      <c r="W986" s="1" t="str">
        <f>AVERAGE(VLOOKUP(A986,'🏈NFL Efficiency'!C:N,12,false),VLOOKUP(A986,'🏉NFL'!C:V,20,false))</f>
        <v>#N/A</v>
      </c>
    </row>
    <row r="987">
      <c r="R987" s="2"/>
      <c r="W987" s="1" t="str">
        <f>AVERAGE(VLOOKUP(A987,'🏈NFL Efficiency'!C:N,12,false),VLOOKUP(A987,'🏉NFL'!C:V,20,false))</f>
        <v>#N/A</v>
      </c>
    </row>
    <row r="988">
      <c r="R988" s="2"/>
      <c r="W988" s="1" t="str">
        <f>AVERAGE(VLOOKUP(A988,'🏈NFL Efficiency'!C:N,12,false),VLOOKUP(A988,'🏉NFL'!C:V,20,false))</f>
        <v>#N/A</v>
      </c>
    </row>
    <row r="989">
      <c r="R989" s="2"/>
      <c r="W989" s="1" t="str">
        <f>AVERAGE(VLOOKUP(A989,'🏈NFL Efficiency'!C:N,12,false),VLOOKUP(A989,'🏉NFL'!C:V,20,false))</f>
        <v>#N/A</v>
      </c>
    </row>
    <row r="990">
      <c r="R990" s="2"/>
      <c r="W990" s="1" t="str">
        <f>AVERAGE(VLOOKUP(A990,'🏈NFL Efficiency'!C:N,12,false),VLOOKUP(A990,'🏉NFL'!C:V,20,false))</f>
        <v>#N/A</v>
      </c>
    </row>
    <row r="991">
      <c r="R991" s="2"/>
      <c r="W991" s="1" t="str">
        <f>AVERAGE(VLOOKUP(A991,'🏈NFL Efficiency'!C:N,12,false),VLOOKUP(A991,'🏉NFL'!C:V,20,false))</f>
        <v>#N/A</v>
      </c>
    </row>
    <row r="992">
      <c r="R992" s="2"/>
      <c r="W992" s="1" t="str">
        <f>AVERAGE(VLOOKUP(A992,'🏈NFL Efficiency'!C:N,12,false),VLOOKUP(A992,'🏉NFL'!C:V,20,false))</f>
        <v>#N/A</v>
      </c>
    </row>
    <row r="993">
      <c r="R993" s="2"/>
      <c r="W993" s="1" t="str">
        <f>AVERAGE(VLOOKUP(A993,'🏈NFL Efficiency'!C:N,12,false),VLOOKUP(A993,'🏉NFL'!C:V,20,false))</f>
        <v>#N/A</v>
      </c>
    </row>
    <row r="994">
      <c r="R994" s="2"/>
      <c r="W994" s="1" t="str">
        <f>AVERAGE(VLOOKUP(A994,'🏈NFL Efficiency'!C:N,12,false),VLOOKUP(A994,'🏉NFL'!C:V,20,false))</f>
        <v>#N/A</v>
      </c>
    </row>
    <row r="995">
      <c r="R995" s="2"/>
      <c r="W995" s="1" t="str">
        <f>AVERAGE(VLOOKUP(A995,'🏈NFL Efficiency'!C:N,12,false),VLOOKUP(A995,'🏉NFL'!C:V,20,false))</f>
        <v>#N/A</v>
      </c>
    </row>
    <row r="996">
      <c r="R996" s="2"/>
      <c r="W996" s="1" t="str">
        <f>AVERAGE(VLOOKUP(A996,'🏈NFL Efficiency'!C:N,12,false),VLOOKUP(A996,'🏉NFL'!C:V,20,false))</f>
        <v>#N/A</v>
      </c>
    </row>
    <row r="997">
      <c r="R997" s="2"/>
      <c r="W997" s="1" t="str">
        <f>AVERAGE(VLOOKUP(A997,'🏈NFL Efficiency'!C:N,12,false),VLOOKUP(A997,'🏉NFL'!C:V,20,false))</f>
        <v>#N/A</v>
      </c>
    </row>
    <row r="998">
      <c r="R998" s="2"/>
      <c r="W998" s="1" t="str">
        <f>AVERAGE(VLOOKUP(A998,'🏈NFL Efficiency'!C:N,12,false),VLOOKUP(A998,'🏉NFL'!C:V,20,false))</f>
        <v>#N/A</v>
      </c>
    </row>
    <row r="999">
      <c r="R999" s="2"/>
      <c r="W999" s="1" t="str">
        <f>AVERAGE(VLOOKUP(A999,'🏈NFL Efficiency'!C:N,12,false),VLOOKUP(A999,'🏉NFL'!C:V,20,false))</f>
        <v>#N/A</v>
      </c>
    </row>
    <row r="1000">
      <c r="R1000" s="2"/>
      <c r="W1000" s="1" t="str">
        <f>AVERAGE(VLOOKUP(A1000,'🏈NFL Efficiency'!C:N,12,false),VLOOKUP(A1000,'🏉NFL'!C:V,20,false))</f>
        <v>#N/A</v>
      </c>
    </row>
  </sheetData>
  <conditionalFormatting sqref="U2:U1000">
    <cfRule type="notContainsBlanks" dxfId="0" priority="1">
      <formula>LEN(TRIM(U2))&gt;0</formula>
    </cfRule>
  </conditionalFormatting>
  <conditionalFormatting sqref="V1:V1000">
    <cfRule type="notContainsBlanks" dxfId="0" priority="2">
      <formula>LEN(TRIM(V1))&gt;0</formula>
    </cfRule>
  </conditionalFormatting>
  <conditionalFormatting sqref="X2:X17">
    <cfRule type="notContainsBlanks" dxfId="0" priority="3">
      <formula>LEN(TRIM(X2))&gt;0</formula>
    </cfRule>
  </conditionalFormatting>
  <drawing r:id="rId1"/>
</worksheet>
</file>