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rvaAD\Desktop\Проект СИЭР\ОЦЕНКА\МПМ и МД\"/>
    </mc:Choice>
  </mc:AlternateContent>
  <xr:revisionPtr revIDLastSave="0" documentId="13_ncr:1_{9C5E9C9E-B809-4D26-8D25-3ACF6FC2F532}" xr6:coauthVersionLast="36" xr6:coauthVersionMax="36" xr10:uidLastSave="{00000000-0000-0000-0000-000000000000}"/>
  <bookViews>
    <workbookView xWindow="0" yWindow="0" windowWidth="28800" windowHeight="12225" activeTab="1" xr2:uid="{106A7E5B-F8A9-42FE-A14B-5FDB3A2D0C63}"/>
  </bookViews>
  <sheets>
    <sheet name="Метрики" sheetId="4" r:id="rId1"/>
    <sheet name="UCPE (МПМ)" sheetId="2" r:id="rId2"/>
    <sheet name="UCs" sheetId="1" r:id="rId3"/>
    <sheet name="Actors" sheetId="3" r:id="rId4"/>
    <sheet name="UCPE (МД)" sheetId="7" r:id="rId5"/>
    <sheet name="UCs (МД)" sheetId="5" r:id="rId6"/>
    <sheet name="Actors (МД)" sheetId="6" r:id="rId7"/>
  </sheets>
  <externalReferences>
    <externalReference r:id="rId8"/>
  </externalReferences>
  <definedNames>
    <definedName name="ECF" localSheetId="4">'UCPE (МД)'!$G$48</definedName>
    <definedName name="ECF" localSheetId="1">'UCPE (МПМ)'!$G$48</definedName>
    <definedName name="ECF">[1]UCPE!$G$48</definedName>
    <definedName name="ECFMD">'UCPE (МД)'!$G$48</definedName>
    <definedName name="EF" localSheetId="4">'UCPE (МД)'!$F$47</definedName>
    <definedName name="EF" localSheetId="1">'UCPE (МПМ)'!$F$47</definedName>
    <definedName name="EF">[1]UCPE!$F$47</definedName>
    <definedName name="TCF" localSheetId="4">'UCPE (МД)'!$G$36</definedName>
    <definedName name="TCF" localSheetId="1">'UCPE (МПМ)'!$G$36</definedName>
    <definedName name="TCF">[1]UCPE!$G$36</definedName>
    <definedName name="TCFMD">'UCPE (МД)'!$G$36</definedName>
    <definedName name="TF" localSheetId="4">'UCPE (МД)'!$F$35</definedName>
    <definedName name="TF" localSheetId="1">'UCPE (МПМ)'!$F$35</definedName>
    <definedName name="TF">[1]UCPE!$F$35</definedName>
    <definedName name="UAW" localSheetId="4">'UCPE (МД)'!$F$18</definedName>
    <definedName name="UAW" localSheetId="1">'UCPE (МПМ)'!$F$18</definedName>
    <definedName name="UAW">[1]UCPE!$F$18</definedName>
    <definedName name="UAWMD">'UCPE (МД)'!$F$18</definedName>
    <definedName name="UUCW" localSheetId="4">'UCPE (МД)'!$F$10</definedName>
    <definedName name="UUCW" localSheetId="1">'UCPE (МПМ)'!$F$10</definedName>
    <definedName name="UUCW">[1]UCPE!$F$10</definedName>
    <definedName name="UUCWMD">'UCPE (МД)'!$F$10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7" l="1"/>
  <c r="E47" i="7" l="1"/>
  <c r="F46" i="7"/>
  <c r="F45" i="7"/>
  <c r="F44" i="7"/>
  <c r="F43" i="7"/>
  <c r="F42" i="7"/>
  <c r="F41" i="7"/>
  <c r="F40" i="7"/>
  <c r="F39" i="7"/>
  <c r="E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E27" i="6"/>
  <c r="E17" i="7" s="1"/>
  <c r="F17" i="7" s="1"/>
  <c r="E26" i="6"/>
  <c r="E16" i="7" s="1"/>
  <c r="F16" i="7" s="1"/>
  <c r="E25" i="6"/>
  <c r="E15" i="7" s="1"/>
  <c r="J4" i="5"/>
  <c r="E9" i="7" s="1"/>
  <c r="F9" i="7" s="1"/>
  <c r="J3" i="5"/>
  <c r="E8" i="7" s="1"/>
  <c r="F8" i="7" s="1"/>
  <c r="J2" i="5"/>
  <c r="E7" i="7" s="1"/>
  <c r="F7" i="7" s="1"/>
  <c r="F47" i="7" l="1"/>
  <c r="G48" i="7" s="1"/>
  <c r="F35" i="7"/>
  <c r="G36" i="7" s="1"/>
  <c r="E18" i="7"/>
  <c r="F15" i="7"/>
  <c r="F18" i="7" s="1"/>
  <c r="F10" i="7"/>
  <c r="Q2" i="7" s="1"/>
  <c r="E10" i="7"/>
  <c r="U2" i="7" l="1"/>
  <c r="Y2" i="7" s="1"/>
  <c r="D3" i="4"/>
  <c r="G9" i="7" l="1"/>
  <c r="G8" i="7"/>
  <c r="G7" i="7"/>
  <c r="D11" i="4"/>
  <c r="D12" i="4"/>
  <c r="D13" i="4"/>
  <c r="D14" i="4"/>
  <c r="Q3" i="2" s="1"/>
  <c r="D10" i="4"/>
  <c r="C15" i="4"/>
  <c r="E26" i="3"/>
  <c r="E27" i="3"/>
  <c r="E25" i="3"/>
  <c r="E8" i="2"/>
  <c r="E9" i="2"/>
  <c r="E7" i="2"/>
  <c r="F7" i="2" s="1"/>
  <c r="E47" i="2"/>
  <c r="F46" i="2"/>
  <c r="F45" i="2"/>
  <c r="F44" i="2"/>
  <c r="F43" i="2"/>
  <c r="F42" i="2"/>
  <c r="F41" i="2"/>
  <c r="F40" i="2"/>
  <c r="F39" i="2"/>
  <c r="E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E18" i="2"/>
  <c r="F17" i="2"/>
  <c r="F16" i="2"/>
  <c r="F15" i="2"/>
  <c r="F9" i="2"/>
  <c r="F8" i="2"/>
  <c r="F47" i="2" l="1"/>
  <c r="G48" i="2" s="1"/>
  <c r="F35" i="2"/>
  <c r="G36" i="2" s="1"/>
  <c r="F18" i="2"/>
  <c r="F10" i="2"/>
  <c r="E10" i="2"/>
  <c r="J3" i="1"/>
  <c r="J4" i="1"/>
  <c r="J2" i="1"/>
  <c r="Q2" i="2" l="1"/>
  <c r="U2" i="2" s="1"/>
  <c r="E8" i="1"/>
  <c r="E10" i="1"/>
  <c r="E11" i="1"/>
  <c r="E16" i="1"/>
  <c r="E19" i="1"/>
  <c r="E27" i="1"/>
  <c r="E32" i="1"/>
  <c r="E34" i="1"/>
  <c r="E35" i="1"/>
  <c r="E43" i="1"/>
  <c r="E48" i="1"/>
  <c r="E50" i="1"/>
  <c r="E51" i="1"/>
  <c r="E56" i="1"/>
  <c r="E66" i="1"/>
  <c r="E67" i="1"/>
  <c r="C3" i="1"/>
  <c r="D3" i="1" s="1"/>
  <c r="C4" i="1"/>
  <c r="D4" i="1" s="1"/>
  <c r="C5" i="1"/>
  <c r="E5" i="1" s="1"/>
  <c r="C6" i="1"/>
  <c r="E6" i="1" s="1"/>
  <c r="C7" i="1"/>
  <c r="D7" i="1" s="1"/>
  <c r="C8" i="1"/>
  <c r="D8" i="1" s="1"/>
  <c r="C9" i="1"/>
  <c r="E9" i="1" s="1"/>
  <c r="D9" i="1"/>
  <c r="C10" i="1"/>
  <c r="D10" i="1" s="1"/>
  <c r="C11" i="1"/>
  <c r="D11" i="1" s="1"/>
  <c r="C12" i="1"/>
  <c r="D12" i="1" s="1"/>
  <c r="C13" i="1"/>
  <c r="E13" i="1" s="1"/>
  <c r="C14" i="1"/>
  <c r="E14" i="1" s="1"/>
  <c r="D14" i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E22" i="1" s="1"/>
  <c r="C23" i="1"/>
  <c r="D23" i="1" s="1"/>
  <c r="C24" i="1"/>
  <c r="D24" i="1" s="1"/>
  <c r="C25" i="1"/>
  <c r="E25" i="1" s="1"/>
  <c r="D25" i="1"/>
  <c r="C26" i="1"/>
  <c r="D26" i="1" s="1"/>
  <c r="C27" i="1"/>
  <c r="D27" i="1" s="1"/>
  <c r="C28" i="1"/>
  <c r="D28" i="1" s="1"/>
  <c r="C29" i="1"/>
  <c r="E29" i="1" s="1"/>
  <c r="D29" i="1"/>
  <c r="C30" i="1"/>
  <c r="E30" i="1" s="1"/>
  <c r="D30" i="1"/>
  <c r="C31" i="1"/>
  <c r="D31" i="1" s="1"/>
  <c r="C32" i="1"/>
  <c r="D32" i="1" s="1"/>
  <c r="C33" i="1"/>
  <c r="D33" i="1" s="1"/>
  <c r="C34" i="1"/>
  <c r="D34" i="1"/>
  <c r="C35" i="1"/>
  <c r="D35" i="1" s="1"/>
  <c r="C36" i="1"/>
  <c r="D36" i="1" s="1"/>
  <c r="C37" i="1"/>
  <c r="D37" i="1" s="1"/>
  <c r="C38" i="1"/>
  <c r="E38" i="1" s="1"/>
  <c r="C39" i="1"/>
  <c r="D39" i="1" s="1"/>
  <c r="C40" i="1"/>
  <c r="D40" i="1" s="1"/>
  <c r="C41" i="1"/>
  <c r="E41" i="1" s="1"/>
  <c r="D41" i="1"/>
  <c r="C42" i="1"/>
  <c r="D42" i="1" s="1"/>
  <c r="C43" i="1"/>
  <c r="D43" i="1" s="1"/>
  <c r="C44" i="1"/>
  <c r="D44" i="1" s="1"/>
  <c r="C45" i="1"/>
  <c r="E45" i="1" s="1"/>
  <c r="D45" i="1"/>
  <c r="C46" i="1"/>
  <c r="E46" i="1" s="1"/>
  <c r="D46" i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E53" i="1" s="1"/>
  <c r="D53" i="1"/>
  <c r="C54" i="1"/>
  <c r="D54" i="1" s="1"/>
  <c r="C55" i="1"/>
  <c r="D55" i="1" s="1"/>
  <c r="C56" i="1"/>
  <c r="D56" i="1" s="1"/>
  <c r="C57" i="1"/>
  <c r="E57" i="1" s="1"/>
  <c r="C58" i="1"/>
  <c r="D58" i="1" s="1"/>
  <c r="C59" i="1"/>
  <c r="D59" i="1" s="1"/>
  <c r="C60" i="1"/>
  <c r="E60" i="1" s="1"/>
  <c r="D60" i="1"/>
  <c r="C61" i="1"/>
  <c r="E61" i="1" s="1"/>
  <c r="C62" i="1"/>
  <c r="D62" i="1" s="1"/>
  <c r="C63" i="1"/>
  <c r="D63" i="1" s="1"/>
  <c r="C64" i="1"/>
  <c r="E64" i="1" s="1"/>
  <c r="D64" i="1"/>
  <c r="C65" i="1"/>
  <c r="E65" i="1" s="1"/>
  <c r="D65" i="1"/>
  <c r="C66" i="1"/>
  <c r="D66" i="1" s="1"/>
  <c r="C67" i="1"/>
  <c r="D67" i="1" s="1"/>
  <c r="C68" i="1"/>
  <c r="E68" i="1" s="1"/>
  <c r="C69" i="1"/>
  <c r="E69" i="1" s="1"/>
  <c r="D69" i="1"/>
  <c r="C70" i="1"/>
  <c r="D70" i="1" s="1"/>
  <c r="C71" i="1"/>
  <c r="D71" i="1" s="1"/>
  <c r="C2" i="1"/>
  <c r="D2" i="1" s="1"/>
  <c r="G8" i="2" l="1"/>
  <c r="G9" i="2"/>
  <c r="G7" i="2"/>
  <c r="F14" i="4"/>
  <c r="Y2" i="2"/>
  <c r="E42" i="1"/>
  <c r="E26" i="1"/>
  <c r="E18" i="1"/>
  <c r="D68" i="1"/>
  <c r="D57" i="1"/>
  <c r="D13" i="1"/>
  <c r="E2" i="1"/>
  <c r="E49" i="1"/>
  <c r="E33" i="1"/>
  <c r="E17" i="1"/>
  <c r="E24" i="1"/>
  <c r="E58" i="1"/>
  <c r="E3" i="1"/>
  <c r="E40" i="1"/>
  <c r="D61" i="1"/>
  <c r="D6" i="1"/>
  <c r="E71" i="1"/>
  <c r="E63" i="1"/>
  <c r="E55" i="1"/>
  <c r="E47" i="1"/>
  <c r="E39" i="1"/>
  <c r="E31" i="1"/>
  <c r="E23" i="1"/>
  <c r="E15" i="1"/>
  <c r="E7" i="1"/>
  <c r="D38" i="1"/>
  <c r="D22" i="1"/>
  <c r="E70" i="1"/>
  <c r="E62" i="1"/>
  <c r="E54" i="1"/>
  <c r="D5" i="1"/>
  <c r="E37" i="1"/>
  <c r="E21" i="1"/>
  <c r="E52" i="1"/>
  <c r="E44" i="1"/>
  <c r="E36" i="1"/>
  <c r="E28" i="1"/>
  <c r="E20" i="1"/>
  <c r="E12" i="1"/>
  <c r="E4" i="1"/>
  <c r="E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Перерва Андрей Дмитриевич</author>
  </authors>
  <commentList>
    <comment ref="C7" authorId="0" shapeId="0" xr:uid="{AF6012B0-043E-46D5-9C5C-3856221126DA}">
      <text>
        <r>
          <rPr>
            <b/>
            <sz val="9"/>
            <color indexed="81"/>
            <rFont val="Tahoma"/>
            <family val="2"/>
            <charset val="204"/>
          </rPr>
          <t>Перерва Андрей Дмитриевич:</t>
        </r>
        <r>
          <rPr>
            <sz val="9"/>
            <color indexed="81"/>
            <rFont val="Tahoma"/>
            <family val="2"/>
            <charset val="204"/>
          </rPr>
          <t xml:space="preserve">
Простой пользовательский интерфейс, затрагивающий только один объект базы данных; сценарий успеха состоит из 3 шагов или меньше; в его реализации задействовано менее 5 классов.</t>
        </r>
      </text>
    </comment>
    <comment ref="C8" authorId="0" shapeId="0" xr:uid="{73B29A82-6F8F-4D94-8F00-CEE2563F9CDD}">
      <text>
        <r>
          <rPr>
            <b/>
            <sz val="9"/>
            <color indexed="81"/>
            <rFont val="Tahoma"/>
            <family val="2"/>
            <charset val="204"/>
          </rPr>
          <t>Перерва Андрей Дмитриевич:</t>
        </r>
        <r>
          <rPr>
            <sz val="9"/>
            <color indexed="81"/>
            <rFont val="Tahoma"/>
            <family val="2"/>
            <charset val="204"/>
          </rPr>
          <t xml:space="preserve">
Больше дизайна интерфейса и затрагивает 2 или более объектов базы данных; от 4 до 7 шагов; его реализация включает от 5 до 10 классов.</t>
        </r>
      </text>
    </comment>
    <comment ref="C9" authorId="0" shapeId="0" xr:uid="{21366606-45A1-43E1-AC55-F8BFD87EBD13}">
      <text>
        <r>
          <rPr>
            <b/>
            <sz val="9"/>
            <color indexed="81"/>
            <rFont val="Tahoma"/>
            <family val="2"/>
            <charset val="204"/>
          </rPr>
          <t>Перерва Андрей Дмитриевич:</t>
        </r>
        <r>
          <rPr>
            <sz val="9"/>
            <color indexed="81"/>
            <rFont val="Tahoma"/>
            <family val="2"/>
            <charset val="204"/>
          </rPr>
          <t xml:space="preserve">
Включает в себя сложный пользовательский интерфейс или обработку и затрагивает 3 или более объектов базы данных; более семи шагов; его реализация включает в себя более 10 классов.</t>
        </r>
      </text>
    </comment>
    <comment ref="E21" authorId="0" shapeId="0" xr:uid="{42BD6E69-6E67-4DD8-B937-24272C761747}">
      <text>
        <r>
          <rPr>
            <b/>
            <sz val="9"/>
            <color indexed="81"/>
            <rFont val="Tahoma"/>
            <family val="2"/>
            <charset val="204"/>
          </rPr>
          <t>Перерва Андрей Дмитриевич:</t>
        </r>
        <r>
          <rPr>
            <sz val="9"/>
            <color indexed="81"/>
            <rFont val="Tahoma"/>
            <family val="2"/>
            <charset val="204"/>
          </rPr>
          <t xml:space="preserve">
Они определяются путем присвоения балла от 0 (фактор не имеет значения) до 5 (фактор важен) каждому из 13 технических факторов, перечисленных в таблице ниже</t>
        </r>
      </text>
    </comment>
    <comment ref="E38" authorId="0" shapeId="0" xr:uid="{8FF2C633-145F-4337-8C4D-3ED13C44DF41}">
      <text>
        <r>
          <rPr>
            <b/>
            <sz val="9"/>
            <color indexed="81"/>
            <rFont val="Tahoma"/>
            <family val="2"/>
            <charset val="204"/>
          </rPr>
          <t>Перерва Андрей Дмитриевич:</t>
        </r>
        <r>
          <rPr>
            <sz val="9"/>
            <color indexed="81"/>
            <rFont val="Tahoma"/>
            <family val="2"/>
            <charset val="204"/>
          </rPr>
          <t xml:space="preserve">
Они определяются путем присвоения балла от 0 (нет опыта) до 5 (эксперт) каждому из 8 факторов окружающей среды, перечисленных в таблице ниже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Перерва Андрей Дмитриевич</author>
  </authors>
  <commentList>
    <comment ref="C7" authorId="0" shapeId="0" xr:uid="{9A667D04-B9F9-434B-9BDF-FEA998DF2ECF}">
      <text>
        <r>
          <rPr>
            <b/>
            <sz val="9"/>
            <color indexed="81"/>
            <rFont val="Tahoma"/>
            <family val="2"/>
            <charset val="204"/>
          </rPr>
          <t>Перерва Андрей Дмитриевич:</t>
        </r>
        <r>
          <rPr>
            <sz val="9"/>
            <color indexed="81"/>
            <rFont val="Tahoma"/>
            <family val="2"/>
            <charset val="204"/>
          </rPr>
          <t xml:space="preserve">
Простой пользовательский интерфейс, затрагивающий только один объект базы данных; сценарий успеха состоит из 3 шагов или меньше; в его реализации задействовано менее 5 классов.</t>
        </r>
      </text>
    </comment>
    <comment ref="C8" authorId="0" shapeId="0" xr:uid="{DE054235-2C32-4A87-ADBE-FD91D3C3D1C0}">
      <text>
        <r>
          <rPr>
            <b/>
            <sz val="9"/>
            <color indexed="81"/>
            <rFont val="Tahoma"/>
            <family val="2"/>
            <charset val="204"/>
          </rPr>
          <t>Перерва Андрей Дмитриевич:</t>
        </r>
        <r>
          <rPr>
            <sz val="9"/>
            <color indexed="81"/>
            <rFont val="Tahoma"/>
            <family val="2"/>
            <charset val="204"/>
          </rPr>
          <t xml:space="preserve">
Больше дизайна интерфейса и затрагивает 2 или более объектов базы данных; от 4 до 7 шагов; его реализация включает от 5 до 10 классов.</t>
        </r>
      </text>
    </comment>
    <comment ref="C9" authorId="0" shapeId="0" xr:uid="{6F1F3BDF-724F-450A-8EB8-09C62DE311D4}">
      <text>
        <r>
          <rPr>
            <b/>
            <sz val="9"/>
            <color indexed="81"/>
            <rFont val="Tahoma"/>
            <family val="2"/>
            <charset val="204"/>
          </rPr>
          <t>Перерва Андрей Дмитриевич:</t>
        </r>
        <r>
          <rPr>
            <sz val="9"/>
            <color indexed="81"/>
            <rFont val="Tahoma"/>
            <family val="2"/>
            <charset val="204"/>
          </rPr>
          <t xml:space="preserve">
Включает в себя сложный пользовательский интерфейс или обработку и затрагивает 3 или более объектов базы данных; более семи шагов; его реализация включает в себя более 10 классов.</t>
        </r>
      </text>
    </comment>
    <comment ref="E21" authorId="0" shapeId="0" xr:uid="{CCA445F5-E512-4668-905A-4E8FEEBD4CB3}">
      <text>
        <r>
          <rPr>
            <b/>
            <sz val="9"/>
            <color indexed="81"/>
            <rFont val="Tahoma"/>
            <family val="2"/>
            <charset val="204"/>
          </rPr>
          <t>Перерва Андрей Дмитриевич:</t>
        </r>
        <r>
          <rPr>
            <sz val="9"/>
            <color indexed="81"/>
            <rFont val="Tahoma"/>
            <family val="2"/>
            <charset val="204"/>
          </rPr>
          <t xml:space="preserve">
Они определяются путем присвоения балла от 0 (фактор не имеет значения) до 5 (фактор важен) каждому из 13 технических факторов, перечисленных в таблице ниже</t>
        </r>
      </text>
    </comment>
    <comment ref="E38" authorId="0" shapeId="0" xr:uid="{B7F5830F-C4E3-459D-ACCA-9324EE9A7FB7}">
      <text>
        <r>
          <rPr>
            <b/>
            <sz val="9"/>
            <color indexed="81"/>
            <rFont val="Tahoma"/>
            <family val="2"/>
            <charset val="204"/>
          </rPr>
          <t>Перерва Андрей Дмитриевич:</t>
        </r>
        <r>
          <rPr>
            <sz val="9"/>
            <color indexed="81"/>
            <rFont val="Tahoma"/>
            <family val="2"/>
            <charset val="204"/>
          </rPr>
          <t xml:space="preserve">
Они определяются путем присвоения балла от 0 (нет опыта) до 5 (эксперт) каждому из 8 факторов окружающей среды, перечисленных в таблице ниже</t>
        </r>
      </text>
    </comment>
  </commentList>
</comments>
</file>

<file path=xl/sharedStrings.xml><?xml version="1.0" encoding="utf-8"?>
<sst xmlns="http://schemas.openxmlformats.org/spreadsheetml/2006/main" count="446" uniqueCount="329">
  <si>
    <t>Создать ЭД Мероприятия как связанную сущность из другого дела. 7</t>
  </si>
  <si>
    <t>Создать Мероприятие по инициативе пользователя 8 + ди7</t>
  </si>
  <si>
    <t>Создать/изменить ЭД Мероприятие автоматически 6</t>
  </si>
  <si>
    <t>Уведомить ответственных пользователей о создании Мероприятия 4</t>
  </si>
  <si>
    <t>Управлять списком задач 7</t>
  </si>
  <si>
    <t>API-Создать уведомление 8</t>
  </si>
  <si>
    <t>СИЭР-API-Изменить мероприятие 5</t>
  </si>
  <si>
    <t>API-Получить список мероприятий 5-2!</t>
  </si>
  <si>
    <t>API-Получить список задачам 6</t>
  </si>
  <si>
    <t>карточкой документа Мероприятие 9</t>
  </si>
  <si>
    <t>Экспортировать список в файл 5</t>
  </si>
  <si>
    <t>Отобразить статистику исполнение мероприятий за год 9</t>
  </si>
  <si>
    <t>Управлять списком 5</t>
  </si>
  <si>
    <t>API-Работать с картографической обложкой РЕОН 5</t>
  </si>
  <si>
    <t>Работать с фото и видео материалами 3-5</t>
  </si>
  <si>
    <t>Управлять списком объектов Мероприятия 5-7</t>
  </si>
  <si>
    <t>Отметить зону нарушения на фотографии 5</t>
  </si>
  <si>
    <t>Управлять галереей фото и видео материалов 5</t>
  </si>
  <si>
    <t>API-Получить данные по объекту 5</t>
  </si>
  <si>
    <t>API-Получить список объектов 5</t>
  </si>
  <si>
    <t>API-Получить данные по субъекту 5</t>
  </si>
  <si>
    <t>Управлять карточкой КП 5</t>
  </si>
  <si>
    <t>Управлять карточкой документа Мероприятие 9</t>
  </si>
  <si>
    <t>Отправить скан-образ Решения о проведении Мероприятия субъекту 8</t>
  </si>
  <si>
    <t>Уточнить параметры мероприятия 7-9</t>
  </si>
  <si>
    <t>API-сформировать запрос на перевыпуск документов основания на проведение Мероприятия 8</t>
  </si>
  <si>
    <t>интВИС :: Принять уведомление об отправке электронных писем/возврате 7</t>
  </si>
  <si>
    <t>Передать документы Почтой России 9</t>
  </si>
  <si>
    <t>Зафиксировать начало проведения мероприятия 7</t>
  </si>
  <si>
    <t>Определить статью правонарушения 3 /99</t>
  </si>
  <si>
    <t>Сформировать чек-лист по объекту 5</t>
  </si>
  <si>
    <t>Приостановить/продолжить проведение Мероприятия 7</t>
  </si>
  <si>
    <t>Сформировать печатную форму чек-листа листа 6</t>
  </si>
  <si>
    <t>Завершить мероприятие 9+</t>
  </si>
  <si>
    <t>Сформировать и просмотреть результаты Мероприятия 7+</t>
  </si>
  <si>
    <t>Подписать ЭП 7</t>
  </si>
  <si>
    <t>интГИН :: Передать данные по Мероприятию модулю "Наш город" 5-7</t>
  </si>
  <si>
    <t>интВИС :: Направить результаты мероприятия в АИС Москомархитектуры 5-7</t>
  </si>
  <si>
    <t>интВИС :: Направить результаты мероприятия в Базовый регистр ДГИ 5/99</t>
  </si>
  <si>
    <t>интВИС :: Направить результаты мероприятия в спд ДГИ 5/99</t>
  </si>
  <si>
    <t>интГИН :: Направить запрос на изменение рисков субъектов и актуализировать субъекты в Модуле РОС 3</t>
  </si>
  <si>
    <t>интГИН :: Создать камеральную проверку по результатам ПМ 3 -5</t>
  </si>
  <si>
    <t>интГИН :: Передать результат выполнения мероприятия в модуль Планирования 5-7</t>
  </si>
  <si>
    <t>интГИН :: Сформировать задачу по итогам утверждения Мероприятия 5</t>
  </si>
  <si>
    <t>интГИН :: Получить данные справочников 3</t>
  </si>
  <si>
    <t>интГИН :: Актуализировать данные по объектам (ЗУ, ОКС) - 3/77</t>
  </si>
  <si>
    <t>интГИН :: Актуализировать данные по объектам ЛК и ГТО 5</t>
  </si>
  <si>
    <t>интГИН :: Получить данные по объектам ЛК и ГТО 5</t>
  </si>
  <si>
    <t>интГИН :: Инициировать проведение демонтажных работ 5</t>
  </si>
  <si>
    <t>интВИС :: Отправить заказное письмо 9</t>
  </si>
  <si>
    <t>интВИС :: Отправить электронные письма 5</t>
  </si>
  <si>
    <t>интВИС :: Создать заказное письмо 3</t>
  </si>
  <si>
    <t>интВИС :: Создать электронное письмо 3</t>
  </si>
  <si>
    <t>интВИС :: Принять уведомление о вручении/возврате заказного письма 9</t>
  </si>
  <si>
    <t>Управлять настройкой чек-листов 5</t>
  </si>
  <si>
    <t>API- Передать данные по Мероприятиям за период времени 7</t>
  </si>
  <si>
    <t>API- Передать данные по Мероприятиям по ид 5-7</t>
  </si>
  <si>
    <t>API- Передать Материалы мероприятия в виде файлов 7</t>
  </si>
  <si>
    <t>API- Передать настройки чек-листа 7-9</t>
  </si>
  <si>
    <t>интГИН :: Направить запрос на изменение рисков объектов и актуализировать объекты в Модуле РОС 5</t>
  </si>
  <si>
    <t>Интеграция по осс 9</t>
  </si>
  <si>
    <t>интГИН :: Актуализировать данные по объектам в разделе Помещения 7</t>
  </si>
  <si>
    <t>API- Передать данные простых справочников 3</t>
  </si>
  <si>
    <t>ВИ: Управлять списком документов Мероприятие. 12</t>
  </si>
  <si>
    <t>Зафиксировать факт уведомления субъекта 3</t>
  </si>
  <si>
    <t>Просмотреть карточку объекта Мероприятия 3</t>
  </si>
  <si>
    <t>СИЭР-API-Получить данные по мероприятию 5</t>
  </si>
  <si>
    <t>Сформировать печатный документ по шаблону 3</t>
  </si>
  <si>
    <t>Сформировать Протокол осмотра территории 5</t>
  </si>
  <si>
    <t>Управлять списком документов Мероприятие 7</t>
  </si>
  <si>
    <t>КАЛЬКУЛЯТОР</t>
  </si>
  <si>
    <t>UCP = (UUCW + UAW) x TCF x ECF</t>
  </si>
  <si>
    <t>Кт чч/UCP</t>
  </si>
  <si>
    <t>Example</t>
  </si>
  <si>
    <t>ВИ</t>
  </si>
  <si>
    <t>Количество транзакций</t>
  </si>
  <si>
    <t>Вес</t>
  </si>
  <si>
    <t>Кво</t>
  </si>
  <si>
    <t>Влияние</t>
  </si>
  <si>
    <t>Новый модуль оцениваем по UCP и затем через Кт историчности приводим к ЧЧ</t>
  </si>
  <si>
    <t>Простой</t>
  </si>
  <si>
    <t>от 1 до 3 транзакций</t>
  </si>
  <si>
    <t>Которые заносим в шаблон оценки трудозатрат проекта и получаем даты графика</t>
  </si>
  <si>
    <t>Среднее значение</t>
  </si>
  <si>
    <t>от 4 до 7 транзакций</t>
  </si>
  <si>
    <t xml:space="preserve">Копируем в КПГП и получаем грубый методологический роадмеп </t>
  </si>
  <si>
    <t>Сложный</t>
  </si>
  <si>
    <t>8 или более транзакций</t>
  </si>
  <si>
    <t>Анализируем в КПГП здравый смысл и корректируем интеграции и т.п. в т.ч.</t>
  </si>
  <si>
    <t>UUCW</t>
  </si>
  <si>
    <t>Получаем грубые сроки по вехам</t>
  </si>
  <si>
    <t>Актер</t>
  </si>
  <si>
    <t>Тип действующего лица</t>
  </si>
  <si>
    <t>Внешняя система, которая должна взаимодействовать с системой с помощью четко определенного API</t>
  </si>
  <si>
    <t>Внешняя система, которая должна взаимодействовать с системой, используя стандартные протоколы связи (например, TCP/IP, FTP, HTTP, базу данных)</t>
  </si>
  <si>
    <t>Человек-исполнитель, использующий графический интерфейс приложения</t>
  </si>
  <si>
    <t>UAW</t>
  </si>
  <si>
    <t>Фактор</t>
  </si>
  <si>
    <t>Описание</t>
  </si>
  <si>
    <t>Оценка</t>
  </si>
  <si>
    <t>Пример оценки технических факторов проекта показан в таблице 6. Этот проект представляет собой веб-систему для принятия инвестиционных решений и торговли взаимными фондами. Он несколько распределен, и за этот фактор ему присваивается тройка. Пользователи ожидают хорошей производительности, но ничего сверх обычного веб-приложения, поэтому ему присваивается тройка по производительности. Конечные пользователи ожидают эффективности, но в этой области нет особых требований. Обработка относительно проста, но некоторые области связаны с деньгами, и нам нужно будет более тщательно разрабатывать, что приведет к двойке за сложную обработку. Нет необходимости использовать повторно используемый код, и система не будет устанавливаться за пределами стен компании-разработчика, поэтому этим областям присвоены нули. Чрезвычайно важно, чтобы система была проста в использовании, поэтому в этой области ей ставится четверка. Проблем с переносимостью нет, за исключением небольшого желания оставить варианты поставщика баз данных открытыми. Ожидается, что система будет расти и кардинально меняться, если компания добьется успеха, поэтому ставится пятерка за то, что систему легко изменить. Система должна поддерживать одновременное использование десятками тысяч пользователей, и в этой области также ставится пятерка. Поскольку система работает с деньгами и взаимными фондами, безопасность является серьезной проблемой, и ей ставится пятерка. Сторонним партнерам будет предоставлен несколько ограниченный доступ, и этой области будет присвоена тройка. Наконец, нет никаких уникальных потребностей в обучении, поэтому это оценивается как ноль.</t>
  </si>
  <si>
    <t>T1</t>
  </si>
  <si>
    <t>Распределенная система</t>
  </si>
  <si>
    <t>T2</t>
  </si>
  <si>
    <t>Время отклика / цели производительности</t>
  </si>
  <si>
    <t>T3</t>
  </si>
  <si>
    <t>Эффективность для конечного пользователя</t>
  </si>
  <si>
    <t>T4</t>
  </si>
  <si>
    <t>Сложность внутренней обработки</t>
  </si>
  <si>
    <t>T5</t>
  </si>
  <si>
    <t>Возможность повторного использования кода</t>
  </si>
  <si>
    <t>T6</t>
  </si>
  <si>
    <t>Простота установки</t>
  </si>
  <si>
    <t>T7</t>
  </si>
  <si>
    <t>Простота в использовании</t>
  </si>
  <si>
    <t>T8</t>
  </si>
  <si>
    <t>Переносимость на другие платформы</t>
  </si>
  <si>
    <t>T9</t>
  </si>
  <si>
    <t>Обслуживание системы</t>
  </si>
  <si>
    <t>T10</t>
  </si>
  <si>
    <t>Параллельная обработка</t>
  </si>
  <si>
    <t>T11</t>
  </si>
  <si>
    <t>Функции безопасности</t>
  </si>
  <si>
    <t>T12</t>
  </si>
  <si>
    <t>Доступ для третьих сторон</t>
  </si>
  <si>
    <t>T13</t>
  </si>
  <si>
    <t>Обучение конечного пользователя</t>
  </si>
  <si>
    <t>TF</t>
  </si>
  <si>
    <t>TCF = 0,6 + (TF/100)</t>
  </si>
  <si>
    <t>E1</t>
  </si>
  <si>
    <t>Знакомство с используемым процессом разработки</t>
  </si>
  <si>
    <t>E2</t>
  </si>
  <si>
    <t>Опыт применения</t>
  </si>
  <si>
    <t>E3</t>
  </si>
  <si>
    <t>Объектно-ориентированный опыт команды</t>
  </si>
  <si>
    <t>E4</t>
  </si>
  <si>
    <t>Возможности ведущего аналитика</t>
  </si>
  <si>
    <t>E5</t>
  </si>
  <si>
    <t>Мотивация команды</t>
  </si>
  <si>
    <t>E6</t>
  </si>
  <si>
    <t>Стабильность требований</t>
  </si>
  <si>
    <t>E7</t>
  </si>
  <si>
    <t>Сотрудники, работающие неполный рабочий день</t>
  </si>
  <si>
    <t>E8</t>
  </si>
  <si>
    <t>Сложный язык программирования</t>
  </si>
  <si>
    <t>EF</t>
  </si>
  <si>
    <t>ECF = 1.4 + (-0.03 x EF)</t>
  </si>
  <si>
    <t>Администратор Модуля Мероприятия – пользователь, ответственный за ведение списков пользователей, их прав, а также право на изменение настроек Модуля.</t>
  </si>
  <si>
    <t>Пользователь Модуля Мероприятия – авторизованное лицо или система, участвующее в функционировании модуля или использующее результаты его функционирования.</t>
  </si>
  <si>
    <t>Администратор Модуля Мероприятия</t>
  </si>
  <si>
    <t>Пользователь Модуля Мероприятия</t>
  </si>
  <si>
    <t>Начальник УКОН</t>
  </si>
  <si>
    <t>Планировщик</t>
  </si>
  <si>
    <t>АИС ГИН</t>
  </si>
  <si>
    <t>Наш город</t>
  </si>
  <si>
    <t>СПД</t>
  </si>
  <si>
    <t>БР</t>
  </si>
  <si>
    <t>МПМ</t>
  </si>
  <si>
    <t>Почта РФ</t>
  </si>
  <si>
    <t>МД</t>
  </si>
  <si>
    <t>МКА</t>
  </si>
  <si>
    <t>МАРМ</t>
  </si>
  <si>
    <t>ЕРО</t>
  </si>
  <si>
    <t>ЕРС</t>
  </si>
  <si>
    <t>ЦХЭД</t>
  </si>
  <si>
    <t>email</t>
  </si>
  <si>
    <t>2022 4 мес 5 чк</t>
  </si>
  <si>
    <t>2023 6 мес 7 чк 6 мес 9 чк</t>
  </si>
  <si>
    <t>2024 6 мес 15 чк</t>
  </si>
  <si>
    <t>20 + 42 + 54 + 90 = 206</t>
  </si>
  <si>
    <t>30817.6 чч</t>
  </si>
  <si>
    <t>ЭД</t>
  </si>
  <si>
    <t>НПФ</t>
  </si>
  <si>
    <t>КСИЭР</t>
  </si>
  <si>
    <t>чч</t>
  </si>
  <si>
    <t>МПМ факт чч</t>
  </si>
  <si>
    <t>Актор</t>
  </si>
  <si>
    <t>Модуль планирования</t>
  </si>
  <si>
    <t>ИС ДГИ</t>
  </si>
  <si>
    <t>Модуль инструментального мониторинга</t>
  </si>
  <si>
    <t>Email-сервис</t>
  </si>
  <si>
    <t>Mos.ru</t>
  </si>
  <si>
    <t>Модуль Благоустройство</t>
  </si>
  <si>
    <t>Ответственный сотрудник за благоустройство</t>
  </si>
  <si>
    <t>Ответственный сотрудник за демонтаж</t>
  </si>
  <si>
    <t>Пользователь модуля демонтажа</t>
  </si>
  <si>
    <t>Руководитель</t>
  </si>
  <si>
    <t>Создать дела демонтажа в автоматическом режиме (819-ПП Приложение 2)</t>
  </si>
  <si>
    <t>Создать дело о демонтаже вручную</t>
  </si>
  <si>
    <t>Внести данные дела</t>
  </si>
  <si>
    <t>Управлять делом о демонтаже</t>
  </si>
  <si>
    <t>Управлять списком связанных мероприятий</t>
  </si>
  <si>
    <t>API-МД-Передать результаты проверки УКОН</t>
  </si>
  <si>
    <t>Направить данные дела о демонтаже в ЕРО</t>
  </si>
  <si>
    <t>Направить результат демонтажа в ИС ДГИ</t>
  </si>
  <si>
    <t>Инициировать создание дела "Взыскание расходов за демонтаж" в модуле СП</t>
  </si>
  <si>
    <t xml:space="preserve">Получить результаты проверки УКОН </t>
  </si>
  <si>
    <t>Расчет стоимости демонтажа</t>
  </si>
  <si>
    <t>Сформировать Акт экспертизы результатов, предусмотренных контрактом</t>
  </si>
  <si>
    <t>Сформировать запросы в сторонние организации</t>
  </si>
  <si>
    <t>Сформировать паспорт объекта</t>
  </si>
  <si>
    <t>Сформировать техническое задание</t>
  </si>
  <si>
    <t>Сформировать Уведомление субъекта о сроках добровольного демонтажа</t>
  </si>
  <si>
    <t>Сформировать задачу для УКОН</t>
  </si>
  <si>
    <t>Управлять списком дел о демонтаже</t>
  </si>
  <si>
    <t>Управлять файлами и внешними документами</t>
  </si>
  <si>
    <t>API-Email сервис-Получение входящих писем от подрядчика</t>
  </si>
  <si>
    <t>Направить документацию для подрядчика</t>
  </si>
  <si>
    <t>Получить документацию от подрядчика</t>
  </si>
  <si>
    <t>Управлять фотоматериалами</t>
  </si>
  <si>
    <t>Создать дело по благоустройству автоматически</t>
  </si>
  <si>
    <t>API-Направить уведомление</t>
  </si>
  <si>
    <t>Управлять делом благоустройства</t>
  </si>
  <si>
    <t>Управлять работами по благоустройству</t>
  </si>
  <si>
    <t>Управлять решением о необходимости благоустройства</t>
  </si>
  <si>
    <t>Внести планируемую дату начала работ</t>
  </si>
  <si>
    <t>Управлять списком дел благоустройства</t>
  </si>
  <si>
    <t>API-Сформировать карточку Благоустройство</t>
  </si>
  <si>
    <t>Работать с экранной формой печатного документа</t>
  </si>
  <si>
    <t>Подписать ЭП электронный документ дела</t>
  </si>
  <si>
    <t>Сформировать Распоряжение о возврате имущества</t>
  </si>
  <si>
    <t>Сформировать Распоряжение об утилизации имущества</t>
  </si>
  <si>
    <t>Управлять печатным документом</t>
  </si>
  <si>
    <t>Создать дело автоматически по взысканию расходов за хранение и утилизацию</t>
  </si>
  <si>
    <t>Управлять делом взыскания расходов за хранение и утилизацию</t>
  </si>
  <si>
    <t>Управлять списком дел взыскания расходов за хранение и утилизацию</t>
  </si>
  <si>
    <t>API-Email сервис-Работа с правообладателем</t>
  </si>
  <si>
    <t>Загрузить платежное поручение</t>
  </si>
  <si>
    <t>Направить уведомление правообладатею о возврате имущества</t>
  </si>
  <si>
    <t>Управлять скан-копиями документов</t>
  </si>
  <si>
    <t>API-Сформировать карточку Взыскание расходов</t>
  </si>
  <si>
    <t>Взаимодействовать с mos.ru</t>
  </si>
  <si>
    <t>Направить проектную документацию на согласование в ДКН</t>
  </si>
  <si>
    <t>Направить согласование (отказ) по заявке в ДРБ при отказе в доступе к объекту</t>
  </si>
  <si>
    <t>Получить результат по проектной документации от ДКН</t>
  </si>
  <si>
    <t>Получить согласование (отказ) по заявке в ДРБ при отказе в доступе к объекту</t>
  </si>
  <si>
    <t>Добавить уведомление МГСН о завершении сноса (вручную)</t>
  </si>
  <si>
    <t>Добавить уведомление МГСН о планируемом сносе (вручную)</t>
  </si>
  <si>
    <t>Направить заявку на получение ордера ОАТИ</t>
  </si>
  <si>
    <t>Направить уведомление МГСН о завершении сноса</t>
  </si>
  <si>
    <t>Направить уведомление МГСН о планируемом сносе</t>
  </si>
  <si>
    <t>Получить ордер ОАТИ</t>
  </si>
  <si>
    <t>Управлять датой окончания ордера ОАТИ (вручную)</t>
  </si>
  <si>
    <t>Цель: создать дело автоматически после получения результата судебного дела</t>
  </si>
  <si>
    <t>Цель: создать дело о демонтаже вручную на платформе СИЭР по процессу 819-ПП Приложение 2</t>
  </si>
  <si>
    <t>Цель: ввод основных атрибутов дела демонтажа</t>
  </si>
  <si>
    <t>Цель: просмотр и работа с делом о демонтаже</t>
  </si>
  <si>
    <t>Цель: управлять списком мероприятий, связанных с делом демонтажа</t>
  </si>
  <si>
    <t>Цель: передать результаты проверки УКОН (функциональное мероприятие)</t>
  </si>
  <si>
    <t>Цель: направить данные дела о демонтаже в ЕРО</t>
  </si>
  <si>
    <t>Цель: Направить результат Демонтажа  в сервис информационного взаимодействия с ИС ДГИ</t>
  </si>
  <si>
    <t>Цель: Инициировать создание дела "Взыскание расходов за демонтаж" в модуле СП</t>
  </si>
  <si>
    <t>Цель: получить результат проверки от УКОН при Функциональном мероприятии по подтверждению/ не подтверждению демонтажа объекта</t>
  </si>
  <si>
    <t>Цель: произвести автоматический расчет стоимости демонтажа</t>
  </si>
  <si>
    <t>Цель: сформировать Акт экспертизы результатов, предусмотренных контрактом</t>
  </si>
  <si>
    <t>Цель: сформировать печатные документы для направления в сторонние организации</t>
  </si>
  <si>
    <t>Цель: сформировать печатный документ "Паспорт объекта"</t>
  </si>
  <si>
    <t>Цель: сформировать печатный документ "Техническое задание"</t>
  </si>
  <si>
    <t>Цель: сформировать уведомление субъекта о сроках добровольного демонтажа</t>
  </si>
  <si>
    <t>Цель: сформировать для ГИН задачу  в модуль планирования с целью подтверждения/ не подтверждения демонтажа</t>
  </si>
  <si>
    <t>Цель: управление списком дел модуля «Демонтаж»</t>
  </si>
  <si>
    <t>Цель: добавить файлы документации по процессу демонтажа</t>
  </si>
  <si>
    <t xml:space="preserve">Цель: получить и автоматически обработать входящие писем подрядчика по демонтажу </t>
  </si>
  <si>
    <t xml:space="preserve">Цель: подготовить и направить пакет документов подрядчику для проведения демонтажа </t>
  </si>
  <si>
    <t xml:space="preserve">Цель: получить пакет документов подрядчику для проведения демонтажа </t>
  </si>
  <si>
    <t>Цель: добавить фотоматериалы процесса демонтажа</t>
  </si>
  <si>
    <t>Цель: создать дело автоматически при завершении дела модуля "Демонтаж"</t>
  </si>
  <si>
    <t xml:space="preserve">Цель: направить уведомление ответственному сотруднику за демонтаж </t>
  </si>
  <si>
    <t>Цель: просмотр дела и редактирование дела процесса благоустройства</t>
  </si>
  <si>
    <t>Цель: внести данные о ходе процесса благоустройства</t>
  </si>
  <si>
    <t>Цель: внести данные касательно решения о необходимости благоустройства</t>
  </si>
  <si>
    <t>Цель: внести дату о начале работ процесса благоустройства</t>
  </si>
  <si>
    <t>Цель: управление списком дел благоустройства</t>
  </si>
  <si>
    <t xml:space="preserve">Цель: сформировать карточку благоустройства в модуле "Благоустройство" при помощи внутреннего функционала СИЭР "Связанная сущность" </t>
  </si>
  <si>
    <t>Цель: сформировать электронный документ дела, работая с конструктором печатных форм</t>
  </si>
  <si>
    <t>Цель: подписание электронного документа дела.</t>
  </si>
  <si>
    <t>Цель: сформировать печатный документ "Распоряжение о возврате имущества"</t>
  </si>
  <si>
    <t>Цель: сформировать печатный документ "Распоряжение об утилизации имущества"</t>
  </si>
  <si>
    <t>Цель: управлять работой с печатным документом</t>
  </si>
  <si>
    <t>Цель: создать дело автоматически в момент окончания дела модуля "Демонтаж"</t>
  </si>
  <si>
    <t>Цель: просмотр и работа с процессом взыскания расходов за хранение и утилизацию</t>
  </si>
  <si>
    <t>Цель: управление списком дел взыскания расходов за хранение и утилизацию</t>
  </si>
  <si>
    <t>Цель: добавить файлы документации по процессувзыскания расходов за хранение и утилизацию</t>
  </si>
  <si>
    <t>Цель: передача уведомления  правообладателю о возврате имущества/об утилизации имущества</t>
  </si>
  <si>
    <t>Цель: загрузить платежное поручение в дело</t>
  </si>
  <si>
    <t>Цель: направить уведомление правообладатею о возврате имущества</t>
  </si>
  <si>
    <t>Цель: добавить скан-копии документа процесса взыскания расходов за хранение и утиизацию</t>
  </si>
  <si>
    <t xml:space="preserve">Цель: сформировать карточку взыскания расходов в подпроцессе "Взыскание расходов за хранение и утилизацию" при помощи внутреннего функционала СИЭР "Связанная сущность" </t>
  </si>
  <si>
    <r>
      <t xml:space="preserve">Цель: взаимодействовать с mos.ru с целью направления и получения данных (ДИ). Реализация </t>
    </r>
    <r>
      <rPr>
        <u/>
        <sz val="11"/>
        <rFont val="Calibri"/>
        <family val="2"/>
        <charset val="204"/>
        <scheme val="minor"/>
      </rPr>
      <t>автоматического функционала</t>
    </r>
    <r>
      <rPr>
        <sz val="11"/>
        <rFont val="Calibri"/>
        <family val="2"/>
        <charset val="204"/>
        <scheme val="minor"/>
      </rPr>
      <t xml:space="preserve"> предполагается в релизе 2.0. </t>
    </r>
  </si>
  <si>
    <t>Цель: Направить проектную документацию на согласование в ДКН</t>
  </si>
  <si>
    <t>Цель: направить согласование (отказ) по заявке в ДРБ при отказе в доступе к объекту</t>
  </si>
  <si>
    <t>Цель: Получить результат по проектной документации от ДКН</t>
  </si>
  <si>
    <t>Цель: получить согласование (отказ) по заявке в ДРБ при отказе в доступе к объекту</t>
  </si>
  <si>
    <t>Цель: добавить в дело демонтажа уведомление МГСН о завершении сноса вручную</t>
  </si>
  <si>
    <t>Цель: добавить в дело демонтажа уведомление МГСН о планируемом сносе вручную</t>
  </si>
  <si>
    <t>Цель: сформировать заявку на получение ордера ОАТИ</t>
  </si>
  <si>
    <t>Цель:  сформировать и направить уведомление МГСН о завершении сноса для дальнейшей передачи в mos.ru</t>
  </si>
  <si>
    <t>Цель:  сформировать и направить уведомление МГСН о планируемом сносе для дальнейшей передачи в mos.ru</t>
  </si>
  <si>
    <t>Цель: добавить данные (ДИ) ордера ОАТИ в дело демонтажа автоматически</t>
  </si>
  <si>
    <t>Цель: добавить дату окончания ордера ОАТИ в дело для уведомления ответственного за демонтаж сотрудника при приближении даты окончания действия ордера (предполагается за 2 рабочих дня)</t>
  </si>
  <si>
    <t>API-ДГИ-Направить результат дела демонтажа</t>
  </si>
  <si>
    <t>Цель: направить результат демонтажа в СПД ДГИ (статус, комплект документов)</t>
  </si>
  <si>
    <t>API-ДГИ-Создать дело демонтажа автоматически (РПМ и 2-прил 819-ПП)</t>
  </si>
  <si>
    <t xml:space="preserve">Цель: получить документ из ИС ДГИ и создать дело демонтажа на платформе СИЭР автоматически </t>
  </si>
  <si>
    <t>API-ЕРО-вторичная синхронизация параметров демонтажа в АИС ГИН</t>
  </si>
  <si>
    <t>Цель: осуществить вторичную синхронизацию данных по заявке демонтажа из СИЭР в систему АИС ГИН для поддержания работоспособности текущего процесса и отправить данные дела о демонтаже в ЕРО (статус демонтажа, тип демонтажа, атрибуты объекта)</t>
  </si>
  <si>
    <t>API-ЕРО-первичная синхронизация параметров демонтажа в АИС ГИН</t>
  </si>
  <si>
    <t>Цель: Осуществить синхронизацию данных по заявкам Демонтажа из СИЭР в систему АИС ГИН для поддержания работоспособности текущих процессов.</t>
  </si>
  <si>
    <t>API-ЕРО-Получение данных по объекту из ЕРО</t>
  </si>
  <si>
    <t>Цель: получение/уточнение данных по объекту Демонтаж</t>
  </si>
  <si>
    <t>API-КСИЭР-Приостановить/ Возобновить/ Отменить дело демонтаж</t>
  </si>
  <si>
    <t>Цель: отменить/приостановить/возобновить дело демонтажа на платформе СИЭР путем направления сигнала</t>
  </si>
  <si>
    <t>API-Зарегистрировать дело демонтажа</t>
  </si>
  <si>
    <t>Цель: зарегистрировать дело модуля демонтажа на платформе СИЭР</t>
  </si>
  <si>
    <t>API-МПМ-Создать задачу в модуле Планирования АИС ГИН</t>
  </si>
  <si>
    <t xml:space="preserve">Цель: сформировать задачу в модуле Планирования АИС ГИН для подтверждения демонтажа при помощи внутреннего функционала СИЭР "Связанная сущность" </t>
  </si>
  <si>
    <t>Инициировать создание карточки "Благоустройство" в модуле "Благоустройство"</t>
  </si>
  <si>
    <t xml:space="preserve">Цель: Инициировать создание дела "Благоустройство" в модуле "Благоустройство" </t>
  </si>
  <si>
    <t>Создать дела демонтажа в автоматическом режиме (РПМ)</t>
  </si>
  <si>
    <t>Цель: создать дело автоматически после получения Распоряжение Правительства Москвы из ИС ДГИ</t>
  </si>
  <si>
    <t>Завершить дело демонтажа</t>
  </si>
  <si>
    <t>Цель: завершить дело</t>
  </si>
  <si>
    <t>Приостановить процесс демонтажа</t>
  </si>
  <si>
    <t>Цель: приостановить процесс демонтажа</t>
  </si>
  <si>
    <t>Инициировать создание дела "Взыскание расходов за хранение и утилизацию имущества"</t>
  </si>
  <si>
    <t xml:space="preserve">Цель: Инициировать создание дела "Взыскание расходов за хранение и утилизацию имущества" </t>
  </si>
  <si>
    <t>Управлять печатными документами</t>
  </si>
  <si>
    <t>Создать дела демонтажа в автоматическом режиме (Угроза)</t>
  </si>
  <si>
    <t>Цель: создать дело автоматически после получения письма о сносе из ИС ДГИ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</si>
</sst>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rgb="FF202122"/>
      <name val="Arial"/>
      <family val="2"/>
      <charset val="204"/>
    </font>
    <font>
      <b/>
      <sz val="14"/>
      <color theme="0"/>
      <name val="Calibri"/>
      <family val="2"/>
      <charset val="204"/>
      <scheme val="minor"/>
    </font>
    <font>
      <b/>
      <sz val="14"/>
      <color rgb="FF3F3F3F"/>
      <name val="Calibri"/>
      <family val="2"/>
      <charset val="204"/>
      <scheme val="minor"/>
    </font>
    <font>
      <b/>
      <sz val="12"/>
      <color rgb="FF202122"/>
      <name val="Arial"/>
      <family val="2"/>
      <charset val="204"/>
    </font>
    <font>
      <i/>
      <sz val="11"/>
      <color theme="8" tint="-0.249977111117893"/>
      <name val="Calibri"/>
      <family val="2"/>
      <charset val="204"/>
      <scheme val="minor"/>
    </font>
    <font>
      <sz val="12"/>
      <color rgb="FF202122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rgb="FF10141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i/>
      <sz val="11"/>
      <color theme="0" tint="-0.24997711111789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7" fillId="3" borderId="2" applyNumberFormat="0" applyFont="0" applyAlignment="0" applyProtection="0"/>
  </cellStyleXfs>
  <cellXfs count="36">
    <xf numFmtId="0" fontId="0" fillId="0" borderId="0" xfId="0"/>
    <xf numFmtId="0" fontId="6" fillId="0" borderId="0" xfId="4" applyFont="1"/>
    <xf numFmtId="0" fontId="7" fillId="0" borderId="0" xfId="5"/>
    <xf numFmtId="0" fontId="7" fillId="0" borderId="0" xfId="5" applyAlignment="1">
      <alignment horizontal="center"/>
    </xf>
    <xf numFmtId="0" fontId="8" fillId="0" borderId="0" xfId="5" applyFont="1"/>
    <xf numFmtId="0" fontId="9" fillId="4" borderId="1" xfId="3" applyFont="1" applyBorder="1"/>
    <xf numFmtId="0" fontId="10" fillId="2" borderId="1" xfId="2" applyFont="1"/>
    <xf numFmtId="0" fontId="5" fillId="0" borderId="0" xfId="4"/>
    <xf numFmtId="0" fontId="11" fillId="0" borderId="0" xfId="5" applyFont="1" applyAlignment="1">
      <alignment horizontal="center" vertical="center" wrapText="1"/>
    </xf>
    <xf numFmtId="0" fontId="12" fillId="5" borderId="0" xfId="5" applyFont="1" applyFill="1" applyAlignment="1">
      <alignment horizontal="left" vertical="center"/>
    </xf>
    <xf numFmtId="0" fontId="13" fillId="0" borderId="0" xfId="5" applyFont="1" applyAlignment="1">
      <alignment vertical="center" wrapText="1"/>
    </xf>
    <xf numFmtId="0" fontId="13" fillId="0" borderId="0" xfId="5" applyFont="1" applyAlignment="1">
      <alignment horizontal="center" vertical="center" wrapText="1"/>
    </xf>
    <xf numFmtId="0" fontId="3" fillId="3" borderId="2" xfId="6" applyFont="1"/>
    <xf numFmtId="0" fontId="3" fillId="6" borderId="2" xfId="6" applyFont="1" applyFill="1"/>
    <xf numFmtId="0" fontId="14" fillId="3" borderId="2" xfId="6" applyFont="1"/>
    <xf numFmtId="0" fontId="15" fillId="0" borderId="0" xfId="5" applyFont="1" applyAlignment="1">
      <alignment horizontal="center" vertical="top" wrapText="1"/>
    </xf>
    <xf numFmtId="0" fontId="16" fillId="3" borderId="2" xfId="6" applyFont="1" applyAlignment="1">
      <alignment horizontal="center"/>
    </xf>
    <xf numFmtId="0" fontId="17" fillId="0" borderId="0" xfId="5" applyFont="1"/>
    <xf numFmtId="0" fontId="20" fillId="0" borderId="0" xfId="0" applyFont="1"/>
    <xf numFmtId="0" fontId="0" fillId="0" borderId="0" xfId="0" applyAlignment="1">
      <alignment horizontal="right"/>
    </xf>
    <xf numFmtId="9" fontId="0" fillId="0" borderId="0" xfId="1" applyFont="1"/>
    <xf numFmtId="9" fontId="0" fillId="0" borderId="0" xfId="0" applyNumberFormat="1"/>
    <xf numFmtId="0" fontId="7" fillId="0" borderId="0" xfId="5" applyAlignment="1">
      <alignment horizontal="right"/>
    </xf>
    <xf numFmtId="0" fontId="16" fillId="0" borderId="0" xfId="0" applyFont="1"/>
    <xf numFmtId="0" fontId="3" fillId="0" borderId="0" xfId="0" applyFont="1"/>
    <xf numFmtId="0" fontId="21" fillId="6" borderId="2" xfId="6" applyFont="1" applyFill="1"/>
    <xf numFmtId="0" fontId="22" fillId="0" borderId="0" xfId="5" applyFont="1" applyAlignment="1">
      <alignment horizontal="center"/>
    </xf>
    <xf numFmtId="0" fontId="13" fillId="7" borderId="0" xfId="5" applyFont="1" applyFill="1" applyAlignment="1">
      <alignment horizontal="center" vertical="center" wrapText="1"/>
    </xf>
    <xf numFmtId="0" fontId="0" fillId="0" borderId="0" xfId="0" applyBorder="1"/>
    <xf numFmtId="0" fontId="7" fillId="0" borderId="0" xfId="5" applyBorder="1"/>
    <xf numFmtId="0" fontId="15" fillId="0" borderId="0" xfId="5" applyFont="1" applyAlignment="1">
      <alignment horizontal="center" vertical="top" wrapText="1"/>
    </xf>
    <xf numFmtId="0" fontId="23" fillId="8" borderId="3" xfId="5" applyFont="1" applyFill="1" applyBorder="1" applyAlignment="1">
      <alignment vertical="center" wrapText="1"/>
    </xf>
    <xf numFmtId="0" fontId="23" fillId="0" borderId="3" xfId="5" applyFont="1" applyBorder="1" applyAlignment="1">
      <alignment vertical="center" wrapText="1"/>
    </xf>
    <xf numFmtId="0" fontId="23" fillId="0" borderId="3" xfId="5" applyFont="1" applyBorder="1" applyAlignment="1">
      <alignment wrapText="1"/>
    </xf>
    <xf numFmtId="0" fontId="7" fillId="0" borderId="3" xfId="5" applyBorder="1" applyAlignment="1">
      <alignment wrapText="1"/>
    </xf>
    <xf numFmtId="0" fontId="23" fillId="8" borderId="3" xfId="5" applyFont="1" applyFill="1" applyBorder="1" applyAlignment="1">
      <alignment wrapText="1"/>
    </xf>
  </cellXfs>
  <cellStyles count="7">
    <cellStyle name="Акцент2" xfId="3" builtinId="33"/>
    <cellStyle name="Вывод" xfId="2" builtinId="21"/>
    <cellStyle name="Гиперссылка 2" xfId="4" xr:uid="{F32B7400-D1E7-44DC-913B-B3D63904071A}"/>
    <cellStyle name="Обычный" xfId="0" builtinId="0"/>
    <cellStyle name="Обычный 2" xfId="5" xr:uid="{22672786-E27D-408A-917E-C4700A58F0FD}"/>
    <cellStyle name="Примечание 2" xfId="6" xr:uid="{BADB4950-8A9F-4C75-862C-CBCFBC246AE8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3</xdr:row>
      <xdr:rowOff>171450</xdr:rowOff>
    </xdr:from>
    <xdr:to>
      <xdr:col>18</xdr:col>
      <xdr:colOff>495300</xdr:colOff>
      <xdr:row>9</xdr:row>
      <xdr:rowOff>38100</xdr:rowOff>
    </xdr:to>
    <xdr:pic>
      <xdr:nvPicPr>
        <xdr:cNvPr id="2" name="Рисунок 1" descr="https://www.mountaingoatsoftware.com/uploads/blog/Use_Case_Table1.png">
          <a:extLst>
            <a:ext uri="{FF2B5EF4-FFF2-40B4-BE49-F238E27FC236}">
              <a16:creationId xmlns:a16="http://schemas.microsoft.com/office/drawing/2014/main" id="{F15182BD-BA3B-4230-8EB7-B3B1030DF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790575"/>
          <a:ext cx="5514975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57150</xdr:colOff>
      <xdr:row>13</xdr:row>
      <xdr:rowOff>0</xdr:rowOff>
    </xdr:from>
    <xdr:to>
      <xdr:col>18</xdr:col>
      <xdr:colOff>323850</xdr:colOff>
      <xdr:row>15</xdr:row>
      <xdr:rowOff>123825</xdr:rowOff>
    </xdr:to>
    <xdr:pic>
      <xdr:nvPicPr>
        <xdr:cNvPr id="3" name="Рисунок 2" descr="https://www.mountaingoatsoftware.com/uploads/blog/Case_Use_Table3.png">
          <a:extLst>
            <a:ext uri="{FF2B5EF4-FFF2-40B4-BE49-F238E27FC236}">
              <a16:creationId xmlns:a16="http://schemas.microsoft.com/office/drawing/2014/main" id="{7EC552B6-97BA-47B3-A19B-B7D0477D0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75" y="2819400"/>
          <a:ext cx="5324475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</xdr:colOff>
      <xdr:row>20</xdr:row>
      <xdr:rowOff>47626</xdr:rowOff>
    </xdr:from>
    <xdr:to>
      <xdr:col>15</xdr:col>
      <xdr:colOff>545502</xdr:colOff>
      <xdr:row>28</xdr:row>
      <xdr:rowOff>28576</xdr:rowOff>
    </xdr:to>
    <xdr:pic>
      <xdr:nvPicPr>
        <xdr:cNvPr id="4" name="Рисунок 3" descr="https://www.mountaingoatsoftware.com/uploads/blog/Case_Use_Table5.png">
          <a:extLst>
            <a:ext uri="{FF2B5EF4-FFF2-40B4-BE49-F238E27FC236}">
              <a16:creationId xmlns:a16="http://schemas.microsoft.com/office/drawing/2014/main" id="{18E1971E-F11E-4D4E-8E7A-1D656D02B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686551"/>
          <a:ext cx="3650652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295275</xdr:colOff>
      <xdr:row>20</xdr:row>
      <xdr:rowOff>19050</xdr:rowOff>
    </xdr:from>
    <xdr:to>
      <xdr:col>20</xdr:col>
      <xdr:colOff>76200</xdr:colOff>
      <xdr:row>29</xdr:row>
      <xdr:rowOff>85725</xdr:rowOff>
    </xdr:to>
    <xdr:pic>
      <xdr:nvPicPr>
        <xdr:cNvPr id="5" name="Рисунок 4" descr="https://www.mountaingoatsoftware.com/uploads/blog/Case_use_Table6.png">
          <a:extLst>
            <a:ext uri="{FF2B5EF4-FFF2-40B4-BE49-F238E27FC236}">
              <a16:creationId xmlns:a16="http://schemas.microsoft.com/office/drawing/2014/main" id="{9524D61E-DED0-4B2C-9BCA-D95A22668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6657975"/>
          <a:ext cx="4324350" cy="3286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15</xdr:row>
      <xdr:rowOff>123826</xdr:rowOff>
    </xdr:from>
    <xdr:to>
      <xdr:col>19</xdr:col>
      <xdr:colOff>563276</xdr:colOff>
      <xdr:row>16</xdr:row>
      <xdr:rowOff>85726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6CB7C2E-6A5E-4C2F-9DFA-EAAD2BE9A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15075" y="4095751"/>
          <a:ext cx="6211601" cy="1295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15</xdr:row>
      <xdr:rowOff>228601</xdr:rowOff>
    </xdr:from>
    <xdr:to>
      <xdr:col>19</xdr:col>
      <xdr:colOff>515651</xdr:colOff>
      <xdr:row>16</xdr:row>
      <xdr:rowOff>190501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343BA0D1-610E-4EBF-B850-0CA42EAD3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67450" y="4200526"/>
          <a:ext cx="6211601" cy="129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257175</xdr:colOff>
      <xdr:row>1</xdr:row>
      <xdr:rowOff>95250</xdr:rowOff>
    </xdr:from>
    <xdr:to>
      <xdr:col>19</xdr:col>
      <xdr:colOff>189899</xdr:colOff>
      <xdr:row>28</xdr:row>
      <xdr:rowOff>94607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50E83EB-4BEA-4FEC-B5AF-65302EAC8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0" y="285750"/>
          <a:ext cx="4809524" cy="51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4</xdr:row>
      <xdr:rowOff>133349</xdr:rowOff>
    </xdr:from>
    <xdr:to>
      <xdr:col>22</xdr:col>
      <xdr:colOff>429554</xdr:colOff>
      <xdr:row>13</xdr:row>
      <xdr:rowOff>180974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B7ABAF2-B7CC-42D2-8C83-2393EF9EB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1150" y="895349"/>
          <a:ext cx="8449604" cy="1762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3</xdr:row>
      <xdr:rowOff>142875</xdr:rowOff>
    </xdr:from>
    <xdr:to>
      <xdr:col>18</xdr:col>
      <xdr:colOff>485775</xdr:colOff>
      <xdr:row>9</xdr:row>
      <xdr:rowOff>9525</xdr:rowOff>
    </xdr:to>
    <xdr:pic>
      <xdr:nvPicPr>
        <xdr:cNvPr id="2" name="Рисунок 1" descr="https://www.mountaingoatsoftware.com/uploads/blog/Use_Case_Table1.png">
          <a:extLst>
            <a:ext uri="{FF2B5EF4-FFF2-40B4-BE49-F238E27FC236}">
              <a16:creationId xmlns:a16="http://schemas.microsoft.com/office/drawing/2014/main" id="{02A61DE4-EBDC-40C9-B35C-EABD4E212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762000"/>
          <a:ext cx="5514975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57150</xdr:colOff>
      <xdr:row>13</xdr:row>
      <xdr:rowOff>0</xdr:rowOff>
    </xdr:from>
    <xdr:to>
      <xdr:col>18</xdr:col>
      <xdr:colOff>323850</xdr:colOff>
      <xdr:row>15</xdr:row>
      <xdr:rowOff>123825</xdr:rowOff>
    </xdr:to>
    <xdr:pic>
      <xdr:nvPicPr>
        <xdr:cNvPr id="3" name="Рисунок 2" descr="https://www.mountaingoatsoftware.com/uploads/blog/Case_Use_Table3.png">
          <a:extLst>
            <a:ext uri="{FF2B5EF4-FFF2-40B4-BE49-F238E27FC236}">
              <a16:creationId xmlns:a16="http://schemas.microsoft.com/office/drawing/2014/main" id="{D069FAB6-0008-4B66-81F2-B99C759D9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75" y="2819400"/>
          <a:ext cx="5324475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</xdr:colOff>
      <xdr:row>20</xdr:row>
      <xdr:rowOff>47626</xdr:rowOff>
    </xdr:from>
    <xdr:to>
      <xdr:col>15</xdr:col>
      <xdr:colOff>545502</xdr:colOff>
      <xdr:row>28</xdr:row>
      <xdr:rowOff>28576</xdr:rowOff>
    </xdr:to>
    <xdr:pic>
      <xdr:nvPicPr>
        <xdr:cNvPr id="4" name="Рисунок 3" descr="https://www.mountaingoatsoftware.com/uploads/blog/Case_Use_Table5.png">
          <a:extLst>
            <a:ext uri="{FF2B5EF4-FFF2-40B4-BE49-F238E27FC236}">
              <a16:creationId xmlns:a16="http://schemas.microsoft.com/office/drawing/2014/main" id="{416E498C-41D0-45C2-AC27-EECE4E612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6686551"/>
          <a:ext cx="3650652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295275</xdr:colOff>
      <xdr:row>20</xdr:row>
      <xdr:rowOff>19050</xdr:rowOff>
    </xdr:from>
    <xdr:to>
      <xdr:col>20</xdr:col>
      <xdr:colOff>76200</xdr:colOff>
      <xdr:row>29</xdr:row>
      <xdr:rowOff>85725</xdr:rowOff>
    </xdr:to>
    <xdr:pic>
      <xdr:nvPicPr>
        <xdr:cNvPr id="5" name="Рисунок 4" descr="https://www.mountaingoatsoftware.com/uploads/blog/Case_use_Table6.png">
          <a:extLst>
            <a:ext uri="{FF2B5EF4-FFF2-40B4-BE49-F238E27FC236}">
              <a16:creationId xmlns:a16="http://schemas.microsoft.com/office/drawing/2014/main" id="{03DA9C8C-2653-47DD-A896-A807BE52D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6657975"/>
          <a:ext cx="4324350" cy="3286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15</xdr:row>
      <xdr:rowOff>123826</xdr:rowOff>
    </xdr:from>
    <xdr:to>
      <xdr:col>19</xdr:col>
      <xdr:colOff>563276</xdr:colOff>
      <xdr:row>16</xdr:row>
      <xdr:rowOff>85726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D66F4C0-BFC3-430A-92B1-E58BD054D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15075" y="4095751"/>
          <a:ext cx="6211601" cy="1295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15</xdr:row>
      <xdr:rowOff>228601</xdr:rowOff>
    </xdr:from>
    <xdr:to>
      <xdr:col>19</xdr:col>
      <xdr:colOff>515651</xdr:colOff>
      <xdr:row>16</xdr:row>
      <xdr:rowOff>190501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211E8D0-72D5-4700-9674-1F8032BE5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67450" y="4200526"/>
          <a:ext cx="6211601" cy="1295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257175</xdr:colOff>
      <xdr:row>1</xdr:row>
      <xdr:rowOff>95250</xdr:rowOff>
    </xdr:from>
    <xdr:to>
      <xdr:col>19</xdr:col>
      <xdr:colOff>189898</xdr:colOff>
      <xdr:row>15</xdr:row>
      <xdr:rowOff>285107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5D22B9B-1409-45AE-BCD1-009E88A0C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0" y="285750"/>
          <a:ext cx="4809524" cy="51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4</xdr:row>
      <xdr:rowOff>133349</xdr:rowOff>
    </xdr:from>
    <xdr:to>
      <xdr:col>22</xdr:col>
      <xdr:colOff>429554</xdr:colOff>
      <xdr:row>13</xdr:row>
      <xdr:rowOff>180974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BD403D5-230D-4458-AF42-31798C513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1150" y="895349"/>
          <a:ext cx="8449604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ervaAD/Desktop/&#1055;&#1088;&#1086;&#1077;&#1082;&#1090;%20&#1057;&#1048;&#1069;&#1056;/UC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CPE"/>
      <sheetName val="UCPE (МПМ)"/>
      <sheetName val="UUCW"/>
      <sheetName val="UAW"/>
      <sheetName val="UUCP"/>
      <sheetName val="TCF"/>
      <sheetName val="EF"/>
    </sheetNames>
    <sheetDataSet>
      <sheetData sheetId="0">
        <row r="10">
          <cell r="F10">
            <v>0</v>
          </cell>
        </row>
        <row r="18">
          <cell r="F18">
            <v>0</v>
          </cell>
        </row>
        <row r="35">
          <cell r="F35">
            <v>0</v>
          </cell>
        </row>
        <row r="36">
          <cell r="G36">
            <v>0.6</v>
          </cell>
        </row>
        <row r="47">
          <cell r="F47">
            <v>0</v>
          </cell>
        </row>
        <row r="48">
          <cell r="G48">
            <v>1.4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n.wikipedia.org/wiki/Use_case_points" TargetMode="External"/><Relationship Id="rId1" Type="http://schemas.openxmlformats.org/officeDocument/2006/relationships/hyperlink" Target="http://groups.umd.umich.edu/cis/tinytools/cis375/f17/team9-use-case-pts/Use_Case_Point_Calculator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n.wikipedia.org/wiki/Use_case_points" TargetMode="External"/><Relationship Id="rId1" Type="http://schemas.openxmlformats.org/officeDocument/2006/relationships/hyperlink" Target="http://groups.umd.umich.edu/cis/tinytools/cis375/f17/team9-use-case-pts/Use_Case_Point_Calculator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8BE9-32E9-465B-845D-325BBC1DE3AA}">
  <dimension ref="B3:F15"/>
  <sheetViews>
    <sheetView workbookViewId="0">
      <selection activeCell="D11" sqref="D11"/>
    </sheetView>
  </sheetViews>
  <sheetFormatPr defaultRowHeight="21" x14ac:dyDescent="0.35"/>
  <cols>
    <col min="2" max="2" width="24.140625" style="18" customWidth="1"/>
  </cols>
  <sheetData>
    <row r="3" spans="2:6" x14ac:dyDescent="0.35">
      <c r="B3" s="18" t="s">
        <v>166</v>
      </c>
      <c r="D3">
        <f>12-4</f>
        <v>8</v>
      </c>
    </row>
    <row r="4" spans="2:6" x14ac:dyDescent="0.35">
      <c r="B4" s="18" t="s">
        <v>167</v>
      </c>
    </row>
    <row r="5" spans="2:6" x14ac:dyDescent="0.35">
      <c r="B5" s="18" t="s">
        <v>168</v>
      </c>
    </row>
    <row r="7" spans="2:6" x14ac:dyDescent="0.35">
      <c r="B7" s="18" t="s">
        <v>169</v>
      </c>
    </row>
    <row r="8" spans="2:6" x14ac:dyDescent="0.35">
      <c r="B8" s="23" t="s">
        <v>170</v>
      </c>
    </row>
    <row r="10" spans="2:6" ht="15" x14ac:dyDescent="0.25">
      <c r="B10" s="19" t="s">
        <v>171</v>
      </c>
      <c r="C10" s="21">
        <v>0.1</v>
      </c>
      <c r="D10">
        <f>$D$15*C10</f>
        <v>3081.7000000000003</v>
      </c>
      <c r="E10" s="20"/>
    </row>
    <row r="11" spans="2:6" ht="15" x14ac:dyDescent="0.25">
      <c r="B11" s="19" t="s">
        <v>159</v>
      </c>
      <c r="C11" s="21">
        <v>0.25</v>
      </c>
      <c r="D11">
        <f>$D$15*C11</f>
        <v>7704.25</v>
      </c>
      <c r="E11" s="20"/>
    </row>
    <row r="12" spans="2:6" ht="15" x14ac:dyDescent="0.25">
      <c r="B12" s="19" t="s">
        <v>172</v>
      </c>
      <c r="C12" s="21">
        <v>0.05</v>
      </c>
      <c r="D12">
        <f>$D$15*C12</f>
        <v>1540.8500000000001</v>
      </c>
      <c r="E12" s="20"/>
    </row>
    <row r="13" spans="2:6" ht="15" x14ac:dyDescent="0.25">
      <c r="B13" s="19" t="s">
        <v>173</v>
      </c>
      <c r="C13" s="21">
        <v>0.25</v>
      </c>
      <c r="D13">
        <f>$D$15*C13</f>
        <v>7704.25</v>
      </c>
      <c r="E13" s="20"/>
    </row>
    <row r="14" spans="2:6" ht="15" x14ac:dyDescent="0.25">
      <c r="B14" s="19" t="s">
        <v>157</v>
      </c>
      <c r="C14" s="21">
        <v>0.35</v>
      </c>
      <c r="D14">
        <f>$D$15*C14</f>
        <v>10785.949999999999</v>
      </c>
      <c r="E14" s="20"/>
      <c r="F14">
        <f>'UCPE (МПМ)'!U2</f>
        <v>21</v>
      </c>
    </row>
    <row r="15" spans="2:6" ht="15" x14ac:dyDescent="0.25">
      <c r="B15"/>
      <c r="C15">
        <f>SUM(C10:C14)</f>
        <v>0.99999999999999989</v>
      </c>
      <c r="D15" s="24">
        <v>30817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87D8-AEF0-41DA-B03D-2ABF7EC407F8}">
  <dimension ref="B2:AA48"/>
  <sheetViews>
    <sheetView tabSelected="1" zoomScaleNormal="100" workbookViewId="0">
      <selection activeCell="U2" sqref="U2"/>
    </sheetView>
  </sheetViews>
  <sheetFormatPr defaultRowHeight="15" x14ac:dyDescent="0.25"/>
  <cols>
    <col min="1" max="1" width="7.85546875" style="2" customWidth="1"/>
    <col min="2" max="2" width="10.85546875" style="2" customWidth="1"/>
    <col min="3" max="3" width="30.28515625" style="2" customWidth="1"/>
    <col min="4" max="4" width="9.140625" style="2"/>
    <col min="5" max="5" width="10.85546875" style="2" customWidth="1"/>
    <col min="6" max="6" width="12.7109375" style="2" customWidth="1"/>
    <col min="7" max="7" width="7.5703125" style="3" customWidth="1"/>
    <col min="8" max="8" width="5.140625" style="2" customWidth="1"/>
    <col min="9" max="11" width="9.140625" style="2"/>
    <col min="12" max="12" width="5.140625" style="2" customWidth="1"/>
    <col min="13" max="13" width="5.5703125" style="2" customWidth="1"/>
    <col min="14" max="14" width="4.28515625" style="2" customWidth="1"/>
    <col min="15" max="15" width="4.85546875" style="2" customWidth="1"/>
    <col min="16" max="16" width="9.140625" style="2"/>
    <col min="17" max="17" width="10.28515625" style="2" customWidth="1"/>
    <col min="18" max="19" width="9.140625" style="2"/>
    <col min="20" max="20" width="25.5703125" style="2" customWidth="1"/>
    <col min="21" max="21" width="9.5703125" style="2" bestFit="1" customWidth="1"/>
    <col min="22" max="16384" width="9.140625" style="2"/>
  </cols>
  <sheetData>
    <row r="2" spans="2:26" ht="18.75" x14ac:dyDescent="0.3">
      <c r="B2" s="1" t="s">
        <v>70</v>
      </c>
      <c r="I2" s="4" t="s">
        <v>71</v>
      </c>
      <c r="Q2" s="5">
        <f xml:space="preserve"> (UUCW + UAW) * TCF * ECF</f>
        <v>519.42999999999995</v>
      </c>
      <c r="T2" s="6" t="s">
        <v>72</v>
      </c>
      <c r="U2" s="5">
        <f>ROUNDUP(Q3/Q2,0)</f>
        <v>21</v>
      </c>
      <c r="W2" s="7" t="s">
        <v>73</v>
      </c>
      <c r="Y2" s="5">
        <f>Q2*U2</f>
        <v>10908.029999999999</v>
      </c>
    </row>
    <row r="3" spans="2:26" x14ac:dyDescent="0.25">
      <c r="P3" s="22" t="s">
        <v>175</v>
      </c>
      <c r="Q3" s="2">
        <f>Метрики!D14</f>
        <v>10785.949999999999</v>
      </c>
      <c r="R3" s="2" t="s">
        <v>174</v>
      </c>
    </row>
    <row r="5" spans="2:26" ht="18.75" x14ac:dyDescent="0.3">
      <c r="B5" s="1"/>
    </row>
    <row r="6" spans="2:26" ht="15.75" x14ac:dyDescent="0.25">
      <c r="B6" s="8" t="s">
        <v>74</v>
      </c>
      <c r="C6" s="8" t="s">
        <v>75</v>
      </c>
      <c r="D6" s="8" t="s">
        <v>76</v>
      </c>
      <c r="E6" s="8" t="s">
        <v>77</v>
      </c>
      <c r="F6" s="8" t="s">
        <v>78</v>
      </c>
      <c r="T6" s="9" t="s">
        <v>79</v>
      </c>
      <c r="U6" s="9"/>
      <c r="V6" s="9"/>
      <c r="W6" s="9"/>
      <c r="X6" s="9"/>
      <c r="Y6" s="9"/>
      <c r="Z6" s="9"/>
    </row>
    <row r="7" spans="2:26" x14ac:dyDescent="0.25">
      <c r="B7" s="10" t="s">
        <v>80</v>
      </c>
      <c r="C7" s="10" t="s">
        <v>81</v>
      </c>
      <c r="D7" s="11">
        <v>5</v>
      </c>
      <c r="E7" s="11">
        <f>UCs!J2</f>
        <v>12</v>
      </c>
      <c r="F7" s="11">
        <f>D7*E7</f>
        <v>60</v>
      </c>
      <c r="G7" s="26">
        <f>D7*$U$2</f>
        <v>105</v>
      </c>
      <c r="T7" s="9" t="s">
        <v>82</v>
      </c>
      <c r="U7" s="9"/>
      <c r="V7" s="9"/>
      <c r="W7" s="9"/>
      <c r="X7" s="9"/>
      <c r="Y7" s="9"/>
      <c r="Z7" s="9"/>
    </row>
    <row r="8" spans="2:26" ht="30" x14ac:dyDescent="0.25">
      <c r="B8" s="10" t="s">
        <v>83</v>
      </c>
      <c r="C8" s="10" t="s">
        <v>84</v>
      </c>
      <c r="D8" s="11">
        <v>10</v>
      </c>
      <c r="E8" s="11">
        <f>UCs!J3</f>
        <v>30</v>
      </c>
      <c r="F8" s="11">
        <f t="shared" ref="F8:F9" si="0">D8*E8</f>
        <v>300</v>
      </c>
      <c r="G8" s="26">
        <f t="shared" ref="G8:G9" si="1">D8*$U$2</f>
        <v>210</v>
      </c>
      <c r="T8" s="9" t="s">
        <v>85</v>
      </c>
      <c r="U8" s="9"/>
      <c r="V8" s="9"/>
      <c r="W8" s="9"/>
      <c r="X8" s="9"/>
      <c r="Y8" s="9"/>
      <c r="Z8" s="9"/>
    </row>
    <row r="9" spans="2:26" x14ac:dyDescent="0.25">
      <c r="B9" s="10" t="s">
        <v>86</v>
      </c>
      <c r="C9" s="10" t="s">
        <v>87</v>
      </c>
      <c r="D9" s="11">
        <v>15</v>
      </c>
      <c r="E9" s="11">
        <f>UCs!J4</f>
        <v>28</v>
      </c>
      <c r="F9" s="11">
        <f t="shared" si="0"/>
        <v>420</v>
      </c>
      <c r="G9" s="26">
        <f t="shared" si="1"/>
        <v>315</v>
      </c>
      <c r="T9" s="9" t="s">
        <v>88</v>
      </c>
      <c r="U9" s="9"/>
      <c r="V9" s="9"/>
      <c r="W9" s="9"/>
      <c r="X9" s="9"/>
      <c r="Y9" s="9"/>
      <c r="Z9" s="9"/>
    </row>
    <row r="10" spans="2:26" ht="18.75" x14ac:dyDescent="0.3">
      <c r="D10" s="12" t="s">
        <v>89</v>
      </c>
      <c r="E10" s="25">
        <f>SUM(E7:E9)</f>
        <v>70</v>
      </c>
      <c r="F10" s="14">
        <f>SUM(F7:F9)</f>
        <v>780</v>
      </c>
      <c r="T10" s="9" t="s">
        <v>90</v>
      </c>
      <c r="U10" s="9"/>
      <c r="V10" s="9"/>
      <c r="W10" s="9"/>
      <c r="X10" s="9"/>
      <c r="Y10" s="9"/>
      <c r="Z10" s="9"/>
    </row>
    <row r="14" spans="2:26" ht="15.75" x14ac:dyDescent="0.25">
      <c r="B14" s="8" t="s">
        <v>91</v>
      </c>
      <c r="C14" s="8" t="s">
        <v>92</v>
      </c>
      <c r="D14" s="8" t="s">
        <v>76</v>
      </c>
      <c r="E14" s="8" t="s">
        <v>77</v>
      </c>
      <c r="F14" s="8" t="s">
        <v>78</v>
      </c>
    </row>
    <row r="15" spans="2:26" ht="75" x14ac:dyDescent="0.25">
      <c r="B15" s="10" t="s">
        <v>80</v>
      </c>
      <c r="C15" s="10" t="s">
        <v>93</v>
      </c>
      <c r="D15" s="11">
        <v>1</v>
      </c>
      <c r="E15" s="11">
        <v>2</v>
      </c>
      <c r="F15" s="11">
        <f>D15*E15</f>
        <v>2</v>
      </c>
    </row>
    <row r="16" spans="2:26" ht="105" x14ac:dyDescent="0.25">
      <c r="B16" s="10" t="s">
        <v>83</v>
      </c>
      <c r="C16" s="10" t="s">
        <v>94</v>
      </c>
      <c r="D16" s="11">
        <v>2</v>
      </c>
      <c r="E16" s="11">
        <v>9</v>
      </c>
      <c r="F16" s="11">
        <f t="shared" ref="F16:F17" si="2">D16*E16</f>
        <v>18</v>
      </c>
    </row>
    <row r="17" spans="2:27" ht="60" x14ac:dyDescent="0.25">
      <c r="B17" s="10" t="s">
        <v>86</v>
      </c>
      <c r="C17" s="10" t="s">
        <v>95</v>
      </c>
      <c r="D17" s="11">
        <v>3</v>
      </c>
      <c r="E17" s="11">
        <v>6</v>
      </c>
      <c r="F17" s="11">
        <f t="shared" si="2"/>
        <v>18</v>
      </c>
    </row>
    <row r="18" spans="2:27" ht="15" customHeight="1" x14ac:dyDescent="0.3">
      <c r="D18" s="12" t="s">
        <v>96</v>
      </c>
      <c r="E18" s="25">
        <f>SUM(E15:E17)</f>
        <v>17</v>
      </c>
      <c r="F18" s="14">
        <f>SUM(F15:F17)</f>
        <v>38</v>
      </c>
    </row>
    <row r="20" spans="2:27" ht="15" customHeight="1" x14ac:dyDescent="0.25"/>
    <row r="21" spans="2:27" ht="48" customHeight="1" x14ac:dyDescent="0.25">
      <c r="B21" s="8" t="s">
        <v>97</v>
      </c>
      <c r="C21" s="8" t="s">
        <v>98</v>
      </c>
      <c r="D21" s="8" t="s">
        <v>76</v>
      </c>
      <c r="E21" s="8" t="s">
        <v>99</v>
      </c>
      <c r="F21" s="8" t="s">
        <v>78</v>
      </c>
      <c r="U21" s="30" t="s">
        <v>100</v>
      </c>
      <c r="V21" s="30"/>
      <c r="W21" s="30"/>
      <c r="X21" s="30"/>
      <c r="Y21" s="30"/>
      <c r="Z21" s="30"/>
      <c r="AA21" s="30"/>
    </row>
    <row r="22" spans="2:27" ht="25.5" customHeight="1" x14ac:dyDescent="0.25">
      <c r="B22" s="10" t="s">
        <v>101</v>
      </c>
      <c r="C22" s="10" t="s">
        <v>102</v>
      </c>
      <c r="D22" s="11">
        <v>2</v>
      </c>
      <c r="E22" s="11">
        <v>2</v>
      </c>
      <c r="F22" s="11">
        <f>D22*E22</f>
        <v>4</v>
      </c>
      <c r="T22" s="15"/>
      <c r="U22" s="30"/>
      <c r="V22" s="30"/>
      <c r="W22" s="30"/>
      <c r="X22" s="30"/>
      <c r="Y22" s="30"/>
      <c r="Z22" s="30"/>
      <c r="AA22" s="30"/>
    </row>
    <row r="23" spans="2:27" ht="30" x14ac:dyDescent="0.25">
      <c r="B23" s="10" t="s">
        <v>103</v>
      </c>
      <c r="C23" s="10" t="s">
        <v>104</v>
      </c>
      <c r="D23" s="11">
        <v>1</v>
      </c>
      <c r="E23" s="11">
        <v>2</v>
      </c>
      <c r="F23" s="11">
        <f t="shared" ref="F23:F34" si="3">D23*E23</f>
        <v>2</v>
      </c>
      <c r="T23" s="15"/>
      <c r="U23" s="30"/>
      <c r="V23" s="30"/>
      <c r="W23" s="30"/>
      <c r="X23" s="30"/>
      <c r="Y23" s="30"/>
      <c r="Z23" s="30"/>
      <c r="AA23" s="30"/>
    </row>
    <row r="24" spans="2:27" ht="30" x14ac:dyDescent="0.25">
      <c r="B24" s="10" t="s">
        <v>105</v>
      </c>
      <c r="C24" s="10" t="s">
        <v>106</v>
      </c>
      <c r="D24" s="11">
        <v>1</v>
      </c>
      <c r="E24" s="11">
        <v>5</v>
      </c>
      <c r="F24" s="11">
        <f t="shared" si="3"/>
        <v>5</v>
      </c>
      <c r="T24" s="15"/>
      <c r="U24" s="30"/>
      <c r="V24" s="30"/>
      <c r="W24" s="30"/>
      <c r="X24" s="30"/>
      <c r="Y24" s="30"/>
      <c r="Z24" s="30"/>
      <c r="AA24" s="30"/>
    </row>
    <row r="25" spans="2:27" ht="30" x14ac:dyDescent="0.25">
      <c r="B25" s="10" t="s">
        <v>107</v>
      </c>
      <c r="C25" s="10" t="s">
        <v>108</v>
      </c>
      <c r="D25" s="11">
        <v>1</v>
      </c>
      <c r="E25" s="11">
        <v>5</v>
      </c>
      <c r="F25" s="11">
        <f t="shared" si="3"/>
        <v>5</v>
      </c>
      <c r="T25" s="15"/>
      <c r="U25" s="30"/>
      <c r="V25" s="30"/>
      <c r="W25" s="30"/>
      <c r="X25" s="30"/>
      <c r="Y25" s="30"/>
      <c r="Z25" s="30"/>
      <c r="AA25" s="30"/>
    </row>
    <row r="26" spans="2:27" ht="30" x14ac:dyDescent="0.25">
      <c r="B26" s="10" t="s">
        <v>109</v>
      </c>
      <c r="C26" s="10" t="s">
        <v>110</v>
      </c>
      <c r="D26" s="11">
        <v>1</v>
      </c>
      <c r="E26" s="11">
        <v>4</v>
      </c>
      <c r="F26" s="11">
        <f t="shared" si="3"/>
        <v>4</v>
      </c>
      <c r="T26" s="15"/>
      <c r="U26" s="30"/>
      <c r="V26" s="30"/>
      <c r="W26" s="30"/>
      <c r="X26" s="30"/>
      <c r="Y26" s="30"/>
      <c r="Z26" s="30"/>
      <c r="AA26" s="30"/>
    </row>
    <row r="27" spans="2:27" x14ac:dyDescent="0.25">
      <c r="B27" s="10" t="s">
        <v>111</v>
      </c>
      <c r="C27" s="10" t="s">
        <v>112</v>
      </c>
      <c r="D27" s="11">
        <v>0.5</v>
      </c>
      <c r="E27" s="11">
        <v>2</v>
      </c>
      <c r="F27" s="11">
        <f t="shared" si="3"/>
        <v>1</v>
      </c>
      <c r="T27" s="15"/>
      <c r="U27" s="30"/>
      <c r="V27" s="30"/>
      <c r="W27" s="30"/>
      <c r="X27" s="30"/>
      <c r="Y27" s="30"/>
      <c r="Z27" s="30"/>
      <c r="AA27" s="30"/>
    </row>
    <row r="28" spans="2:27" x14ac:dyDescent="0.25">
      <c r="B28" s="10" t="s">
        <v>113</v>
      </c>
      <c r="C28" s="10" t="s">
        <v>114</v>
      </c>
      <c r="D28" s="11">
        <v>0.5</v>
      </c>
      <c r="E28" s="11">
        <v>4</v>
      </c>
      <c r="F28" s="11">
        <f t="shared" si="3"/>
        <v>2</v>
      </c>
      <c r="T28" s="15"/>
      <c r="U28" s="30"/>
      <c r="V28" s="30"/>
      <c r="W28" s="30"/>
      <c r="X28" s="30"/>
      <c r="Y28" s="30"/>
      <c r="Z28" s="30"/>
      <c r="AA28" s="30"/>
    </row>
    <row r="29" spans="2:27" ht="30" x14ac:dyDescent="0.25">
      <c r="B29" s="10" t="s">
        <v>115</v>
      </c>
      <c r="C29" s="10" t="s">
        <v>116</v>
      </c>
      <c r="D29" s="11">
        <v>2</v>
      </c>
      <c r="E29" s="11">
        <v>0</v>
      </c>
      <c r="F29" s="11">
        <f t="shared" si="3"/>
        <v>0</v>
      </c>
      <c r="T29" s="15"/>
      <c r="U29" s="30"/>
      <c r="V29" s="30"/>
      <c r="W29" s="30"/>
      <c r="X29" s="30"/>
      <c r="Y29" s="30"/>
      <c r="Z29" s="30"/>
      <c r="AA29" s="30"/>
    </row>
    <row r="30" spans="2:27" x14ac:dyDescent="0.25">
      <c r="B30" s="10" t="s">
        <v>117</v>
      </c>
      <c r="C30" s="10" t="s">
        <v>118</v>
      </c>
      <c r="D30" s="11">
        <v>1</v>
      </c>
      <c r="E30" s="11">
        <v>4</v>
      </c>
      <c r="F30" s="11">
        <f t="shared" si="3"/>
        <v>4</v>
      </c>
      <c r="T30" s="15"/>
      <c r="U30" s="30"/>
      <c r="V30" s="30"/>
      <c r="W30" s="30"/>
      <c r="X30" s="30"/>
      <c r="Y30" s="30"/>
      <c r="Z30" s="30"/>
      <c r="AA30" s="30"/>
    </row>
    <row r="31" spans="2:27" x14ac:dyDescent="0.25">
      <c r="B31" s="10" t="s">
        <v>119</v>
      </c>
      <c r="C31" s="10" t="s">
        <v>120</v>
      </c>
      <c r="D31" s="11">
        <v>1</v>
      </c>
      <c r="E31" s="11">
        <v>5</v>
      </c>
      <c r="F31" s="11">
        <f t="shared" si="3"/>
        <v>5</v>
      </c>
      <c r="T31" s="15"/>
      <c r="U31" s="30"/>
      <c r="V31" s="30"/>
      <c r="W31" s="30"/>
      <c r="X31" s="30"/>
      <c r="Y31" s="30"/>
      <c r="Z31" s="30"/>
      <c r="AA31" s="30"/>
    </row>
    <row r="32" spans="2:27" x14ac:dyDescent="0.25">
      <c r="B32" s="10" t="s">
        <v>121</v>
      </c>
      <c r="C32" s="10" t="s">
        <v>122</v>
      </c>
      <c r="D32" s="11">
        <v>1</v>
      </c>
      <c r="E32" s="11">
        <v>3</v>
      </c>
      <c r="F32" s="11">
        <f t="shared" si="3"/>
        <v>3</v>
      </c>
      <c r="T32" s="15"/>
      <c r="U32" s="30"/>
      <c r="V32" s="30"/>
      <c r="W32" s="30"/>
      <c r="X32" s="30"/>
      <c r="Y32" s="30"/>
      <c r="Z32" s="30"/>
      <c r="AA32" s="30"/>
    </row>
    <row r="33" spans="2:27" x14ac:dyDescent="0.25">
      <c r="B33" s="10" t="s">
        <v>123</v>
      </c>
      <c r="C33" s="10" t="s">
        <v>124</v>
      </c>
      <c r="D33" s="11">
        <v>1</v>
      </c>
      <c r="E33" s="11">
        <v>0</v>
      </c>
      <c r="F33" s="11">
        <f t="shared" si="3"/>
        <v>0</v>
      </c>
      <c r="T33" s="15"/>
      <c r="U33" s="30"/>
      <c r="V33" s="30"/>
      <c r="W33" s="30"/>
      <c r="X33" s="30"/>
      <c r="Y33" s="30"/>
      <c r="Z33" s="30"/>
      <c r="AA33" s="30"/>
    </row>
    <row r="34" spans="2:27" ht="30" x14ac:dyDescent="0.25">
      <c r="B34" s="10" t="s">
        <v>125</v>
      </c>
      <c r="C34" s="10" t="s">
        <v>126</v>
      </c>
      <c r="D34" s="11">
        <v>1</v>
      </c>
      <c r="E34" s="11">
        <v>5</v>
      </c>
      <c r="F34" s="11">
        <f t="shared" si="3"/>
        <v>5</v>
      </c>
      <c r="T34" s="15"/>
      <c r="U34" s="30"/>
      <c r="V34" s="30"/>
      <c r="W34" s="30"/>
      <c r="X34" s="30"/>
      <c r="Y34" s="30"/>
      <c r="Z34" s="30"/>
      <c r="AA34" s="30"/>
    </row>
    <row r="35" spans="2:27" ht="18" x14ac:dyDescent="0.25">
      <c r="D35" s="4" t="s">
        <v>127</v>
      </c>
      <c r="E35" s="13">
        <f>SUM(E22:E34)</f>
        <v>41</v>
      </c>
      <c r="F35" s="12">
        <f>SUM(F22:F34)</f>
        <v>40</v>
      </c>
      <c r="T35" s="15"/>
      <c r="U35" s="30"/>
      <c r="V35" s="30"/>
      <c r="W35" s="30"/>
      <c r="X35" s="30"/>
      <c r="Y35" s="30"/>
      <c r="Z35" s="30"/>
      <c r="AA35" s="30"/>
    </row>
    <row r="36" spans="2:27" ht="21" x14ac:dyDescent="0.35">
      <c r="D36" s="4" t="s">
        <v>128</v>
      </c>
      <c r="G36" s="16">
        <f xml:space="preserve"> 0.6 + (TF/100)</f>
        <v>1</v>
      </c>
      <c r="T36" s="15"/>
      <c r="U36" s="30"/>
      <c r="V36" s="30"/>
      <c r="W36" s="30"/>
      <c r="X36" s="30"/>
      <c r="Y36" s="30"/>
      <c r="Z36" s="30"/>
      <c r="AA36" s="30"/>
    </row>
    <row r="37" spans="2:27" ht="38.25" customHeight="1" x14ac:dyDescent="0.25">
      <c r="T37" s="15"/>
      <c r="U37" s="30"/>
      <c r="V37" s="30"/>
      <c r="W37" s="30"/>
      <c r="X37" s="30"/>
      <c r="Y37" s="30"/>
      <c r="Z37" s="30"/>
      <c r="AA37" s="30"/>
    </row>
    <row r="38" spans="2:27" ht="15.75" x14ac:dyDescent="0.25">
      <c r="B38" s="8" t="s">
        <v>97</v>
      </c>
      <c r="C38" s="8" t="s">
        <v>98</v>
      </c>
      <c r="D38" s="8" t="s">
        <v>76</v>
      </c>
      <c r="E38" s="8" t="s">
        <v>99</v>
      </c>
      <c r="F38" s="8" t="s">
        <v>78</v>
      </c>
      <c r="T38" s="15"/>
      <c r="U38" s="15"/>
      <c r="V38" s="15"/>
      <c r="W38" s="15"/>
      <c r="X38" s="15"/>
      <c r="Y38" s="15"/>
      <c r="Z38" s="15"/>
      <c r="AA38" s="15"/>
    </row>
    <row r="39" spans="2:27" ht="45" x14ac:dyDescent="0.25">
      <c r="B39" s="10" t="s">
        <v>129</v>
      </c>
      <c r="C39" s="10" t="s">
        <v>130</v>
      </c>
      <c r="D39" s="11">
        <v>1.5</v>
      </c>
      <c r="E39" s="11">
        <v>5</v>
      </c>
      <c r="F39" s="11">
        <f t="shared" ref="F39:F46" si="4">D39*E39</f>
        <v>7.5</v>
      </c>
      <c r="T39" s="15"/>
      <c r="U39" s="15"/>
      <c r="V39" s="15"/>
      <c r="W39" s="15"/>
      <c r="X39" s="15"/>
      <c r="Y39" s="15"/>
      <c r="Z39" s="15"/>
      <c r="AA39" s="15"/>
    </row>
    <row r="40" spans="2:27" x14ac:dyDescent="0.25">
      <c r="B40" s="10" t="s">
        <v>131</v>
      </c>
      <c r="C40" s="10" t="s">
        <v>132</v>
      </c>
      <c r="D40" s="11">
        <v>0.5</v>
      </c>
      <c r="E40" s="11">
        <v>5</v>
      </c>
      <c r="F40" s="11">
        <f t="shared" si="4"/>
        <v>2.5</v>
      </c>
      <c r="T40" s="15"/>
      <c r="U40" s="15"/>
      <c r="V40" s="15"/>
      <c r="W40" s="15"/>
      <c r="X40" s="15"/>
      <c r="Y40" s="15"/>
      <c r="Z40" s="15"/>
      <c r="AA40" s="15"/>
    </row>
    <row r="41" spans="2:27" ht="45" x14ac:dyDescent="0.25">
      <c r="B41" s="10" t="s">
        <v>133</v>
      </c>
      <c r="C41" s="10" t="s">
        <v>134</v>
      </c>
      <c r="D41" s="11">
        <v>1</v>
      </c>
      <c r="E41" s="11">
        <v>5</v>
      </c>
      <c r="F41" s="11">
        <f t="shared" si="4"/>
        <v>5</v>
      </c>
      <c r="T41" s="15"/>
      <c r="U41" s="15"/>
      <c r="V41" s="15"/>
      <c r="W41" s="15"/>
      <c r="X41" s="15"/>
      <c r="Y41" s="15"/>
      <c r="Z41" s="15"/>
      <c r="AA41" s="15"/>
    </row>
    <row r="42" spans="2:27" ht="30" x14ac:dyDescent="0.25">
      <c r="B42" s="10" t="s">
        <v>135</v>
      </c>
      <c r="C42" s="10" t="s">
        <v>136</v>
      </c>
      <c r="D42" s="11">
        <v>0.5</v>
      </c>
      <c r="E42" s="11">
        <v>5</v>
      </c>
      <c r="F42" s="11">
        <f t="shared" si="4"/>
        <v>2.5</v>
      </c>
      <c r="T42" s="15"/>
      <c r="U42" s="15"/>
      <c r="V42" s="15"/>
      <c r="W42" s="15"/>
      <c r="X42" s="15"/>
      <c r="Y42" s="15"/>
      <c r="Z42" s="15"/>
      <c r="AA42" s="15"/>
    </row>
    <row r="43" spans="2:27" x14ac:dyDescent="0.25">
      <c r="B43" s="10" t="s">
        <v>137</v>
      </c>
      <c r="C43" s="10" t="s">
        <v>138</v>
      </c>
      <c r="D43" s="11">
        <v>1</v>
      </c>
      <c r="E43" s="11">
        <v>5</v>
      </c>
      <c r="F43" s="11">
        <f t="shared" si="4"/>
        <v>5</v>
      </c>
      <c r="T43" s="15"/>
      <c r="U43" s="15"/>
      <c r="V43" s="15"/>
      <c r="W43" s="15"/>
      <c r="X43" s="15"/>
      <c r="Y43" s="15"/>
      <c r="Z43" s="15"/>
      <c r="AA43" s="15"/>
    </row>
    <row r="44" spans="2:27" x14ac:dyDescent="0.25">
      <c r="B44" s="10" t="s">
        <v>139</v>
      </c>
      <c r="C44" s="10" t="s">
        <v>140</v>
      </c>
      <c r="D44" s="11">
        <v>2</v>
      </c>
      <c r="E44" s="11">
        <v>3</v>
      </c>
      <c r="F44" s="11">
        <f t="shared" si="4"/>
        <v>6</v>
      </c>
    </row>
    <row r="45" spans="2:27" ht="30" x14ac:dyDescent="0.25">
      <c r="B45" s="10" t="s">
        <v>141</v>
      </c>
      <c r="C45" s="10" t="s">
        <v>142</v>
      </c>
      <c r="D45" s="11">
        <v>-1</v>
      </c>
      <c r="E45" s="11">
        <v>0</v>
      </c>
      <c r="F45" s="11">
        <f t="shared" si="4"/>
        <v>0</v>
      </c>
    </row>
    <row r="46" spans="2:27" ht="30" x14ac:dyDescent="0.25">
      <c r="B46" s="10" t="s">
        <v>143</v>
      </c>
      <c r="C46" s="10" t="s">
        <v>144</v>
      </c>
      <c r="D46" s="11">
        <v>-1</v>
      </c>
      <c r="E46" s="11">
        <v>3</v>
      </c>
      <c r="F46" s="11">
        <f t="shared" si="4"/>
        <v>-3</v>
      </c>
    </row>
    <row r="47" spans="2:27" ht="18" x14ac:dyDescent="0.25">
      <c r="D47" s="17" t="s">
        <v>145</v>
      </c>
      <c r="E47" s="13">
        <f>SUM(E39:E46)</f>
        <v>31</v>
      </c>
      <c r="F47" s="12">
        <f>SUM(F39:F46)</f>
        <v>25.5</v>
      </c>
    </row>
    <row r="48" spans="2:27" ht="21" x14ac:dyDescent="0.35">
      <c r="D48" s="4" t="s">
        <v>146</v>
      </c>
      <c r="G48" s="16">
        <f>1.4+(-0.03*EF)</f>
        <v>0.6349999999999999</v>
      </c>
    </row>
  </sheetData>
  <mergeCells count="1">
    <mergeCell ref="U21:AA37"/>
  </mergeCells>
  <hyperlinks>
    <hyperlink ref="B2" r:id="rId1" xr:uid="{D1C7ABAC-BA0C-4EE2-8A3C-734F0E204193}"/>
    <hyperlink ref="W2" r:id="rId2" xr:uid="{2342FF08-71CF-46D2-8606-9D27348F6BAB}"/>
  </hyperlinks>
  <pageMargins left="0.7" right="0.7" top="0.75" bottom="0.75" header="0.3" footer="0.3"/>
  <pageSetup paperSize="9" orientation="portrait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BCF51-D4DA-4EE9-BD4D-FD60418AB26E}">
  <dimension ref="A2:J71"/>
  <sheetViews>
    <sheetView workbookViewId="0">
      <selection activeCell="H13" sqref="H13"/>
    </sheetView>
  </sheetViews>
  <sheetFormatPr defaultRowHeight="15" x14ac:dyDescent="0.25"/>
  <cols>
    <col min="2" max="2" width="1.85546875" customWidth="1"/>
    <col min="3" max="3" width="3.140625" customWidth="1"/>
    <col min="4" max="4" width="98.5703125" bestFit="1" customWidth="1"/>
  </cols>
  <sheetData>
    <row r="2" spans="1:10" x14ac:dyDescent="0.25">
      <c r="A2">
        <v>1</v>
      </c>
      <c r="B2" t="s">
        <v>55</v>
      </c>
      <c r="C2">
        <f>FIND(" ",B2,LEN(B2)-4)</f>
        <v>55</v>
      </c>
      <c r="D2" t="str">
        <f>MID(B2,1,C2)</f>
        <v xml:space="preserve">API- Передать данные по Мероприятиям за период времени </v>
      </c>
      <c r="E2" t="str">
        <f>MID(B2,C2+1,LEN(B2)-C2)</f>
        <v>7</v>
      </c>
      <c r="F2">
        <v>3</v>
      </c>
      <c r="I2">
        <v>1</v>
      </c>
      <c r="J2">
        <f>COUNTIF(F:F,I2)</f>
        <v>12</v>
      </c>
    </row>
    <row r="3" spans="1:10" x14ac:dyDescent="0.25">
      <c r="A3">
        <v>2</v>
      </c>
      <c r="B3" t="s">
        <v>56</v>
      </c>
      <c r="C3">
        <f t="shared" ref="C3:C65" si="0">FIND(" ",B3,LEN(B3)-4)</f>
        <v>43</v>
      </c>
      <c r="D3" t="str">
        <f t="shared" ref="D3:D65" si="1">MID(B3,1,C3)</f>
        <v xml:space="preserve">API- Передать данные по Мероприятиям по ид </v>
      </c>
      <c r="E3" t="str">
        <f>MID(B3,C3+1,LEN(B3)-C3)</f>
        <v>5-7</v>
      </c>
      <c r="F3">
        <v>2</v>
      </c>
      <c r="I3">
        <v>2</v>
      </c>
      <c r="J3">
        <f t="shared" ref="J3:J4" si="2">COUNTIF(F:F,I3)</f>
        <v>30</v>
      </c>
    </row>
    <row r="4" spans="1:10" x14ac:dyDescent="0.25">
      <c r="A4">
        <v>3</v>
      </c>
      <c r="B4" t="s">
        <v>62</v>
      </c>
      <c r="C4">
        <f t="shared" si="0"/>
        <v>42</v>
      </c>
      <c r="D4" t="str">
        <f t="shared" si="1"/>
        <v xml:space="preserve">API- Передать данные простых справочников </v>
      </c>
      <c r="E4" t="str">
        <f t="shared" ref="E4:E66" si="3">MID(B4,C4+1,LEN(B4)-C4)</f>
        <v>3</v>
      </c>
      <c r="F4">
        <v>1</v>
      </c>
      <c r="I4">
        <v>3</v>
      </c>
      <c r="J4">
        <f t="shared" si="2"/>
        <v>28</v>
      </c>
    </row>
    <row r="5" spans="1:10" x14ac:dyDescent="0.25">
      <c r="A5">
        <v>4</v>
      </c>
      <c r="B5" t="s">
        <v>57</v>
      </c>
      <c r="C5">
        <f t="shared" si="0"/>
        <v>50</v>
      </c>
      <c r="D5" t="str">
        <f t="shared" si="1"/>
        <v xml:space="preserve">API- Передать Материалы мероприятия в виде файлов </v>
      </c>
      <c r="E5" t="str">
        <f t="shared" si="3"/>
        <v>7</v>
      </c>
      <c r="F5">
        <v>2</v>
      </c>
    </row>
    <row r="6" spans="1:10" x14ac:dyDescent="0.25">
      <c r="A6">
        <v>5</v>
      </c>
      <c r="B6" t="s">
        <v>58</v>
      </c>
      <c r="C6">
        <f t="shared" si="0"/>
        <v>34</v>
      </c>
      <c r="D6" t="str">
        <f t="shared" si="1"/>
        <v xml:space="preserve">API- Передать настройки чек-листа </v>
      </c>
      <c r="E6" t="str">
        <f t="shared" si="3"/>
        <v>7-9</v>
      </c>
      <c r="F6">
        <v>3</v>
      </c>
    </row>
    <row r="7" spans="1:10" x14ac:dyDescent="0.25">
      <c r="A7">
        <v>6</v>
      </c>
      <c r="B7" t="s">
        <v>18</v>
      </c>
      <c r="C7">
        <f t="shared" si="0"/>
        <v>31</v>
      </c>
      <c r="D7" t="str">
        <f t="shared" si="1"/>
        <v xml:space="preserve">API-Получить данные по объекту </v>
      </c>
      <c r="E7" t="str">
        <f t="shared" si="3"/>
        <v>5</v>
      </c>
      <c r="F7">
        <v>3</v>
      </c>
    </row>
    <row r="8" spans="1:10" x14ac:dyDescent="0.25">
      <c r="A8">
        <v>7</v>
      </c>
      <c r="B8" t="s">
        <v>20</v>
      </c>
      <c r="C8">
        <f t="shared" si="0"/>
        <v>32</v>
      </c>
      <c r="D8" t="str">
        <f t="shared" si="1"/>
        <v xml:space="preserve">API-Получить данные по субъекту </v>
      </c>
      <c r="E8" t="str">
        <f t="shared" si="3"/>
        <v>5</v>
      </c>
      <c r="F8">
        <v>3</v>
      </c>
    </row>
    <row r="9" spans="1:10" x14ac:dyDescent="0.25">
      <c r="A9">
        <v>8</v>
      </c>
      <c r="B9" t="s">
        <v>8</v>
      </c>
      <c r="C9">
        <f t="shared" si="0"/>
        <v>28</v>
      </c>
      <c r="D9" t="str">
        <f t="shared" si="1"/>
        <v xml:space="preserve">API-Получить список задачам </v>
      </c>
      <c r="E9" t="str">
        <f t="shared" si="3"/>
        <v>6</v>
      </c>
      <c r="F9">
        <v>1</v>
      </c>
    </row>
    <row r="10" spans="1:10" x14ac:dyDescent="0.25">
      <c r="A10">
        <v>9</v>
      </c>
      <c r="B10" t="s">
        <v>7</v>
      </c>
      <c r="C10">
        <f t="shared" si="0"/>
        <v>32</v>
      </c>
      <c r="D10" t="str">
        <f t="shared" si="1"/>
        <v xml:space="preserve">API-Получить список мероприятий </v>
      </c>
      <c r="E10" t="str">
        <f t="shared" si="3"/>
        <v>5-2!</v>
      </c>
      <c r="F10">
        <v>1</v>
      </c>
    </row>
    <row r="11" spans="1:10" x14ac:dyDescent="0.25">
      <c r="A11">
        <v>10</v>
      </c>
      <c r="B11" t="s">
        <v>19</v>
      </c>
      <c r="C11">
        <f t="shared" si="0"/>
        <v>29</v>
      </c>
      <c r="D11" t="str">
        <f t="shared" si="1"/>
        <v xml:space="preserve">API-Получить список объектов </v>
      </c>
      <c r="E11" t="str">
        <f t="shared" si="3"/>
        <v>5</v>
      </c>
      <c r="F11">
        <v>2</v>
      </c>
    </row>
    <row r="12" spans="1:10" x14ac:dyDescent="0.25">
      <c r="A12">
        <v>11</v>
      </c>
      <c r="B12" t="s">
        <v>13</v>
      </c>
      <c r="C12">
        <f t="shared" si="0"/>
        <v>46</v>
      </c>
      <c r="D12" t="str">
        <f t="shared" si="1"/>
        <v xml:space="preserve">API-Работать с картографической обложкой РЕОН </v>
      </c>
      <c r="E12" t="str">
        <f t="shared" si="3"/>
        <v>5</v>
      </c>
      <c r="F12">
        <v>1</v>
      </c>
    </row>
    <row r="13" spans="1:10" x14ac:dyDescent="0.25">
      <c r="A13">
        <v>12</v>
      </c>
      <c r="B13" t="s">
        <v>5</v>
      </c>
      <c r="C13">
        <f t="shared" si="0"/>
        <v>24</v>
      </c>
      <c r="D13" t="str">
        <f t="shared" si="1"/>
        <v xml:space="preserve">API-Создать уведомление </v>
      </c>
      <c r="E13" t="str">
        <f t="shared" si="3"/>
        <v>8</v>
      </c>
      <c r="F13">
        <v>2</v>
      </c>
    </row>
    <row r="14" spans="1:10" x14ac:dyDescent="0.25">
      <c r="A14">
        <v>13</v>
      </c>
      <c r="B14" t="s">
        <v>25</v>
      </c>
      <c r="C14">
        <f t="shared" si="0"/>
        <v>85</v>
      </c>
      <c r="D14" t="str">
        <f t="shared" si="1"/>
        <v xml:space="preserve">API-сформировать запрос на перевыпуск документов основания на проведение Мероприятия </v>
      </c>
      <c r="E14" t="str">
        <f t="shared" si="3"/>
        <v>8</v>
      </c>
      <c r="F14">
        <v>3</v>
      </c>
    </row>
    <row r="15" spans="1:10" x14ac:dyDescent="0.25">
      <c r="A15">
        <v>14</v>
      </c>
      <c r="B15" t="s">
        <v>63</v>
      </c>
      <c r="C15">
        <f t="shared" si="0"/>
        <v>46</v>
      </c>
      <c r="D15" t="str">
        <f t="shared" si="1"/>
        <v xml:space="preserve">ВИ: Управлять списком документов Мероприятие. </v>
      </c>
      <c r="E15" t="str">
        <f t="shared" si="3"/>
        <v>12</v>
      </c>
      <c r="F15">
        <v>3</v>
      </c>
    </row>
    <row r="16" spans="1:10" x14ac:dyDescent="0.25">
      <c r="A16">
        <v>15</v>
      </c>
      <c r="B16" t="s">
        <v>33</v>
      </c>
      <c r="C16">
        <f t="shared" si="0"/>
        <v>22</v>
      </c>
      <c r="D16" t="str">
        <f t="shared" si="1"/>
        <v xml:space="preserve">Завершить мероприятие </v>
      </c>
      <c r="E16" t="str">
        <f t="shared" si="3"/>
        <v>9+</v>
      </c>
      <c r="F16">
        <v>3</v>
      </c>
    </row>
    <row r="17" spans="1:6" x14ac:dyDescent="0.25">
      <c r="A17">
        <v>16</v>
      </c>
      <c r="B17" t="s">
        <v>28</v>
      </c>
      <c r="C17">
        <f t="shared" si="0"/>
        <v>44</v>
      </c>
      <c r="D17" t="str">
        <f t="shared" si="1"/>
        <v xml:space="preserve">Зафиксировать начало проведения мероприятия </v>
      </c>
      <c r="E17" t="str">
        <f t="shared" si="3"/>
        <v>7</v>
      </c>
      <c r="F17">
        <v>2</v>
      </c>
    </row>
    <row r="18" spans="1:6" x14ac:dyDescent="0.25">
      <c r="A18">
        <v>17</v>
      </c>
      <c r="B18" t="s">
        <v>64</v>
      </c>
      <c r="C18">
        <f t="shared" si="0"/>
        <v>40</v>
      </c>
      <c r="D18" t="str">
        <f t="shared" si="1"/>
        <v xml:space="preserve">Зафиксировать факт уведомления субъекта </v>
      </c>
      <c r="E18" t="str">
        <f t="shared" si="3"/>
        <v>3</v>
      </c>
      <c r="F18">
        <v>1</v>
      </c>
    </row>
    <row r="19" spans="1:6" x14ac:dyDescent="0.25">
      <c r="A19">
        <v>18</v>
      </c>
      <c r="B19" t="s">
        <v>37</v>
      </c>
      <c r="C19">
        <f t="shared" si="0"/>
        <v>67</v>
      </c>
      <c r="D19" t="str">
        <f t="shared" si="1"/>
        <v xml:space="preserve">интВИС :: Направить результаты мероприятия в АИС Москомархитектуры </v>
      </c>
      <c r="E19" t="str">
        <f t="shared" si="3"/>
        <v>5-7</v>
      </c>
      <c r="F19">
        <v>2</v>
      </c>
    </row>
    <row r="20" spans="1:6" x14ac:dyDescent="0.25">
      <c r="A20">
        <v>19</v>
      </c>
      <c r="B20" t="s">
        <v>38</v>
      </c>
      <c r="C20">
        <f t="shared" si="0"/>
        <v>65</v>
      </c>
      <c r="D20" t="str">
        <f t="shared" si="1"/>
        <v xml:space="preserve">интВИС :: Направить результаты мероприятия в Базовый регистр ДГИ </v>
      </c>
      <c r="E20" t="str">
        <f t="shared" si="3"/>
        <v>5/99</v>
      </c>
      <c r="F20">
        <v>3</v>
      </c>
    </row>
    <row r="21" spans="1:6" x14ac:dyDescent="0.25">
      <c r="A21">
        <v>20</v>
      </c>
      <c r="B21" t="s">
        <v>39</v>
      </c>
      <c r="C21">
        <f t="shared" si="0"/>
        <v>53</v>
      </c>
      <c r="D21" t="str">
        <f t="shared" si="1"/>
        <v xml:space="preserve">интВИС :: Направить результаты мероприятия в спд ДГИ </v>
      </c>
      <c r="E21" t="str">
        <f t="shared" si="3"/>
        <v>5/99</v>
      </c>
      <c r="F21">
        <v>3</v>
      </c>
    </row>
    <row r="22" spans="1:6" x14ac:dyDescent="0.25">
      <c r="A22">
        <v>21</v>
      </c>
      <c r="B22" t="s">
        <v>49</v>
      </c>
      <c r="C22">
        <f t="shared" si="0"/>
        <v>36</v>
      </c>
      <c r="D22" t="str">
        <f t="shared" si="1"/>
        <v xml:space="preserve">интВИС :: Отправить заказное письмо </v>
      </c>
      <c r="E22" t="str">
        <f t="shared" si="3"/>
        <v>9</v>
      </c>
      <c r="F22">
        <v>3</v>
      </c>
    </row>
    <row r="23" spans="1:6" x14ac:dyDescent="0.25">
      <c r="A23">
        <v>22</v>
      </c>
      <c r="B23" t="s">
        <v>50</v>
      </c>
      <c r="C23">
        <f t="shared" si="0"/>
        <v>39</v>
      </c>
      <c r="D23" t="str">
        <f t="shared" si="1"/>
        <v xml:space="preserve">интВИС :: Отправить электронные письма </v>
      </c>
      <c r="E23" t="str">
        <f t="shared" si="3"/>
        <v>5</v>
      </c>
      <c r="F23">
        <v>2</v>
      </c>
    </row>
    <row r="24" spans="1:6" x14ac:dyDescent="0.25">
      <c r="A24">
        <v>23</v>
      </c>
      <c r="B24" t="s">
        <v>53</v>
      </c>
      <c r="C24">
        <f t="shared" si="0"/>
        <v>67</v>
      </c>
      <c r="D24" t="str">
        <f t="shared" si="1"/>
        <v xml:space="preserve">интВИС :: Принять уведомление о вручении/возврате заказного письма </v>
      </c>
      <c r="E24" t="str">
        <f t="shared" si="3"/>
        <v>9</v>
      </c>
      <c r="F24">
        <v>3</v>
      </c>
    </row>
    <row r="25" spans="1:6" x14ac:dyDescent="0.25">
      <c r="A25">
        <v>24</v>
      </c>
      <c r="B25" t="s">
        <v>26</v>
      </c>
      <c r="C25">
        <f t="shared" si="0"/>
        <v>69</v>
      </c>
      <c r="D25" t="str">
        <f t="shared" si="1"/>
        <v xml:space="preserve">интВИС :: Принять уведомление об отправке электронных писем/возврате </v>
      </c>
      <c r="E25" t="str">
        <f t="shared" si="3"/>
        <v>7</v>
      </c>
      <c r="F25">
        <v>2</v>
      </c>
    </row>
    <row r="26" spans="1:6" x14ac:dyDescent="0.25">
      <c r="A26">
        <v>25</v>
      </c>
      <c r="B26" t="s">
        <v>51</v>
      </c>
      <c r="C26">
        <f t="shared" si="0"/>
        <v>34</v>
      </c>
      <c r="D26" t="str">
        <f t="shared" si="1"/>
        <v xml:space="preserve">интВИС :: Создать заказное письмо </v>
      </c>
      <c r="E26" t="str">
        <f t="shared" si="3"/>
        <v>3</v>
      </c>
      <c r="F26">
        <v>1</v>
      </c>
    </row>
    <row r="27" spans="1:6" x14ac:dyDescent="0.25">
      <c r="A27">
        <v>26</v>
      </c>
      <c r="B27" t="s">
        <v>52</v>
      </c>
      <c r="C27">
        <f t="shared" si="0"/>
        <v>37</v>
      </c>
      <c r="D27" t="str">
        <f t="shared" si="1"/>
        <v xml:space="preserve">интВИС :: Создать электронное письмо </v>
      </c>
      <c r="E27" t="str">
        <f t="shared" si="3"/>
        <v>3</v>
      </c>
      <c r="F27">
        <v>1</v>
      </c>
    </row>
    <row r="28" spans="1:6" x14ac:dyDescent="0.25">
      <c r="A28">
        <v>27</v>
      </c>
      <c r="B28" t="s">
        <v>45</v>
      </c>
      <c r="C28">
        <f t="shared" si="0"/>
        <v>57</v>
      </c>
      <c r="D28" t="str">
        <f t="shared" si="1"/>
        <v xml:space="preserve">интГИН :: Актуализировать данные по объектам (ЗУ, ОКС) - </v>
      </c>
      <c r="E28" t="str">
        <f t="shared" si="3"/>
        <v>3/77</v>
      </c>
      <c r="F28">
        <v>3</v>
      </c>
    </row>
    <row r="29" spans="1:6" x14ac:dyDescent="0.25">
      <c r="A29">
        <v>28</v>
      </c>
      <c r="B29" t="s">
        <v>61</v>
      </c>
      <c r="C29">
        <f t="shared" si="0"/>
        <v>65</v>
      </c>
      <c r="D29" t="str">
        <f t="shared" si="1"/>
        <v xml:space="preserve">интГИН :: Актуализировать данные по объектам в разделе Помещения </v>
      </c>
      <c r="E29" t="str">
        <f t="shared" si="3"/>
        <v>7</v>
      </c>
      <c r="F29">
        <v>2</v>
      </c>
    </row>
    <row r="30" spans="1:6" x14ac:dyDescent="0.25">
      <c r="A30">
        <v>29</v>
      </c>
      <c r="B30" t="s">
        <v>46</v>
      </c>
      <c r="C30">
        <f t="shared" si="0"/>
        <v>54</v>
      </c>
      <c r="D30" t="str">
        <f t="shared" si="1"/>
        <v xml:space="preserve">интГИН :: Актуализировать данные по объектам ЛК и ГТО </v>
      </c>
      <c r="E30" t="str">
        <f t="shared" si="3"/>
        <v>5</v>
      </c>
      <c r="F30">
        <v>1</v>
      </c>
    </row>
    <row r="31" spans="1:6" x14ac:dyDescent="0.25">
      <c r="A31">
        <v>30</v>
      </c>
      <c r="B31" t="s">
        <v>48</v>
      </c>
      <c r="C31">
        <f t="shared" si="0"/>
        <v>52</v>
      </c>
      <c r="D31" t="str">
        <f t="shared" si="1"/>
        <v xml:space="preserve">интГИН :: Инициировать проведение демонтажных работ </v>
      </c>
      <c r="E31" t="str">
        <f t="shared" si="3"/>
        <v>5</v>
      </c>
      <c r="F31">
        <v>2</v>
      </c>
    </row>
    <row r="32" spans="1:6" x14ac:dyDescent="0.25">
      <c r="A32">
        <v>31</v>
      </c>
      <c r="B32" t="s">
        <v>59</v>
      </c>
      <c r="C32">
        <f t="shared" si="0"/>
        <v>95</v>
      </c>
      <c r="D32" t="str">
        <f t="shared" si="1"/>
        <v xml:space="preserve">интГИН :: Направить запрос на изменение рисков объектов и актуализировать объекты в Модуле РОС </v>
      </c>
      <c r="E32" t="str">
        <f t="shared" si="3"/>
        <v>5</v>
      </c>
      <c r="F32">
        <v>2</v>
      </c>
    </row>
    <row r="33" spans="1:6" x14ac:dyDescent="0.25">
      <c r="A33">
        <v>32</v>
      </c>
      <c r="B33" t="s">
        <v>40</v>
      </c>
      <c r="C33">
        <f t="shared" si="0"/>
        <v>97</v>
      </c>
      <c r="D33" t="str">
        <f t="shared" si="1"/>
        <v xml:space="preserve">интГИН :: Направить запрос на изменение рисков субъектов и актуализировать субъекты в Модуле РОС </v>
      </c>
      <c r="E33" t="str">
        <f t="shared" si="3"/>
        <v>3</v>
      </c>
      <c r="F33">
        <v>1</v>
      </c>
    </row>
    <row r="34" spans="1:6" x14ac:dyDescent="0.25">
      <c r="A34">
        <v>33</v>
      </c>
      <c r="B34" t="s">
        <v>36</v>
      </c>
      <c r="C34">
        <f t="shared" si="0"/>
        <v>60</v>
      </c>
      <c r="D34" t="str">
        <f t="shared" si="1"/>
        <v xml:space="preserve">интГИН :: Передать данные по Мероприятию модулю "Наш город" </v>
      </c>
      <c r="E34" t="str">
        <f t="shared" si="3"/>
        <v>5-7</v>
      </c>
      <c r="F34">
        <v>3</v>
      </c>
    </row>
    <row r="35" spans="1:6" x14ac:dyDescent="0.25">
      <c r="A35">
        <v>34</v>
      </c>
      <c r="B35" t="s">
        <v>42</v>
      </c>
      <c r="C35">
        <f t="shared" si="0"/>
        <v>74</v>
      </c>
      <c r="D35" t="str">
        <f t="shared" si="1"/>
        <v xml:space="preserve">интГИН :: Передать результат выполнения мероприятия в модуль Планирования </v>
      </c>
      <c r="E35" t="str">
        <f t="shared" si="3"/>
        <v>5-7</v>
      </c>
      <c r="F35">
        <v>3</v>
      </c>
    </row>
    <row r="36" spans="1:6" x14ac:dyDescent="0.25">
      <c r="A36">
        <v>35</v>
      </c>
      <c r="B36" t="s">
        <v>47</v>
      </c>
      <c r="C36">
        <f t="shared" si="0"/>
        <v>47</v>
      </c>
      <c r="D36" t="str">
        <f t="shared" si="1"/>
        <v xml:space="preserve">интГИН :: Получить данные по объектам ЛК и ГТО </v>
      </c>
      <c r="E36" t="str">
        <f t="shared" si="3"/>
        <v>5</v>
      </c>
      <c r="F36">
        <v>2</v>
      </c>
    </row>
    <row r="37" spans="1:6" x14ac:dyDescent="0.25">
      <c r="A37">
        <v>36</v>
      </c>
      <c r="B37" t="s">
        <v>44</v>
      </c>
      <c r="C37">
        <f t="shared" si="0"/>
        <v>39</v>
      </c>
      <c r="D37" t="str">
        <f t="shared" si="1"/>
        <v xml:space="preserve">интГИН :: Получить данные справочников </v>
      </c>
      <c r="E37" t="str">
        <f t="shared" si="3"/>
        <v>3</v>
      </c>
      <c r="F37">
        <v>1</v>
      </c>
    </row>
    <row r="38" spans="1:6" x14ac:dyDescent="0.25">
      <c r="A38">
        <v>37</v>
      </c>
      <c r="B38" t="s">
        <v>41</v>
      </c>
      <c r="C38">
        <f t="shared" si="0"/>
        <v>57</v>
      </c>
      <c r="D38" t="str">
        <f t="shared" si="1"/>
        <v xml:space="preserve">интГИН :: Создать камеральную проверку по результатам ПМ </v>
      </c>
      <c r="E38" t="str">
        <f t="shared" si="3"/>
        <v>3 -5</v>
      </c>
      <c r="F38">
        <v>2</v>
      </c>
    </row>
    <row r="39" spans="1:6" x14ac:dyDescent="0.25">
      <c r="A39">
        <v>1</v>
      </c>
      <c r="B39" t="s">
        <v>43</v>
      </c>
      <c r="C39">
        <f t="shared" si="0"/>
        <v>64</v>
      </c>
      <c r="D39" t="str">
        <f t="shared" si="1"/>
        <v xml:space="preserve">интГИН :: Сформировать задачу по итогам утверждения Мероприятия </v>
      </c>
      <c r="E39" t="str">
        <f t="shared" si="3"/>
        <v>5</v>
      </c>
      <c r="F39">
        <v>2</v>
      </c>
    </row>
    <row r="40" spans="1:6" x14ac:dyDescent="0.25">
      <c r="A40">
        <v>2</v>
      </c>
      <c r="B40" t="s">
        <v>60</v>
      </c>
      <c r="C40">
        <f t="shared" si="0"/>
        <v>18</v>
      </c>
      <c r="D40" t="str">
        <f t="shared" si="1"/>
        <v xml:space="preserve">Интеграция по осс </v>
      </c>
      <c r="E40" t="str">
        <f t="shared" si="3"/>
        <v>9</v>
      </c>
      <c r="F40">
        <v>3</v>
      </c>
    </row>
    <row r="41" spans="1:6" x14ac:dyDescent="0.25">
      <c r="A41">
        <v>3</v>
      </c>
      <c r="B41" t="s">
        <v>9</v>
      </c>
      <c r="C41">
        <f t="shared" si="0"/>
        <v>32</v>
      </c>
      <c r="D41" t="str">
        <f t="shared" si="1"/>
        <v xml:space="preserve">карточкой документа Мероприятие </v>
      </c>
      <c r="E41" t="str">
        <f t="shared" si="3"/>
        <v>9</v>
      </c>
      <c r="F41">
        <v>3</v>
      </c>
    </row>
    <row r="42" spans="1:6" x14ac:dyDescent="0.25">
      <c r="A42">
        <v>4</v>
      </c>
      <c r="B42" t="s">
        <v>29</v>
      </c>
      <c r="C42">
        <f t="shared" si="0"/>
        <v>35</v>
      </c>
      <c r="D42" t="str">
        <f t="shared" si="1"/>
        <v xml:space="preserve">Определить статью правонарушения 3 </v>
      </c>
      <c r="E42" t="str">
        <f t="shared" si="3"/>
        <v>/99</v>
      </c>
      <c r="F42">
        <v>3</v>
      </c>
    </row>
    <row r="43" spans="1:6" x14ac:dyDescent="0.25">
      <c r="A43">
        <v>5</v>
      </c>
      <c r="B43" t="s">
        <v>16</v>
      </c>
      <c r="C43">
        <f t="shared" si="0"/>
        <v>38</v>
      </c>
      <c r="D43" t="str">
        <f t="shared" si="1"/>
        <v xml:space="preserve">Отметить зону нарушения на фотографии </v>
      </c>
      <c r="E43" t="str">
        <f t="shared" si="3"/>
        <v>5</v>
      </c>
      <c r="F43">
        <v>2</v>
      </c>
    </row>
    <row r="44" spans="1:6" x14ac:dyDescent="0.25">
      <c r="A44">
        <v>6</v>
      </c>
      <c r="B44" t="s">
        <v>11</v>
      </c>
      <c r="C44">
        <f t="shared" si="0"/>
        <v>52</v>
      </c>
      <c r="D44" t="str">
        <f t="shared" si="1"/>
        <v xml:space="preserve">Отобразить статистику исполнение мероприятий за год </v>
      </c>
      <c r="E44" t="str">
        <f t="shared" si="3"/>
        <v>9</v>
      </c>
      <c r="F44">
        <v>3</v>
      </c>
    </row>
    <row r="45" spans="1:6" x14ac:dyDescent="0.25">
      <c r="A45">
        <v>7</v>
      </c>
      <c r="B45" t="s">
        <v>23</v>
      </c>
      <c r="C45">
        <f t="shared" si="0"/>
        <v>63</v>
      </c>
      <c r="D45" t="str">
        <f t="shared" si="1"/>
        <v xml:space="preserve">Отправить скан-образ Решения о проведении Мероприятия субъекту </v>
      </c>
      <c r="E45" t="str">
        <f t="shared" si="3"/>
        <v>8</v>
      </c>
      <c r="F45">
        <v>2</v>
      </c>
    </row>
    <row r="46" spans="1:6" x14ac:dyDescent="0.25">
      <c r="A46">
        <v>8</v>
      </c>
      <c r="B46" t="s">
        <v>27</v>
      </c>
      <c r="C46">
        <f t="shared" si="0"/>
        <v>33</v>
      </c>
      <c r="D46" t="str">
        <f t="shared" si="1"/>
        <v xml:space="preserve">Передать документы Почтой России </v>
      </c>
      <c r="E46" t="str">
        <f t="shared" si="3"/>
        <v>9</v>
      </c>
      <c r="F46">
        <v>3</v>
      </c>
    </row>
    <row r="47" spans="1:6" x14ac:dyDescent="0.25">
      <c r="A47">
        <v>9</v>
      </c>
      <c r="B47" t="s">
        <v>35</v>
      </c>
      <c r="C47">
        <f t="shared" si="0"/>
        <v>10</v>
      </c>
      <c r="D47" t="str">
        <f t="shared" si="1"/>
        <v xml:space="preserve">Подписать </v>
      </c>
      <c r="E47" t="str">
        <f t="shared" si="3"/>
        <v>ЭП 7</v>
      </c>
      <c r="F47">
        <v>1</v>
      </c>
    </row>
    <row r="48" spans="1:6" x14ac:dyDescent="0.25">
      <c r="A48">
        <v>10</v>
      </c>
      <c r="B48" t="s">
        <v>31</v>
      </c>
      <c r="C48">
        <f t="shared" si="0"/>
        <v>48</v>
      </c>
      <c r="D48" t="str">
        <f t="shared" si="1"/>
        <v xml:space="preserve">Приостановить/продолжить проведение Мероприятия </v>
      </c>
      <c r="E48" t="str">
        <f t="shared" si="3"/>
        <v>7</v>
      </c>
      <c r="F48">
        <v>2</v>
      </c>
    </row>
    <row r="49" spans="1:6" x14ac:dyDescent="0.25">
      <c r="A49">
        <v>11</v>
      </c>
      <c r="B49" t="s">
        <v>65</v>
      </c>
      <c r="C49">
        <f t="shared" si="0"/>
        <v>41</v>
      </c>
      <c r="D49" t="str">
        <f t="shared" si="1"/>
        <v xml:space="preserve">Просмотреть карточку объекта Мероприятия </v>
      </c>
      <c r="E49" t="str">
        <f t="shared" si="3"/>
        <v>3</v>
      </c>
      <c r="F49">
        <v>1</v>
      </c>
    </row>
    <row r="50" spans="1:6" x14ac:dyDescent="0.25">
      <c r="A50">
        <v>12</v>
      </c>
      <c r="B50" t="s">
        <v>14</v>
      </c>
      <c r="C50">
        <f t="shared" si="0"/>
        <v>36</v>
      </c>
      <c r="D50" t="str">
        <f t="shared" si="1"/>
        <v xml:space="preserve">Работать с фото и видео материалами </v>
      </c>
      <c r="E50" t="str">
        <f t="shared" si="3"/>
        <v>3-5</v>
      </c>
      <c r="F50">
        <v>3</v>
      </c>
    </row>
    <row r="51" spans="1:6" x14ac:dyDescent="0.25">
      <c r="A51">
        <v>13</v>
      </c>
      <c r="B51" t="s">
        <v>6</v>
      </c>
      <c r="C51">
        <f t="shared" si="0"/>
        <v>30</v>
      </c>
      <c r="D51" t="str">
        <f t="shared" si="1"/>
        <v xml:space="preserve">СИЭР-API-Изменить мероприятие </v>
      </c>
      <c r="E51" t="str">
        <f t="shared" si="3"/>
        <v>5</v>
      </c>
      <c r="F51">
        <v>2</v>
      </c>
    </row>
    <row r="52" spans="1:6" x14ac:dyDescent="0.25">
      <c r="A52">
        <v>15</v>
      </c>
      <c r="B52" t="s">
        <v>66</v>
      </c>
      <c r="C52">
        <f t="shared" si="0"/>
        <v>40</v>
      </c>
      <c r="D52" t="str">
        <f t="shared" si="1"/>
        <v xml:space="preserve">СИЭР-API-Получить данные по мероприятию </v>
      </c>
      <c r="E52" t="str">
        <f t="shared" si="3"/>
        <v>5</v>
      </c>
      <c r="F52">
        <v>2</v>
      </c>
    </row>
    <row r="53" spans="1:6" x14ac:dyDescent="0.25">
      <c r="A53">
        <v>16</v>
      </c>
      <c r="B53" t="s">
        <v>1</v>
      </c>
      <c r="C53">
        <f t="shared" si="0"/>
        <v>51</v>
      </c>
      <c r="D53" t="str">
        <f t="shared" si="1"/>
        <v xml:space="preserve">Создать Мероприятие по инициативе пользователя 8 + </v>
      </c>
      <c r="E53" t="str">
        <f t="shared" si="3"/>
        <v>ди7</v>
      </c>
      <c r="F53">
        <v>3</v>
      </c>
    </row>
    <row r="54" spans="1:6" x14ac:dyDescent="0.25">
      <c r="A54">
        <v>17</v>
      </c>
      <c r="B54" t="s">
        <v>0</v>
      </c>
      <c r="C54">
        <f t="shared" si="0"/>
        <v>63</v>
      </c>
      <c r="D54" t="str">
        <f t="shared" si="1"/>
        <v xml:space="preserve">Создать ЭД Мероприятия как связанную сущность из другого дела. </v>
      </c>
      <c r="E54" t="str">
        <f t="shared" si="3"/>
        <v>7</v>
      </c>
      <c r="F54">
        <v>3</v>
      </c>
    </row>
    <row r="55" spans="1:6" x14ac:dyDescent="0.25">
      <c r="A55">
        <v>18</v>
      </c>
      <c r="B55" t="s">
        <v>2</v>
      </c>
      <c r="C55">
        <f t="shared" si="0"/>
        <v>46</v>
      </c>
      <c r="D55" t="str">
        <f t="shared" si="1"/>
        <v xml:space="preserve">Создать/изменить ЭД Мероприятие автоматически </v>
      </c>
      <c r="E55" t="str">
        <f t="shared" si="3"/>
        <v>6</v>
      </c>
      <c r="F55">
        <v>2</v>
      </c>
    </row>
    <row r="56" spans="1:6" x14ac:dyDescent="0.25">
      <c r="A56">
        <v>19</v>
      </c>
      <c r="B56" t="s">
        <v>34</v>
      </c>
      <c r="C56">
        <f t="shared" si="0"/>
        <v>50</v>
      </c>
      <c r="D56" t="str">
        <f t="shared" si="1"/>
        <v xml:space="preserve">Сформировать и просмотреть результаты Мероприятия </v>
      </c>
      <c r="E56" t="str">
        <f t="shared" si="3"/>
        <v>7+</v>
      </c>
      <c r="F56">
        <v>3</v>
      </c>
    </row>
    <row r="57" spans="1:6" x14ac:dyDescent="0.25">
      <c r="A57">
        <v>20</v>
      </c>
      <c r="B57" t="s">
        <v>32</v>
      </c>
      <c r="C57">
        <f t="shared" si="0"/>
        <v>44</v>
      </c>
      <c r="D57" t="str">
        <f t="shared" si="1"/>
        <v xml:space="preserve">Сформировать печатную форму чек-листа листа </v>
      </c>
      <c r="E57" t="str">
        <f t="shared" si="3"/>
        <v>6</v>
      </c>
      <c r="F57">
        <v>2</v>
      </c>
    </row>
    <row r="58" spans="1:6" x14ac:dyDescent="0.25">
      <c r="A58">
        <v>21</v>
      </c>
      <c r="B58" t="s">
        <v>67</v>
      </c>
      <c r="C58">
        <f t="shared" si="0"/>
        <v>42</v>
      </c>
      <c r="D58" t="str">
        <f t="shared" si="1"/>
        <v xml:space="preserve">Сформировать печатный документ по шаблону </v>
      </c>
      <c r="E58" t="str">
        <f t="shared" si="3"/>
        <v>3</v>
      </c>
      <c r="F58">
        <v>2</v>
      </c>
    </row>
    <row r="59" spans="1:6" x14ac:dyDescent="0.25">
      <c r="A59">
        <v>22</v>
      </c>
      <c r="B59" t="s">
        <v>68</v>
      </c>
      <c r="C59">
        <f t="shared" si="0"/>
        <v>41</v>
      </c>
      <c r="D59" t="str">
        <f t="shared" si="1"/>
        <v xml:space="preserve">Сформировать Протокол осмотра территории </v>
      </c>
      <c r="E59" t="str">
        <f t="shared" si="3"/>
        <v>5</v>
      </c>
      <c r="F59">
        <v>2</v>
      </c>
    </row>
    <row r="60" spans="1:6" x14ac:dyDescent="0.25">
      <c r="A60">
        <v>23</v>
      </c>
      <c r="B60" t="s">
        <v>30</v>
      </c>
      <c r="C60">
        <f t="shared" si="0"/>
        <v>33</v>
      </c>
      <c r="D60" t="str">
        <f t="shared" si="1"/>
        <v xml:space="preserve">Сформировать чек-лист по объекту </v>
      </c>
      <c r="E60" t="str">
        <f t="shared" si="3"/>
        <v>5</v>
      </c>
      <c r="F60">
        <v>3</v>
      </c>
    </row>
    <row r="61" spans="1:6" x14ac:dyDescent="0.25">
      <c r="A61">
        <v>24</v>
      </c>
      <c r="B61" t="s">
        <v>3</v>
      </c>
      <c r="C61">
        <f t="shared" si="0"/>
        <v>61</v>
      </c>
      <c r="D61" t="str">
        <f t="shared" si="1"/>
        <v xml:space="preserve">Уведомить ответственных пользователей о создании Мероприятия </v>
      </c>
      <c r="E61" t="str">
        <f t="shared" si="3"/>
        <v>4</v>
      </c>
      <c r="F61">
        <v>2</v>
      </c>
    </row>
    <row r="62" spans="1:6" x14ac:dyDescent="0.25">
      <c r="A62">
        <v>25</v>
      </c>
      <c r="B62" t="s">
        <v>17</v>
      </c>
      <c r="C62">
        <f t="shared" si="0"/>
        <v>43</v>
      </c>
      <c r="D62" t="str">
        <f t="shared" si="1"/>
        <v xml:space="preserve">Управлять галереей фото и видео материалов </v>
      </c>
      <c r="E62" t="str">
        <f t="shared" si="3"/>
        <v>5</v>
      </c>
      <c r="F62">
        <v>2</v>
      </c>
    </row>
    <row r="63" spans="1:6" x14ac:dyDescent="0.25">
      <c r="A63">
        <v>26</v>
      </c>
      <c r="B63" t="s">
        <v>22</v>
      </c>
      <c r="C63">
        <f t="shared" si="0"/>
        <v>42</v>
      </c>
      <c r="D63" t="str">
        <f t="shared" si="1"/>
        <v xml:space="preserve">Управлять карточкой документа Мероприятие </v>
      </c>
      <c r="E63" t="str">
        <f t="shared" si="3"/>
        <v>9</v>
      </c>
      <c r="F63">
        <v>3</v>
      </c>
    </row>
    <row r="64" spans="1:6" x14ac:dyDescent="0.25">
      <c r="A64">
        <v>27</v>
      </c>
      <c r="B64" t="s">
        <v>21</v>
      </c>
      <c r="C64">
        <f t="shared" si="0"/>
        <v>20</v>
      </c>
      <c r="D64" t="str">
        <f t="shared" si="1"/>
        <v xml:space="preserve">Управлять карточкой </v>
      </c>
      <c r="E64" t="str">
        <f t="shared" si="3"/>
        <v>КП 5</v>
      </c>
      <c r="F64">
        <v>2</v>
      </c>
    </row>
    <row r="65" spans="1:6" x14ac:dyDescent="0.25">
      <c r="A65">
        <v>28</v>
      </c>
      <c r="B65" t="s">
        <v>54</v>
      </c>
      <c r="C65">
        <f t="shared" si="0"/>
        <v>32</v>
      </c>
      <c r="D65" t="str">
        <f t="shared" si="1"/>
        <v xml:space="preserve">Управлять настройкой чек-листов </v>
      </c>
      <c r="E65" t="str">
        <f t="shared" si="3"/>
        <v>5</v>
      </c>
      <c r="F65">
        <v>2</v>
      </c>
    </row>
    <row r="66" spans="1:6" x14ac:dyDescent="0.25">
      <c r="A66">
        <v>29</v>
      </c>
      <c r="B66" t="s">
        <v>12</v>
      </c>
      <c r="C66">
        <f t="shared" ref="C66:C71" si="4">FIND(" ",B66,LEN(B66)-4)</f>
        <v>18</v>
      </c>
      <c r="D66" t="str">
        <f t="shared" ref="D66:D71" si="5">MID(B66,1,C66)</f>
        <v xml:space="preserve">Управлять списком </v>
      </c>
      <c r="E66" t="str">
        <f t="shared" si="3"/>
        <v>5</v>
      </c>
      <c r="F66">
        <v>2</v>
      </c>
    </row>
    <row r="67" spans="1:6" x14ac:dyDescent="0.25">
      <c r="A67">
        <v>30</v>
      </c>
      <c r="B67" t="s">
        <v>69</v>
      </c>
      <c r="C67">
        <f t="shared" si="4"/>
        <v>41</v>
      </c>
      <c r="D67" t="str">
        <f t="shared" si="5"/>
        <v xml:space="preserve">Управлять списком документов Мероприятие </v>
      </c>
      <c r="E67" t="str">
        <f t="shared" ref="E67:E71" si="6">MID(B67,C67+1,LEN(B67)-C67)</f>
        <v>7</v>
      </c>
      <c r="F67">
        <v>2</v>
      </c>
    </row>
    <row r="68" spans="1:6" x14ac:dyDescent="0.25">
      <c r="A68">
        <v>31</v>
      </c>
      <c r="B68" t="s">
        <v>4</v>
      </c>
      <c r="C68">
        <f t="shared" si="4"/>
        <v>24</v>
      </c>
      <c r="D68" t="str">
        <f t="shared" si="5"/>
        <v xml:space="preserve">Управлять списком задач </v>
      </c>
      <c r="E68" t="str">
        <f t="shared" si="6"/>
        <v>7</v>
      </c>
      <c r="F68">
        <v>2</v>
      </c>
    </row>
    <row r="69" spans="1:6" x14ac:dyDescent="0.25">
      <c r="A69">
        <v>32</v>
      </c>
      <c r="B69" t="s">
        <v>15</v>
      </c>
      <c r="C69">
        <f t="shared" si="4"/>
        <v>39</v>
      </c>
      <c r="D69" t="str">
        <f t="shared" si="5"/>
        <v xml:space="preserve">Управлять списком объектов Мероприятия </v>
      </c>
      <c r="E69" t="str">
        <f t="shared" si="6"/>
        <v>5-7</v>
      </c>
      <c r="F69">
        <v>3</v>
      </c>
    </row>
    <row r="70" spans="1:6" x14ac:dyDescent="0.25">
      <c r="A70">
        <v>33</v>
      </c>
      <c r="B70" t="s">
        <v>24</v>
      </c>
      <c r="C70">
        <f t="shared" si="4"/>
        <v>31</v>
      </c>
      <c r="D70" t="str">
        <f t="shared" si="5"/>
        <v xml:space="preserve">Уточнить параметры мероприятия </v>
      </c>
      <c r="E70" t="str">
        <f t="shared" si="6"/>
        <v>7-9</v>
      </c>
      <c r="F70">
        <v>3</v>
      </c>
    </row>
    <row r="71" spans="1:6" x14ac:dyDescent="0.25">
      <c r="A71">
        <v>34</v>
      </c>
      <c r="B71" t="s">
        <v>10</v>
      </c>
      <c r="C71">
        <f t="shared" si="4"/>
        <v>29</v>
      </c>
      <c r="D71" t="str">
        <f t="shared" si="5"/>
        <v xml:space="preserve">Экспортировать список в файл </v>
      </c>
      <c r="E71" t="str">
        <f t="shared" si="6"/>
        <v>5</v>
      </c>
      <c r="F71">
        <v>3</v>
      </c>
    </row>
  </sheetData>
  <sortState ref="B2:B142">
    <sortCondition ref="B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F0292-4603-498C-8ED1-31F9064BAC92}">
  <dimension ref="B2:F27"/>
  <sheetViews>
    <sheetView workbookViewId="0">
      <selection activeCell="E39" sqref="E39"/>
    </sheetView>
  </sheetViews>
  <sheetFormatPr defaultRowHeight="15" x14ac:dyDescent="0.25"/>
  <sheetData>
    <row r="2" spans="2:6" x14ac:dyDescent="0.25">
      <c r="B2" t="s">
        <v>147</v>
      </c>
    </row>
    <row r="3" spans="2:6" x14ac:dyDescent="0.25">
      <c r="B3" t="s">
        <v>148</v>
      </c>
    </row>
    <row r="6" spans="2:6" x14ac:dyDescent="0.25">
      <c r="B6" t="s">
        <v>149</v>
      </c>
      <c r="F6">
        <v>3</v>
      </c>
    </row>
    <row r="7" spans="2:6" x14ac:dyDescent="0.25">
      <c r="B7" t="s">
        <v>150</v>
      </c>
      <c r="F7">
        <v>3</v>
      </c>
    </row>
    <row r="8" spans="2:6" x14ac:dyDescent="0.25">
      <c r="B8" t="s">
        <v>151</v>
      </c>
      <c r="F8">
        <v>3</v>
      </c>
    </row>
    <row r="9" spans="2:6" x14ac:dyDescent="0.25">
      <c r="B9" t="s">
        <v>152</v>
      </c>
      <c r="F9">
        <v>2</v>
      </c>
    </row>
    <row r="10" spans="2:6" x14ac:dyDescent="0.25">
      <c r="B10" t="s">
        <v>153</v>
      </c>
      <c r="F10">
        <v>3</v>
      </c>
    </row>
    <row r="11" spans="2:6" x14ac:dyDescent="0.25">
      <c r="B11" t="s">
        <v>154</v>
      </c>
      <c r="F11">
        <v>2</v>
      </c>
    </row>
    <row r="12" spans="2:6" x14ac:dyDescent="0.25">
      <c r="B12" t="s">
        <v>155</v>
      </c>
      <c r="F12">
        <v>3</v>
      </c>
    </row>
    <row r="13" spans="2:6" x14ac:dyDescent="0.25">
      <c r="B13" t="s">
        <v>156</v>
      </c>
      <c r="F13">
        <v>3</v>
      </c>
    </row>
    <row r="14" spans="2:6" x14ac:dyDescent="0.25">
      <c r="B14" t="s">
        <v>157</v>
      </c>
      <c r="F14">
        <v>1</v>
      </c>
    </row>
    <row r="15" spans="2:6" x14ac:dyDescent="0.25">
      <c r="B15" t="s">
        <v>158</v>
      </c>
      <c r="F15">
        <v>2</v>
      </c>
    </row>
    <row r="16" spans="2:6" x14ac:dyDescent="0.25">
      <c r="B16" t="s">
        <v>159</v>
      </c>
      <c r="F16">
        <v>1</v>
      </c>
    </row>
    <row r="17" spans="2:6" x14ac:dyDescent="0.25">
      <c r="B17" t="s">
        <v>160</v>
      </c>
      <c r="F17">
        <v>2</v>
      </c>
    </row>
    <row r="18" spans="2:6" x14ac:dyDescent="0.25">
      <c r="B18" t="s">
        <v>161</v>
      </c>
      <c r="F18">
        <v>2</v>
      </c>
    </row>
    <row r="19" spans="2:6" x14ac:dyDescent="0.25">
      <c r="B19" t="s">
        <v>162</v>
      </c>
      <c r="F19">
        <v>2</v>
      </c>
    </row>
    <row r="20" spans="2:6" x14ac:dyDescent="0.25">
      <c r="B20" t="s">
        <v>163</v>
      </c>
      <c r="F20">
        <v>2</v>
      </c>
    </row>
    <row r="21" spans="2:6" x14ac:dyDescent="0.25">
      <c r="B21" t="s">
        <v>164</v>
      </c>
      <c r="F21">
        <v>2</v>
      </c>
    </row>
    <row r="22" spans="2:6" x14ac:dyDescent="0.25">
      <c r="B22" t="s">
        <v>165</v>
      </c>
      <c r="F22">
        <v>2</v>
      </c>
    </row>
    <row r="25" spans="2:6" x14ac:dyDescent="0.25">
      <c r="D25">
        <v>1</v>
      </c>
      <c r="E25">
        <f>COUNTIF(F:F,D25)</f>
        <v>2</v>
      </c>
    </row>
    <row r="26" spans="2:6" x14ac:dyDescent="0.25">
      <c r="D26">
        <v>2</v>
      </c>
      <c r="E26">
        <f t="shared" ref="E26:E27" si="0">COUNTIF(F:F,D26)</f>
        <v>9</v>
      </c>
    </row>
    <row r="27" spans="2:6" x14ac:dyDescent="0.25">
      <c r="D27">
        <v>3</v>
      </c>
      <c r="E27">
        <f t="shared" si="0"/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E1451-400F-4991-9BA3-C167B5DA00F7}">
  <dimension ref="B2:AA48"/>
  <sheetViews>
    <sheetView zoomScaleNormal="100" workbookViewId="0">
      <selection activeCell="U4" sqref="U4"/>
    </sheetView>
  </sheetViews>
  <sheetFormatPr defaultRowHeight="15" x14ac:dyDescent="0.25"/>
  <cols>
    <col min="1" max="1" width="7.85546875" style="2" customWidth="1"/>
    <col min="2" max="2" width="10.85546875" style="2" customWidth="1"/>
    <col min="3" max="3" width="30.28515625" style="2" customWidth="1"/>
    <col min="4" max="4" width="9.140625" style="2"/>
    <col min="5" max="5" width="10.85546875" style="2" customWidth="1"/>
    <col min="6" max="6" width="12.7109375" style="2" customWidth="1"/>
    <col min="7" max="7" width="7.5703125" style="3" customWidth="1"/>
    <col min="8" max="8" width="5.140625" style="2" customWidth="1"/>
    <col min="9" max="11" width="9.140625" style="2"/>
    <col min="12" max="12" width="5.140625" style="2" customWidth="1"/>
    <col min="13" max="13" width="5.5703125" style="2" customWidth="1"/>
    <col min="14" max="14" width="4.28515625" style="2" customWidth="1"/>
    <col min="15" max="15" width="4.85546875" style="2" customWidth="1"/>
    <col min="16" max="16" width="9.140625" style="2"/>
    <col min="17" max="17" width="10.28515625" style="2" customWidth="1"/>
    <col min="18" max="19" width="9.140625" style="2"/>
    <col min="20" max="20" width="25.5703125" style="2" customWidth="1"/>
    <col min="21" max="21" width="9.5703125" style="2" bestFit="1" customWidth="1"/>
    <col min="22" max="16384" width="9.140625" style="2"/>
  </cols>
  <sheetData>
    <row r="2" spans="2:26" ht="18.75" x14ac:dyDescent="0.3">
      <c r="B2" s="1" t="s">
        <v>70</v>
      </c>
      <c r="I2" s="4" t="s">
        <v>71</v>
      </c>
      <c r="Q2" s="5">
        <f xml:space="preserve"> (UUCWMD + UAWMD) * TCFMD * ECFMD</f>
        <v>368.46820000000002</v>
      </c>
      <c r="T2" s="6" t="s">
        <v>72</v>
      </c>
      <c r="U2" s="5">
        <f>ROUNDUP(Q3/Q2,0)</f>
        <v>21</v>
      </c>
      <c r="W2" s="7" t="s">
        <v>73</v>
      </c>
      <c r="Y2" s="5">
        <f>Q2*U2</f>
        <v>7737.8322000000007</v>
      </c>
    </row>
    <row r="3" spans="2:26" x14ac:dyDescent="0.25">
      <c r="P3" s="22" t="s">
        <v>175</v>
      </c>
      <c r="Q3" s="2">
        <f>Метрики!D11</f>
        <v>7704.25</v>
      </c>
      <c r="R3" s="2" t="s">
        <v>174</v>
      </c>
    </row>
    <row r="5" spans="2:26" ht="18.75" x14ac:dyDescent="0.3">
      <c r="B5" s="1"/>
    </row>
    <row r="6" spans="2:26" ht="15.75" x14ac:dyDescent="0.25">
      <c r="B6" s="8" t="s">
        <v>74</v>
      </c>
      <c r="C6" s="8" t="s">
        <v>75</v>
      </c>
      <c r="D6" s="8" t="s">
        <v>76</v>
      </c>
      <c r="E6" s="8" t="s">
        <v>77</v>
      </c>
      <c r="F6" s="8" t="s">
        <v>78</v>
      </c>
      <c r="T6" s="9" t="s">
        <v>79</v>
      </c>
      <c r="U6" s="9"/>
      <c r="V6" s="9"/>
      <c r="W6" s="9"/>
      <c r="X6" s="9"/>
      <c r="Y6" s="9"/>
      <c r="Z6" s="9"/>
    </row>
    <row r="7" spans="2:26" x14ac:dyDescent="0.25">
      <c r="B7" s="10" t="s">
        <v>80</v>
      </c>
      <c r="C7" s="10" t="s">
        <v>81</v>
      </c>
      <c r="D7" s="11">
        <v>5</v>
      </c>
      <c r="E7" s="11">
        <f>'UCs (МД)'!J2</f>
        <v>35</v>
      </c>
      <c r="F7" s="11">
        <f>D7*E7</f>
        <v>175</v>
      </c>
      <c r="G7" s="26">
        <f>D7*$U$2</f>
        <v>105</v>
      </c>
      <c r="T7" s="9" t="s">
        <v>82</v>
      </c>
      <c r="U7" s="9"/>
      <c r="V7" s="9"/>
      <c r="W7" s="9"/>
      <c r="X7" s="9"/>
      <c r="Y7" s="9"/>
      <c r="Z7" s="9"/>
    </row>
    <row r="8" spans="2:26" ht="30" x14ac:dyDescent="0.25">
      <c r="B8" s="10" t="s">
        <v>83</v>
      </c>
      <c r="C8" s="10" t="s">
        <v>84</v>
      </c>
      <c r="D8" s="11">
        <v>10</v>
      </c>
      <c r="E8" s="11">
        <f>'UCs (МД)'!J3</f>
        <v>25</v>
      </c>
      <c r="F8" s="11">
        <f t="shared" ref="F8:F9" si="0">D8*E8</f>
        <v>250</v>
      </c>
      <c r="G8" s="26">
        <f t="shared" ref="G8:G9" si="1">D8*$U$2</f>
        <v>210</v>
      </c>
      <c r="T8" s="9" t="s">
        <v>85</v>
      </c>
      <c r="U8" s="9"/>
      <c r="V8" s="9"/>
      <c r="W8" s="9"/>
      <c r="X8" s="9"/>
      <c r="Y8" s="9"/>
      <c r="Z8" s="9"/>
    </row>
    <row r="9" spans="2:26" x14ac:dyDescent="0.25">
      <c r="B9" s="10" t="s">
        <v>86</v>
      </c>
      <c r="C9" s="10" t="s">
        <v>87</v>
      </c>
      <c r="D9" s="11">
        <v>15</v>
      </c>
      <c r="E9" s="11">
        <f>'UCs (МД)'!J4</f>
        <v>3</v>
      </c>
      <c r="F9" s="11">
        <f t="shared" si="0"/>
        <v>45</v>
      </c>
      <c r="G9" s="26">
        <f t="shared" si="1"/>
        <v>315</v>
      </c>
      <c r="T9" s="9" t="s">
        <v>88</v>
      </c>
      <c r="U9" s="9"/>
      <c r="V9" s="9"/>
      <c r="W9" s="9"/>
      <c r="X9" s="9"/>
      <c r="Y9" s="9"/>
      <c r="Z9" s="9"/>
    </row>
    <row r="10" spans="2:26" ht="18.75" x14ac:dyDescent="0.3">
      <c r="D10" s="12" t="s">
        <v>89</v>
      </c>
      <c r="E10" s="25">
        <f>SUM(E7:E9)</f>
        <v>63</v>
      </c>
      <c r="F10" s="14">
        <f>SUM(F7:F9)</f>
        <v>470</v>
      </c>
      <c r="T10" s="9" t="s">
        <v>90</v>
      </c>
      <c r="U10" s="9"/>
      <c r="V10" s="9"/>
      <c r="W10" s="9"/>
      <c r="X10" s="9"/>
      <c r="Y10" s="9"/>
      <c r="Z10" s="9"/>
    </row>
    <row r="14" spans="2:26" ht="15.75" x14ac:dyDescent="0.25">
      <c r="B14" s="8" t="s">
        <v>91</v>
      </c>
      <c r="C14" s="8" t="s">
        <v>92</v>
      </c>
      <c r="D14" s="8" t="s">
        <v>76</v>
      </c>
      <c r="E14" s="8" t="s">
        <v>77</v>
      </c>
      <c r="F14" s="8" t="s">
        <v>78</v>
      </c>
    </row>
    <row r="15" spans="2:26" ht="75" x14ac:dyDescent="0.25">
      <c r="B15" s="10" t="s">
        <v>80</v>
      </c>
      <c r="C15" s="10" t="s">
        <v>93</v>
      </c>
      <c r="D15" s="11">
        <v>1</v>
      </c>
      <c r="E15" s="11">
        <f>'Actors (МД)'!E25</f>
        <v>4</v>
      </c>
      <c r="F15" s="11">
        <f>D15*E15</f>
        <v>4</v>
      </c>
    </row>
    <row r="16" spans="2:26" ht="105" x14ac:dyDescent="0.25">
      <c r="B16" s="10" t="s">
        <v>83</v>
      </c>
      <c r="C16" s="10" t="s">
        <v>94</v>
      </c>
      <c r="D16" s="11">
        <v>2</v>
      </c>
      <c r="E16" s="11">
        <f>'Actors (МД)'!E26</f>
        <v>2</v>
      </c>
      <c r="F16" s="11">
        <f t="shared" ref="F16:F17" si="2">D16*E16</f>
        <v>4</v>
      </c>
    </row>
    <row r="17" spans="2:27" ht="60" x14ac:dyDescent="0.25">
      <c r="B17" s="10" t="s">
        <v>86</v>
      </c>
      <c r="C17" s="10" t="s">
        <v>95</v>
      </c>
      <c r="D17" s="11">
        <v>3</v>
      </c>
      <c r="E17" s="11">
        <f>'Actors (МД)'!E27</f>
        <v>5</v>
      </c>
      <c r="F17" s="11">
        <f t="shared" si="2"/>
        <v>15</v>
      </c>
    </row>
    <row r="18" spans="2:27" ht="15" customHeight="1" x14ac:dyDescent="0.3">
      <c r="D18" s="12" t="s">
        <v>96</v>
      </c>
      <c r="E18" s="25">
        <f>SUM(E15:E17)</f>
        <v>11</v>
      </c>
      <c r="F18" s="14">
        <f>SUM(F15:F17)</f>
        <v>23</v>
      </c>
    </row>
    <row r="20" spans="2:27" ht="15" customHeight="1" x14ac:dyDescent="0.25"/>
    <row r="21" spans="2:27" ht="48" customHeight="1" x14ac:dyDescent="0.25">
      <c r="B21" s="8" t="s">
        <v>97</v>
      </c>
      <c r="C21" s="8" t="s">
        <v>98</v>
      </c>
      <c r="D21" s="8" t="s">
        <v>76</v>
      </c>
      <c r="E21" s="8" t="s">
        <v>99</v>
      </c>
      <c r="F21" s="8" t="s">
        <v>78</v>
      </c>
      <c r="U21" s="30" t="s">
        <v>100</v>
      </c>
      <c r="V21" s="30"/>
      <c r="W21" s="30"/>
      <c r="X21" s="30"/>
      <c r="Y21" s="30"/>
      <c r="Z21" s="30"/>
      <c r="AA21" s="30"/>
    </row>
    <row r="22" spans="2:27" ht="25.5" customHeight="1" x14ac:dyDescent="0.25">
      <c r="B22" s="10" t="s">
        <v>101</v>
      </c>
      <c r="C22" s="10" t="s">
        <v>102</v>
      </c>
      <c r="D22" s="11">
        <v>2</v>
      </c>
      <c r="E22" s="11">
        <v>2</v>
      </c>
      <c r="F22" s="11">
        <f>D22*E22</f>
        <v>4</v>
      </c>
      <c r="T22" s="15"/>
      <c r="U22" s="30"/>
      <c r="V22" s="30"/>
      <c r="W22" s="30"/>
      <c r="X22" s="30"/>
      <c r="Y22" s="30"/>
      <c r="Z22" s="30"/>
      <c r="AA22" s="30"/>
    </row>
    <row r="23" spans="2:27" ht="30" x14ac:dyDescent="0.25">
      <c r="B23" s="10" t="s">
        <v>103</v>
      </c>
      <c r="C23" s="10" t="s">
        <v>104</v>
      </c>
      <c r="D23" s="11">
        <v>1</v>
      </c>
      <c r="E23" s="11">
        <v>2</v>
      </c>
      <c r="F23" s="11">
        <f t="shared" ref="F23:F34" si="3">D23*E23</f>
        <v>2</v>
      </c>
      <c r="T23" s="15"/>
      <c r="U23" s="30"/>
      <c r="V23" s="30"/>
      <c r="W23" s="30"/>
      <c r="X23" s="30"/>
      <c r="Y23" s="30"/>
      <c r="Z23" s="30"/>
      <c r="AA23" s="30"/>
    </row>
    <row r="24" spans="2:27" ht="30" x14ac:dyDescent="0.25">
      <c r="B24" s="10" t="s">
        <v>105</v>
      </c>
      <c r="C24" s="10" t="s">
        <v>106</v>
      </c>
      <c r="D24" s="11">
        <v>1</v>
      </c>
      <c r="E24" s="11">
        <v>5</v>
      </c>
      <c r="F24" s="11">
        <f t="shared" si="3"/>
        <v>5</v>
      </c>
      <c r="T24" s="15"/>
      <c r="U24" s="30"/>
      <c r="V24" s="30"/>
      <c r="W24" s="30"/>
      <c r="X24" s="30"/>
      <c r="Y24" s="30"/>
      <c r="Z24" s="30"/>
      <c r="AA24" s="30"/>
    </row>
    <row r="25" spans="2:27" ht="30" x14ac:dyDescent="0.25">
      <c r="B25" s="10" t="s">
        <v>107</v>
      </c>
      <c r="C25" s="10" t="s">
        <v>108</v>
      </c>
      <c r="D25" s="11">
        <v>1</v>
      </c>
      <c r="E25" s="11">
        <v>5</v>
      </c>
      <c r="F25" s="11">
        <f t="shared" si="3"/>
        <v>5</v>
      </c>
      <c r="T25" s="15"/>
      <c r="U25" s="30"/>
      <c r="V25" s="30"/>
      <c r="W25" s="30"/>
      <c r="X25" s="30"/>
      <c r="Y25" s="30"/>
      <c r="Z25" s="30"/>
      <c r="AA25" s="30"/>
    </row>
    <row r="26" spans="2:27" ht="30" x14ac:dyDescent="0.25">
      <c r="B26" s="10" t="s">
        <v>109</v>
      </c>
      <c r="C26" s="10" t="s">
        <v>110</v>
      </c>
      <c r="D26" s="11">
        <v>1</v>
      </c>
      <c r="E26" s="11">
        <v>4</v>
      </c>
      <c r="F26" s="11">
        <f t="shared" si="3"/>
        <v>4</v>
      </c>
      <c r="T26" s="15"/>
      <c r="U26" s="30"/>
      <c r="V26" s="30"/>
      <c r="W26" s="30"/>
      <c r="X26" s="30"/>
      <c r="Y26" s="30"/>
      <c r="Z26" s="30"/>
      <c r="AA26" s="30"/>
    </row>
    <row r="27" spans="2:27" x14ac:dyDescent="0.25">
      <c r="B27" s="10" t="s">
        <v>111</v>
      </c>
      <c r="C27" s="10" t="s">
        <v>112</v>
      </c>
      <c r="D27" s="11">
        <v>0.5</v>
      </c>
      <c r="E27" s="11">
        <v>2</v>
      </c>
      <c r="F27" s="11">
        <f t="shared" si="3"/>
        <v>1</v>
      </c>
      <c r="T27" s="15"/>
      <c r="U27" s="30"/>
      <c r="V27" s="30"/>
      <c r="W27" s="30"/>
      <c r="X27" s="30"/>
      <c r="Y27" s="30"/>
      <c r="Z27" s="30"/>
      <c r="AA27" s="30"/>
    </row>
    <row r="28" spans="2:27" x14ac:dyDescent="0.25">
      <c r="B28" s="10" t="s">
        <v>113</v>
      </c>
      <c r="C28" s="10" t="s">
        <v>114</v>
      </c>
      <c r="D28" s="11">
        <v>0.5</v>
      </c>
      <c r="E28" s="11">
        <v>4</v>
      </c>
      <c r="F28" s="11">
        <f t="shared" si="3"/>
        <v>2</v>
      </c>
      <c r="T28" s="15"/>
      <c r="U28" s="30"/>
      <c r="V28" s="30"/>
      <c r="W28" s="30"/>
      <c r="X28" s="30"/>
      <c r="Y28" s="30"/>
      <c r="Z28" s="30"/>
      <c r="AA28" s="30"/>
    </row>
    <row r="29" spans="2:27" ht="30" x14ac:dyDescent="0.25">
      <c r="B29" s="10" t="s">
        <v>115</v>
      </c>
      <c r="C29" s="10" t="s">
        <v>116</v>
      </c>
      <c r="D29" s="11">
        <v>2</v>
      </c>
      <c r="E29" s="11">
        <v>0</v>
      </c>
      <c r="F29" s="11">
        <f t="shared" si="3"/>
        <v>0</v>
      </c>
      <c r="T29" s="15"/>
      <c r="U29" s="30"/>
      <c r="V29" s="30"/>
      <c r="W29" s="30"/>
      <c r="X29" s="30"/>
      <c r="Y29" s="30"/>
      <c r="Z29" s="30"/>
      <c r="AA29" s="30"/>
    </row>
    <row r="30" spans="2:27" x14ac:dyDescent="0.25">
      <c r="B30" s="10" t="s">
        <v>117</v>
      </c>
      <c r="C30" s="10" t="s">
        <v>118</v>
      </c>
      <c r="D30" s="11">
        <v>1</v>
      </c>
      <c r="E30" s="27">
        <v>5</v>
      </c>
      <c r="F30" s="11">
        <f t="shared" si="3"/>
        <v>5</v>
      </c>
      <c r="T30" s="15"/>
      <c r="U30" s="30"/>
      <c r="V30" s="30"/>
      <c r="W30" s="30"/>
      <c r="X30" s="30"/>
      <c r="Y30" s="30"/>
      <c r="Z30" s="30"/>
      <c r="AA30" s="30"/>
    </row>
    <row r="31" spans="2:27" x14ac:dyDescent="0.25">
      <c r="B31" s="10" t="s">
        <v>119</v>
      </c>
      <c r="C31" s="10" t="s">
        <v>120</v>
      </c>
      <c r="D31" s="11">
        <v>1</v>
      </c>
      <c r="E31" s="11">
        <v>5</v>
      </c>
      <c r="F31" s="11">
        <f t="shared" si="3"/>
        <v>5</v>
      </c>
      <c r="T31" s="15"/>
      <c r="U31" s="30"/>
      <c r="V31" s="30"/>
      <c r="W31" s="30"/>
      <c r="X31" s="30"/>
      <c r="Y31" s="30"/>
      <c r="Z31" s="30"/>
      <c r="AA31" s="30"/>
    </row>
    <row r="32" spans="2:27" x14ac:dyDescent="0.25">
      <c r="B32" s="10" t="s">
        <v>121</v>
      </c>
      <c r="C32" s="10" t="s">
        <v>122</v>
      </c>
      <c r="D32" s="11">
        <v>1</v>
      </c>
      <c r="E32" s="11">
        <v>3</v>
      </c>
      <c r="F32" s="11">
        <f t="shared" si="3"/>
        <v>3</v>
      </c>
      <c r="T32" s="15"/>
      <c r="U32" s="30"/>
      <c r="V32" s="30"/>
      <c r="W32" s="30"/>
      <c r="X32" s="30"/>
      <c r="Y32" s="30"/>
      <c r="Z32" s="30"/>
      <c r="AA32" s="30"/>
    </row>
    <row r="33" spans="2:27" x14ac:dyDescent="0.25">
      <c r="B33" s="10" t="s">
        <v>123</v>
      </c>
      <c r="C33" s="10" t="s">
        <v>124</v>
      </c>
      <c r="D33" s="11">
        <v>1</v>
      </c>
      <c r="E33" s="11">
        <v>0</v>
      </c>
      <c r="F33" s="11">
        <f t="shared" si="3"/>
        <v>0</v>
      </c>
      <c r="T33" s="15"/>
      <c r="U33" s="30"/>
      <c r="V33" s="30"/>
      <c r="W33" s="30"/>
      <c r="X33" s="30"/>
      <c r="Y33" s="30"/>
      <c r="Z33" s="30"/>
      <c r="AA33" s="30"/>
    </row>
    <row r="34" spans="2:27" ht="30" x14ac:dyDescent="0.25">
      <c r="B34" s="10" t="s">
        <v>125</v>
      </c>
      <c r="C34" s="10" t="s">
        <v>126</v>
      </c>
      <c r="D34" s="11">
        <v>1</v>
      </c>
      <c r="E34" s="11">
        <v>5</v>
      </c>
      <c r="F34" s="11">
        <f t="shared" si="3"/>
        <v>5</v>
      </c>
      <c r="T34" s="15"/>
      <c r="U34" s="30"/>
      <c r="V34" s="30"/>
      <c r="W34" s="30"/>
      <c r="X34" s="30"/>
      <c r="Y34" s="30"/>
      <c r="Z34" s="30"/>
      <c r="AA34" s="30"/>
    </row>
    <row r="35" spans="2:27" ht="18" x14ac:dyDescent="0.25">
      <c r="D35" s="4" t="s">
        <v>127</v>
      </c>
      <c r="E35" s="13">
        <f>SUM(E22:E34)</f>
        <v>42</v>
      </c>
      <c r="F35" s="12">
        <f>SUM(F22:F34)</f>
        <v>41</v>
      </c>
      <c r="T35" s="15"/>
      <c r="U35" s="30"/>
      <c r="V35" s="30"/>
      <c r="W35" s="30"/>
      <c r="X35" s="30"/>
      <c r="Y35" s="30"/>
      <c r="Z35" s="30"/>
      <c r="AA35" s="30"/>
    </row>
    <row r="36" spans="2:27" ht="21" x14ac:dyDescent="0.35">
      <c r="D36" s="4" t="s">
        <v>128</v>
      </c>
      <c r="G36" s="16">
        <f xml:space="preserve"> 0.6 + (TF/100)</f>
        <v>1.01</v>
      </c>
      <c r="T36" s="15"/>
      <c r="U36" s="30"/>
      <c r="V36" s="30"/>
      <c r="W36" s="30"/>
      <c r="X36" s="30"/>
      <c r="Y36" s="30"/>
      <c r="Z36" s="30"/>
      <c r="AA36" s="30"/>
    </row>
    <row r="37" spans="2:27" ht="38.25" customHeight="1" x14ac:dyDescent="0.25">
      <c r="T37" s="15"/>
      <c r="U37" s="30"/>
      <c r="V37" s="30"/>
      <c r="W37" s="30"/>
      <c r="X37" s="30"/>
      <c r="Y37" s="30"/>
      <c r="Z37" s="30"/>
      <c r="AA37" s="30"/>
    </row>
    <row r="38" spans="2:27" ht="15.75" x14ac:dyDescent="0.25">
      <c r="B38" s="8" t="s">
        <v>97</v>
      </c>
      <c r="C38" s="8" t="s">
        <v>98</v>
      </c>
      <c r="D38" s="8" t="s">
        <v>76</v>
      </c>
      <c r="E38" s="8" t="s">
        <v>99</v>
      </c>
      <c r="F38" s="8" t="s">
        <v>78</v>
      </c>
      <c r="T38" s="15"/>
      <c r="U38" s="15"/>
      <c r="V38" s="15"/>
      <c r="W38" s="15"/>
      <c r="X38" s="15"/>
      <c r="Y38" s="15"/>
      <c r="Z38" s="15"/>
      <c r="AA38" s="15"/>
    </row>
    <row r="39" spans="2:27" ht="45" x14ac:dyDescent="0.25">
      <c r="B39" s="10" t="s">
        <v>129</v>
      </c>
      <c r="C39" s="10" t="s">
        <v>130</v>
      </c>
      <c r="D39" s="11">
        <v>1.5</v>
      </c>
      <c r="E39" s="11">
        <v>5</v>
      </c>
      <c r="F39" s="11">
        <f t="shared" ref="F39:F46" si="4">D39*E39</f>
        <v>7.5</v>
      </c>
      <c r="T39" s="15"/>
      <c r="U39" s="15"/>
      <c r="V39" s="15"/>
      <c r="W39" s="15"/>
      <c r="X39" s="15"/>
      <c r="Y39" s="15"/>
      <c r="Z39" s="15"/>
      <c r="AA39" s="15"/>
    </row>
    <row r="40" spans="2:27" x14ac:dyDescent="0.25">
      <c r="B40" s="10" t="s">
        <v>131</v>
      </c>
      <c r="C40" s="10" t="s">
        <v>132</v>
      </c>
      <c r="D40" s="11">
        <v>0.5</v>
      </c>
      <c r="E40" s="27">
        <v>4</v>
      </c>
      <c r="F40" s="11">
        <f t="shared" si="4"/>
        <v>2</v>
      </c>
      <c r="T40" s="15"/>
      <c r="U40" s="15"/>
      <c r="V40" s="15"/>
      <c r="W40" s="15"/>
      <c r="X40" s="15"/>
      <c r="Y40" s="15"/>
      <c r="Z40" s="15"/>
      <c r="AA40" s="15"/>
    </row>
    <row r="41" spans="2:27" ht="45" x14ac:dyDescent="0.25">
      <c r="B41" s="10" t="s">
        <v>133</v>
      </c>
      <c r="C41" s="10" t="s">
        <v>134</v>
      </c>
      <c r="D41" s="11">
        <v>1</v>
      </c>
      <c r="E41" s="27">
        <v>3</v>
      </c>
      <c r="F41" s="11">
        <f t="shared" si="4"/>
        <v>3</v>
      </c>
      <c r="T41" s="15"/>
      <c r="U41" s="15"/>
      <c r="V41" s="15"/>
      <c r="W41" s="15"/>
      <c r="X41" s="15"/>
      <c r="Y41" s="15"/>
      <c r="Z41" s="15"/>
      <c r="AA41" s="15"/>
    </row>
    <row r="42" spans="2:27" ht="30" x14ac:dyDescent="0.25">
      <c r="B42" s="10" t="s">
        <v>135</v>
      </c>
      <c r="C42" s="10" t="s">
        <v>136</v>
      </c>
      <c r="D42" s="11">
        <v>0.5</v>
      </c>
      <c r="E42" s="27">
        <v>3</v>
      </c>
      <c r="F42" s="11">
        <f t="shared" si="4"/>
        <v>1.5</v>
      </c>
      <c r="T42" s="15"/>
      <c r="U42" s="15"/>
      <c r="V42" s="15"/>
      <c r="W42" s="15"/>
      <c r="X42" s="15"/>
      <c r="Y42" s="15"/>
      <c r="Z42" s="15"/>
      <c r="AA42" s="15"/>
    </row>
    <row r="43" spans="2:27" x14ac:dyDescent="0.25">
      <c r="B43" s="10" t="s">
        <v>137</v>
      </c>
      <c r="C43" s="10" t="s">
        <v>138</v>
      </c>
      <c r="D43" s="11">
        <v>1</v>
      </c>
      <c r="E43" s="11">
        <v>5</v>
      </c>
      <c r="F43" s="11">
        <f t="shared" si="4"/>
        <v>5</v>
      </c>
      <c r="T43" s="15"/>
      <c r="U43" s="15"/>
      <c r="V43" s="15"/>
      <c r="W43" s="15"/>
      <c r="X43" s="15"/>
      <c r="Y43" s="15"/>
      <c r="Z43" s="15"/>
      <c r="AA43" s="15"/>
    </row>
    <row r="44" spans="2:27" x14ac:dyDescent="0.25">
      <c r="B44" s="10" t="s">
        <v>139</v>
      </c>
      <c r="C44" s="10" t="s">
        <v>140</v>
      </c>
      <c r="D44" s="11">
        <v>2</v>
      </c>
      <c r="E44" s="11">
        <v>3</v>
      </c>
      <c r="F44" s="11">
        <f t="shared" si="4"/>
        <v>6</v>
      </c>
    </row>
    <row r="45" spans="2:27" ht="30" x14ac:dyDescent="0.25">
      <c r="B45" s="10" t="s">
        <v>141</v>
      </c>
      <c r="C45" s="10" t="s">
        <v>142</v>
      </c>
      <c r="D45" s="11">
        <v>-1</v>
      </c>
      <c r="E45" s="11">
        <v>0</v>
      </c>
      <c r="F45" s="11">
        <f t="shared" si="4"/>
        <v>0</v>
      </c>
    </row>
    <row r="46" spans="2:27" ht="30" x14ac:dyDescent="0.25">
      <c r="B46" s="10" t="s">
        <v>143</v>
      </c>
      <c r="C46" s="10" t="s">
        <v>144</v>
      </c>
      <c r="D46" s="11">
        <v>-1</v>
      </c>
      <c r="E46" s="11">
        <v>3</v>
      </c>
      <c r="F46" s="11">
        <f t="shared" si="4"/>
        <v>-3</v>
      </c>
    </row>
    <row r="47" spans="2:27" ht="18" x14ac:dyDescent="0.25">
      <c r="D47" s="17" t="s">
        <v>145</v>
      </c>
      <c r="E47" s="13">
        <f>SUM(E39:E46)</f>
        <v>26</v>
      </c>
      <c r="F47" s="12">
        <f>SUM(F39:F46)</f>
        <v>22</v>
      </c>
    </row>
    <row r="48" spans="2:27" ht="21" x14ac:dyDescent="0.35">
      <c r="D48" s="4" t="s">
        <v>146</v>
      </c>
      <c r="G48" s="16">
        <f>1.4+(-0.03*EF)</f>
        <v>0.74</v>
      </c>
    </row>
  </sheetData>
  <mergeCells count="1">
    <mergeCell ref="U21:AA37"/>
  </mergeCells>
  <hyperlinks>
    <hyperlink ref="B2" r:id="rId1" xr:uid="{45D6790A-0109-4A79-872D-05EE4FB2CFC5}"/>
    <hyperlink ref="W2" r:id="rId2" xr:uid="{990A1876-CB1B-46C3-AFE7-ABE40EA64B1B}"/>
  </hyperlinks>
  <pageMargins left="0.7" right="0.7" top="0.75" bottom="0.75" header="0.3" footer="0.3"/>
  <pageSetup paperSize="9" orientation="portrait" r:id="rId3"/>
  <drawing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AC66A-FD23-492E-B43C-47E133484904}">
  <dimension ref="A2:J74"/>
  <sheetViews>
    <sheetView zoomScale="85" zoomScaleNormal="85" workbookViewId="0">
      <selection activeCell="D10" sqref="D10"/>
    </sheetView>
  </sheetViews>
  <sheetFormatPr defaultRowHeight="15" x14ac:dyDescent="0.25"/>
  <cols>
    <col min="1" max="1" width="3.85546875" customWidth="1"/>
    <col min="2" max="2" width="4.140625" customWidth="1"/>
    <col min="3" max="3" width="3" bestFit="1" customWidth="1"/>
    <col min="4" max="4" width="74.42578125" customWidth="1"/>
    <col min="5" max="5" width="62.140625" customWidth="1"/>
  </cols>
  <sheetData>
    <row r="2" spans="1:10" ht="30" x14ac:dyDescent="0.25">
      <c r="A2">
        <v>1</v>
      </c>
      <c r="D2" s="32" t="s">
        <v>187</v>
      </c>
      <c r="E2" s="32" t="s">
        <v>243</v>
      </c>
      <c r="F2">
        <v>2</v>
      </c>
      <c r="I2">
        <v>1</v>
      </c>
      <c r="J2">
        <f>COUNTIF(F:F,I2)</f>
        <v>35</v>
      </c>
    </row>
    <row r="3" spans="1:10" ht="30" x14ac:dyDescent="0.25">
      <c r="A3">
        <v>2</v>
      </c>
      <c r="D3" s="32" t="s">
        <v>188</v>
      </c>
      <c r="E3" s="32" t="s">
        <v>244</v>
      </c>
      <c r="F3">
        <v>3</v>
      </c>
      <c r="I3">
        <v>2</v>
      </c>
      <c r="J3">
        <f t="shared" ref="J3:J4" si="0">COUNTIF(F:F,I3)</f>
        <v>25</v>
      </c>
    </row>
    <row r="4" spans="1:10" x14ac:dyDescent="0.25">
      <c r="A4">
        <v>3</v>
      </c>
      <c r="D4" s="32" t="s">
        <v>189</v>
      </c>
      <c r="E4" s="32" t="s">
        <v>245</v>
      </c>
      <c r="F4">
        <v>1</v>
      </c>
      <c r="I4">
        <v>3</v>
      </c>
      <c r="J4">
        <f t="shared" si="0"/>
        <v>3</v>
      </c>
    </row>
    <row r="5" spans="1:10" x14ac:dyDescent="0.25">
      <c r="A5">
        <v>4</v>
      </c>
      <c r="D5" s="32" t="s">
        <v>190</v>
      </c>
      <c r="E5" s="32" t="s">
        <v>246</v>
      </c>
      <c r="F5">
        <v>2</v>
      </c>
    </row>
    <row r="6" spans="1:10" ht="30" x14ac:dyDescent="0.25">
      <c r="A6">
        <v>5</v>
      </c>
      <c r="D6" s="32" t="s">
        <v>191</v>
      </c>
      <c r="E6" s="32" t="s">
        <v>247</v>
      </c>
      <c r="F6">
        <v>1</v>
      </c>
    </row>
    <row r="7" spans="1:10" ht="30" x14ac:dyDescent="0.25">
      <c r="A7">
        <v>6</v>
      </c>
      <c r="D7" s="32" t="s">
        <v>192</v>
      </c>
      <c r="E7" s="32" t="s">
        <v>248</v>
      </c>
      <c r="F7">
        <v>2</v>
      </c>
    </row>
    <row r="8" spans="1:10" x14ac:dyDescent="0.25">
      <c r="A8">
        <v>7</v>
      </c>
      <c r="D8" s="33" t="s">
        <v>193</v>
      </c>
      <c r="E8" s="32" t="s">
        <v>249</v>
      </c>
      <c r="F8">
        <v>2</v>
      </c>
    </row>
    <row r="9" spans="1:10" ht="30" x14ac:dyDescent="0.25">
      <c r="A9">
        <v>8</v>
      </c>
      <c r="D9" s="33" t="s">
        <v>194</v>
      </c>
      <c r="E9" s="32" t="s">
        <v>250</v>
      </c>
      <c r="F9">
        <v>2</v>
      </c>
    </row>
    <row r="10" spans="1:10" ht="30" x14ac:dyDescent="0.25">
      <c r="A10">
        <v>9</v>
      </c>
      <c r="D10" s="31" t="s">
        <v>195</v>
      </c>
      <c r="E10" s="32" t="s">
        <v>251</v>
      </c>
      <c r="F10">
        <v>0</v>
      </c>
    </row>
    <row r="11" spans="1:10" ht="45" x14ac:dyDescent="0.25">
      <c r="A11">
        <v>10</v>
      </c>
      <c r="D11" s="32" t="s">
        <v>196</v>
      </c>
      <c r="E11" s="32" t="s">
        <v>252</v>
      </c>
      <c r="F11">
        <v>2</v>
      </c>
    </row>
    <row r="12" spans="1:10" x14ac:dyDescent="0.25">
      <c r="A12">
        <v>11</v>
      </c>
      <c r="D12" s="32" t="s">
        <v>197</v>
      </c>
      <c r="E12" s="32" t="s">
        <v>253</v>
      </c>
      <c r="F12">
        <v>3</v>
      </c>
    </row>
    <row r="13" spans="1:10" ht="30" x14ac:dyDescent="0.25">
      <c r="A13">
        <v>12</v>
      </c>
      <c r="D13" s="32" t="s">
        <v>198</v>
      </c>
      <c r="E13" s="32" t="s">
        <v>254</v>
      </c>
      <c r="F13">
        <v>1</v>
      </c>
    </row>
    <row r="14" spans="1:10" ht="30" x14ac:dyDescent="0.25">
      <c r="A14">
        <v>13</v>
      </c>
      <c r="D14" s="32" t="s">
        <v>199</v>
      </c>
      <c r="E14" s="32" t="s">
        <v>255</v>
      </c>
      <c r="F14">
        <v>1</v>
      </c>
    </row>
    <row r="15" spans="1:10" x14ac:dyDescent="0.25">
      <c r="A15">
        <v>14</v>
      </c>
      <c r="D15" s="32" t="s">
        <v>200</v>
      </c>
      <c r="E15" s="32" t="s">
        <v>256</v>
      </c>
      <c r="F15">
        <v>1</v>
      </c>
    </row>
    <row r="16" spans="1:10" ht="30" x14ac:dyDescent="0.25">
      <c r="A16">
        <v>15</v>
      </c>
      <c r="D16" s="32" t="s">
        <v>201</v>
      </c>
      <c r="E16" s="32" t="s">
        <v>257</v>
      </c>
      <c r="F16">
        <v>1</v>
      </c>
    </row>
    <row r="17" spans="1:6" ht="30" x14ac:dyDescent="0.25">
      <c r="A17">
        <v>16</v>
      </c>
      <c r="D17" s="32" t="s">
        <v>202</v>
      </c>
      <c r="E17" s="32" t="s">
        <v>258</v>
      </c>
      <c r="F17">
        <v>1</v>
      </c>
    </row>
    <row r="18" spans="1:6" ht="30" x14ac:dyDescent="0.25">
      <c r="A18">
        <v>17</v>
      </c>
      <c r="D18" s="32" t="s">
        <v>203</v>
      </c>
      <c r="E18" s="32" t="s">
        <v>259</v>
      </c>
      <c r="F18">
        <v>2</v>
      </c>
    </row>
    <row r="19" spans="1:6" x14ac:dyDescent="0.25">
      <c r="A19">
        <v>18</v>
      </c>
      <c r="D19" s="32" t="s">
        <v>204</v>
      </c>
      <c r="E19" s="32" t="s">
        <v>260</v>
      </c>
      <c r="F19">
        <v>2</v>
      </c>
    </row>
    <row r="20" spans="1:6" x14ac:dyDescent="0.25">
      <c r="A20">
        <v>19</v>
      </c>
      <c r="D20" s="32" t="s">
        <v>205</v>
      </c>
      <c r="E20" s="32" t="s">
        <v>261</v>
      </c>
      <c r="F20">
        <v>1</v>
      </c>
    </row>
    <row r="21" spans="1:6" ht="30" x14ac:dyDescent="0.25">
      <c r="A21">
        <v>20</v>
      </c>
      <c r="D21" s="32" t="s">
        <v>206</v>
      </c>
      <c r="E21" s="32" t="s">
        <v>262</v>
      </c>
      <c r="F21">
        <v>2</v>
      </c>
    </row>
    <row r="22" spans="1:6" ht="30" x14ac:dyDescent="0.25">
      <c r="A22">
        <v>21</v>
      </c>
      <c r="D22" s="32" t="s">
        <v>207</v>
      </c>
      <c r="E22" s="32" t="s">
        <v>263</v>
      </c>
      <c r="F22">
        <v>1</v>
      </c>
    </row>
    <row r="23" spans="1:6" ht="30" x14ac:dyDescent="0.25">
      <c r="A23">
        <v>22</v>
      </c>
      <c r="D23" s="32" t="s">
        <v>208</v>
      </c>
      <c r="E23" s="32" t="s">
        <v>264</v>
      </c>
      <c r="F23">
        <v>1</v>
      </c>
    </row>
    <row r="24" spans="1:6" x14ac:dyDescent="0.25">
      <c r="A24">
        <v>23</v>
      </c>
      <c r="D24" s="32" t="s">
        <v>209</v>
      </c>
      <c r="E24" s="32" t="s">
        <v>265</v>
      </c>
      <c r="F24">
        <v>1</v>
      </c>
    </row>
    <row r="25" spans="1:6" ht="30" x14ac:dyDescent="0.25">
      <c r="A25">
        <v>24</v>
      </c>
      <c r="D25" s="32" t="s">
        <v>210</v>
      </c>
      <c r="E25" s="32" t="s">
        <v>266</v>
      </c>
      <c r="F25">
        <v>1</v>
      </c>
    </row>
    <row r="26" spans="1:6" ht="30" x14ac:dyDescent="0.25">
      <c r="A26">
        <v>25</v>
      </c>
      <c r="D26" s="32" t="s">
        <v>211</v>
      </c>
      <c r="E26" s="32" t="s">
        <v>267</v>
      </c>
      <c r="F26">
        <v>2</v>
      </c>
    </row>
    <row r="27" spans="1:6" ht="30" x14ac:dyDescent="0.25">
      <c r="A27">
        <v>26</v>
      </c>
      <c r="D27" s="32" t="s">
        <v>212</v>
      </c>
      <c r="E27" s="32" t="s">
        <v>268</v>
      </c>
      <c r="F27">
        <v>1</v>
      </c>
    </row>
    <row r="28" spans="1:6" x14ac:dyDescent="0.25">
      <c r="A28">
        <v>27</v>
      </c>
      <c r="D28" s="32" t="s">
        <v>213</v>
      </c>
      <c r="E28" s="32" t="s">
        <v>269</v>
      </c>
      <c r="F28">
        <v>1</v>
      </c>
    </row>
    <row r="29" spans="1:6" ht="30" x14ac:dyDescent="0.25">
      <c r="A29">
        <v>28</v>
      </c>
      <c r="D29" s="32" t="s">
        <v>214</v>
      </c>
      <c r="E29" s="32" t="s">
        <v>270</v>
      </c>
      <c r="F29">
        <v>1</v>
      </c>
    </row>
    <row r="30" spans="1:6" x14ac:dyDescent="0.25">
      <c r="A30">
        <v>29</v>
      </c>
      <c r="D30" s="32" t="s">
        <v>215</v>
      </c>
      <c r="E30" s="32" t="s">
        <v>271</v>
      </c>
      <c r="F30">
        <v>1</v>
      </c>
    </row>
    <row r="31" spans="1:6" x14ac:dyDescent="0.25">
      <c r="A31">
        <v>30</v>
      </c>
      <c r="D31" s="32" t="s">
        <v>216</v>
      </c>
      <c r="E31" s="32" t="s">
        <v>272</v>
      </c>
      <c r="F31">
        <v>1</v>
      </c>
    </row>
    <row r="32" spans="1:6" ht="45" x14ac:dyDescent="0.25">
      <c r="A32">
        <v>31</v>
      </c>
      <c r="D32" s="32" t="s">
        <v>217</v>
      </c>
      <c r="E32" s="32" t="s">
        <v>273</v>
      </c>
      <c r="F32">
        <v>2</v>
      </c>
    </row>
    <row r="33" spans="1:6" ht="30" x14ac:dyDescent="0.25">
      <c r="A33">
        <v>32</v>
      </c>
      <c r="D33" s="32" t="s">
        <v>218</v>
      </c>
      <c r="E33" s="32" t="s">
        <v>274</v>
      </c>
      <c r="F33">
        <v>1</v>
      </c>
    </row>
    <row r="34" spans="1:6" x14ac:dyDescent="0.25">
      <c r="A34">
        <v>33</v>
      </c>
      <c r="D34" s="32" t="s">
        <v>219</v>
      </c>
      <c r="E34" s="32" t="s">
        <v>275</v>
      </c>
      <c r="F34">
        <v>1</v>
      </c>
    </row>
    <row r="35" spans="1:6" ht="30" x14ac:dyDescent="0.25">
      <c r="A35">
        <v>34</v>
      </c>
      <c r="D35" s="32" t="s">
        <v>220</v>
      </c>
      <c r="E35" s="32" t="s">
        <v>276</v>
      </c>
      <c r="F35">
        <v>1</v>
      </c>
    </row>
    <row r="36" spans="1:6" ht="30" x14ac:dyDescent="0.25">
      <c r="A36">
        <v>35</v>
      </c>
      <c r="D36" s="32" t="s">
        <v>221</v>
      </c>
      <c r="E36" s="32" t="s">
        <v>277</v>
      </c>
      <c r="F36">
        <v>1</v>
      </c>
    </row>
    <row r="37" spans="1:6" x14ac:dyDescent="0.25">
      <c r="A37">
        <v>36</v>
      </c>
      <c r="D37" s="32" t="s">
        <v>222</v>
      </c>
      <c r="E37" s="32" t="s">
        <v>278</v>
      </c>
      <c r="F37">
        <v>1</v>
      </c>
    </row>
    <row r="38" spans="1:6" ht="30" x14ac:dyDescent="0.25">
      <c r="A38">
        <v>37</v>
      </c>
      <c r="D38" s="32" t="s">
        <v>223</v>
      </c>
      <c r="E38" s="32" t="s">
        <v>279</v>
      </c>
      <c r="F38">
        <v>2</v>
      </c>
    </row>
    <row r="39" spans="1:6" ht="30" x14ac:dyDescent="0.25">
      <c r="A39">
        <v>38</v>
      </c>
      <c r="D39" s="32" t="s">
        <v>224</v>
      </c>
      <c r="E39" s="32" t="s">
        <v>280</v>
      </c>
      <c r="F39">
        <v>1</v>
      </c>
    </row>
    <row r="40" spans="1:6" ht="30" x14ac:dyDescent="0.25">
      <c r="A40">
        <v>39</v>
      </c>
      <c r="D40" s="32" t="s">
        <v>225</v>
      </c>
      <c r="E40" s="32" t="s">
        <v>281</v>
      </c>
      <c r="F40">
        <v>1</v>
      </c>
    </row>
    <row r="41" spans="1:6" ht="30" x14ac:dyDescent="0.25">
      <c r="A41">
        <v>40</v>
      </c>
      <c r="D41" s="32" t="s">
        <v>205</v>
      </c>
      <c r="E41" s="32" t="s">
        <v>282</v>
      </c>
      <c r="F41">
        <v>1</v>
      </c>
    </row>
    <row r="42" spans="1:6" ht="30" x14ac:dyDescent="0.25">
      <c r="A42">
        <v>41</v>
      </c>
      <c r="D42" s="32" t="s">
        <v>226</v>
      </c>
      <c r="E42" s="32" t="s">
        <v>283</v>
      </c>
      <c r="F42">
        <v>2</v>
      </c>
    </row>
    <row r="43" spans="1:6" x14ac:dyDescent="0.25">
      <c r="A43">
        <v>42</v>
      </c>
      <c r="D43" s="32" t="s">
        <v>227</v>
      </c>
      <c r="E43" s="32" t="s">
        <v>284</v>
      </c>
      <c r="F43">
        <v>1</v>
      </c>
    </row>
    <row r="44" spans="1:6" ht="30" x14ac:dyDescent="0.25">
      <c r="A44">
        <v>43</v>
      </c>
      <c r="D44" s="32" t="s">
        <v>228</v>
      </c>
      <c r="E44" s="32" t="s">
        <v>285</v>
      </c>
      <c r="F44">
        <v>1</v>
      </c>
    </row>
    <row r="45" spans="1:6" ht="30" x14ac:dyDescent="0.25">
      <c r="A45">
        <v>44</v>
      </c>
      <c r="D45" s="32" t="s">
        <v>229</v>
      </c>
      <c r="E45" s="32" t="s">
        <v>286</v>
      </c>
      <c r="F45">
        <v>1</v>
      </c>
    </row>
    <row r="46" spans="1:6" ht="60" x14ac:dyDescent="0.25">
      <c r="A46">
        <v>45</v>
      </c>
      <c r="D46" s="32" t="s">
        <v>230</v>
      </c>
      <c r="E46" s="32" t="s">
        <v>287</v>
      </c>
      <c r="F46">
        <v>2</v>
      </c>
    </row>
    <row r="47" spans="1:6" ht="45" x14ac:dyDescent="0.25">
      <c r="A47">
        <v>46</v>
      </c>
      <c r="D47" s="35" t="s">
        <v>231</v>
      </c>
      <c r="E47" s="32" t="s">
        <v>288</v>
      </c>
      <c r="F47">
        <v>0</v>
      </c>
    </row>
    <row r="48" spans="1:6" ht="30" x14ac:dyDescent="0.25">
      <c r="A48">
        <v>47</v>
      </c>
      <c r="D48" s="31" t="s">
        <v>232</v>
      </c>
      <c r="E48" s="32" t="s">
        <v>289</v>
      </c>
      <c r="F48">
        <v>0</v>
      </c>
    </row>
    <row r="49" spans="1:6" ht="30" x14ac:dyDescent="0.25">
      <c r="A49">
        <v>48</v>
      </c>
      <c r="D49" s="31" t="s">
        <v>233</v>
      </c>
      <c r="E49" s="32" t="s">
        <v>290</v>
      </c>
      <c r="F49">
        <v>0</v>
      </c>
    </row>
    <row r="50" spans="1:6" x14ac:dyDescent="0.25">
      <c r="A50">
        <v>49</v>
      </c>
      <c r="D50" s="31" t="s">
        <v>234</v>
      </c>
      <c r="E50" s="32" t="s">
        <v>291</v>
      </c>
      <c r="F50">
        <v>0</v>
      </c>
    </row>
    <row r="51" spans="1:6" ht="30" x14ac:dyDescent="0.25">
      <c r="A51">
        <v>50</v>
      </c>
      <c r="D51" s="31" t="s">
        <v>235</v>
      </c>
      <c r="E51" s="32" t="s">
        <v>292</v>
      </c>
      <c r="F51">
        <v>0</v>
      </c>
    </row>
    <row r="52" spans="1:6" ht="30" x14ac:dyDescent="0.25">
      <c r="A52">
        <v>51</v>
      </c>
      <c r="D52" s="32" t="s">
        <v>236</v>
      </c>
      <c r="E52" s="32" t="s">
        <v>293</v>
      </c>
      <c r="F52">
        <v>1</v>
      </c>
    </row>
    <row r="53" spans="1:6" ht="30" x14ac:dyDescent="0.25">
      <c r="A53">
        <v>52</v>
      </c>
      <c r="D53" s="32" t="s">
        <v>237</v>
      </c>
      <c r="E53" s="32" t="s">
        <v>294</v>
      </c>
      <c r="F53">
        <v>1</v>
      </c>
    </row>
    <row r="54" spans="1:6" x14ac:dyDescent="0.25">
      <c r="A54">
        <v>53</v>
      </c>
      <c r="D54" s="31" t="s">
        <v>238</v>
      </c>
      <c r="E54" s="32" t="s">
        <v>295</v>
      </c>
      <c r="F54">
        <v>0</v>
      </c>
    </row>
    <row r="55" spans="1:6" ht="30" x14ac:dyDescent="0.25">
      <c r="A55">
        <v>54</v>
      </c>
      <c r="D55" s="31" t="s">
        <v>239</v>
      </c>
      <c r="E55" s="32" t="s">
        <v>296</v>
      </c>
      <c r="F55">
        <v>0</v>
      </c>
    </row>
    <row r="56" spans="1:6" ht="30" x14ac:dyDescent="0.25">
      <c r="A56">
        <v>55</v>
      </c>
      <c r="D56" s="31" t="s">
        <v>240</v>
      </c>
      <c r="E56" s="32" t="s">
        <v>297</v>
      </c>
      <c r="F56">
        <v>0</v>
      </c>
    </row>
    <row r="57" spans="1:6" ht="30" x14ac:dyDescent="0.25">
      <c r="A57">
        <v>56</v>
      </c>
      <c r="D57" s="31" t="s">
        <v>241</v>
      </c>
      <c r="E57" s="33" t="s">
        <v>298</v>
      </c>
      <c r="F57">
        <v>0</v>
      </c>
    </row>
    <row r="58" spans="1:6" ht="60" x14ac:dyDescent="0.25">
      <c r="A58">
        <v>57</v>
      </c>
      <c r="D58" s="32" t="s">
        <v>242</v>
      </c>
      <c r="E58" s="32" t="s">
        <v>299</v>
      </c>
      <c r="F58">
        <v>1</v>
      </c>
    </row>
    <row r="59" spans="1:6" ht="30" x14ac:dyDescent="0.25">
      <c r="A59">
        <v>58</v>
      </c>
      <c r="D59" s="34" t="s">
        <v>300</v>
      </c>
      <c r="E59" s="34" t="s">
        <v>301</v>
      </c>
      <c r="F59">
        <v>2</v>
      </c>
    </row>
    <row r="60" spans="1:6" ht="30" x14ac:dyDescent="0.25">
      <c r="A60">
        <v>59</v>
      </c>
      <c r="D60" s="34" t="s">
        <v>302</v>
      </c>
      <c r="E60" s="34" t="s">
        <v>303</v>
      </c>
      <c r="F60">
        <v>2</v>
      </c>
    </row>
    <row r="61" spans="1:6" ht="75" x14ac:dyDescent="0.25">
      <c r="A61">
        <v>60</v>
      </c>
      <c r="D61" s="34" t="s">
        <v>304</v>
      </c>
      <c r="E61" s="34" t="s">
        <v>305</v>
      </c>
      <c r="F61">
        <v>2</v>
      </c>
    </row>
    <row r="62" spans="1:6" ht="45" x14ac:dyDescent="0.25">
      <c r="A62">
        <v>61</v>
      </c>
      <c r="D62" s="34" t="s">
        <v>306</v>
      </c>
      <c r="E62" s="34" t="s">
        <v>307</v>
      </c>
      <c r="F62">
        <v>2</v>
      </c>
    </row>
    <row r="63" spans="1:6" x14ac:dyDescent="0.25">
      <c r="A63">
        <v>62</v>
      </c>
      <c r="D63" s="34" t="s">
        <v>308</v>
      </c>
      <c r="E63" s="34" t="s">
        <v>309</v>
      </c>
      <c r="F63">
        <v>2</v>
      </c>
    </row>
    <row r="64" spans="1:6" ht="30" x14ac:dyDescent="0.25">
      <c r="A64">
        <v>63</v>
      </c>
      <c r="D64" s="34" t="s">
        <v>310</v>
      </c>
      <c r="E64" s="34" t="s">
        <v>311</v>
      </c>
      <c r="F64">
        <v>2</v>
      </c>
    </row>
    <row r="65" spans="1:6" ht="30" x14ac:dyDescent="0.25">
      <c r="A65">
        <v>64</v>
      </c>
      <c r="D65" s="34" t="s">
        <v>312</v>
      </c>
      <c r="E65" s="34" t="s">
        <v>313</v>
      </c>
      <c r="F65">
        <v>2</v>
      </c>
    </row>
    <row r="66" spans="1:6" ht="45" x14ac:dyDescent="0.25">
      <c r="A66">
        <v>65</v>
      </c>
      <c r="D66" s="34" t="s">
        <v>314</v>
      </c>
      <c r="E66" s="34" t="s">
        <v>315</v>
      </c>
      <c r="F66">
        <v>2</v>
      </c>
    </row>
    <row r="67" spans="1:6" ht="45" x14ac:dyDescent="0.25">
      <c r="A67">
        <v>66</v>
      </c>
      <c r="D67" s="34" t="s">
        <v>217</v>
      </c>
      <c r="E67" s="34" t="s">
        <v>273</v>
      </c>
      <c r="F67">
        <v>2</v>
      </c>
    </row>
    <row r="68" spans="1:6" ht="30" x14ac:dyDescent="0.25">
      <c r="A68">
        <v>67</v>
      </c>
      <c r="D68" s="34" t="s">
        <v>316</v>
      </c>
      <c r="E68" s="34" t="s">
        <v>317</v>
      </c>
      <c r="F68">
        <v>1</v>
      </c>
    </row>
    <row r="69" spans="1:6" ht="30" x14ac:dyDescent="0.25">
      <c r="A69">
        <v>68</v>
      </c>
      <c r="D69" s="34" t="s">
        <v>318</v>
      </c>
      <c r="E69" s="34" t="s">
        <v>319</v>
      </c>
      <c r="F69">
        <v>2</v>
      </c>
    </row>
    <row r="70" spans="1:6" x14ac:dyDescent="0.25">
      <c r="A70">
        <v>69</v>
      </c>
      <c r="D70" s="34" t="s">
        <v>320</v>
      </c>
      <c r="E70" s="34" t="s">
        <v>321</v>
      </c>
      <c r="F70">
        <v>1</v>
      </c>
    </row>
    <row r="71" spans="1:6" x14ac:dyDescent="0.25">
      <c r="A71">
        <v>70</v>
      </c>
      <c r="D71" s="34" t="s">
        <v>322</v>
      </c>
      <c r="E71" s="34" t="s">
        <v>323</v>
      </c>
      <c r="F71">
        <v>3</v>
      </c>
    </row>
    <row r="72" spans="1:6" ht="30" x14ac:dyDescent="0.25">
      <c r="A72">
        <v>71</v>
      </c>
      <c r="D72" s="34" t="s">
        <v>324</v>
      </c>
      <c r="E72" s="34" t="s">
        <v>325</v>
      </c>
      <c r="F72">
        <v>1</v>
      </c>
    </row>
    <row r="73" spans="1:6" x14ac:dyDescent="0.25">
      <c r="A73">
        <v>72</v>
      </c>
      <c r="D73" s="34" t="s">
        <v>326</v>
      </c>
      <c r="E73" s="34" t="s">
        <v>278</v>
      </c>
      <c r="F73">
        <v>1</v>
      </c>
    </row>
    <row r="74" spans="1:6" ht="30" x14ac:dyDescent="0.25">
      <c r="A74">
        <v>73</v>
      </c>
      <c r="D74" s="34" t="s">
        <v>327</v>
      </c>
      <c r="E74" s="34" t="s">
        <v>328</v>
      </c>
      <c r="F74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1322-9865-4118-B053-3A609C8AD092}">
  <dimension ref="B2:F27"/>
  <sheetViews>
    <sheetView workbookViewId="0">
      <selection activeCell="F7" sqref="F7"/>
    </sheetView>
  </sheetViews>
  <sheetFormatPr defaultRowHeight="15" x14ac:dyDescent="0.25"/>
  <sheetData>
    <row r="2" spans="2:6" x14ac:dyDescent="0.25">
      <c r="B2" t="s">
        <v>147</v>
      </c>
    </row>
    <row r="3" spans="2:6" x14ac:dyDescent="0.25">
      <c r="B3" t="s">
        <v>148</v>
      </c>
    </row>
    <row r="5" spans="2:6" x14ac:dyDescent="0.25">
      <c r="B5" s="28" t="s">
        <v>176</v>
      </c>
      <c r="C5" s="28"/>
      <c r="F5" t="s">
        <v>99</v>
      </c>
    </row>
    <row r="6" spans="2:6" x14ac:dyDescent="0.25">
      <c r="B6" s="29" t="s">
        <v>162</v>
      </c>
      <c r="C6" s="28"/>
      <c r="F6">
        <v>1</v>
      </c>
    </row>
    <row r="7" spans="2:6" x14ac:dyDescent="0.25">
      <c r="B7" s="29" t="s">
        <v>177</v>
      </c>
      <c r="C7" s="28"/>
      <c r="F7">
        <v>1</v>
      </c>
    </row>
    <row r="8" spans="2:6" x14ac:dyDescent="0.25">
      <c r="B8" s="29" t="s">
        <v>178</v>
      </c>
      <c r="C8" s="28"/>
      <c r="F8">
        <v>2</v>
      </c>
    </row>
    <row r="9" spans="2:6" x14ac:dyDescent="0.25">
      <c r="B9" s="29" t="s">
        <v>179</v>
      </c>
      <c r="C9" s="28"/>
      <c r="F9">
        <v>0</v>
      </c>
    </row>
    <row r="10" spans="2:6" x14ac:dyDescent="0.25">
      <c r="B10" s="29" t="s">
        <v>180</v>
      </c>
      <c r="C10" s="28"/>
      <c r="F10">
        <v>3</v>
      </c>
    </row>
    <row r="11" spans="2:6" x14ac:dyDescent="0.25">
      <c r="B11" s="29" t="s">
        <v>181</v>
      </c>
      <c r="C11" s="28"/>
      <c r="F11">
        <v>0</v>
      </c>
    </row>
    <row r="12" spans="2:6" x14ac:dyDescent="0.25">
      <c r="B12" s="29" t="s">
        <v>182</v>
      </c>
      <c r="C12" s="28"/>
      <c r="F12">
        <v>1</v>
      </c>
    </row>
    <row r="13" spans="2:6" x14ac:dyDescent="0.25">
      <c r="B13" s="29" t="s">
        <v>157</v>
      </c>
      <c r="C13" s="28"/>
      <c r="F13">
        <v>1</v>
      </c>
    </row>
    <row r="14" spans="2:6" x14ac:dyDescent="0.25">
      <c r="B14" s="29" t="s">
        <v>152</v>
      </c>
      <c r="C14" s="28"/>
      <c r="F14">
        <v>2</v>
      </c>
    </row>
    <row r="15" spans="2:6" x14ac:dyDescent="0.25">
      <c r="B15" s="29" t="s">
        <v>183</v>
      </c>
      <c r="C15" s="28"/>
      <c r="F15">
        <v>3</v>
      </c>
    </row>
    <row r="16" spans="2:6" x14ac:dyDescent="0.25">
      <c r="B16" s="29" t="s">
        <v>184</v>
      </c>
      <c r="C16" s="28"/>
      <c r="F16">
        <v>3</v>
      </c>
    </row>
    <row r="17" spans="2:6" x14ac:dyDescent="0.25">
      <c r="B17" s="29" t="s">
        <v>185</v>
      </c>
      <c r="C17" s="28"/>
      <c r="F17">
        <v>3</v>
      </c>
    </row>
    <row r="18" spans="2:6" x14ac:dyDescent="0.25">
      <c r="B18" s="29" t="s">
        <v>186</v>
      </c>
      <c r="C18" s="28"/>
      <c r="F18">
        <v>3</v>
      </c>
    </row>
    <row r="25" spans="2:6" x14ac:dyDescent="0.25">
      <c r="D25">
        <v>1</v>
      </c>
      <c r="E25">
        <f>COUNTIF(F:F,D25)</f>
        <v>4</v>
      </c>
    </row>
    <row r="26" spans="2:6" x14ac:dyDescent="0.25">
      <c r="D26">
        <v>2</v>
      </c>
      <c r="E26">
        <f t="shared" ref="E26:E27" si="0">COUNTIF(F:F,D26)</f>
        <v>2</v>
      </c>
    </row>
    <row r="27" spans="2:6" x14ac:dyDescent="0.25">
      <c r="D27">
        <v>3</v>
      </c>
      <c r="E27">
        <f t="shared" si="0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16</vt:i4>
      </vt:variant>
    </vt:vector>
  </HeadingPairs>
  <TitlesOfParts>
    <vt:vector size="23" baseType="lpstr">
      <vt:lpstr>Метрики</vt:lpstr>
      <vt:lpstr>UCPE (МПМ)</vt:lpstr>
      <vt:lpstr>UCs</vt:lpstr>
      <vt:lpstr>Actors</vt:lpstr>
      <vt:lpstr>UCPE (МД)</vt:lpstr>
      <vt:lpstr>UCs (МД)</vt:lpstr>
      <vt:lpstr>Actors (МД)</vt:lpstr>
      <vt:lpstr>'UCPE (МД)'!ECF</vt:lpstr>
      <vt:lpstr>'UCPE (МПМ)'!ECF</vt:lpstr>
      <vt:lpstr>ECFMD</vt:lpstr>
      <vt:lpstr>'UCPE (МД)'!EF</vt:lpstr>
      <vt:lpstr>'UCPE (МПМ)'!EF</vt:lpstr>
      <vt:lpstr>'UCPE (МД)'!TCF</vt:lpstr>
      <vt:lpstr>'UCPE (МПМ)'!TCF</vt:lpstr>
      <vt:lpstr>TCFMD</vt:lpstr>
      <vt:lpstr>'UCPE (МД)'!TF</vt:lpstr>
      <vt:lpstr>'UCPE (МПМ)'!TF</vt:lpstr>
      <vt:lpstr>'UCPE (МД)'!UAW</vt:lpstr>
      <vt:lpstr>'UCPE (МПМ)'!UAW</vt:lpstr>
      <vt:lpstr>UAWMD</vt:lpstr>
      <vt:lpstr>'UCPE (МД)'!UUCW</vt:lpstr>
      <vt:lpstr>'UCPE (МПМ)'!UUCW</vt:lpstr>
      <vt:lpstr>UUCWMD</vt:lpstr>
    </vt:vector>
  </TitlesOfParts>
  <Company>DIT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Перерва Андрей Дмитриевич</dc:creator>
  <cp:lastModifiedBy>Перерва Андрей Дмитриевич</cp:lastModifiedBy>
  <dcterms:created xsi:type="dcterms:W3CDTF">2024-09-29T05:56:40Z</dcterms:created>
  <dcterms:modified xsi:type="dcterms:W3CDTF">2024-09-30T09:50:35Z</dcterms:modified>
</cp:coreProperties>
</file>