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88CCBBB0-6A95-4BA7-A98E-8B93B69BC0D2}" xr6:coauthVersionLast="47" xr6:coauthVersionMax="47" xr10:uidLastSave="{00000000-0000-0000-0000-000000000000}"/>
  <bookViews>
    <workbookView xWindow="1050" yWindow="-120" windowWidth="27870" windowHeight="16440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60" i="1" l="1"/>
  <c r="Q60" i="1"/>
  <c r="R60" i="1" s="1"/>
  <c r="J60" i="1"/>
  <c r="H60" i="1"/>
  <c r="F60" i="1" a="1"/>
  <c r="F60" i="1" s="1"/>
  <c r="P58" i="1"/>
  <c r="Q58" i="1" s="1"/>
  <c r="R58" i="1" s="1"/>
  <c r="J58" i="1"/>
  <c r="H58" i="1"/>
  <c r="F58" i="1" a="1"/>
  <c r="F58" i="1" s="1"/>
  <c r="Q59" i="1"/>
  <c r="R59" i="1" s="1"/>
  <c r="P59" i="1"/>
  <c r="H59" i="1"/>
  <c r="J59" i="1" s="1"/>
  <c r="F59" i="1" a="1"/>
  <c r="F59" i="1" s="1"/>
  <c r="P57" i="1"/>
  <c r="Q57" i="1" s="1"/>
  <c r="R57" i="1" s="1"/>
  <c r="H57" i="1"/>
  <c r="J57" i="1" s="1"/>
  <c r="F57" i="1" a="1"/>
  <c r="F57" i="1" s="1"/>
  <c r="P56" i="1"/>
  <c r="Q56" i="1" s="1"/>
  <c r="R56" i="1" s="1"/>
  <c r="J56" i="1"/>
  <c r="H56" i="1"/>
  <c r="F56" i="1" a="1"/>
  <c r="F56" i="1" s="1"/>
  <c r="P55" i="1"/>
  <c r="Q55" i="1" s="1"/>
  <c r="R55" i="1" s="1"/>
  <c r="F55" i="1" a="1"/>
  <c r="F55" i="1" s="1"/>
  <c r="F54" i="1" a="1"/>
  <c r="F54" i="1" s="1"/>
  <c r="F53" i="1" a="1"/>
  <c r="F53" i="1" s="1"/>
  <c r="F52" i="1" a="1"/>
  <c r="F52" i="1" s="1"/>
  <c r="F51" i="1" a="1"/>
  <c r="F51" i="1" s="1"/>
  <c r="H55" i="1"/>
  <c r="J55" i="1" s="1"/>
  <c r="P54" i="1"/>
  <c r="Q54" i="1" s="1"/>
  <c r="R54" i="1" s="1"/>
  <c r="H54" i="1"/>
  <c r="J54" i="1" s="1"/>
  <c r="P53" i="1"/>
  <c r="Q53" i="1" s="1"/>
  <c r="R53" i="1" s="1"/>
  <c r="J53" i="1"/>
  <c r="H53" i="1"/>
  <c r="Q52" i="1"/>
  <c r="R52" i="1" s="1"/>
  <c r="P52" i="1"/>
  <c r="H52" i="1"/>
  <c r="J52" i="1" s="1"/>
  <c r="M9" i="1"/>
  <c r="N52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P30" i="1"/>
  <c r="Q30" i="1" s="1"/>
  <c r="R30" i="1" s="1"/>
  <c r="P51" i="1"/>
  <c r="Q51" i="1" s="1"/>
  <c r="R51" i="1" s="1"/>
  <c r="H51" i="1"/>
  <c r="P50" i="1"/>
  <c r="Q50" i="1" s="1"/>
  <c r="R50" i="1" s="1"/>
  <c r="H50" i="1"/>
  <c r="P49" i="1"/>
  <c r="Q49" i="1" s="1"/>
  <c r="R49" i="1" s="1"/>
  <c r="H49" i="1"/>
  <c r="P48" i="1"/>
  <c r="Q48" i="1" s="1"/>
  <c r="R48" i="1" s="1"/>
  <c r="H48" i="1"/>
  <c r="P47" i="1"/>
  <c r="Q47" i="1" s="1"/>
  <c r="R47" i="1" s="1"/>
  <c r="H47" i="1"/>
  <c r="P46" i="1"/>
  <c r="Q46" i="1" s="1"/>
  <c r="R46" i="1" s="1"/>
  <c r="H46" i="1"/>
  <c r="P45" i="1"/>
  <c r="Q45" i="1" s="1"/>
  <c r="R45" i="1" s="1"/>
  <c r="H45" i="1"/>
  <c r="P44" i="1"/>
  <c r="Q44" i="1" s="1"/>
  <c r="R44" i="1" s="1"/>
  <c r="H44" i="1"/>
  <c r="P43" i="1"/>
  <c r="Q43" i="1" s="1"/>
  <c r="R43" i="1" s="1"/>
  <c r="H43" i="1"/>
  <c r="J43" i="1"/>
  <c r="P42" i="1"/>
  <c r="Q42" i="1" s="1"/>
  <c r="R42" i="1" s="1"/>
  <c r="H42" i="1"/>
  <c r="P41" i="1"/>
  <c r="Q41" i="1" s="1"/>
  <c r="R41" i="1" s="1"/>
  <c r="H41" i="1"/>
  <c r="J41" i="1" s="1"/>
  <c r="P40" i="1"/>
  <c r="Q40" i="1" s="1"/>
  <c r="R40" i="1" s="1"/>
  <c r="H40" i="1"/>
  <c r="H39" i="1"/>
  <c r="J39" i="1" s="1"/>
  <c r="P39" i="1"/>
  <c r="Q39" i="1" s="1"/>
  <c r="R39" i="1" s="1"/>
  <c r="P38" i="1"/>
  <c r="Q38" i="1" s="1"/>
  <c r="R38" i="1" s="1"/>
  <c r="H38" i="1"/>
  <c r="P37" i="1"/>
  <c r="Q37" i="1" s="1"/>
  <c r="R37" i="1" s="1"/>
  <c r="H37" i="1"/>
  <c r="H36" i="1"/>
  <c r="P36" i="1"/>
  <c r="Q36" i="1" s="1"/>
  <c r="R36" i="1" s="1"/>
  <c r="J36" i="1"/>
  <c r="H35" i="1"/>
  <c r="P35" i="1"/>
  <c r="Q35" i="1" s="1"/>
  <c r="R35" i="1" s="1"/>
  <c r="P34" i="1"/>
  <c r="Q34" i="1" s="1"/>
  <c r="R34" i="1" s="1"/>
  <c r="H34" i="1"/>
  <c r="J34" i="1" s="1"/>
  <c r="P33" i="1"/>
  <c r="Q33" i="1" s="1"/>
  <c r="R33" i="1" s="1"/>
  <c r="H33" i="1"/>
  <c r="P32" i="1"/>
  <c r="Q32" i="1" s="1"/>
  <c r="R32" i="1" s="1"/>
  <c r="P31" i="1"/>
  <c r="Q31" i="1" s="1"/>
  <c r="R31" i="1" s="1"/>
  <c r="P29" i="1"/>
  <c r="Q29" i="1" s="1"/>
  <c r="R29" i="1" s="1"/>
  <c r="P26" i="1"/>
  <c r="Q26" i="1" s="1"/>
  <c r="R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2" i="1"/>
  <c r="I11" i="1"/>
  <c r="H13" i="1"/>
  <c r="H14" i="1"/>
  <c r="H16" i="1"/>
  <c r="H15" i="1"/>
  <c r="H12" i="1"/>
  <c r="H11" i="1"/>
  <c r="N60" i="1" l="1"/>
  <c r="N58" i="1"/>
  <c r="N59" i="1"/>
  <c r="N57" i="1"/>
  <c r="N56" i="1"/>
  <c r="N55" i="1"/>
  <c r="N54" i="1"/>
  <c r="N53" i="1"/>
  <c r="N31" i="1"/>
  <c r="N29" i="1"/>
  <c r="N28" i="1"/>
  <c r="N47" i="1"/>
  <c r="N30" i="1"/>
  <c r="N37" i="1"/>
  <c r="N36" i="1"/>
  <c r="N51" i="1"/>
  <c r="N43" i="1"/>
  <c r="N35" i="1"/>
  <c r="N27" i="1"/>
  <c r="N38" i="1"/>
  <c r="N44" i="1"/>
  <c r="N50" i="1"/>
  <c r="N42" i="1"/>
  <c r="N34" i="1"/>
  <c r="N26" i="1"/>
  <c r="N39" i="1"/>
  <c r="N46" i="1"/>
  <c r="N45" i="1"/>
  <c r="N49" i="1"/>
  <c r="N41" i="1"/>
  <c r="N33" i="1"/>
  <c r="N25" i="1"/>
  <c r="N48" i="1"/>
  <c r="N40" i="1"/>
  <c r="N32" i="1"/>
  <c r="N24" i="1"/>
  <c r="J40" i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Q11" i="1"/>
  <c r="R11" i="1" s="1"/>
  <c r="J31" i="1"/>
  <c r="J18" i="1"/>
  <c r="J15" i="1"/>
  <c r="J25" i="1"/>
  <c r="P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<sst xmlns="http://schemas.openxmlformats.org/spreadsheetml/2006/main" count="2000" uniqueCount="1124">
  <si>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</si>
  <si>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</si>
  <si>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</si>
  <si>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</si>
  <si>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</si>
  <si>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</si>
  <si>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</si>
  <si>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</si>
  <si>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</si>
  <si>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</si>
  <si>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</si>
  <si>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</si>
  <si>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</si>
  <si>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</si>
  <si>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</si>
  <si>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</si>
  <si>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</si>
  <si>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</si>
  <si>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</si>
  <si>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</si>
  <si>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</si>
  <si>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</si>
  <si>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</si>
  <si>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</si>
  <si>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</si>
  <si>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</si>
  <si>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</si>
  <si>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</si>
  <si>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</si>
  <si>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</si>
  <si>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</si>
  <si>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</si>
  <si>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</si>
  <si>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</si>
  <si>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</si>
  <si>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</si>
  <si>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</si>
  <si>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</si>
  <si>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</si>
  <si>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</si>
  <si>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</si>
  <si>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</si>
  <si>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</si>
  <si>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</si>
  <si>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</si>
  <si>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</si>
  <si>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</si>
  <si>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</si>
  <si>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</si>
  <si>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</si>
  <si>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</si>
  <si>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</si>
  <si>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</si>
  <si>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</si>
  <si>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</si>
  <si>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</si>
  <si>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</si>
  <si>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</si>
  <si>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</si>
  <si>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</si>
  <si>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</si>
  <si>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</si>
  <si>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</si>
  <si>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</si>
  <si>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</si>
  <si>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</si>
  <si>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</si>
  <si>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</si>
  <si>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</si>
  <si>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</si>
  <si>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</si>
  <si>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</si>
  <si>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</si>
  <si>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</si>
  <si>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</si>
  <si>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</si>
  <si>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</si>
  <si>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</si>
  <si>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</si>
  <si>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</si>
  <si>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</si>
  <si>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</si>
  <si>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</si>
  <si>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</si>
  <si>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</si>
  <si>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</si>
  <si>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</si>
  <si>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</si>
  <si>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</si>
  <si>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</si>
  <si>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</si>
  <si>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</si>
  <si>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</si>
  <si>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</si>
  <si>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</si>
  <si>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</si>
  <si>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</si>
  <si>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</si>
  <si>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</si>
  <si>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</si>
  <si>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</si>
  <si>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</si>
  <si>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</si>
  <si>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</si>
  <si>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</si>
  <si>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</si>
  <si>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</si>
  <si>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</si>
  <si>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</si>
  <si>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</si>
  <si>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</si>
  <si>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</si>
  <si>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</si>
  <si>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</si>
  <si>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</si>
  <si>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</si>
  <si>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</si>
  <si>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</si>
  <si>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</si>
  <si>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</si>
  <si>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</si>
  <si>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</si>
  <si>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</si>
  <si>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</si>
  <si>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</si>
  <si>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</si>
  <si>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</si>
  <si>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</si>
  <si>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</si>
  <si>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</si>
  <si>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</si>
  <si>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</si>
  <si>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</si>
  <si>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</si>
  <si>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</si>
  <si>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</si>
  <si>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</si>
  <si>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</si>
  <si>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</si>
  <si>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</si>
  <si>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</si>
  <si>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</si>
  <si>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</si>
  <si>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</si>
  <si>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</si>
  <si>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</si>
  <si>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</si>
  <si>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</si>
  <si>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</si>
  <si>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</si>
  <si>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</si>
  <si>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</si>
  <si>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</si>
  <si>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</si>
  <si>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</si>
  <si>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</si>
  <si>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</si>
  <si>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</si>
  <si>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</si>
  <si>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</si>
  <si>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</si>
  <si>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</si>
  <si>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</si>
  <si>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</si>
  <si>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</si>
  <si>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</si>
  <si>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</si>
  <si>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</si>
  <si>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</si>
  <si>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</si>
  <si>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</si>
  <si>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</si>
  <si>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</si>
  <si>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</si>
  <si>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</si>
  <si>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</si>
  <si>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</si>
  <si>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</si>
  <si>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</si>
  <si>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</si>
  <si>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</si>
  <si>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</si>
  <si>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</si>
  <si>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</si>
  <si>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</si>
  <si>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</si>
  <si>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</si>
  <si>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</si>
  <si>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</si>
  <si>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</si>
  <si>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</si>
  <si>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</si>
  <si>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</si>
  <si>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</si>
  <si>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</si>
  <si>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</si>
  <si>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</si>
  <si>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</si>
  <si>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</si>
  <si>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</si>
  <si>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</si>
  <si>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</si>
  <si>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</si>
  <si>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</si>
  <si>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</si>
  <si>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</si>
  <si>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</si>
  <si>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</si>
  <si>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</si>
  <si>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</si>
  <si>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</si>
  <si>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</si>
  <si>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</si>
  <si>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</si>
  <si>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</si>
  <si>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</si>
  <si>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</si>
  <si>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</si>
  <si>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</si>
  <si>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</si>
  <si>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</si>
  <si>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</si>
  <si>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</si>
  <si>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</si>
  <si>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</si>
  <si>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</si>
  <si>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</si>
  <si>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</si>
  <si>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</si>
  <si>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</si>
  <si>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</si>
  <si>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</si>
  <si>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</si>
  <si>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</si>
  <si>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</si>
  <si>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</si>
  <si>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</si>
  <si>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</si>
  <si>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</si>
  <si>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</si>
  <si>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</si>
  <si>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</si>
  <si>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</si>
  <si>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</si>
  <si>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</si>
  <si>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</si>
  <si>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</si>
  <si>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</si>
  <si>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</si>
  <si>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</si>
  <si>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</si>
  <si>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</si>
  <si>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</si>
  <si>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</si>
  <si>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</si>
  <si>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</si>
  <si>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</si>
  <si>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</si>
  <si>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</si>
  <si>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</si>
  <si>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</si>
  <si>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</si>
  <si>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</si>
  <si>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</si>
  <si>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</si>
  <si>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</si>
  <si>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</si>
  <si>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</si>
  <si>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</si>
  <si>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</si>
  <si>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</si>
  <si>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</si>
  <si>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</si>
  <si>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</si>
  <si>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</si>
  <si>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</si>
  <si>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</si>
  <si>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</si>
  <si>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</si>
  <si>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</si>
  <si>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</si>
  <si>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</si>
  <si>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</si>
  <si>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</si>
  <si>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</si>
  <si>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</si>
  <si>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</si>
  <si>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</si>
  <si>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</si>
  <si>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</si>
  <si>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</si>
  <si>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</si>
  <si>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</si>
  <si>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</si>
  <si>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</si>
  <si>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</si>
  <si>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</si>
  <si>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</si>
  <si>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</si>
  <si>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</si>
  <si>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</si>
  <si>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</si>
  <si>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</si>
  <si>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</si>
  <si>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</si>
  <si>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</si>
  <si>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</si>
  <si>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</si>
  <si>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</si>
  <si>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</si>
  <si>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</si>
  <si>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</si>
  <si>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</si>
  <si>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</si>
  <si>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</si>
  <si>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</si>
  <si>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</si>
  <si>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</si>
  <si>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</si>
  <si>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</si>
  <si>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</si>
  <si>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</si>
  <si>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</si>
  <si>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</si>
  <si>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</si>
  <si>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</si>
  <si>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</si>
  <si>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</si>
  <si>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</si>
  <si>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</si>
  <si>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</si>
  <si>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</si>
  <si>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</si>
  <si>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</si>
  <si>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</si>
  <si>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</si>
  <si>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</si>
  <si>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</si>
  <si>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</si>
  <si>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</si>
  <si>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</si>
  <si>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</si>
  <si>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</si>
  <si>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</si>
  <si>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</si>
  <si>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</si>
  <si>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</si>
  <si>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</si>
  <si>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</si>
  <si>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</si>
  <si>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</si>
  <si>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</si>
  <si>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</si>
  <si>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</si>
  <si>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</si>
  <si>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</si>
  <si>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</si>
  <si>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</si>
  <si>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</si>
  <si>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</si>
  <si>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</si>
  <si>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</si>
  <si>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</si>
  <si>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</si>
  <si>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</si>
  <si>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</si>
  <si>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</si>
  <si>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</si>
  <si>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</si>
  <si>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</si>
  <si>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</si>
  <si>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</si>
  <si>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</si>
  <si>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</si>
  <si>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</si>
  <si>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</si>
  <si>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</si>
  <si>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</si>
  <si>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</si>
  <si>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</si>
  <si>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</si>
  <si>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</si>
  <si>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</si>
  <si>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</si>
  <si>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</si>
  <si>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</si>
  <si>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</si>
  <si>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</si>
  <si>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</si>
  <si>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</si>
  <si>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</si>
  <si>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</si>
  <si>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</si>
  <si>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</si>
  <si>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</si>
  <si>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</si>
  <si>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</si>
  <si>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</si>
  <si>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</si>
  <si>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</si>
  <si>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</si>
  <si>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</si>
  <si>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</si>
  <si>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</si>
  <si>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</si>
  <si>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</si>
  <si>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</si>
  <si>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</si>
  <si>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</si>
  <si>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</si>
  <si>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</si>
  <si>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</si>
  <si>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</si>
  <si>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</si>
  <si>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</si>
  <si>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</si>
  <si>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</si>
  <si>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</si>
  <si>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</si>
  <si>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</si>
  <si>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</si>
  <si>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</si>
  <si>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</si>
  <si>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</si>
  <si>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</si>
  <si>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</si>
  <si>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</si>
  <si>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</si>
  <si>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</si>
  <si>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</si>
  <si>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</si>
  <si>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</si>
  <si>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</si>
  <si>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</si>
  <si>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</si>
  <si>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</si>
  <si>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</si>
  <si>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</si>
  <si>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</si>
  <si>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</si>
  <si>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</si>
  <si>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</si>
  <si>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</si>
  <si>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</si>
  <si>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</si>
  <si>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</si>
  <si>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</si>
  <si>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</si>
  <si>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</si>
  <si>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</si>
  <si>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</si>
  <si>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</si>
  <si>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</si>
  <si>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</si>
  <si>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</si>
  <si>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</si>
  <si>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</si>
  <si>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</si>
  <si>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</si>
  <si>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</si>
  <si>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</si>
  <si>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</si>
  <si>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</si>
  <si>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</si>
  <si>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</si>
  <si>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</si>
  <si>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</si>
  <si>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</si>
  <si>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</si>
  <si>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</si>
  <si>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</si>
  <si>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</si>
  <si>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</si>
  <si>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</si>
  <si>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</si>
  <si>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</si>
  <si>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</si>
  <si>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</si>
  <si>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</si>
  <si>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</si>
  <si>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</si>
  <si>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</si>
  <si>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</si>
  <si>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</si>
  <si>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</si>
  <si>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</si>
  <si>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</si>
  <si>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</si>
  <si>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</si>
  <si>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</si>
  <si>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</si>
  <si>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</si>
  <si>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</si>
  <si>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</si>
  <si>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</si>
  <si>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</si>
  <si>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</si>
  <si>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</si>
  <si>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</si>
  <si>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</si>
  <si>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</si>
  <si>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</si>
  <si>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</si>
  <si>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</si>
  <si>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</si>
  <si>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</si>
  <si>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</si>
  <si>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</si>
  <si>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</si>
  <si>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</si>
  <si>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</si>
  <si>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</si>
  <si>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</si>
  <si>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</si>
  <si>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</si>
  <si>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</si>
  <si>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</si>
  <si>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</si>
  <si>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</si>
  <si>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</si>
  <si>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</si>
  <si>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</si>
  <si>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</si>
  <si>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</si>
  <si>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</si>
  <si>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</si>
  <si>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</si>
  <si>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</si>
  <si>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</si>
  <si>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</si>
  <si>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</si>
  <si>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</si>
  <si>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</si>
  <si>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</si>
  <si>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</si>
  <si>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</si>
  <si>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</si>
  <si>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</si>
  <si>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</si>
  <si>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</si>
  <si>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</si>
  <si>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</si>
  <si>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</si>
  <si>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</si>
  <si>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</si>
  <si>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</si>
  <si>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</si>
  <si>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</si>
  <si>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</si>
  <si>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</si>
  <si>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</si>
  <si>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</si>
  <si>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</si>
  <si>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</si>
  <si>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</si>
  <si>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</si>
  <si>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</si>
  <si>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</si>
  <si>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</si>
  <si>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</si>
  <si>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</si>
  <si>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</si>
  <si>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</si>
  <si>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</si>
  <si>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</si>
  <si>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</si>
  <si>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</si>
  <si>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</si>
  <si>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</si>
  <si>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</si>
  <si>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</si>
  <si>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</si>
  <si>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</si>
  <si>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</si>
  <si>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</si>
  <si>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</si>
  <si>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</si>
  <si>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</si>
  <si>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</si>
  <si>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</si>
  <si>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</si>
  <si>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</si>
  <si>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</si>
  <si>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</si>
  <si>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</si>
  <si>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</si>
  <si>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</si>
  <si>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</si>
  <si>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</si>
  <si>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</si>
  <si>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</si>
  <si>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</si>
  <si>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</si>
  <si>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</si>
  <si>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</si>
  <si>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</si>
  <si>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</si>
  <si>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</si>
  <si>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</si>
  <si>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</si>
  <si>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</si>
  <si>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</si>
  <si>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</si>
  <si>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</si>
  <si>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</si>
  <si>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</si>
  <si>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</si>
  <si>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</si>
  <si>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</si>
  <si>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</si>
  <si>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</si>
  <si>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</si>
  <si>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</si>
  <si>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</si>
  <si>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</si>
  <si>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</si>
  <si>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</si>
  <si>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</si>
  <si>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</si>
  <si>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</si>
  <si>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</si>
  <si>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</si>
  <si>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</si>
  <si>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</si>
  <si>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</si>
  <si>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</si>
  <si>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</si>
  <si>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</si>
  <si>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</si>
  <si>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</si>
  <si>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</si>
  <si>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</si>
  <si>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</si>
  <si>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</si>
  <si>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</si>
  <si>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</si>
  <si>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</si>
  <si>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</si>
  <si>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</si>
  <si>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</si>
  <si>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</si>
  <si>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</si>
  <si>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</si>
  <si>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</si>
  <si>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</si>
  <si>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</si>
  <si>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</si>
  <si>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</si>
  <si>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</si>
  <si>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</si>
  <si>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</si>
  <si>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</si>
  <si>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</si>
  <si>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</si>
  <si>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</si>
  <si>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</si>
  <si>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</si>
  <si>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</si>
  <si>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</si>
  <si>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</si>
  <si>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</si>
  <si>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</si>
  <si>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</si>
  <si>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</si>
  <si>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</si>
  <si>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</si>
  <si>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</si>
  <si>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</si>
  <si>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</si>
  <si>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</si>
  <si>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</si>
  <si>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</si>
  <si>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</si>
  <si>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</si>
  <si>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</si>
  <si>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</si>
  <si>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</si>
  <si>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</si>
  <si>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</si>
  <si>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</si>
  <si>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</si>
  <si>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</si>
  <si>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</si>
  <si>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</si>
  <si>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</si>
  <si>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</si>
  <si>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</si>
  <si>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</si>
  <si>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</si>
  <si>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</si>
  <si>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</si>
  <si>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</si>
  <si>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</si>
  <si>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</si>
  <si>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</si>
  <si>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</si>
  <si>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</si>
  <si>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</si>
  <si>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</si>
  <si>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</si>
  <si>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</si>
  <si>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</si>
  <si>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</si>
  <si>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</si>
  <si>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</si>
  <si>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</si>
  <si>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</si>
  <si>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</si>
  <si>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</si>
  <si>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</si>
  <si>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</si>
  <si>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</si>
  <si>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</si>
  <si>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</si>
  <si>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</si>
  <si>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</si>
  <si>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</si>
  <si>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</si>
  <si>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</si>
  <si>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</si>
  <si>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</si>
  <si>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</si>
  <si>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</si>
  <si>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</si>
  <si>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</si>
  <si>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</si>
  <si>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</si>
  <si>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</si>
  <si>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</si>
  <si>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</si>
  <si>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</si>
  <si>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</si>
  <si>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</si>
  <si>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</si>
  <si>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</si>
  <si>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</si>
  <si>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</si>
  <si>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</si>
  <si>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</si>
  <si>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</si>
  <si>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</si>
  <si>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</si>
  <si>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</si>
  <si>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</si>
  <si>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</si>
  <si>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</si>
  <si>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</si>
  <si>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</si>
  <si>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</si>
  <si>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</si>
  <si>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</si>
  <si>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</si>
  <si>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</si>
  <si>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</si>
  <si>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</si>
  <si>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</si>
  <si>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</si>
  <si>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</si>
  <si>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</si>
  <si>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</si>
  <si>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</si>
  <si>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</si>
  <si>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</si>
  <si>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</si>
  <si>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</si>
  <si>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</si>
  <si>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</si>
  <si>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</si>
  <si>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</si>
  <si>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</si>
  <si>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</si>
  <si>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</si>
  <si>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</si>
  <si>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</si>
  <si>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</si>
  <si>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</si>
  <si>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</si>
  <si>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</si>
  <si>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</si>
  <si>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</si>
  <si>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</si>
  <si>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</si>
  <si>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</si>
  <si>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</si>
  <si>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</si>
  <si>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</si>
  <si>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</si>
  <si>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</si>
  <si>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</si>
  <si>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</si>
  <si>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</si>
  <si>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</si>
  <si>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</si>
  <si>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</si>
  <si>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</si>
  <si>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</si>
  <si>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</si>
  <si>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</si>
  <si>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</si>
  <si>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</si>
  <si>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</si>
  <si>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</si>
  <si>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</si>
  <si>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</si>
  <si>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</si>
  <si>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</si>
  <si>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</si>
  <si>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</si>
  <si>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</si>
  <si>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</si>
  <si>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</si>
  <si>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</si>
  <si>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</si>
  <si>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</si>
  <si>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</si>
  <si>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</si>
  <si>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</si>
  <si>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</si>
  <si>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</si>
  <si>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</si>
  <si>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</si>
  <si>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</si>
  <si>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</si>
  <si>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</si>
  <si>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</si>
  <si>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</si>
  <si>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</si>
  <si>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</si>
  <si>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</si>
  <si>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</si>
  <si>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</si>
  <si>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</si>
  <si>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</si>
  <si>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</si>
  <si>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</si>
  <si>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</si>
  <si>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</si>
  <si>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</si>
  <si>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</si>
  <si>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</si>
  <si>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</si>
  <si>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</si>
  <si>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</si>
  <si>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</si>
  <si>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</si>
  <si>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</si>
  <si>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</si>
  <si>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</si>
  <si>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</si>
  <si>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</si>
  <si>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</si>
  <si>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</si>
  <si>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</si>
  <si>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</si>
  <si>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</si>
  <si>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</si>
  <si>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</si>
  <si>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</si>
  <si>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</si>
  <si>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</si>
  <si>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</si>
  <si>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</si>
  <si>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</si>
  <si>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</si>
  <si>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</si>
  <si>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</si>
  <si>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</si>
  <si>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</si>
  <si>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</si>
  <si>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</si>
  <si>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</si>
  <si>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</si>
  <si>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</si>
  <si>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</si>
  <si>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</si>
  <si>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</si>
  <si>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</si>
  <si>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</si>
  <si>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</si>
  <si>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</si>
  <si>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</si>
  <si>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</si>
  <si>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</si>
  <si>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</si>
  <si>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</si>
  <si>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</si>
  <si>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</si>
  <si>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</si>
  <si>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</si>
  <si>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</si>
  <si>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</si>
  <si>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</si>
  <si>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</si>
  <si>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</si>
  <si>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</si>
  <si>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</si>
  <si>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</si>
  <si>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</si>
  <si>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</si>
  <si>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</si>
  <si>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</si>
  <si>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</si>
  <si>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</si>
  <si>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</si>
  <si>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</si>
  <si>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</si>
  <si>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</si>
  <si>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</si>
  <si>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</si>
  <si>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</si>
  <si>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</si>
  <si>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</si>
  <si>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</si>
  <si>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</si>
  <si>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</si>
  <si>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</si>
  <si>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</si>
  <si>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</si>
  <si>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</si>
  <si>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</si>
  <si>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</si>
  <si>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</si>
  <si>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</si>
  <si>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</si>
  <si>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</si>
  <si>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</si>
  <si>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</si>
  <si>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</si>
  <si>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</si>
  <si>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</si>
  <si>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</si>
  <si>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</si>
  <si>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</si>
  <si>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</si>
  <si>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</si>
  <si>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</si>
  <si>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</si>
  <si>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</si>
  <si>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</si>
  <si>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</si>
  <si>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</si>
  <si>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</si>
  <si>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</si>
  <si>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</si>
  <si>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</si>
  <si>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</si>
  <si>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</si>
  <si>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</si>
  <si>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</si>
  <si>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</si>
  <si>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</si>
  <si>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</si>
  <si>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</si>
  <si>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</si>
  <si>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</si>
  <si>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</si>
  <si>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</si>
  <si>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</si>
  <si>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</si>
  <si>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</si>
  <si>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</si>
  <si>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</si>
  <si>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</si>
  <si>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</si>
  <si>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</si>
  <si>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</si>
  <si>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</si>
  <si>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</si>
  <si>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</si>
  <si>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</si>
  <si>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</si>
  <si>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</si>
  <si>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</si>
  <si>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</si>
  <si>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</si>
  <si>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</si>
  <si>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</si>
  <si>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</si>
  <si>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</si>
  <si>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</si>
  <si>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</si>
  <si>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</si>
  <si>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</si>
  <si>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</si>
  <si>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</si>
  <si>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</si>
  <si>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</si>
  <si>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</si>
  <si>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</si>
  <si>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</si>
  <si>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</si>
  <si>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</si>
  <si>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</si>
  <si>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</si>
  <si>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</si>
  <si>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</si>
  <si>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</si>
  <si>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</si>
  <si>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</si>
  <si>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</si>
  <si>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</si>
  <si>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</si>
  <si>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</si>
  <si>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</si>
  <si>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</si>
  <si>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</si>
  <si>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</si>
  <si>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</si>
  <si>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</si>
  <si>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</si>
  <si>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</si>
  <si>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</si>
  <si>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</si>
  <si>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</si>
  <si>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</si>
  <si>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</si>
  <si>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</si>
  <si>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</si>
  <si>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</si>
  <si>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</si>
  <si>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</si>
  <si>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</si>
  <si>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</si>
  <si>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</si>
  <si>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</si>
  <si>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</si>
  <si>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</si>
  <si>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</si>
  <si>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</si>
  <si>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</si>
  <si>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</si>
  <si>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</si>
  <si>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</si>
  <si>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</si>
  <si>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</si>
  <si>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</si>
  <si>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</si>
  <si>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</si>
  <si>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</si>
  <si>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</si>
  <si>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</si>
  <si>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</si>
  <si>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</si>
  <si>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</si>
  <si>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</si>
  <si>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</si>
  <si>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</si>
  <si>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</si>
  <si>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</si>
  <si>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</si>
  <si>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</si>
  <si>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</si>
  <si>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</si>
  <si>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</si>
  <si>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</si>
  <si>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</si>
  <si>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</si>
  <si>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</si>
  <si>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</si>
  <si>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</si>
  <si>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</si>
  <si>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</si>
  <si>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</si>
  <si>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</si>
  <si>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</si>
  <si>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</si>
  <si>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</si>
  <si>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</si>
  <si>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</si>
  <si>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</si>
  <si>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</si>
  <si>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</si>
  <si>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</si>
  <si>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</si>
  <si>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</si>
  <si>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</si>
  <si>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</si>
  <si>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</si>
  <si>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</si>
  <si>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</si>
  <si>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</si>
  <si>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</si>
  <si>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</si>
  <si>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</si>
  <si>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</si>
  <si>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</si>
  <si>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Consumer Staples ETF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</si>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</sst>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9:R60"/>
  <sheetViews>
    <sheetView tabSelected="1" topLeftCell="A16" zoomScale="85" zoomScaleNormal="85" workbookViewId="0">
      <selection activeCell="A61" sqref="A61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13" max="13" width="9.7109375" bestFit="1" customWidth="1"/>
    <col min="14" max="14" width="9.7109375" style="27" customWidth="1"/>
  </cols>
  <sheetData>
    <row r="9" spans="1:18">
      <c r="G9" t="s">
        <v>1062</v>
      </c>
      <c r="H9" s="19"/>
      <c r="J9">
        <f>SUM(J11:J49)</f>
        <v>-25784.559999999998</v>
      </c>
      <c r="M9" s="1">
        <f ca="1">TODAY()</f>
        <v>44734</v>
      </c>
      <c r="N9" s="1" t="s">
        <v>1061</v>
      </c>
    </row>
    <row r="10" spans="1:18" ht="77.25">
      <c r="A10" t="s">
        <v>1123</v>
      </c>
      <c r="K10" t="s">
        <v>11</v>
      </c>
      <c r="L10" t="s">
        <v>190</v>
      </c>
      <c r="M10" s="15" t="s">
        <v>9</v>
      </c>
      <c r="N10" s="15"/>
      <c r="O10" s="15" t="s">
        <v>113</v>
      </c>
      <c r="Q10" t="s">
        <v>416</v>
      </c>
      <c r="R10" t="s">
        <v>417</v>
      </c>
    </row>
    <row r="11" spans="1:18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12" si="1">IF(D11="Buy",-1,1)</f>
        <v>-1</v>
      </c>
      <c r="J11">
        <f t="shared" ref="J11:J18" si="2">I11*H11</f>
        <v>-4996.9800000000005</v>
      </c>
      <c r="P11">
        <f>AVERAGE(P26:P32)</f>
        <v>78.400000000000006</v>
      </c>
      <c r="Q11" s="16">
        <f>AVERAGE(Q26:Q60)</f>
        <v>2.3281516042127394E-3</v>
      </c>
      <c r="R11" s="16">
        <f>(1+Q11)^92</f>
        <v>1.2385495789168448</v>
      </c>
    </row>
    <row r="12" spans="1:18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>
        <f t="shared" si="1"/>
        <v>-1</v>
      </c>
      <c r="J12">
        <f t="shared" si="2"/>
        <v>-5097.28</v>
      </c>
    </row>
    <row r="13" spans="1:18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>
        <v>-1</v>
      </c>
      <c r="J13">
        <f t="shared" si="2"/>
        <v>4922.5199999999995</v>
      </c>
    </row>
    <row r="14" spans="1:18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19">
        <v>-1</v>
      </c>
      <c r="J14">
        <f t="shared" si="2"/>
        <v>5012.32</v>
      </c>
    </row>
    <row r="15" spans="1:18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19">
        <v>-1</v>
      </c>
      <c r="J15">
        <f t="shared" si="2"/>
        <v>-1068.18</v>
      </c>
    </row>
    <row r="16" spans="1:18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19">
        <v>-1</v>
      </c>
      <c r="J16">
        <f t="shared" si="2"/>
        <v>-989.28</v>
      </c>
    </row>
    <row r="17" spans="2:18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19">
        <v>-1</v>
      </c>
      <c r="J17">
        <f t="shared" si="2"/>
        <v>-1102.95</v>
      </c>
    </row>
    <row r="18" spans="2:18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19">
        <v>-1</v>
      </c>
      <c r="J18">
        <f t="shared" si="2"/>
        <v>-928.89</v>
      </c>
    </row>
    <row r="19" spans="2:18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3">G19*E19</f>
        <v>-931.5</v>
      </c>
      <c r="I19" s="19">
        <v>-1</v>
      </c>
      <c r="J19">
        <f t="shared" ref="J19:J27" si="4">I19*H19</f>
        <v>931.5</v>
      </c>
    </row>
    <row r="20" spans="2:18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3"/>
        <v>-1002.24</v>
      </c>
      <c r="I20" s="19">
        <v>-1</v>
      </c>
      <c r="J20">
        <f t="shared" si="4"/>
        <v>1002.24</v>
      </c>
    </row>
    <row r="21" spans="2:18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3"/>
        <v>-1067.04</v>
      </c>
      <c r="I21" s="19">
        <v>-1</v>
      </c>
      <c r="J21">
        <f t="shared" si="4"/>
        <v>1067.04</v>
      </c>
    </row>
    <row r="22" spans="2:18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3"/>
        <v>-1065.1200000000001</v>
      </c>
      <c r="I22" s="19">
        <v>-1</v>
      </c>
      <c r="J22">
        <f t="shared" si="4"/>
        <v>1065.1200000000001</v>
      </c>
    </row>
    <row r="23" spans="2:18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3"/>
        <v>978.8</v>
      </c>
      <c r="I23" s="19">
        <v>-1</v>
      </c>
      <c r="J23">
        <f t="shared" si="4"/>
        <v>-978.8</v>
      </c>
    </row>
    <row r="24" spans="2:18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3"/>
        <v>916.77</v>
      </c>
      <c r="I24" s="19">
        <v>-1</v>
      </c>
      <c r="J24">
        <f t="shared" si="4"/>
        <v>-916.77</v>
      </c>
      <c r="K24" t="s">
        <v>10</v>
      </c>
      <c r="M24" s="1">
        <v>44763</v>
      </c>
      <c r="N24" s="28">
        <f ca="1">$M$9-M24</f>
        <v>-29</v>
      </c>
    </row>
    <row r="25" spans="2:18">
      <c r="B25" s="1">
        <v>44723</v>
      </c>
      <c r="C25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3"/>
        <v>1021.6</v>
      </c>
      <c r="I25" s="19">
        <v>-1</v>
      </c>
      <c r="J25">
        <f t="shared" si="4"/>
        <v>-1021.6</v>
      </c>
      <c r="K25" t="s">
        <v>10</v>
      </c>
      <c r="M25" s="1">
        <v>44749</v>
      </c>
      <c r="N25" s="28">
        <f ca="1">$M$9-M25</f>
        <v>-15</v>
      </c>
    </row>
    <row r="26" spans="2:18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3"/>
        <v>917.97</v>
      </c>
      <c r="I26" s="19">
        <v>-1</v>
      </c>
      <c r="J26">
        <f t="shared" si="4"/>
        <v>-917.97</v>
      </c>
      <c r="K26" t="s">
        <v>10</v>
      </c>
      <c r="L26" t="s">
        <v>141</v>
      </c>
      <c r="M26" s="1">
        <v>44808</v>
      </c>
      <c r="N26" s="28">
        <f t="shared" ref="N26:N51" ca="1" si="5">$M$9-M26</f>
        <v>-74</v>
      </c>
      <c r="O26">
        <v>0.1</v>
      </c>
      <c r="P26" s="16">
        <f>M26-B26</f>
        <v>84</v>
      </c>
      <c r="Q26" s="16">
        <f>(1+O26)^(1/P26)-1</f>
        <v>1.135288950835589E-3</v>
      </c>
      <c r="R26" s="16">
        <f>(1+Q26)^92</f>
        <v>1.1100303305665855</v>
      </c>
    </row>
    <row r="27" spans="2:18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3"/>
        <v>6650</v>
      </c>
      <c r="I27" s="19">
        <v>-1</v>
      </c>
      <c r="J27">
        <f t="shared" si="4"/>
        <v>-6650</v>
      </c>
      <c r="K27" t="s">
        <v>10</v>
      </c>
      <c r="L27" t="s">
        <v>142</v>
      </c>
      <c r="M27" s="1">
        <v>44766</v>
      </c>
      <c r="N27" s="28">
        <f t="shared" ca="1" si="5"/>
        <v>-32</v>
      </c>
    </row>
    <row r="28" spans="2:18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6">G28*E28</f>
        <v>-6375</v>
      </c>
      <c r="I28" s="19">
        <v>-1</v>
      </c>
      <c r="J28">
        <f t="shared" ref="J28" si="7">I28*H28</f>
        <v>6375</v>
      </c>
      <c r="K28" t="s">
        <v>10</v>
      </c>
      <c r="L28" t="s">
        <v>142</v>
      </c>
      <c r="M28" s="1">
        <v>44766</v>
      </c>
      <c r="N28" s="28">
        <f t="shared" ca="1" si="5"/>
        <v>-32</v>
      </c>
    </row>
    <row r="29" spans="2:18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8">G29*E29</f>
        <v>1020</v>
      </c>
      <c r="I29" s="19">
        <v>-1</v>
      </c>
      <c r="J29">
        <f t="shared" ref="J29:J43" si="9">I29*H29</f>
        <v>-1020</v>
      </c>
      <c r="K29" t="s">
        <v>10</v>
      </c>
      <c r="L29" t="s">
        <v>142</v>
      </c>
      <c r="M29" s="1">
        <v>44815</v>
      </c>
      <c r="N29" s="28">
        <f t="shared" ca="1" si="5"/>
        <v>-81</v>
      </c>
      <c r="O29">
        <v>0.41</v>
      </c>
      <c r="P29" s="16">
        <f t="shared" ref="P29:P58" si="10">M29-B29</f>
        <v>91</v>
      </c>
      <c r="Q29" s="16">
        <f t="shared" ref="Q29:Q51" si="11">(1+O29)^(1/P29)-1</f>
        <v>3.7828480137320764E-3</v>
      </c>
      <c r="R29" s="16">
        <f t="shared" ref="R29:R51" si="12">(1+Q29)^92</f>
        <v>1.4153338156993678</v>
      </c>
    </row>
    <row r="30" spans="2:18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8"/>
        <v>1060.1399999999999</v>
      </c>
      <c r="I30" s="19">
        <v>-1</v>
      </c>
      <c r="J30">
        <f t="shared" si="9"/>
        <v>-1060.1399999999999</v>
      </c>
      <c r="K30" t="s">
        <v>112</v>
      </c>
      <c r="L30" t="s">
        <v>163</v>
      </c>
      <c r="M30" s="1">
        <v>44787</v>
      </c>
      <c r="N30" s="28">
        <f t="shared" ca="1" si="5"/>
        <v>-53</v>
      </c>
      <c r="O30">
        <v>0.13400000000000001</v>
      </c>
      <c r="P30" s="16">
        <f t="shared" si="10"/>
        <v>63</v>
      </c>
      <c r="Q30" s="16">
        <f t="shared" si="11"/>
        <v>1.9980443135318993E-3</v>
      </c>
      <c r="R30" s="16">
        <f t="shared" si="12"/>
        <v>1.2015791869493655</v>
      </c>
    </row>
    <row r="31" spans="2:18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8"/>
        <v>1008</v>
      </c>
      <c r="I31" s="19">
        <v>-1</v>
      </c>
      <c r="J31">
        <f t="shared" si="9"/>
        <v>-1008</v>
      </c>
      <c r="K31" t="s">
        <v>415</v>
      </c>
      <c r="L31" t="s">
        <v>142</v>
      </c>
      <c r="M31" s="1">
        <v>44801</v>
      </c>
      <c r="N31" s="28">
        <f t="shared" ca="1" si="5"/>
        <v>-67</v>
      </c>
      <c r="O31">
        <v>0.17</v>
      </c>
      <c r="P31" s="16">
        <f t="shared" si="10"/>
        <v>77</v>
      </c>
      <c r="Q31" s="16">
        <f t="shared" si="11"/>
        <v>2.0410899187346399E-3</v>
      </c>
      <c r="R31" s="16">
        <f t="shared" si="12"/>
        <v>1.2063374816411372</v>
      </c>
    </row>
    <row r="32" spans="2:18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8"/>
        <v>975.06000000000006</v>
      </c>
      <c r="I32" s="19">
        <v>-1</v>
      </c>
      <c r="J32">
        <f t="shared" si="9"/>
        <v>-975.06000000000006</v>
      </c>
      <c r="K32" t="s">
        <v>415</v>
      </c>
      <c r="L32" t="s">
        <v>142</v>
      </c>
      <c r="M32" s="1">
        <v>44801</v>
      </c>
      <c r="N32" s="28">
        <f t="shared" ca="1" si="5"/>
        <v>-67</v>
      </c>
      <c r="O32">
        <v>0.12</v>
      </c>
      <c r="P32" s="16">
        <f t="shared" si="10"/>
        <v>77</v>
      </c>
      <c r="Q32" s="16">
        <f t="shared" si="11"/>
        <v>1.4728847386982213E-3</v>
      </c>
      <c r="R32" s="16">
        <f t="shared" si="12"/>
        <v>1.1450012193329568</v>
      </c>
    </row>
    <row r="33" spans="2:18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8"/>
        <v>1080.42</v>
      </c>
      <c r="I33" s="19">
        <v>-1</v>
      </c>
      <c r="J33">
        <f t="shared" si="9"/>
        <v>-1080.42</v>
      </c>
      <c r="K33" t="s">
        <v>433</v>
      </c>
      <c r="L33" t="s">
        <v>11</v>
      </c>
      <c r="M33" s="1">
        <v>44801</v>
      </c>
      <c r="N33" s="28">
        <f t="shared" ca="1" si="5"/>
        <v>-67</v>
      </c>
      <c r="O33">
        <v>0.13200000000000001</v>
      </c>
      <c r="P33">
        <f t="shared" si="10"/>
        <v>77</v>
      </c>
      <c r="Q33">
        <f t="shared" si="11"/>
        <v>1.6115046098634789E-3</v>
      </c>
      <c r="R33">
        <f t="shared" si="12"/>
        <v>1.1596741873887326</v>
      </c>
    </row>
    <row r="34" spans="2:18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8"/>
        <v>1017.69</v>
      </c>
      <c r="I34" s="19">
        <v>-1</v>
      </c>
      <c r="J34">
        <f t="shared" si="9"/>
        <v>-1017.69</v>
      </c>
      <c r="K34" t="s">
        <v>435</v>
      </c>
      <c r="L34" t="s">
        <v>11</v>
      </c>
      <c r="M34" s="1">
        <v>44766</v>
      </c>
      <c r="N34" s="28">
        <f t="shared" ca="1" si="5"/>
        <v>-32</v>
      </c>
      <c r="O34">
        <v>9.9000000000000005E-2</v>
      </c>
      <c r="P34">
        <f t="shared" si="10"/>
        <v>42</v>
      </c>
      <c r="Q34">
        <f t="shared" si="11"/>
        <v>2.2501629544413593E-3</v>
      </c>
      <c r="R34">
        <f t="shared" si="12"/>
        <v>1.22971499588866</v>
      </c>
    </row>
    <row r="35" spans="2:18">
      <c r="B35" s="1">
        <v>44724</v>
      </c>
      <c r="C35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8"/>
        <v>959</v>
      </c>
      <c r="I35" s="19">
        <v>-1</v>
      </c>
      <c r="J35">
        <f t="shared" si="9"/>
        <v>-959</v>
      </c>
      <c r="K35" t="s">
        <v>415</v>
      </c>
      <c r="L35" t="s">
        <v>163</v>
      </c>
      <c r="M35" s="1">
        <v>44815</v>
      </c>
      <c r="N35" s="28">
        <f t="shared" ca="1" si="5"/>
        <v>-81</v>
      </c>
      <c r="O35">
        <v>0.12</v>
      </c>
      <c r="P35">
        <f t="shared" si="10"/>
        <v>91</v>
      </c>
      <c r="Q35">
        <f t="shared" si="11"/>
        <v>1.2461459636541328E-3</v>
      </c>
      <c r="R35">
        <f t="shared" si="12"/>
        <v>1.1213956834792898</v>
      </c>
    </row>
    <row r="36" spans="2:18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8"/>
        <v>1004</v>
      </c>
      <c r="I36" s="19">
        <v>-1</v>
      </c>
      <c r="J36">
        <f t="shared" si="9"/>
        <v>-1004</v>
      </c>
      <c r="K36" s="18" t="s">
        <v>415</v>
      </c>
      <c r="L36" s="18" t="s">
        <v>141</v>
      </c>
      <c r="M36" s="1">
        <v>44815</v>
      </c>
      <c r="N36" s="28">
        <f t="shared" ca="1" si="5"/>
        <v>-81</v>
      </c>
      <c r="O36">
        <v>0.14000000000000001</v>
      </c>
      <c r="P36" s="18">
        <f t="shared" si="10"/>
        <v>91</v>
      </c>
      <c r="Q36" s="18">
        <f t="shared" si="11"/>
        <v>1.4409081274349145E-3</v>
      </c>
      <c r="R36" s="18">
        <f t="shared" si="12"/>
        <v>1.1416426352652658</v>
      </c>
    </row>
    <row r="37" spans="2:18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8"/>
        <v>1034.46</v>
      </c>
      <c r="I37" s="19">
        <v>-1</v>
      </c>
      <c r="J37">
        <f t="shared" si="9"/>
        <v>-1034.46</v>
      </c>
      <c r="K37" t="s">
        <v>415</v>
      </c>
      <c r="L37" t="s">
        <v>141</v>
      </c>
      <c r="M37" s="1">
        <v>44815</v>
      </c>
      <c r="N37" s="28">
        <f t="shared" ca="1" si="5"/>
        <v>-81</v>
      </c>
      <c r="O37">
        <v>0.35</v>
      </c>
      <c r="P37" s="18">
        <f t="shared" si="10"/>
        <v>91</v>
      </c>
      <c r="Q37" s="18">
        <f t="shared" si="11"/>
        <v>3.303296563134106E-3</v>
      </c>
      <c r="R37" s="18">
        <f t="shared" si="12"/>
        <v>1.3544594503602096</v>
      </c>
    </row>
    <row r="38" spans="2:18">
      <c r="B38" s="1">
        <v>44724</v>
      </c>
      <c r="C38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8"/>
        <v>996.93000000000006</v>
      </c>
      <c r="I38" s="19">
        <v>-1</v>
      </c>
      <c r="J38">
        <f t="shared" si="9"/>
        <v>-996.93000000000006</v>
      </c>
      <c r="K38" s="18" t="s">
        <v>415</v>
      </c>
      <c r="L38" s="18" t="s">
        <v>141</v>
      </c>
      <c r="M38" s="1">
        <v>44815</v>
      </c>
      <c r="N38" s="28">
        <f t="shared" ca="1" si="5"/>
        <v>-81</v>
      </c>
      <c r="O38" s="18">
        <v>0.28000000000000003</v>
      </c>
      <c r="P38" s="18">
        <f t="shared" si="10"/>
        <v>91</v>
      </c>
      <c r="Q38" s="18">
        <f t="shared" si="11"/>
        <v>2.7164309397338382E-3</v>
      </c>
      <c r="R38" s="18">
        <f t="shared" si="12"/>
        <v>1.2834770316028687</v>
      </c>
    </row>
    <row r="39" spans="2:18">
      <c r="B39" s="1">
        <v>44724</v>
      </c>
      <c r="C39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8"/>
        <v>1023.75</v>
      </c>
      <c r="I39" s="19">
        <v>-1</v>
      </c>
      <c r="J39">
        <f t="shared" si="9"/>
        <v>-1023.75</v>
      </c>
      <c r="K39" s="18" t="s">
        <v>415</v>
      </c>
      <c r="L39" s="18" t="s">
        <v>141</v>
      </c>
      <c r="M39" s="1">
        <v>44745</v>
      </c>
      <c r="N39" s="28">
        <f t="shared" ca="1" si="5"/>
        <v>-11</v>
      </c>
      <c r="O39">
        <v>0.11</v>
      </c>
      <c r="P39">
        <f t="shared" si="10"/>
        <v>21</v>
      </c>
      <c r="Q39">
        <f t="shared" si="11"/>
        <v>4.981893106467794E-3</v>
      </c>
      <c r="R39">
        <f t="shared" si="12"/>
        <v>1.5796388699807264</v>
      </c>
    </row>
    <row r="40" spans="2:18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8"/>
        <v>1008</v>
      </c>
      <c r="I40" s="19">
        <v>-1</v>
      </c>
      <c r="J40">
        <f t="shared" si="9"/>
        <v>-1008</v>
      </c>
      <c r="K40" s="18" t="s">
        <v>415</v>
      </c>
      <c r="L40" s="18" t="s">
        <v>141</v>
      </c>
      <c r="M40" s="1">
        <v>44815</v>
      </c>
      <c r="N40" s="28">
        <f t="shared" ca="1" si="5"/>
        <v>-81</v>
      </c>
      <c r="O40" s="18">
        <v>0.11</v>
      </c>
      <c r="P40" s="18">
        <f t="shared" si="10"/>
        <v>91</v>
      </c>
      <c r="Q40" s="18">
        <f t="shared" si="11"/>
        <v>1.1474711970971274E-3</v>
      </c>
      <c r="R40" s="18">
        <f t="shared" si="12"/>
        <v>1.111273693028771</v>
      </c>
    </row>
    <row r="41" spans="2:18">
      <c r="B41" s="1">
        <v>44724</v>
      </c>
      <c r="C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8"/>
        <v>1021.76</v>
      </c>
      <c r="I41" s="19">
        <v>-1</v>
      </c>
      <c r="J41">
        <f t="shared" si="9"/>
        <v>-1021.76</v>
      </c>
      <c r="K41" s="18" t="s">
        <v>415</v>
      </c>
      <c r="L41" s="18" t="s">
        <v>141</v>
      </c>
      <c r="M41" s="1">
        <v>44815</v>
      </c>
      <c r="N41" s="28">
        <f t="shared" ca="1" si="5"/>
        <v>-81</v>
      </c>
      <c r="O41">
        <v>9.6000000000000002E-2</v>
      </c>
      <c r="P41" s="18">
        <f t="shared" si="10"/>
        <v>91</v>
      </c>
      <c r="Q41" s="18">
        <f t="shared" si="11"/>
        <v>1.0078392710637374E-3</v>
      </c>
      <c r="R41" s="18">
        <f t="shared" si="12"/>
        <v>1.0971045918410911</v>
      </c>
    </row>
    <row r="42" spans="2:18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8"/>
        <v>1070.8</v>
      </c>
      <c r="I42" s="19">
        <v>-1</v>
      </c>
      <c r="J42">
        <f t="shared" si="9"/>
        <v>-1070.8</v>
      </c>
      <c r="K42" s="18" t="s">
        <v>415</v>
      </c>
      <c r="L42" s="18" t="s">
        <v>141</v>
      </c>
      <c r="M42" s="1">
        <v>44815</v>
      </c>
      <c r="N42" s="28">
        <f t="shared" ca="1" si="5"/>
        <v>-81</v>
      </c>
      <c r="O42">
        <v>0.22</v>
      </c>
      <c r="P42" s="18">
        <f t="shared" si="10"/>
        <v>91</v>
      </c>
      <c r="Q42" s="18">
        <f t="shared" si="11"/>
        <v>2.1875635052042153E-3</v>
      </c>
      <c r="R42" s="18">
        <f t="shared" si="12"/>
        <v>1.222668827476334</v>
      </c>
    </row>
    <row r="43" spans="2:18">
      <c r="B43" s="1">
        <v>44724</v>
      </c>
      <c r="C43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8"/>
        <v>1030</v>
      </c>
      <c r="I43" s="19">
        <v>-1</v>
      </c>
      <c r="J43">
        <f t="shared" si="9"/>
        <v>-1030</v>
      </c>
      <c r="K43" s="18" t="s">
        <v>415</v>
      </c>
      <c r="L43" s="18" t="s">
        <v>141</v>
      </c>
      <c r="M43" s="1">
        <v>44815</v>
      </c>
      <c r="N43" s="28">
        <f t="shared" ca="1" si="5"/>
        <v>-81</v>
      </c>
      <c r="O43">
        <v>0.73</v>
      </c>
      <c r="P43" s="18">
        <f t="shared" si="10"/>
        <v>91</v>
      </c>
      <c r="Q43" s="18">
        <f t="shared" si="11"/>
        <v>6.0414888024045155E-3</v>
      </c>
      <c r="R43" s="18">
        <f t="shared" si="12"/>
        <v>1.7404517756281392</v>
      </c>
    </row>
    <row r="44" spans="2:18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8"/>
        <v>1033.1999999999998</v>
      </c>
      <c r="I44" s="19">
        <v>-1</v>
      </c>
      <c r="J44" s="18">
        <f t="shared" ref="J44:J45" si="13">I44*H44</f>
        <v>-1033.1999999999998</v>
      </c>
      <c r="K44" s="18" t="s">
        <v>415</v>
      </c>
      <c r="L44" s="18" t="s">
        <v>141</v>
      </c>
      <c r="M44" s="1">
        <v>44815</v>
      </c>
      <c r="N44" s="28">
        <f t="shared" ca="1" si="5"/>
        <v>-81</v>
      </c>
      <c r="O44" s="18">
        <v>0.26500000000000001</v>
      </c>
      <c r="P44" s="18">
        <f t="shared" si="10"/>
        <v>91</v>
      </c>
      <c r="Q44" s="18">
        <f t="shared" si="11"/>
        <v>2.5865494959438351E-3</v>
      </c>
      <c r="R44" s="18">
        <f t="shared" si="12"/>
        <v>1.2682719851123665</v>
      </c>
    </row>
    <row r="45" spans="2:18">
      <c r="B45" s="1">
        <v>44724</v>
      </c>
      <c r="C45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8"/>
        <v>1015.4499999999999</v>
      </c>
      <c r="I45" s="19">
        <v>-1</v>
      </c>
      <c r="J45">
        <f t="shared" si="13"/>
        <v>-1015.4499999999999</v>
      </c>
      <c r="K45" s="18" t="s">
        <v>415</v>
      </c>
      <c r="L45" s="18" t="s">
        <v>141</v>
      </c>
      <c r="M45" s="1">
        <v>44815</v>
      </c>
      <c r="N45" s="28">
        <f t="shared" ca="1" si="5"/>
        <v>-81</v>
      </c>
      <c r="O45">
        <v>0.13</v>
      </c>
      <c r="P45" s="18">
        <f t="shared" si="10"/>
        <v>91</v>
      </c>
      <c r="Q45" s="18">
        <f t="shared" si="11"/>
        <v>1.3439532058281412E-3</v>
      </c>
      <c r="R45" s="18">
        <f t="shared" si="12"/>
        <v>1.1315186671225852</v>
      </c>
    </row>
    <row r="46" spans="2:18">
      <c r="B46" s="1">
        <v>44724</v>
      </c>
      <c r="C46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8"/>
        <v>997.5</v>
      </c>
      <c r="I46" s="19">
        <v>-1</v>
      </c>
      <c r="J46" s="18">
        <f t="shared" ref="J46" si="14">I46*H46</f>
        <v>-997.5</v>
      </c>
      <c r="K46" s="18" t="s">
        <v>415</v>
      </c>
      <c r="L46" s="18" t="s">
        <v>141</v>
      </c>
      <c r="M46" s="1">
        <v>44815</v>
      </c>
      <c r="N46" s="28">
        <f t="shared" ca="1" si="5"/>
        <v>-81</v>
      </c>
      <c r="O46">
        <v>0.16</v>
      </c>
      <c r="P46" s="18">
        <f t="shared" si="10"/>
        <v>91</v>
      </c>
      <c r="Q46" s="18">
        <f t="shared" si="11"/>
        <v>1.6323198533032546E-3</v>
      </c>
      <c r="R46" s="18">
        <f t="shared" si="12"/>
        <v>1.1618934910298244</v>
      </c>
    </row>
    <row r="47" spans="2:18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8"/>
        <v>1083.2</v>
      </c>
      <c r="I47" s="19">
        <v>-1</v>
      </c>
      <c r="J47" s="18">
        <f t="shared" ref="J47" si="15">I47*H47</f>
        <v>-1083.2</v>
      </c>
      <c r="K47" s="18" t="s">
        <v>415</v>
      </c>
      <c r="L47" s="18" t="s">
        <v>141</v>
      </c>
      <c r="M47" s="1">
        <v>44815</v>
      </c>
      <c r="N47" s="28">
        <f t="shared" ca="1" si="5"/>
        <v>-81</v>
      </c>
      <c r="O47" s="18">
        <v>0.09</v>
      </c>
      <c r="P47" s="18">
        <f t="shared" si="10"/>
        <v>91</v>
      </c>
      <c r="Q47" s="18">
        <f t="shared" si="11"/>
        <v>9.4745620432945543E-4</v>
      </c>
      <c r="R47" s="18">
        <f t="shared" si="12"/>
        <v>1.0910327272627209</v>
      </c>
    </row>
    <row r="48" spans="2:18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8"/>
        <v>1016.64</v>
      </c>
      <c r="I48" s="19">
        <v>-1</v>
      </c>
      <c r="J48" s="18">
        <f t="shared" ref="J48" si="16">I48*H48</f>
        <v>-1016.64</v>
      </c>
      <c r="K48" s="18" t="s">
        <v>415</v>
      </c>
      <c r="L48" s="18" t="s">
        <v>141</v>
      </c>
      <c r="M48" s="1">
        <v>44815</v>
      </c>
      <c r="N48" s="28">
        <f t="shared" ca="1" si="5"/>
        <v>-81</v>
      </c>
      <c r="O48" s="18">
        <v>0.3</v>
      </c>
      <c r="P48" s="18">
        <f t="shared" si="10"/>
        <v>91</v>
      </c>
      <c r="Q48" s="18">
        <f t="shared" si="11"/>
        <v>2.8872839838995912E-3</v>
      </c>
      <c r="R48" s="18">
        <f t="shared" si="12"/>
        <v>1.3037534691790746</v>
      </c>
    </row>
    <row r="49" spans="1:18">
      <c r="B49" s="1">
        <v>44724</v>
      </c>
      <c r="C49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8"/>
        <v>1035.5999999999999</v>
      </c>
      <c r="I49" s="19">
        <v>-1</v>
      </c>
      <c r="J49" s="18">
        <f t="shared" ref="J49:J50" si="17">I49*H49</f>
        <v>-1035.5999999999999</v>
      </c>
      <c r="K49" s="18" t="s">
        <v>415</v>
      </c>
      <c r="L49" s="18" t="s">
        <v>163</v>
      </c>
      <c r="M49" s="1">
        <v>44801</v>
      </c>
      <c r="N49" s="28">
        <f t="shared" ca="1" si="5"/>
        <v>-67</v>
      </c>
      <c r="O49">
        <v>0.12</v>
      </c>
      <c r="P49" s="18">
        <f t="shared" si="10"/>
        <v>77</v>
      </c>
      <c r="Q49" s="18">
        <f t="shared" si="11"/>
        <v>1.4728847386982213E-3</v>
      </c>
      <c r="R49" s="18">
        <f t="shared" si="12"/>
        <v>1.1450012193329568</v>
      </c>
    </row>
    <row r="50" spans="1:18">
      <c r="B50" s="1">
        <v>44724</v>
      </c>
      <c r="C50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8"/>
        <v>993.2</v>
      </c>
      <c r="I50" s="19">
        <v>-1</v>
      </c>
      <c r="J50">
        <f t="shared" si="17"/>
        <v>-993.2</v>
      </c>
      <c r="K50" s="18" t="s">
        <v>415</v>
      </c>
      <c r="L50" s="18" t="s">
        <v>163</v>
      </c>
      <c r="M50" s="1">
        <v>44780</v>
      </c>
      <c r="N50" s="28">
        <f t="shared" ca="1" si="5"/>
        <v>-46</v>
      </c>
      <c r="O50">
        <v>9.4899999999999998E-2</v>
      </c>
      <c r="P50" s="18">
        <f t="shared" si="10"/>
        <v>56</v>
      </c>
      <c r="Q50" s="18">
        <f t="shared" si="11"/>
        <v>1.6202940261609289E-3</v>
      </c>
      <c r="R50" s="18">
        <f t="shared" si="12"/>
        <v>1.1606107956028482</v>
      </c>
    </row>
    <row r="51" spans="1:18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SUMPRODUCT(($C$11:$C$100=C51)*($E$11:$E$100))</f>
        <v>7</v>
      </c>
      <c r="G51" s="18">
        <v>155.49</v>
      </c>
      <c r="H51" s="18">
        <f t="shared" ref="H51:H58" si="18">G51*E51</f>
        <v>1088.43</v>
      </c>
      <c r="I51" s="19">
        <v>-1</v>
      </c>
      <c r="J51" s="18">
        <f t="shared" ref="J51" si="19">I51*H51</f>
        <v>-1088.43</v>
      </c>
      <c r="K51" s="18" t="s">
        <v>415</v>
      </c>
      <c r="L51" s="18" t="s">
        <v>141</v>
      </c>
      <c r="M51" s="1">
        <v>44815</v>
      </c>
      <c r="N51" s="28">
        <f t="shared" ca="1" si="5"/>
        <v>-81</v>
      </c>
      <c r="O51">
        <v>0.14000000000000001</v>
      </c>
      <c r="P51" s="18">
        <f t="shared" si="10"/>
        <v>91</v>
      </c>
      <c r="Q51" s="18">
        <f t="shared" si="11"/>
        <v>1.4409081274349145E-3</v>
      </c>
      <c r="R51" s="18">
        <f t="shared" si="12"/>
        <v>1.1416426352652658</v>
      </c>
    </row>
    <row r="52" spans="1:18">
      <c r="B52" s="1">
        <v>44729</v>
      </c>
      <c r="C52" t="s">
        <v>1063</v>
      </c>
      <c r="D52" t="s">
        <v>2</v>
      </c>
      <c r="E52" s="19">
        <v>60</v>
      </c>
      <c r="F52" s="27" cm="1">
        <f t="array" ref="F52">SUMPRODUCT(($C$11:$C$100=C52)*($E$11:$E$100))</f>
        <v>120</v>
      </c>
      <c r="G52">
        <v>17.97</v>
      </c>
      <c r="H52" s="27">
        <f t="shared" si="18"/>
        <v>1078.1999999999998</v>
      </c>
      <c r="I52" s="27">
        <v>-1</v>
      </c>
      <c r="J52" s="27">
        <f t="shared" ref="J52" si="20">I52*H52</f>
        <v>-1078.1999999999998</v>
      </c>
      <c r="K52" t="s">
        <v>1064</v>
      </c>
      <c r="L52" t="s">
        <v>142</v>
      </c>
      <c r="M52" s="1">
        <v>44752</v>
      </c>
      <c r="N52" s="28">
        <f t="shared" ref="N52" ca="1" si="21">$M$9-M52</f>
        <v>-18</v>
      </c>
      <c r="O52" s="27">
        <v>0.16561899999999999</v>
      </c>
      <c r="P52" s="27">
        <f t="shared" si="10"/>
        <v>23</v>
      </c>
      <c r="Q52" s="27">
        <f t="shared" ref="Q52" si="22">(1+O52)^(1/P52)-1</f>
        <v>6.6853905718118334E-3</v>
      </c>
      <c r="R52" s="27">
        <f t="shared" ref="R52" si="23">(1+Q52)^92</f>
        <v>1.8459777917460405</v>
      </c>
    </row>
    <row r="53" spans="1:18">
      <c r="B53" s="1">
        <v>44729</v>
      </c>
      <c r="C53" t="s">
        <v>1065</v>
      </c>
      <c r="D53" s="27" t="s">
        <v>2</v>
      </c>
      <c r="E53">
        <v>30</v>
      </c>
      <c r="F53" s="27" cm="1">
        <f t="array" ref="F53">SUMPRODUCT(($C$11:$C$100=C53)*($E$11:$E$100))</f>
        <v>30</v>
      </c>
      <c r="G53">
        <v>32.65</v>
      </c>
      <c r="H53">
        <f t="shared" si="18"/>
        <v>979.5</v>
      </c>
      <c r="I53" s="27">
        <v>-1</v>
      </c>
      <c r="J53" s="27">
        <f t="shared" ref="J53" si="24">I53*H53</f>
        <v>-979.5</v>
      </c>
      <c r="K53" t="s">
        <v>415</v>
      </c>
      <c r="L53" s="27" t="s">
        <v>142</v>
      </c>
      <c r="M53" s="1">
        <v>44822</v>
      </c>
      <c r="N53" s="28">
        <f t="shared" ref="N53" ca="1" si="25">$M$9-M53</f>
        <v>-88</v>
      </c>
      <c r="O53" s="27">
        <v>0.44709700000000002</v>
      </c>
      <c r="P53" s="27">
        <f t="shared" si="10"/>
        <v>93</v>
      </c>
      <c r="Q53" s="27">
        <f t="shared" ref="Q53" si="26">(1+O53)^(1/P53)-1</f>
        <v>3.981663700681537E-3</v>
      </c>
      <c r="R53" s="27">
        <f t="shared" ref="R53" si="27">(1+Q53)^92</f>
        <v>1.4413579971829127</v>
      </c>
    </row>
    <row r="54" spans="1:18">
      <c r="B54" s="1">
        <v>44729</v>
      </c>
      <c r="C54" s="27" t="s">
        <v>1080</v>
      </c>
      <c r="D54" t="s">
        <v>2</v>
      </c>
      <c r="E54">
        <v>10</v>
      </c>
      <c r="F54" s="27" cm="1">
        <f t="array" ref="F54">SUMPRODUCT(($C$11:$C$100=C54)*($E$11:$E$100))</f>
        <v>10</v>
      </c>
      <c r="G54">
        <v>94.7</v>
      </c>
      <c r="H54">
        <f t="shared" si="18"/>
        <v>947</v>
      </c>
      <c r="I54" s="27">
        <v>-1</v>
      </c>
      <c r="J54" s="27">
        <f t="shared" ref="J54" si="28">I54*H54</f>
        <v>-947</v>
      </c>
      <c r="K54" t="s">
        <v>435</v>
      </c>
      <c r="L54" t="s">
        <v>142</v>
      </c>
      <c r="M54" s="1">
        <v>44794</v>
      </c>
      <c r="N54" s="28">
        <f t="shared" ref="N54:N58" ca="1" si="29">$M$9-M54</f>
        <v>-60</v>
      </c>
      <c r="O54" s="27">
        <v>0.44709700000000002</v>
      </c>
      <c r="P54" s="27">
        <f t="shared" si="10"/>
        <v>65</v>
      </c>
      <c r="Q54" s="27">
        <f t="shared" ref="Q54" si="30">(1+O54)^(1/P54)-1</f>
        <v>5.7017237745042859E-3</v>
      </c>
      <c r="R54" s="27">
        <f t="shared" ref="R54" si="31">(1+Q54)^92</f>
        <v>1.6871973902345887</v>
      </c>
    </row>
    <row r="55" spans="1:18">
      <c r="B55" s="1">
        <v>44729</v>
      </c>
      <c r="C55" t="s">
        <v>1081</v>
      </c>
      <c r="D55" s="27" t="s">
        <v>2</v>
      </c>
      <c r="E55">
        <v>30</v>
      </c>
      <c r="F55" s="27" cm="1">
        <f t="array" ref="F55">SUMPRODUCT(($C$11:$C$100=C55)*($E$11:$E$100))</f>
        <v>30</v>
      </c>
      <c r="G55">
        <v>32.79</v>
      </c>
      <c r="H55">
        <f t="shared" si="18"/>
        <v>983.69999999999993</v>
      </c>
      <c r="I55" s="27">
        <v>-1</v>
      </c>
      <c r="J55" s="27">
        <f t="shared" ref="J55" si="32">I55*H55</f>
        <v>-983.69999999999993</v>
      </c>
      <c r="K55" s="27" t="s">
        <v>112</v>
      </c>
      <c r="L55" t="s">
        <v>163</v>
      </c>
      <c r="M55" s="1">
        <v>44780</v>
      </c>
      <c r="N55" s="28">
        <f t="shared" ca="1" si="29"/>
        <v>-46</v>
      </c>
      <c r="O55" s="27">
        <v>7.9225000000000004E-2</v>
      </c>
      <c r="P55" s="27">
        <f t="shared" si="10"/>
        <v>51</v>
      </c>
      <c r="Q55" s="27">
        <f t="shared" ref="Q55" si="33">(1+O55)^(1/P55)-1</f>
        <v>1.496082544978572E-3</v>
      </c>
      <c r="R55" s="27">
        <f t="shared" ref="R55" si="34">(1+Q55)^92</f>
        <v>1.1474438584033493</v>
      </c>
    </row>
    <row r="56" spans="1:18">
      <c r="B56" s="1">
        <v>44729</v>
      </c>
      <c r="C56" t="s">
        <v>1082</v>
      </c>
      <c r="D56" s="27" t="s">
        <v>2</v>
      </c>
      <c r="E56">
        <v>6</v>
      </c>
      <c r="F56" s="19" cm="1">
        <f t="array" ref="F56">SUMPRODUCT(($C$11:$C$100=C56)*($E$11:$E$100))</f>
        <v>6</v>
      </c>
      <c r="G56">
        <v>177.21</v>
      </c>
      <c r="H56">
        <f t="shared" si="18"/>
        <v>1063.26</v>
      </c>
      <c r="I56" s="27">
        <v>-1</v>
      </c>
      <c r="J56" s="27">
        <f t="shared" ref="J56" si="35">I56*H56</f>
        <v>-1063.26</v>
      </c>
      <c r="K56" t="s">
        <v>1086</v>
      </c>
      <c r="L56" t="s">
        <v>11</v>
      </c>
      <c r="M56" s="1">
        <v>44766</v>
      </c>
      <c r="N56" s="28">
        <f t="shared" ca="1" si="29"/>
        <v>-32</v>
      </c>
      <c r="O56" s="27">
        <v>4.7683999999999997E-2</v>
      </c>
      <c r="P56" s="27">
        <f t="shared" si="10"/>
        <v>37</v>
      </c>
      <c r="Q56" s="27">
        <f t="shared" ref="Q56" si="36">(1+O56)^(1/P56)-1</f>
        <v>1.2597661832201013E-3</v>
      </c>
      <c r="R56" s="27">
        <f t="shared" ref="R56" si="37">(1+Q56)^92</f>
        <v>1.122799979907529</v>
      </c>
    </row>
    <row r="57" spans="1:18">
      <c r="B57" s="1">
        <v>44729</v>
      </c>
      <c r="C57" t="s">
        <v>1085</v>
      </c>
      <c r="D57" s="27" t="s">
        <v>2</v>
      </c>
      <c r="E57">
        <v>16</v>
      </c>
      <c r="F57" s="19" cm="1">
        <f t="array" ref="F57">SUMPRODUCT(($C$11:$C$100=C57)*($E$11:$E$100))</f>
        <v>16</v>
      </c>
      <c r="G57">
        <v>64.319999999999993</v>
      </c>
      <c r="H57">
        <f t="shared" si="18"/>
        <v>1029.1199999999999</v>
      </c>
      <c r="I57" s="27">
        <v>-1</v>
      </c>
      <c r="J57" s="27">
        <f t="shared" ref="J57" si="38">I57*H57</f>
        <v>-1029.1199999999999</v>
      </c>
      <c r="K57" t="s">
        <v>190</v>
      </c>
      <c r="L57" s="27" t="s">
        <v>163</v>
      </c>
      <c r="M57" s="1">
        <v>44759</v>
      </c>
      <c r="N57" s="28">
        <f t="shared" ca="1" si="29"/>
        <v>-25</v>
      </c>
      <c r="O57" s="27">
        <v>3.1424000000000001E-2</v>
      </c>
      <c r="P57" s="27">
        <f t="shared" si="10"/>
        <v>30</v>
      </c>
      <c r="Q57" s="27">
        <f t="shared" ref="Q57:Q58" si="39">(1+O57)^(1/P57)-1</f>
        <v>1.0318777434383808E-3</v>
      </c>
      <c r="R57" s="27">
        <f t="shared" ref="R57:R58" si="40">(1+Q57)^92</f>
        <v>1.0995310894115367</v>
      </c>
    </row>
    <row r="58" spans="1:18">
      <c r="B58" s="1">
        <v>44730</v>
      </c>
      <c r="C58" t="s">
        <v>1063</v>
      </c>
      <c r="D58" t="s">
        <v>2</v>
      </c>
      <c r="E58">
        <v>60</v>
      </c>
      <c r="F58" s="19" cm="1">
        <f t="array" ref="F58">SUMPRODUCT(($C$11:$C$100=C58)*($E$11:$E$100))</f>
        <v>120</v>
      </c>
      <c r="G58">
        <v>17.97</v>
      </c>
      <c r="H58">
        <f t="shared" si="18"/>
        <v>1078.1999999999998</v>
      </c>
      <c r="I58" s="32">
        <v>-1</v>
      </c>
      <c r="J58" s="32">
        <f t="shared" ref="J58" si="41">I58*H58</f>
        <v>-1078.1999999999998</v>
      </c>
      <c r="K58" t="s">
        <v>1064</v>
      </c>
      <c r="L58" t="s">
        <v>142</v>
      </c>
      <c r="M58" s="1">
        <v>44766</v>
      </c>
      <c r="N58" s="28">
        <f t="shared" ca="1" si="29"/>
        <v>-32</v>
      </c>
      <c r="O58" s="32">
        <v>2.7649E-2</v>
      </c>
      <c r="P58">
        <f t="shared" si="10"/>
        <v>36</v>
      </c>
      <c r="Q58" s="32">
        <f t="shared" ref="Q58" si="42">(1+O58)^(1/P58)-1</f>
        <v>7.5788897060924398E-4</v>
      </c>
      <c r="R58" s="32">
        <f t="shared" ref="R58" si="43">(1+Q58)^92</f>
        <v>1.0721858084819609</v>
      </c>
    </row>
    <row r="59" spans="1:18">
      <c r="A59">
        <v>202</v>
      </c>
      <c r="B59" s="1">
        <v>44734</v>
      </c>
      <c r="C59" t="s">
        <v>1113</v>
      </c>
      <c r="D59" t="s">
        <v>2</v>
      </c>
      <c r="E59">
        <v>5</v>
      </c>
      <c r="F59" s="19" cm="1">
        <f t="array" ref="F59">SUMPRODUCT(($C$11:$C$100=C59)*($E$11:$E$100))</f>
        <v>5</v>
      </c>
      <c r="G59">
        <v>208.52</v>
      </c>
      <c r="H59">
        <f>G59*E59</f>
        <v>1042.6000000000001</v>
      </c>
      <c r="I59" s="31">
        <v>-1</v>
      </c>
      <c r="J59" s="31">
        <f t="shared" ref="J59" si="44">I59*H59</f>
        <v>-1042.6000000000001</v>
      </c>
      <c r="K59" t="s">
        <v>1100</v>
      </c>
      <c r="M59" s="1">
        <v>44782</v>
      </c>
      <c r="N59" s="28">
        <f ca="1">$M$9-M59</f>
        <v>-48</v>
      </c>
      <c r="O59">
        <v>6.7000000000000004E-2</v>
      </c>
      <c r="P59">
        <f>M59-B59</f>
        <v>48</v>
      </c>
      <c r="Q59">
        <f>(1+O59)^(1/P59)-1</f>
        <v>1.3519750186554713E-3</v>
      </c>
      <c r="R59">
        <f>(1+Q59)^92</f>
        <v>1.1323529188332864</v>
      </c>
    </row>
    <row r="60" spans="1:18">
      <c r="A60">
        <v>37</v>
      </c>
      <c r="B60" s="1">
        <v>44734</v>
      </c>
      <c r="C60" t="s">
        <v>1116</v>
      </c>
      <c r="D60" t="s">
        <v>2</v>
      </c>
      <c r="E60">
        <v>25</v>
      </c>
      <c r="F60" s="19" cm="1">
        <f t="array" ref="F60">SUMPRODUCT(($C$11:$C$100=C60)*($E$11:$E$100))</f>
        <v>25</v>
      </c>
      <c r="G60">
        <v>40.15</v>
      </c>
      <c r="H60">
        <f>G60*E60</f>
        <v>1003.75</v>
      </c>
      <c r="I60" s="32">
        <v>-1</v>
      </c>
      <c r="J60" s="32">
        <f t="shared" ref="J60" si="45">I60*H60</f>
        <v>-1003.75</v>
      </c>
      <c r="K60" s="32" t="s">
        <v>1100</v>
      </c>
      <c r="M60" s="1">
        <v>44768</v>
      </c>
      <c r="N60" s="28">
        <f ca="1">$M$9-M60</f>
        <v>-34</v>
      </c>
      <c r="O60">
        <v>0.08</v>
      </c>
      <c r="P60">
        <f>M60-B60</f>
        <v>34</v>
      </c>
      <c r="Q60">
        <f>(1+O60)^(1/P60)-1</f>
        <v>2.2661238194909838E-3</v>
      </c>
      <c r="R60">
        <f>(1+Q60)^92</f>
        <v>1.2315179609375255</v>
      </c>
    </row>
  </sheetData>
  <conditionalFormatting sqref="N24:N60">
    <cfRule type="expression" priority="1">
      <formula>"&gt;=0"</formula>
    </cfRule>
  </conditionalFormatting>
  <conditionalFormatting sqref="Q26:Q6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1066</v>
      </c>
      <c r="C1" t="s">
        <v>1067</v>
      </c>
      <c r="D1" t="s">
        <v>1068</v>
      </c>
      <c r="E1" t="s">
        <v>1069</v>
      </c>
      <c r="F1" t="s">
        <v>1070</v>
      </c>
      <c r="G1" t="s">
        <v>1071</v>
      </c>
      <c r="H1" t="s">
        <v>1072</v>
      </c>
      <c r="I1" t="s">
        <v>1073</v>
      </c>
      <c r="J1" t="s">
        <v>1074</v>
      </c>
      <c r="K1" t="s">
        <v>1075</v>
      </c>
      <c r="L1" t="s">
        <v>1076</v>
      </c>
      <c r="M1" t="s">
        <v>11</v>
      </c>
      <c r="N1" t="s">
        <v>190</v>
      </c>
      <c r="O1" t="s">
        <v>1077</v>
      </c>
      <c r="P1" t="s">
        <v>1078</v>
      </c>
    </row>
    <row r="2" spans="1:16">
      <c r="A2" t="s">
        <v>1079</v>
      </c>
    </row>
    <row r="3" spans="1:16" hidden="1">
      <c r="A3" t="s">
        <v>670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415</v>
      </c>
      <c r="N3" t="s">
        <v>142</v>
      </c>
      <c r="O3">
        <v>1.169745</v>
      </c>
      <c r="P3">
        <v>1.4964930000000001</v>
      </c>
    </row>
    <row r="4" spans="1:16" hidden="1">
      <c r="A4" t="s">
        <v>8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415</v>
      </c>
      <c r="N4" t="s">
        <v>141</v>
      </c>
      <c r="O4">
        <v>1.3037240000000001</v>
      </c>
      <c r="P4">
        <v>1.070206</v>
      </c>
    </row>
    <row r="5" spans="1:16" hidden="1">
      <c r="A5" t="s">
        <v>1087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1083</v>
      </c>
      <c r="N5" t="s">
        <v>1084</v>
      </c>
      <c r="O5">
        <v>1.217805</v>
      </c>
      <c r="P5">
        <v>2.6376529999999998</v>
      </c>
    </row>
    <row r="6" spans="1:16" hidden="1">
      <c r="A6" t="s">
        <v>70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10</v>
      </c>
      <c r="N6" t="s">
        <v>142</v>
      </c>
      <c r="O6">
        <v>0.70258799999999999</v>
      </c>
      <c r="P6">
        <v>1.118719</v>
      </c>
    </row>
    <row r="7" spans="1:16" hidden="1">
      <c r="A7" t="s">
        <v>1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10</v>
      </c>
      <c r="N7" t="s">
        <v>141</v>
      </c>
      <c r="O7">
        <v>1.8037380000000001</v>
      </c>
      <c r="P7">
        <v>1.966934</v>
      </c>
    </row>
    <row r="8" spans="1:16" hidden="1">
      <c r="A8" t="s">
        <v>1088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1083</v>
      </c>
      <c r="N8" t="s">
        <v>1084</v>
      </c>
      <c r="O8">
        <v>1.0341260000000001</v>
      </c>
      <c r="P8">
        <v>1.277412</v>
      </c>
    </row>
    <row r="9" spans="1:16" hidden="1">
      <c r="A9" t="s">
        <v>1065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415</v>
      </c>
      <c r="N9" t="s">
        <v>142</v>
      </c>
      <c r="O9">
        <v>0.90806299999999995</v>
      </c>
      <c r="P9">
        <v>0.61366799999999999</v>
      </c>
    </row>
    <row r="10" spans="1:16" hidden="1">
      <c r="A10" t="s">
        <v>1089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1083</v>
      </c>
      <c r="N10" t="s">
        <v>142</v>
      </c>
      <c r="O10">
        <v>0.23375199999999999</v>
      </c>
      <c r="P10">
        <v>0.29233599999999998</v>
      </c>
    </row>
    <row r="11" spans="1:16" hidden="1">
      <c r="A11" t="s">
        <v>1090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435</v>
      </c>
      <c r="N11" t="s">
        <v>142</v>
      </c>
      <c r="O11">
        <v>0.17271500000000001</v>
      </c>
      <c r="P11">
        <v>0.15081700000000001</v>
      </c>
    </row>
    <row r="12" spans="1:16" hidden="1">
      <c r="A12" t="s">
        <v>1091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415</v>
      </c>
      <c r="N12" t="s">
        <v>142</v>
      </c>
      <c r="O12">
        <v>2.122687</v>
      </c>
      <c r="P12">
        <v>1.7219869999999999</v>
      </c>
    </row>
    <row r="13" spans="1:16">
      <c r="A13" t="s">
        <v>491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415</v>
      </c>
      <c r="N13" t="s">
        <v>141</v>
      </c>
      <c r="O13">
        <v>0.528895</v>
      </c>
      <c r="P13">
        <v>0.53219000000000005</v>
      </c>
    </row>
    <row r="14" spans="1:16" hidden="1">
      <c r="A14" t="s">
        <v>1092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415</v>
      </c>
      <c r="N14" t="s">
        <v>141</v>
      </c>
      <c r="O14">
        <v>2.7651599999999998</v>
      </c>
      <c r="P14">
        <v>2.0984509999999998</v>
      </c>
    </row>
    <row r="15" spans="1:16" hidden="1">
      <c r="A15" t="s">
        <v>490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415</v>
      </c>
      <c r="N15" t="s">
        <v>141</v>
      </c>
      <c r="O15">
        <v>1.2629410000000001</v>
      </c>
      <c r="P15">
        <v>1.5261990000000001</v>
      </c>
    </row>
    <row r="16" spans="1:16" hidden="1">
      <c r="A16" t="s">
        <v>863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415</v>
      </c>
      <c r="N16" t="s">
        <v>141</v>
      </c>
      <c r="O16">
        <v>1.0108539999999999</v>
      </c>
      <c r="P16">
        <v>0.78375700000000004</v>
      </c>
    </row>
    <row r="17" spans="1:16" hidden="1">
      <c r="A17" t="s">
        <v>6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415</v>
      </c>
      <c r="N17" t="s">
        <v>141</v>
      </c>
      <c r="O17">
        <v>1.5396829999999999</v>
      </c>
      <c r="P17">
        <v>1.588964</v>
      </c>
    </row>
    <row r="18" spans="1:16" hidden="1">
      <c r="A18" t="s">
        <v>5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415</v>
      </c>
      <c r="N18" t="s">
        <v>141</v>
      </c>
      <c r="O18">
        <v>1.562082</v>
      </c>
      <c r="P18">
        <v>1.6726270000000001</v>
      </c>
    </row>
    <row r="19" spans="1:16" hidden="1">
      <c r="A19" t="s">
        <v>509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415</v>
      </c>
      <c r="N19" t="s">
        <v>142</v>
      </c>
      <c r="O19">
        <v>0.80122099999999996</v>
      </c>
      <c r="P19">
        <v>1.3889879999999999</v>
      </c>
    </row>
    <row r="20" spans="1:16" hidden="1">
      <c r="A20" t="s">
        <v>1093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1083</v>
      </c>
      <c r="N20" t="s">
        <v>1084</v>
      </c>
      <c r="O20">
        <v>1.7385029999999999</v>
      </c>
      <c r="P20">
        <v>1.844446</v>
      </c>
    </row>
    <row r="21" spans="1:16" hidden="1">
      <c r="A21" t="s">
        <v>1094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415</v>
      </c>
      <c r="N21" t="s">
        <v>163</v>
      </c>
      <c r="O21">
        <v>1.653332</v>
      </c>
      <c r="P21">
        <v>1.363696</v>
      </c>
    </row>
    <row r="22" spans="1:16" hidden="1">
      <c r="A22" t="s">
        <v>1095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1083</v>
      </c>
      <c r="N22" t="s">
        <v>1084</v>
      </c>
      <c r="O22">
        <v>1.399937</v>
      </c>
      <c r="P22">
        <v>1.1735009999999999</v>
      </c>
    </row>
    <row r="23" spans="1:16" hidden="1">
      <c r="A23" t="s">
        <v>437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415</v>
      </c>
      <c r="N23" t="s">
        <v>141</v>
      </c>
      <c r="O23">
        <v>1.16265</v>
      </c>
      <c r="P23">
        <v>0.94480500000000001</v>
      </c>
    </row>
    <row r="24" spans="1:16" hidden="1">
      <c r="A24" t="s">
        <v>1096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10</v>
      </c>
      <c r="N24" t="s">
        <v>141</v>
      </c>
      <c r="O24">
        <v>1.651859</v>
      </c>
      <c r="P24">
        <v>1.9463900000000001</v>
      </c>
    </row>
    <row r="25" spans="1:16" hidden="1">
      <c r="A25" t="s">
        <v>1097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1083</v>
      </c>
      <c r="N25" t="s">
        <v>1084</v>
      </c>
      <c r="O25">
        <v>0.756687</v>
      </c>
      <c r="P25">
        <v>0.66899200000000003</v>
      </c>
    </row>
    <row r="26" spans="1:16" hidden="1">
      <c r="A26" t="s">
        <v>1098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1083</v>
      </c>
      <c r="N26" t="s">
        <v>1084</v>
      </c>
      <c r="O26">
        <v>1.43574</v>
      </c>
      <c r="P26">
        <v>1.8615330000000001</v>
      </c>
    </row>
    <row r="27" spans="1:16" hidden="1">
      <c r="A27" t="s">
        <v>427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1083</v>
      </c>
      <c r="N27" t="s">
        <v>1084</v>
      </c>
      <c r="O27">
        <v>1.349588</v>
      </c>
      <c r="P27">
        <v>1.447878</v>
      </c>
    </row>
    <row r="28" spans="1:16" hidden="1">
      <c r="A28" t="s">
        <v>1099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1100</v>
      </c>
      <c r="N28" t="s">
        <v>163</v>
      </c>
      <c r="O28">
        <v>0.95375500000000002</v>
      </c>
      <c r="P28">
        <v>1.2301260000000001</v>
      </c>
    </row>
    <row r="29" spans="1:16" hidden="1">
      <c r="A29" t="s">
        <v>1101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1083</v>
      </c>
      <c r="N29" t="s">
        <v>163</v>
      </c>
      <c r="O29">
        <v>1.3214509999999999</v>
      </c>
      <c r="P29">
        <v>0.62551000000000001</v>
      </c>
    </row>
    <row r="30" spans="1:16" hidden="1">
      <c r="A30" t="s">
        <v>1102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1103</v>
      </c>
      <c r="N30" t="s">
        <v>141</v>
      </c>
      <c r="O30">
        <v>0.59500200000000003</v>
      </c>
      <c r="P30">
        <v>1.068041</v>
      </c>
    </row>
    <row r="31" spans="1:16" hidden="1">
      <c r="A31" t="s">
        <v>434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1083</v>
      </c>
      <c r="N31" t="s">
        <v>1084</v>
      </c>
      <c r="O31">
        <v>3.2986309999999999</v>
      </c>
      <c r="P31">
        <v>2.5202179999999998</v>
      </c>
    </row>
    <row r="32" spans="1:16" hidden="1">
      <c r="A32" t="s">
        <v>1104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1083</v>
      </c>
      <c r="N32" t="s">
        <v>1084</v>
      </c>
      <c r="O32">
        <v>1.1476219999999999</v>
      </c>
      <c r="P32">
        <v>2.1265019999999999</v>
      </c>
    </row>
    <row r="33" spans="1:16" hidden="1">
      <c r="A33" t="s">
        <v>1105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1083</v>
      </c>
      <c r="N33" t="s">
        <v>1084</v>
      </c>
      <c r="O33">
        <v>5.086322</v>
      </c>
      <c r="P33">
        <v>7.0583749999999998</v>
      </c>
    </row>
    <row r="34" spans="1:16">
      <c r="A34" t="s">
        <v>1106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1083</v>
      </c>
      <c r="N34" t="s">
        <v>1084</v>
      </c>
      <c r="O34">
        <v>0.33126499999999998</v>
      </c>
      <c r="P34">
        <v>0.38918799999999998</v>
      </c>
    </row>
    <row r="35" spans="1:16" hidden="1">
      <c r="A35" t="s">
        <v>1107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435</v>
      </c>
      <c r="N35" t="s">
        <v>163</v>
      </c>
      <c r="O35">
        <v>2.6453730000000002</v>
      </c>
      <c r="P35">
        <v>2.8957869999999999</v>
      </c>
    </row>
    <row r="36" spans="1:16">
      <c r="A36" t="s">
        <v>1082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1083</v>
      </c>
      <c r="N36" t="s">
        <v>1084</v>
      </c>
      <c r="O36">
        <v>0.53851800000000005</v>
      </c>
      <c r="P36">
        <v>0.45823000000000003</v>
      </c>
    </row>
    <row r="37" spans="1:16" hidden="1">
      <c r="A37" t="s">
        <v>1108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1083</v>
      </c>
      <c r="N37" t="s">
        <v>1084</v>
      </c>
      <c r="O37">
        <v>2.7514379999999998</v>
      </c>
      <c r="P37">
        <v>3.3848470000000002</v>
      </c>
    </row>
    <row r="38" spans="1:16" hidden="1">
      <c r="A38" t="s">
        <v>7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1083</v>
      </c>
      <c r="N38" t="s">
        <v>1084</v>
      </c>
      <c r="O38">
        <v>0.98860400000000004</v>
      </c>
      <c r="P38">
        <v>0.80694699999999997</v>
      </c>
    </row>
    <row r="39" spans="1:16" hidden="1">
      <c r="A39" t="s">
        <v>1109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1083</v>
      </c>
      <c r="N39" t="s">
        <v>142</v>
      </c>
      <c r="O39">
        <v>0.70309200000000005</v>
      </c>
      <c r="P39">
        <v>0.55749899999999997</v>
      </c>
    </row>
    <row r="40" spans="1:16" hidden="1">
      <c r="A40" t="s">
        <v>1110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1083</v>
      </c>
      <c r="N40" t="s">
        <v>1084</v>
      </c>
      <c r="O40">
        <v>1.0683149999999999</v>
      </c>
      <c r="P40">
        <v>1.91547</v>
      </c>
    </row>
    <row r="41" spans="1:16">
      <c r="A41" t="s">
        <v>1063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1064</v>
      </c>
      <c r="N41" t="s">
        <v>142</v>
      </c>
      <c r="O41">
        <v>0.20389099999999999</v>
      </c>
      <c r="P41">
        <v>0.29379699999999997</v>
      </c>
    </row>
    <row r="42" spans="1:16" hidden="1">
      <c r="A42" t="s">
        <v>1111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10</v>
      </c>
      <c r="N42" t="s">
        <v>163</v>
      </c>
      <c r="O42">
        <v>2.764173</v>
      </c>
      <c r="P42">
        <v>2.0406279999999999</v>
      </c>
    </row>
    <row r="43" spans="1:16" hidden="1">
      <c r="A43" t="s">
        <v>1112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1083</v>
      </c>
      <c r="N43" t="s">
        <v>142</v>
      </c>
      <c r="O43">
        <v>0.621085</v>
      </c>
      <c r="P43">
        <v>0.52173499999999995</v>
      </c>
    </row>
    <row r="44" spans="1:16" hidden="1">
      <c r="A44" t="s">
        <v>1081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112</v>
      </c>
      <c r="N44" t="s">
        <v>163</v>
      </c>
      <c r="O44">
        <v>0.21790399999999999</v>
      </c>
      <c r="P44">
        <v>0.221469</v>
      </c>
    </row>
    <row r="45" spans="1:16" hidden="1">
      <c r="A45" t="s">
        <v>1113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1100</v>
      </c>
      <c r="N45" t="s">
        <v>163</v>
      </c>
      <c r="O45">
        <v>1.7579400000000001</v>
      </c>
      <c r="P45">
        <v>2.0074149999999999</v>
      </c>
    </row>
    <row r="46" spans="1:16" hidden="1">
      <c r="A46" t="s">
        <v>1114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1103</v>
      </c>
      <c r="N46" t="s">
        <v>163</v>
      </c>
      <c r="O46">
        <v>8.6087600000000002</v>
      </c>
      <c r="P46">
        <v>11.369954999999999</v>
      </c>
    </row>
    <row r="47" spans="1:16" hidden="1">
      <c r="A47" t="s">
        <v>1115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1083</v>
      </c>
      <c r="N47" t="s">
        <v>163</v>
      </c>
      <c r="O47">
        <v>1.99716</v>
      </c>
      <c r="P47">
        <v>2.7915160000000001</v>
      </c>
    </row>
    <row r="48" spans="1:16" hidden="1">
      <c r="A48" t="s">
        <v>1116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1100</v>
      </c>
      <c r="N48" t="s">
        <v>163</v>
      </c>
      <c r="O48">
        <v>0.39377000000000001</v>
      </c>
      <c r="P48">
        <v>0.17009099999999999</v>
      </c>
    </row>
    <row r="49" spans="1:16" hidden="1">
      <c r="A49" t="s">
        <v>1117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1083</v>
      </c>
      <c r="N49" t="s">
        <v>142</v>
      </c>
      <c r="O49">
        <v>0.44939099999999998</v>
      </c>
      <c r="P49">
        <v>0.35709600000000002</v>
      </c>
    </row>
    <row r="50" spans="1:16" hidden="1">
      <c r="A50" t="s">
        <v>1085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1118</v>
      </c>
      <c r="N50" t="s">
        <v>163</v>
      </c>
      <c r="O50">
        <v>0.23621600000000001</v>
      </c>
      <c r="P50">
        <v>0.159468</v>
      </c>
    </row>
    <row r="51" spans="1:16" hidden="1">
      <c r="A51" t="s">
        <v>1080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435</v>
      </c>
      <c r="N51" t="s">
        <v>142</v>
      </c>
      <c r="O51">
        <v>0.60139200000000004</v>
      </c>
      <c r="P51">
        <v>0.37243700000000002</v>
      </c>
    </row>
    <row r="52" spans="1:16" hidden="1">
      <c r="A52" t="s">
        <v>1119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1083</v>
      </c>
      <c r="N52" t="s">
        <v>142</v>
      </c>
      <c r="O52">
        <v>0.35120800000000002</v>
      </c>
      <c r="P52">
        <v>0.26131599999999999</v>
      </c>
    </row>
    <row r="53" spans="1:16" hidden="1">
      <c r="A53" t="s">
        <v>1120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1083</v>
      </c>
      <c r="N53" t="s">
        <v>142</v>
      </c>
      <c r="O53">
        <v>0.72615399999999997</v>
      </c>
      <c r="P53">
        <v>0.44336500000000001</v>
      </c>
    </row>
    <row r="54" spans="1:16" hidden="1">
      <c r="A54" t="s">
        <v>1121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1083</v>
      </c>
      <c r="N54" t="s">
        <v>142</v>
      </c>
      <c r="O54">
        <v>3.8751310000000001</v>
      </c>
      <c r="P54">
        <v>5.4305960000000004</v>
      </c>
    </row>
    <row r="55" spans="1:16" hidden="1">
      <c r="A55" t="s">
        <v>1122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1083</v>
      </c>
      <c r="N55" t="s">
        <v>142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1066</v>
      </c>
      <c r="C1" s="27" t="s">
        <v>1067</v>
      </c>
      <c r="D1" s="27" t="s">
        <v>1068</v>
      </c>
      <c r="E1" s="27" t="s">
        <v>1069</v>
      </c>
      <c r="F1" s="27" t="s">
        <v>1070</v>
      </c>
      <c r="G1" s="27" t="s">
        <v>1071</v>
      </c>
      <c r="H1" s="27" t="s">
        <v>1072</v>
      </c>
      <c r="I1" s="27" t="s">
        <v>1073</v>
      </c>
      <c r="J1" s="27" t="s">
        <v>1074</v>
      </c>
      <c r="K1" s="27" t="s">
        <v>1075</v>
      </c>
      <c r="L1" s="27" t="s">
        <v>1076</v>
      </c>
      <c r="M1" s="27" t="s">
        <v>11</v>
      </c>
      <c r="N1" s="27" t="s">
        <v>190</v>
      </c>
      <c r="O1" s="27" t="s">
        <v>1077</v>
      </c>
      <c r="P1" s="27" t="s">
        <v>1078</v>
      </c>
    </row>
    <row r="2" spans="1:16">
      <c r="A2" s="27" t="s">
        <v>1079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1063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1064</v>
      </c>
      <c r="N3" s="27" t="s">
        <v>142</v>
      </c>
      <c r="O3" s="27">
        <v>0.27704299999999998</v>
      </c>
      <c r="P3" s="27">
        <v>0.42287999999999998</v>
      </c>
    </row>
    <row r="4" spans="1:16">
      <c r="A4" s="30" t="s">
        <v>1065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415</v>
      </c>
      <c r="N4" s="27" t="s">
        <v>142</v>
      </c>
      <c r="O4" s="27">
        <v>0.65471599999999996</v>
      </c>
      <c r="P4" s="27">
        <v>0.46656300000000001</v>
      </c>
    </row>
    <row r="5" spans="1:16">
      <c r="A5" s="29" t="s">
        <v>491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415</v>
      </c>
      <c r="N5" s="27" t="s">
        <v>141</v>
      </c>
      <c r="O5" s="27">
        <v>0.518316</v>
      </c>
      <c r="P5" s="27">
        <v>0.72121800000000003</v>
      </c>
    </row>
    <row r="6" spans="1:16">
      <c r="A6" s="29" t="s">
        <v>164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415</v>
      </c>
      <c r="N6" s="27" t="s">
        <v>142</v>
      </c>
      <c r="O6" s="27">
        <v>0.83674000000000004</v>
      </c>
      <c r="P6" s="27">
        <v>0.71522300000000005</v>
      </c>
    </row>
    <row r="7" spans="1:16">
      <c r="A7" s="27" t="s">
        <v>1080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435</v>
      </c>
      <c r="N7" s="27" t="s">
        <v>142</v>
      </c>
      <c r="O7" s="27">
        <v>0.58758999999999995</v>
      </c>
      <c r="P7" s="27">
        <v>0.24493200000000001</v>
      </c>
    </row>
    <row r="8" spans="1:16">
      <c r="A8" s="27" t="s">
        <v>1081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112</v>
      </c>
      <c r="N8" s="27" t="s">
        <v>163</v>
      </c>
      <c r="O8" s="27">
        <v>0.24302299999999999</v>
      </c>
      <c r="P8" s="27">
        <v>0.224965</v>
      </c>
    </row>
    <row r="9" spans="1:16">
      <c r="A9" s="27" t="s">
        <v>1082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1083</v>
      </c>
      <c r="N9" s="27" t="s">
        <v>1084</v>
      </c>
      <c r="O9" s="27">
        <v>0.51865000000000006</v>
      </c>
      <c r="P9" s="27">
        <v>0.35222700000000001</v>
      </c>
    </row>
    <row r="10" spans="1:16">
      <c r="A10" s="27" t="s">
        <v>1085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1083</v>
      </c>
      <c r="N10" s="27" t="s">
        <v>163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33" t="s">
        <v>122</v>
      </c>
      <c r="B35" s="34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3" t="s">
        <v>135</v>
      </c>
      <c r="B44" s="34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33" t="s">
        <v>122</v>
      </c>
      <c r="B35" s="34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3" t="s">
        <v>135</v>
      </c>
      <c r="B44" s="34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33" t="s">
        <v>122</v>
      </c>
      <c r="B35" s="34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3" t="s">
        <v>135</v>
      </c>
      <c r="B44" s="34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33" t="s">
        <v>122</v>
      </c>
      <c r="B63" s="34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33" t="s">
        <v>135</v>
      </c>
      <c r="B72" s="34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33" t="s">
        <v>122</v>
      </c>
      <c r="B32" s="34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3" t="s">
        <v>135</v>
      </c>
      <c r="B41" s="34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35" t="s">
        <v>122</v>
      </c>
      <c r="B32" s="34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35" t="s">
        <v>135</v>
      </c>
      <c r="B41" s="34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33" t="s">
        <v>122</v>
      </c>
      <c r="B35" s="34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3" t="s">
        <v>135</v>
      </c>
      <c r="B44" s="34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33" t="s">
        <v>122</v>
      </c>
      <c r="B38" s="34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33" t="s">
        <v>135</v>
      </c>
      <c r="B47" s="34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33" t="s">
        <v>122</v>
      </c>
      <c r="B38" s="34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33" t="s">
        <v>135</v>
      </c>
      <c r="B47" s="34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33" t="s">
        <v>122</v>
      </c>
      <c r="B35" s="34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3" t="s">
        <v>135</v>
      </c>
      <c r="B44" s="34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33" t="s">
        <v>122</v>
      </c>
      <c r="B15" s="34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33" t="s">
        <v>135</v>
      </c>
      <c r="B24" s="34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33" t="s">
        <v>122</v>
      </c>
      <c r="B32" s="34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3" t="s">
        <v>135</v>
      </c>
      <c r="B41" s="34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2022-06-23T03:32:04Z</dcterms:modified>
</cp:coreProperties>
</file>