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149E24AF-28D7-4966-B5AA-BBBA01DFDA01}" xr6:coauthVersionLast="47" xr6:coauthVersionMax="47" xr10:uidLastSave="{00000000-0000-0000-0000-000000000000}"/>
  <bookViews>
    <workbookView xWindow="4470" yWindow="2820" windowWidth="20730" windowHeight="11835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62" i="1" l="1"/>
  <c r="R62" i="1" s="1"/>
  <c r="P62" i="1"/>
  <c r="H62" i="1"/>
  <c r="J62" i="1" s="1"/>
  <c r="F62" i="1" a="1"/>
  <c r="F62" i="1" s="1"/>
  <c r="J61" i="1"/>
  <c r="Q61" i="1"/>
  <c r="R61" i="1" s="1"/>
  <c r="P61" i="1"/>
  <c r="H61" i="1"/>
  <c r="F61" i="1" a="1"/>
  <c r="F61" i="1" s="1"/>
  <c r="P60" i="1"/>
  <c r="Q60" i="1"/>
  <c r="R60" i="1" s="1"/>
  <c r="J60" i="1"/>
  <c r="H60" i="1"/>
  <c r="F60" i="1" a="1"/>
  <c r="F60" i="1" s="1"/>
  <c r="P58" i="1"/>
  <c r="Q58" i="1" s="1"/>
  <c r="R58" i="1" s="1"/>
  <c r="J58" i="1"/>
  <c r="H58" i="1"/>
  <c r="F58" i="1" a="1"/>
  <c r="F58" i="1" s="1"/>
  <c r="Q59" i="1"/>
  <c r="R59" i="1" s="1"/>
  <c r="P59" i="1"/>
  <c r="H59" i="1"/>
  <c r="J59" i="1" s="1"/>
  <c r="F59" i="1" a="1"/>
  <c r="F59" i="1" s="1"/>
  <c r="P57" i="1"/>
  <c r="Q57" i="1" s="1"/>
  <c r="R57" i="1" s="1"/>
  <c r="H57" i="1"/>
  <c r="J57" i="1" s="1"/>
  <c r="F57" i="1" a="1"/>
  <c r="F57" i="1" s="1"/>
  <c r="P56" i="1"/>
  <c r="Q56" i="1" s="1"/>
  <c r="R56" i="1" s="1"/>
  <c r="J56" i="1"/>
  <c r="H56" i="1"/>
  <c r="F56" i="1" a="1"/>
  <c r="F56" i="1" s="1"/>
  <c r="P55" i="1"/>
  <c r="Q55" i="1" s="1"/>
  <c r="R55" i="1" s="1"/>
  <c r="F55" i="1" a="1"/>
  <c r="F55" i="1" s="1"/>
  <c r="F54" i="1" a="1"/>
  <c r="F54" i="1" s="1"/>
  <c r="F53" i="1" a="1"/>
  <c r="F53" i="1" s="1"/>
  <c r="F52" i="1" a="1"/>
  <c r="F52" i="1" s="1"/>
  <c r="F51" i="1" a="1"/>
  <c r="F51" i="1" s="1"/>
  <c r="H55" i="1"/>
  <c r="J55" i="1" s="1"/>
  <c r="P54" i="1"/>
  <c r="Q54" i="1" s="1"/>
  <c r="R54" i="1" s="1"/>
  <c r="H54" i="1"/>
  <c r="J54" i="1" s="1"/>
  <c r="P53" i="1"/>
  <c r="Q53" i="1" s="1"/>
  <c r="R53" i="1" s="1"/>
  <c r="J53" i="1"/>
  <c r="H53" i="1"/>
  <c r="Q52" i="1"/>
  <c r="R52" i="1" s="1"/>
  <c r="P52" i="1"/>
  <c r="H52" i="1"/>
  <c r="J52" i="1" s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J39" i="1" s="1"/>
  <c r="P39" i="1"/>
  <c r="Q39" i="1" s="1"/>
  <c r="R39" i="1" s="1"/>
  <c r="P38" i="1"/>
  <c r="Q38" i="1" s="1"/>
  <c r="R38" i="1" s="1"/>
  <c r="H38" i="1"/>
  <c r="P37" i="1"/>
  <c r="Q37" i="1" s="1"/>
  <c r="R37" i="1" s="1"/>
  <c r="H37" i="1"/>
  <c r="H36" i="1"/>
  <c r="P36" i="1"/>
  <c r="Q36" i="1" s="1"/>
  <c r="R36" i="1" s="1"/>
  <c r="J36" i="1"/>
  <c r="H35" i="1"/>
  <c r="P35" i="1"/>
  <c r="Q35" i="1" s="1"/>
  <c r="R35" i="1" s="1"/>
  <c r="P34" i="1"/>
  <c r="Q34" i="1" s="1"/>
  <c r="R34" i="1" s="1"/>
  <c r="H34" i="1"/>
  <c r="J34" i="1" s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Q26" i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2" i="1"/>
  <c r="I11" i="1"/>
  <c r="H13" i="1"/>
  <c r="H14" i="1"/>
  <c r="H16" i="1"/>
  <c r="H15" i="1"/>
  <c r="H12" i="1"/>
  <c r="H11" i="1"/>
  <c r="N62" i="1" l="1"/>
  <c r="N61" i="1"/>
  <c r="N60" i="1"/>
  <c r="N58" i="1"/>
  <c r="N59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<sst xmlns="http://schemas.openxmlformats.org/spreadsheetml/2006/main" count="2009" uniqueCount="1125">
  <si>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</si>
  <si>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</si>
  <si>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</si>
  <si>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</si>
  <si>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</si>
  <si>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</si>
  <si>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</si>
  <si>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</si>
  <si>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</si>
  <si>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</si>
  <si>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</si>
  <si>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</si>
  <si>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</si>
  <si>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</si>
  <si>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</si>
  <si>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</si>
  <si>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</si>
  <si>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</si>
  <si>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</si>
  <si>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</si>
  <si>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</si>
  <si>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</si>
  <si>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</si>
  <si>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</si>
  <si>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</si>
  <si>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</si>
  <si>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</si>
  <si>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</si>
  <si>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</si>
  <si>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</si>
  <si>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</si>
  <si>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</si>
  <si>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</si>
  <si>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</si>
  <si>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</si>
  <si>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</si>
  <si>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</si>
  <si>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</si>
  <si>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</si>
  <si>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</si>
  <si>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</si>
  <si>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</si>
  <si>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</si>
  <si>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</si>
  <si>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</si>
  <si>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</si>
  <si>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</si>
  <si>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</si>
  <si>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</si>
  <si>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</si>
  <si>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</si>
  <si>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</si>
  <si>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</si>
  <si>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</si>
  <si>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</si>
  <si>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</si>
  <si>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</si>
  <si>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</si>
  <si>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</si>
  <si>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</si>
  <si>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</si>
  <si>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</si>
  <si>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</si>
  <si>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</si>
  <si>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</si>
  <si>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</si>
  <si>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</si>
  <si>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</si>
  <si>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</si>
  <si>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</si>
  <si>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</si>
  <si>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</si>
  <si>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</si>
  <si>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</si>
  <si>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</si>
  <si>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</si>
  <si>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</si>
  <si>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</si>
  <si>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</si>
  <si>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</si>
  <si>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</si>
  <si>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</si>
  <si>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</si>
  <si>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</si>
  <si>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</si>
  <si>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</si>
  <si>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</si>
  <si>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</si>
  <si>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</si>
  <si>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</si>
  <si>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</si>
  <si>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</si>
  <si>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</si>
  <si>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</si>
  <si>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</si>
  <si>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</si>
  <si>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</si>
  <si>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</si>
  <si>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</si>
  <si>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</si>
  <si>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</si>
  <si>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</si>
  <si>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</si>
  <si>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</si>
  <si>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</si>
  <si>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</si>
  <si>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</si>
  <si>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</si>
  <si>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</si>
  <si>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</si>
  <si>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</si>
  <si>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</si>
  <si>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</si>
  <si>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</si>
  <si>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</si>
  <si>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</si>
  <si>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</si>
  <si>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</si>
  <si>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</si>
  <si>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</si>
  <si>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</si>
  <si>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</si>
  <si>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</si>
  <si>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</si>
  <si>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</si>
  <si>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</si>
  <si>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</si>
  <si>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</si>
  <si>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</si>
  <si>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</si>
  <si>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</si>
  <si>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</si>
  <si>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</si>
  <si>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</si>
  <si>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</si>
  <si>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</si>
  <si>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</si>
  <si>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</si>
  <si>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</si>
  <si>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</si>
  <si>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</si>
  <si>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</si>
  <si>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</si>
  <si>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</si>
  <si>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</si>
  <si>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</si>
  <si>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</si>
  <si>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</si>
  <si>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</si>
  <si>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</si>
  <si>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</si>
  <si>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</si>
  <si>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</si>
  <si>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</si>
  <si>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</si>
  <si>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</si>
  <si>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</si>
  <si>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</si>
  <si>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</si>
  <si>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</si>
  <si>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</si>
  <si>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</si>
  <si>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</si>
  <si>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</si>
  <si>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</si>
  <si>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</si>
  <si>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</si>
  <si>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</si>
  <si>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</si>
  <si>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</si>
  <si>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</si>
  <si>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</si>
  <si>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</si>
  <si>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</si>
  <si>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</si>
  <si>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</si>
  <si>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</si>
  <si>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</si>
  <si>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</si>
  <si>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</si>
  <si>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</si>
  <si>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</si>
  <si>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</si>
  <si>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</si>
  <si>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</si>
  <si>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</si>
  <si>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</si>
  <si>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</si>
  <si>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</si>
  <si>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</si>
  <si>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</si>
  <si>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</si>
  <si>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</si>
  <si>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</si>
  <si>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</si>
  <si>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</si>
  <si>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</si>
  <si>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</si>
  <si>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</si>
  <si>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</si>
  <si>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</si>
  <si>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</si>
  <si>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</si>
  <si>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</si>
  <si>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</si>
  <si>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</si>
  <si>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</si>
  <si>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</si>
  <si>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</si>
  <si>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</si>
  <si>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</si>
  <si>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</si>
  <si>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</si>
  <si>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</si>
  <si>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</si>
  <si>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</si>
  <si>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</si>
  <si>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</si>
  <si>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</si>
  <si>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</si>
  <si>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</si>
  <si>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</si>
  <si>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</si>
  <si>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</si>
  <si>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</si>
  <si>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</si>
  <si>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</si>
  <si>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</si>
  <si>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</si>
  <si>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</si>
  <si>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</si>
  <si>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</si>
  <si>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</si>
  <si>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</si>
  <si>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</si>
  <si>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</si>
  <si>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</si>
  <si>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</si>
  <si>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</si>
  <si>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</si>
  <si>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</si>
  <si>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</si>
  <si>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</si>
  <si>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</si>
  <si>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</si>
  <si>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</si>
  <si>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</si>
  <si>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</si>
  <si>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</si>
  <si>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</si>
  <si>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</si>
  <si>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</si>
  <si>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</si>
  <si>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</si>
  <si>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</si>
  <si>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</si>
  <si>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</si>
  <si>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</si>
  <si>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</si>
  <si>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</si>
  <si>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</si>
  <si>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</si>
  <si>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</si>
  <si>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</si>
  <si>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</si>
  <si>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</si>
  <si>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</si>
  <si>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</si>
  <si>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</si>
  <si>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</si>
  <si>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</si>
  <si>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</si>
  <si>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</si>
  <si>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</si>
  <si>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</si>
  <si>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</si>
  <si>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</si>
  <si>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</si>
  <si>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</si>
  <si>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</si>
  <si>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</si>
  <si>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</si>
  <si>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</si>
  <si>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</si>
  <si>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</si>
  <si>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</si>
  <si>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</si>
  <si>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</si>
  <si>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</si>
  <si>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</si>
  <si>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</si>
  <si>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</si>
  <si>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</si>
  <si>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</si>
  <si>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</si>
  <si>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</si>
  <si>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</si>
  <si>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</si>
  <si>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</si>
  <si>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</si>
  <si>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</si>
  <si>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</si>
  <si>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</si>
  <si>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</si>
  <si>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</si>
  <si>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</si>
  <si>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</si>
  <si>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</si>
  <si>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</si>
  <si>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</si>
  <si>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</si>
  <si>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</si>
  <si>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</si>
  <si>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</si>
  <si>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</si>
  <si>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</si>
  <si>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</si>
  <si>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</si>
  <si>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</si>
  <si>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</si>
  <si>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</si>
  <si>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</si>
  <si>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</si>
  <si>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</si>
  <si>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</si>
  <si>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</si>
  <si>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</si>
  <si>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</si>
  <si>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</si>
  <si>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</si>
  <si>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</si>
  <si>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</si>
  <si>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</si>
  <si>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</si>
  <si>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</si>
  <si>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</si>
  <si>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</si>
  <si>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</si>
  <si>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</si>
  <si>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</si>
  <si>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</si>
  <si>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</si>
  <si>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</si>
  <si>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</si>
  <si>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</si>
  <si>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</si>
  <si>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</si>
  <si>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</si>
  <si>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</si>
  <si>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</si>
  <si>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</si>
  <si>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</si>
  <si>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</si>
  <si>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</si>
  <si>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</si>
  <si>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</si>
  <si>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</si>
  <si>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</si>
  <si>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</si>
  <si>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</si>
  <si>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</si>
  <si>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</si>
  <si>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</si>
  <si>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</si>
  <si>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</si>
  <si>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</si>
  <si>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</si>
  <si>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</si>
  <si>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</si>
  <si>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</si>
  <si>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</si>
  <si>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</si>
  <si>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</si>
  <si>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</si>
  <si>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</si>
  <si>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</si>
  <si>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</si>
  <si>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</si>
  <si>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</si>
  <si>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</si>
  <si>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</si>
  <si>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</si>
  <si>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</si>
  <si>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</si>
  <si>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</si>
  <si>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</si>
  <si>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</si>
  <si>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</si>
  <si>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</si>
  <si>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</si>
  <si>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</si>
  <si>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</si>
  <si>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</si>
  <si>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</si>
  <si>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</si>
  <si>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</si>
  <si>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</si>
  <si>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</si>
  <si>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</si>
  <si>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</si>
  <si>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</si>
  <si>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</si>
  <si>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</si>
  <si>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</si>
  <si>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</si>
  <si>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</si>
  <si>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</si>
  <si>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</si>
  <si>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</si>
  <si>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</si>
  <si>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</si>
  <si>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</si>
  <si>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</si>
  <si>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</si>
  <si>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</si>
  <si>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</si>
  <si>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</si>
  <si>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</si>
  <si>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</si>
  <si>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</si>
  <si>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</si>
  <si>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</si>
  <si>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</si>
  <si>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</si>
  <si>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</si>
  <si>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</si>
  <si>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</si>
  <si>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</si>
  <si>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</si>
  <si>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</si>
  <si>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</si>
  <si>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</si>
  <si>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</si>
  <si>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</si>
  <si>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</si>
  <si>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</si>
  <si>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</si>
  <si>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</si>
  <si>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</si>
  <si>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</si>
  <si>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</si>
  <si>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</si>
  <si>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</si>
  <si>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</si>
  <si>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</si>
  <si>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</si>
  <si>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</si>
  <si>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</si>
  <si>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</si>
  <si>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</si>
  <si>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</si>
  <si>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</si>
  <si>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</si>
  <si>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</si>
  <si>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</si>
  <si>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</si>
  <si>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</si>
  <si>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</si>
  <si>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</si>
  <si>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</si>
  <si>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</si>
  <si>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</si>
  <si>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</si>
  <si>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</si>
  <si>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</si>
  <si>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</si>
  <si>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</si>
  <si>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</si>
  <si>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</si>
  <si>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</si>
  <si>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</si>
  <si>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</si>
  <si>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</si>
  <si>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</si>
  <si>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</si>
  <si>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</si>
  <si>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</si>
  <si>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</si>
  <si>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</si>
  <si>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</si>
  <si>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</si>
  <si>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</si>
  <si>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</si>
  <si>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</si>
  <si>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</si>
  <si>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</si>
  <si>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</si>
  <si>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</si>
  <si>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</si>
  <si>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</si>
  <si>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</si>
  <si>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</si>
  <si>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</si>
  <si>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</si>
  <si>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</si>
  <si>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</si>
  <si>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</si>
  <si>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</si>
  <si>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</si>
  <si>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</si>
  <si>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</si>
  <si>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</si>
  <si>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</si>
  <si>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</si>
  <si>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</si>
  <si>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</si>
  <si>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</si>
  <si>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</si>
  <si>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</si>
  <si>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</si>
  <si>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</si>
  <si>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</si>
  <si>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</si>
  <si>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</si>
  <si>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</si>
  <si>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</si>
  <si>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</si>
  <si>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</si>
  <si>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</si>
  <si>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</si>
  <si>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</si>
  <si>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</si>
  <si>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</si>
  <si>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</si>
  <si>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</si>
  <si>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</si>
  <si>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</si>
  <si>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</si>
  <si>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</si>
  <si>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</si>
  <si>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</si>
  <si>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</si>
  <si>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</si>
  <si>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</si>
  <si>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</si>
  <si>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</si>
  <si>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</si>
  <si>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</si>
  <si>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</si>
  <si>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</si>
  <si>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</si>
  <si>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</si>
  <si>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</si>
  <si>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</si>
  <si>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</si>
  <si>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</si>
  <si>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</si>
  <si>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</si>
  <si>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</si>
  <si>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</si>
  <si>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</si>
  <si>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</si>
  <si>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</si>
  <si>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</si>
  <si>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</si>
  <si>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</si>
  <si>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</si>
  <si>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</si>
  <si>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</si>
  <si>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</si>
  <si>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</si>
  <si>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</si>
  <si>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</si>
  <si>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</si>
  <si>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</si>
  <si>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</si>
  <si>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</si>
  <si>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</si>
  <si>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</si>
  <si>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</si>
  <si>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</si>
  <si>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</si>
  <si>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</si>
  <si>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</si>
  <si>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</si>
  <si>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</si>
  <si>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</si>
  <si>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</si>
  <si>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</si>
  <si>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</si>
  <si>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</si>
  <si>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</si>
  <si>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</si>
  <si>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</si>
  <si>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</si>
  <si>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</si>
  <si>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</si>
  <si>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</si>
  <si>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</si>
  <si>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</si>
  <si>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</si>
  <si>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</si>
  <si>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</si>
  <si>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</si>
  <si>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</si>
  <si>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</si>
  <si>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</si>
  <si>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</si>
  <si>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</si>
  <si>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</si>
  <si>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</si>
  <si>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</si>
  <si>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</si>
  <si>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</si>
  <si>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</si>
  <si>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</si>
  <si>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</si>
  <si>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</si>
  <si>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</si>
  <si>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</si>
  <si>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</si>
  <si>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</si>
  <si>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</si>
  <si>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</si>
  <si>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</si>
  <si>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</si>
  <si>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</si>
  <si>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</si>
  <si>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</si>
  <si>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</si>
  <si>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</si>
  <si>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</si>
  <si>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</si>
  <si>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</si>
  <si>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</si>
  <si>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</si>
  <si>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</si>
  <si>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</si>
  <si>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</si>
  <si>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</si>
  <si>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</si>
  <si>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</si>
  <si>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</si>
  <si>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</si>
  <si>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</si>
  <si>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</si>
  <si>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</si>
  <si>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</si>
  <si>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</si>
  <si>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</si>
  <si>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</si>
  <si>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</si>
  <si>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</si>
  <si>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</si>
  <si>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</si>
  <si>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</si>
  <si>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</si>
  <si>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</si>
  <si>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</si>
  <si>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</si>
  <si>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</si>
  <si>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</si>
  <si>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</si>
  <si>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</si>
  <si>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</si>
  <si>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</si>
  <si>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</si>
  <si>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</si>
  <si>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</si>
  <si>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</si>
  <si>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</si>
  <si>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</si>
  <si>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</si>
  <si>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</si>
  <si>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</si>
  <si>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</si>
  <si>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</si>
  <si>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</si>
  <si>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</si>
  <si>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</si>
  <si>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</si>
  <si>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</si>
  <si>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</si>
  <si>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</si>
  <si>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</si>
  <si>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</si>
  <si>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</si>
  <si>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</si>
  <si>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</si>
  <si>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</si>
  <si>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</si>
  <si>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</si>
  <si>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</si>
  <si>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</si>
  <si>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</si>
  <si>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</si>
  <si>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</si>
  <si>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</si>
  <si>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</si>
  <si>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</si>
  <si>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</si>
  <si>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</si>
  <si>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</si>
  <si>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</si>
  <si>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</si>
  <si>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</si>
  <si>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</si>
  <si>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</si>
  <si>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</si>
  <si>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</si>
  <si>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</si>
  <si>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</si>
  <si>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</si>
  <si>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</si>
  <si>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</si>
  <si>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</si>
  <si>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</si>
  <si>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</si>
  <si>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</si>
  <si>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</si>
  <si>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</si>
  <si>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</si>
  <si>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</si>
  <si>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</si>
  <si>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</si>
  <si>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</si>
  <si>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</si>
  <si>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</si>
  <si>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</si>
  <si>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</si>
  <si>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</si>
  <si>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</si>
  <si>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</si>
  <si>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</si>
  <si>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</si>
  <si>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</si>
  <si>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</si>
  <si>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</si>
  <si>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</si>
  <si>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</si>
  <si>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</si>
  <si>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</si>
  <si>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</si>
  <si>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</si>
  <si>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</si>
  <si>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</si>
  <si>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</si>
  <si>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</si>
  <si>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</si>
  <si>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</si>
  <si>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</si>
  <si>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</si>
  <si>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</si>
  <si>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</si>
  <si>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</si>
  <si>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</si>
  <si>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</si>
  <si>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</si>
  <si>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</si>
  <si>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</si>
  <si>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</si>
  <si>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</si>
  <si>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</si>
  <si>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</si>
  <si>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</si>
  <si>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</si>
  <si>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</si>
  <si>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</si>
  <si>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</si>
  <si>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</si>
  <si>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</si>
  <si>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</si>
  <si>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</si>
  <si>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</si>
  <si>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</si>
  <si>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</si>
  <si>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</si>
  <si>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</si>
  <si>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</si>
  <si>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</si>
  <si>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</si>
  <si>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</si>
  <si>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</si>
  <si>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</si>
  <si>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</si>
  <si>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</si>
  <si>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</si>
  <si>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</si>
  <si>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</si>
  <si>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</si>
  <si>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</si>
  <si>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</si>
  <si>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</si>
  <si>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</si>
  <si>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</si>
  <si>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</si>
  <si>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</si>
  <si>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</si>
  <si>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</si>
  <si>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</si>
  <si>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</si>
  <si>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</si>
  <si>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</si>
  <si>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</si>
  <si>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</si>
  <si>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</si>
  <si>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</si>
  <si>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</si>
  <si>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</si>
  <si>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</si>
  <si>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</si>
  <si>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</si>
  <si>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</si>
  <si>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</si>
  <si>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</si>
  <si>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</si>
  <si>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</si>
  <si>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</si>
  <si>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</si>
  <si>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</si>
  <si>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</si>
  <si>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</si>
  <si>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</si>
  <si>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</si>
  <si>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</si>
  <si>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</si>
  <si>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</si>
  <si>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</si>
  <si>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</si>
  <si>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</si>
  <si>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</si>
  <si>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</si>
  <si>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</si>
  <si>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</si>
  <si>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</si>
  <si>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</si>
  <si>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</si>
  <si>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</si>
  <si>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</si>
  <si>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</si>
  <si>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</si>
  <si>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</si>
  <si>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</si>
  <si>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</si>
  <si>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</si>
  <si>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</si>
  <si>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</si>
  <si>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</si>
  <si>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</si>
  <si>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</si>
  <si>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</si>
  <si>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</si>
  <si>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</si>
  <si>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</si>
  <si>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</si>
  <si>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</si>
  <si>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</si>
  <si>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</si>
  <si>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</si>
  <si>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</si>
  <si>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</si>
  <si>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</si>
  <si>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</si>
  <si>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</si>
  <si>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</si>
  <si>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</si>
  <si>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</si>
  <si>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</si>
  <si>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</si>
  <si>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</si>
  <si>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</si>
  <si>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</si>
  <si>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</si>
  <si>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</si>
  <si>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</si>
  <si>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</si>
  <si>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</si>
  <si>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</si>
  <si>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</si>
  <si>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</si>
  <si>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</si>
  <si>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</si>
  <si>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</si>
  <si>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</si>
  <si>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</si>
  <si>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</si>
  <si>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</si>
  <si>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</si>
  <si>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</si>
  <si>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</si>
  <si>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</si>
  <si>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</si>
  <si>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</si>
  <si>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</si>
  <si>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</si>
  <si>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</si>
  <si>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</si>
  <si>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</si>
  <si>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</si>
  <si>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</si>
  <si>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</si>
  <si>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</si>
  <si>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</si>
  <si>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</si>
  <si>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</si>
  <si>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</si>
  <si>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</si>
  <si>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</si>
  <si>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</si>
  <si>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</si>
  <si>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</si>
  <si>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</si>
  <si>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</si>
  <si>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</si>
  <si>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</si>
  <si>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</si>
  <si>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</si>
  <si>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</si>
  <si>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</si>
  <si>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</si>
  <si>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</si>
  <si>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</si>
  <si>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</si>
  <si>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</si>
  <si>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</si>
  <si>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</si>
  <si>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</si>
  <si>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</si>
  <si>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</si>
  <si>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</si>
  <si>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</si>
  <si>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</si>
  <si>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</si>
  <si>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</si>
  <si>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</si>
  <si>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</si>
  <si>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</si>
  <si>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</si>
  <si>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</si>
  <si>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</si>
  <si>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</si>
  <si>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</si>
  <si>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</si>
  <si>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</si>
  <si>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</si>
  <si>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</si>
  <si>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</si>
  <si>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</si>
  <si>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</si>
  <si>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</si>
  <si>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</si>
  <si>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</si>
  <si>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</si>
  <si>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</si>
  <si>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</si>
  <si>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</si>
  <si>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</si>
  <si>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</si>
  <si>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</si>
  <si>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</si>
  <si>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</si>
  <si>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</si>
  <si>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</si>
  <si>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</si>
  <si>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</si>
  <si>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</si>
  <si>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</si>
  <si>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</si>
  <si>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</si>
  <si>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</si>
  <si>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</si>
  <si>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</si>
  <si>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</si>
  <si>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</si>
  <si>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</si>
  <si>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</si>
  <si>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</si>
  <si>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</si>
  <si>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</si>
  <si>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</si>
  <si>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</si>
  <si>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</si>
  <si>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</si>
  <si>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</si>
  <si>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</si>
  <si>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</si>
  <si>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</si>
  <si>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</si>
  <si>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</si>
  <si>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</si>
  <si>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</si>
  <si>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</si>
  <si>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</si>
  <si>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</si>
  <si>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</si>
  <si>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</si>
  <si>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</si>
  <si>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</si>
  <si>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</si>
  <si>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</si>
  <si>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</si>
  <si>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</si>
  <si>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</si>
  <si>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</si>
  <si>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</si>
  <si>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</si>
  <si>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</si>
  <si>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</si>
  <si>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</si>
  <si>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</si>
  <si>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</si>
  <si>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</si>
  <si>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</si>
  <si>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</si>
  <si>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</si>
  <si>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</si>
  <si>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</si>
  <si>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</si>
  <si>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</si>
  <si>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</si>
  <si>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</si>
  <si>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</si>
  <si>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</si>
  <si>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</si>
  <si>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</si>
  <si>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</si>
  <si>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</si>
  <si>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</si>
  <si>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</si>
  <si>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</si>
  <si>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</si>
  <si>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</si>
  <si>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</si>
  <si>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</si>
  <si>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</si>
  <si>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</si>
  <si>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</si>
  <si>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</si>
  <si>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</si>
  <si>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</si>
  <si>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</si>
  <si>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</si>
  <si>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</si>
  <si>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</si>
  <si>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</si>
  <si>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</si>
  <si>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</si>
  <si>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</si>
  <si>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</si>
  <si>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</si>
  <si>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</si>
  <si>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</si>
  <si>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</si>
  <si>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</si>
  <si>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</si>
  <si>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</si>
  <si>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</si>
  <si>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</si>
  <si>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</si>
  <si>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</si>
  <si>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</si>
  <si>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</si>
  <si>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</si>
  <si>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</si>
  <si>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</si>
  <si>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</si>
  <si>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</si>
  <si>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</si>
  <si>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</si>
  <si>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</si>
  <si>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</si>
  <si>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</si>
  <si>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</si>
  <si>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</si>
  <si>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</si>
  <si>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</si>
  <si>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</si>
  <si>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</si>
  <si>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</si>
  <si>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</si>
  <si>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</si>
  <si>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</si>
  <si>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</si>
  <si>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</si>
  <si>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</si>
  <si>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</si>
  <si>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</si>
  <si>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</si>
  <si>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</si>
  <si>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</si>
  <si>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</si>
  <si>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</si>
  <si>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</si>
  <si>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</si>
  <si>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</si>
  <si>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</si>
  <si>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</si>
  <si>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</si>
  <si>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</si>
  <si>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</si>
  <si>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</si>
  <si>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</si>
  <si>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</si>
  <si>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</si>
  <si>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</si>
  <si>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</si>
  <si>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</si>
  <si>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</si>
  <si>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</si>
  <si>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</si>
  <si>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</si>
  <si>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</si>
  <si>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</si>
  <si>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</si>
  <si>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</si>
  <si>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</si>
  <si>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</si>
  <si>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</si>
  <si>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</si>
  <si>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</si>
  <si>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</si>
  <si>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</si>
  <si>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</si>
  <si>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</si>
  <si>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</si>
  <si>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</si>
  <si>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</si>
  <si>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</si>
  <si>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</si>
  <si>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</si>
  <si>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</si>
  <si>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</si>
  <si>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</si>
  <si>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</si>
  <si>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yea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</si>
</sst>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9:U62"/>
  <sheetViews>
    <sheetView tabSelected="1" topLeftCell="A35" zoomScale="85" zoomScaleNormal="85" workbookViewId="0">
      <selection activeCell="O45" sqref="O45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  <col min="21" max="21" width="9.85546875" bestFit="1" customWidth="1"/>
  </cols>
  <sheetData>
    <row r="9" spans="1:18">
      <c r="G9" t="s">
        <v>1062</v>
      </c>
      <c r="H9" s="19"/>
      <c r="J9">
        <f>SUM(J11:J49)</f>
        <v>-25784.559999999998</v>
      </c>
      <c r="M9" s="1">
        <f ca="1">TODAY()</f>
        <v>44745</v>
      </c>
      <c r="N9" s="1" t="s">
        <v>1061</v>
      </c>
    </row>
    <row r="10" spans="1:18" ht="77.25">
      <c r="A10" t="s">
        <v>1123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18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12" si="1">IF(D11="Buy",-1,1)</f>
        <v>-1</v>
      </c>
      <c r="J11">
        <f t="shared" ref="J11:J18" si="2">I11*H11</f>
        <v>-4996.9800000000005</v>
      </c>
      <c r="P11">
        <f>AVERAGE(P26:P32)</f>
        <v>77</v>
      </c>
      <c r="Q11" s="16" t="e">
        <f>AVERAGE(Q26:Q60)</f>
        <v>#VALUE!</v>
      </c>
      <c r="R11" s="16" t="e">
        <f>(1+Q11)^92</f>
        <v>#VALUE!</v>
      </c>
    </row>
    <row r="12" spans="1:18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>
        <f t="shared" si="1"/>
        <v>-1</v>
      </c>
      <c r="J12">
        <f t="shared" si="2"/>
        <v>-5097.28</v>
      </c>
    </row>
    <row r="13" spans="1:18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>
        <v>-1</v>
      </c>
      <c r="J13">
        <f t="shared" si="2"/>
        <v>4922.5199999999995</v>
      </c>
    </row>
    <row r="14" spans="1:18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19">
        <v>-1</v>
      </c>
      <c r="J14">
        <f t="shared" si="2"/>
        <v>5012.32</v>
      </c>
    </row>
    <row r="15" spans="1:18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19">
        <v>-1</v>
      </c>
      <c r="J15">
        <f t="shared" si="2"/>
        <v>-1068.18</v>
      </c>
    </row>
    <row r="16" spans="1:18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19">
        <v>-1</v>
      </c>
      <c r="J16">
        <f t="shared" si="2"/>
        <v>-989.28</v>
      </c>
    </row>
    <row r="17" spans="2:18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19">
        <v>-1</v>
      </c>
      <c r="J17">
        <f t="shared" si="2"/>
        <v>-1102.95</v>
      </c>
    </row>
    <row r="18" spans="2:18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19">
        <v>-1</v>
      </c>
      <c r="J18">
        <f t="shared" si="2"/>
        <v>-928.89</v>
      </c>
    </row>
    <row r="19" spans="2:18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3">G19*E19</f>
        <v>-931.5</v>
      </c>
      <c r="I19" s="19">
        <v>-1</v>
      </c>
      <c r="J19">
        <f t="shared" ref="J19:J27" si="4">I19*H19</f>
        <v>931.5</v>
      </c>
    </row>
    <row r="20" spans="2:18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3"/>
        <v>-1002.24</v>
      </c>
      <c r="I20" s="19">
        <v>-1</v>
      </c>
      <c r="J20">
        <f t="shared" si="4"/>
        <v>1002.24</v>
      </c>
    </row>
    <row r="21" spans="2:18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3"/>
        <v>-1067.04</v>
      </c>
      <c r="I21" s="19">
        <v>-1</v>
      </c>
      <c r="J21">
        <f t="shared" si="4"/>
        <v>1067.04</v>
      </c>
    </row>
    <row r="22" spans="2:18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3"/>
        <v>-1065.1200000000001</v>
      </c>
      <c r="I22" s="19">
        <v>-1</v>
      </c>
      <c r="J22">
        <f t="shared" si="4"/>
        <v>1065.1200000000001</v>
      </c>
    </row>
    <row r="23" spans="2:18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3"/>
        <v>978.8</v>
      </c>
      <c r="I23" s="19">
        <v>-1</v>
      </c>
      <c r="J23">
        <f t="shared" si="4"/>
        <v>-978.8</v>
      </c>
    </row>
    <row r="24" spans="2:18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3"/>
        <v>916.77</v>
      </c>
      <c r="I24" s="19">
        <v>-1</v>
      </c>
      <c r="J24">
        <f t="shared" si="4"/>
        <v>-916.77</v>
      </c>
      <c r="K24" t="s">
        <v>10</v>
      </c>
      <c r="M24" s="1">
        <v>44763</v>
      </c>
      <c r="N24" s="28">
        <f ca="1">$M$9-M24</f>
        <v>-18</v>
      </c>
    </row>
    <row r="25" spans="2:18">
      <c r="B25" s="1">
        <v>44723</v>
      </c>
      <c r="C25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3"/>
        <v>1021.6</v>
      </c>
      <c r="I25" s="19">
        <v>-1</v>
      </c>
      <c r="J25">
        <f t="shared" si="4"/>
        <v>-1021.6</v>
      </c>
      <c r="K25" t="s">
        <v>10</v>
      </c>
      <c r="M25" s="1">
        <v>44749</v>
      </c>
      <c r="N25" s="28">
        <f ca="1">$M$9-M25</f>
        <v>-4</v>
      </c>
    </row>
    <row r="26" spans="2:18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3"/>
        <v>917.97</v>
      </c>
      <c r="I26" s="19">
        <v>-1</v>
      </c>
      <c r="J26">
        <f t="shared" si="4"/>
        <v>-917.97</v>
      </c>
      <c r="K26" t="s">
        <v>10</v>
      </c>
      <c r="L26" t="s">
        <v>141</v>
      </c>
      <c r="M26" s="1">
        <v>44808</v>
      </c>
      <c r="N26" s="28">
        <f t="shared" ref="N26:N51" ca="1" si="5">$M$9-M26</f>
        <v>-63</v>
      </c>
      <c r="O26">
        <v>0.1</v>
      </c>
      <c r="P26" s="16" t="s">
        <v>1124</v>
      </c>
      <c r="Q26" s="16" t="e">
        <f>(1+O26)^(1/P26)-1</f>
        <v>#VALUE!</v>
      </c>
      <c r="R26" s="16" t="e">
        <f>(1+Q26)^92</f>
        <v>#VALUE!</v>
      </c>
    </row>
    <row r="27" spans="2:18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3"/>
        <v>6650</v>
      </c>
      <c r="I27" s="19">
        <v>-1</v>
      </c>
      <c r="J27">
        <f t="shared" si="4"/>
        <v>-6650</v>
      </c>
      <c r="K27" t="s">
        <v>10</v>
      </c>
      <c r="L27" t="s">
        <v>142</v>
      </c>
      <c r="M27" s="1">
        <v>44766</v>
      </c>
      <c r="N27" s="28">
        <f t="shared" ca="1" si="5"/>
        <v>-21</v>
      </c>
    </row>
    <row r="28" spans="2:18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6">G28*E28</f>
        <v>-6375</v>
      </c>
      <c r="I28" s="19">
        <v>-1</v>
      </c>
      <c r="J28">
        <f t="shared" ref="J28" si="7">I28*H28</f>
        <v>6375</v>
      </c>
      <c r="K28" t="s">
        <v>10</v>
      </c>
      <c r="L28" t="s">
        <v>142</v>
      </c>
      <c r="M28" s="1">
        <v>44766</v>
      </c>
      <c r="N28" s="28">
        <f t="shared" ca="1" si="5"/>
        <v>-21</v>
      </c>
    </row>
    <row r="29" spans="2:18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8">G29*E29</f>
        <v>1020</v>
      </c>
      <c r="I29" s="19">
        <v>-1</v>
      </c>
      <c r="J29">
        <f t="shared" ref="J29:J43" si="9">I29*H29</f>
        <v>-1020</v>
      </c>
      <c r="K29" t="s">
        <v>10</v>
      </c>
      <c r="L29" t="s">
        <v>142</v>
      </c>
      <c r="M29" s="1">
        <v>44815</v>
      </c>
      <c r="N29" s="28">
        <f t="shared" ca="1" si="5"/>
        <v>-70</v>
      </c>
      <c r="O29">
        <v>0.41</v>
      </c>
      <c r="P29" s="16">
        <f t="shared" ref="P29:P58" si="10">M29-B29</f>
        <v>91</v>
      </c>
      <c r="Q29" s="16">
        <f t="shared" ref="Q29:Q51" si="11">(1+O29)^(1/P29)-1</f>
        <v>3.7828480137320764E-3</v>
      </c>
      <c r="R29" s="16">
        <f t="shared" ref="R29:R51" si="12">(1+Q29)^92</f>
        <v>1.4153338156993678</v>
      </c>
    </row>
    <row r="30" spans="2:18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8"/>
        <v>1060.1399999999999</v>
      </c>
      <c r="I30" s="19">
        <v>-1</v>
      </c>
      <c r="J30">
        <f t="shared" si="9"/>
        <v>-1060.1399999999999</v>
      </c>
      <c r="K30" t="s">
        <v>112</v>
      </c>
      <c r="L30" t="s">
        <v>163</v>
      </c>
      <c r="M30" s="1">
        <v>44787</v>
      </c>
      <c r="N30" s="28">
        <f t="shared" ca="1" si="5"/>
        <v>-42</v>
      </c>
      <c r="O30">
        <v>0.13400000000000001</v>
      </c>
      <c r="P30" s="16">
        <f t="shared" si="10"/>
        <v>63</v>
      </c>
      <c r="Q30" s="16">
        <f t="shared" si="11"/>
        <v>1.9980443135318993E-3</v>
      </c>
      <c r="R30" s="16">
        <f t="shared" si="12"/>
        <v>1.2015791869493655</v>
      </c>
    </row>
    <row r="31" spans="2:18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8"/>
        <v>1008</v>
      </c>
      <c r="I31" s="19">
        <v>-1</v>
      </c>
      <c r="J31">
        <f t="shared" si="9"/>
        <v>-1008</v>
      </c>
      <c r="K31" t="s">
        <v>415</v>
      </c>
      <c r="L31" t="s">
        <v>142</v>
      </c>
      <c r="M31" s="1">
        <v>44801</v>
      </c>
      <c r="N31" s="28">
        <f t="shared" ca="1" si="5"/>
        <v>-56</v>
      </c>
      <c r="O31">
        <v>0.17</v>
      </c>
      <c r="P31" s="16">
        <f t="shared" si="10"/>
        <v>77</v>
      </c>
      <c r="Q31" s="16">
        <f t="shared" si="11"/>
        <v>2.0410899187346399E-3</v>
      </c>
      <c r="R31" s="16">
        <f t="shared" si="12"/>
        <v>1.2063374816411372</v>
      </c>
    </row>
    <row r="32" spans="2:18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8"/>
        <v>975.06000000000006</v>
      </c>
      <c r="I32" s="19">
        <v>-1</v>
      </c>
      <c r="J32">
        <f t="shared" si="9"/>
        <v>-975.06000000000006</v>
      </c>
      <c r="K32" t="s">
        <v>415</v>
      </c>
      <c r="L32" t="s">
        <v>142</v>
      </c>
      <c r="M32" s="1">
        <v>44801</v>
      </c>
      <c r="N32" s="28">
        <f t="shared" ca="1" si="5"/>
        <v>-56</v>
      </c>
      <c r="O32">
        <v>0.12</v>
      </c>
      <c r="P32" s="16">
        <f t="shared" si="10"/>
        <v>77</v>
      </c>
      <c r="Q32" s="16">
        <f t="shared" si="11"/>
        <v>1.4728847386982213E-3</v>
      </c>
      <c r="R32" s="16">
        <f t="shared" si="12"/>
        <v>1.1450012193329568</v>
      </c>
    </row>
    <row r="33" spans="2:18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8"/>
        <v>1080.42</v>
      </c>
      <c r="I33" s="19">
        <v>-1</v>
      </c>
      <c r="J33">
        <f t="shared" si="9"/>
        <v>-1080.42</v>
      </c>
      <c r="K33" t="s">
        <v>433</v>
      </c>
      <c r="L33" t="s">
        <v>11</v>
      </c>
      <c r="M33" s="1">
        <v>44801</v>
      </c>
      <c r="N33" s="28">
        <f t="shared" ca="1" si="5"/>
        <v>-56</v>
      </c>
      <c r="O33">
        <v>0.13200000000000001</v>
      </c>
      <c r="P33">
        <f t="shared" si="10"/>
        <v>77</v>
      </c>
      <c r="Q33">
        <f t="shared" si="11"/>
        <v>1.6115046098634789E-3</v>
      </c>
      <c r="R33">
        <f t="shared" si="12"/>
        <v>1.1596741873887326</v>
      </c>
    </row>
    <row r="34" spans="2:18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8"/>
        <v>1017.69</v>
      </c>
      <c r="I34" s="19">
        <v>-1</v>
      </c>
      <c r="J34">
        <f t="shared" si="9"/>
        <v>-1017.69</v>
      </c>
      <c r="K34" t="s">
        <v>435</v>
      </c>
      <c r="L34" t="s">
        <v>11</v>
      </c>
      <c r="M34" s="1">
        <v>44766</v>
      </c>
      <c r="N34" s="28">
        <f t="shared" ca="1" si="5"/>
        <v>-21</v>
      </c>
      <c r="O34">
        <v>9.9000000000000005E-2</v>
      </c>
      <c r="P34">
        <f t="shared" si="10"/>
        <v>42</v>
      </c>
      <c r="Q34">
        <f t="shared" si="11"/>
        <v>2.2501629544413593E-3</v>
      </c>
      <c r="R34">
        <f t="shared" si="12"/>
        <v>1.22971499588866</v>
      </c>
    </row>
    <row r="35" spans="2:18">
      <c r="B35" s="1">
        <v>44724</v>
      </c>
      <c r="C35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8"/>
        <v>959</v>
      </c>
      <c r="I35" s="19">
        <v>-1</v>
      </c>
      <c r="J35">
        <f t="shared" si="9"/>
        <v>-959</v>
      </c>
      <c r="K35" t="s">
        <v>415</v>
      </c>
      <c r="L35" t="s">
        <v>163</v>
      </c>
      <c r="M35" s="1">
        <v>44815</v>
      </c>
      <c r="N35" s="28">
        <f t="shared" ca="1" si="5"/>
        <v>-70</v>
      </c>
      <c r="O35">
        <v>0.12</v>
      </c>
      <c r="P35">
        <f t="shared" si="10"/>
        <v>91</v>
      </c>
      <c r="Q35">
        <f t="shared" si="11"/>
        <v>1.2461459636541328E-3</v>
      </c>
      <c r="R35">
        <f t="shared" si="12"/>
        <v>1.1213956834792898</v>
      </c>
    </row>
    <row r="36" spans="2:18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8"/>
        <v>1004</v>
      </c>
      <c r="I36" s="19">
        <v>-1</v>
      </c>
      <c r="J36">
        <f t="shared" si="9"/>
        <v>-1004</v>
      </c>
      <c r="K36" s="18" t="s">
        <v>415</v>
      </c>
      <c r="L36" s="18" t="s">
        <v>141</v>
      </c>
      <c r="M36" s="1">
        <v>44815</v>
      </c>
      <c r="N36" s="28">
        <f t="shared" ca="1" si="5"/>
        <v>-70</v>
      </c>
      <c r="O36">
        <v>0.14000000000000001</v>
      </c>
      <c r="P36" s="18">
        <f t="shared" si="10"/>
        <v>91</v>
      </c>
      <c r="Q36" s="18">
        <f t="shared" si="11"/>
        <v>1.4409081274349145E-3</v>
      </c>
      <c r="R36" s="18">
        <f t="shared" si="12"/>
        <v>1.1416426352652658</v>
      </c>
    </row>
    <row r="37" spans="2:18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8"/>
        <v>1034.46</v>
      </c>
      <c r="I37" s="19">
        <v>-1</v>
      </c>
      <c r="J37">
        <f t="shared" si="9"/>
        <v>-1034.46</v>
      </c>
      <c r="K37" t="s">
        <v>415</v>
      </c>
      <c r="L37" t="s">
        <v>141</v>
      </c>
      <c r="M37" s="1">
        <v>44815</v>
      </c>
      <c r="N37" s="28">
        <f t="shared" ca="1" si="5"/>
        <v>-70</v>
      </c>
      <c r="O37">
        <v>0.35</v>
      </c>
      <c r="P37" s="18">
        <f t="shared" si="10"/>
        <v>91</v>
      </c>
      <c r="Q37" s="18">
        <f t="shared" si="11"/>
        <v>3.303296563134106E-3</v>
      </c>
      <c r="R37" s="18">
        <f t="shared" si="12"/>
        <v>1.3544594503602096</v>
      </c>
    </row>
    <row r="38" spans="2:18">
      <c r="B38" s="1">
        <v>44724</v>
      </c>
      <c r="C38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8"/>
        <v>996.93000000000006</v>
      </c>
      <c r="I38" s="19">
        <v>-1</v>
      </c>
      <c r="J38">
        <f t="shared" si="9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5"/>
        <v>-70</v>
      </c>
      <c r="O38" s="18">
        <v>0.28000000000000003</v>
      </c>
      <c r="P38" s="18">
        <f t="shared" si="10"/>
        <v>91</v>
      </c>
      <c r="Q38" s="18">
        <f t="shared" si="11"/>
        <v>2.7164309397338382E-3</v>
      </c>
      <c r="R38" s="18">
        <f t="shared" si="12"/>
        <v>1.2834770316028687</v>
      </c>
    </row>
    <row r="39" spans="2:18">
      <c r="B39" s="1">
        <v>44724</v>
      </c>
      <c r="C39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8"/>
        <v>1023.75</v>
      </c>
      <c r="I39" s="19">
        <v>-1</v>
      </c>
      <c r="J39">
        <f t="shared" si="9"/>
        <v>-1023.75</v>
      </c>
      <c r="K39" s="18" t="s">
        <v>415</v>
      </c>
      <c r="L39" s="18" t="s">
        <v>141</v>
      </c>
      <c r="M39" s="1">
        <v>44745</v>
      </c>
      <c r="N39" s="28">
        <f t="shared" ca="1" si="5"/>
        <v>0</v>
      </c>
      <c r="O39">
        <v>0.11</v>
      </c>
      <c r="P39">
        <f t="shared" si="10"/>
        <v>21</v>
      </c>
      <c r="Q39">
        <f t="shared" si="11"/>
        <v>4.981893106467794E-3</v>
      </c>
      <c r="R39">
        <f t="shared" si="12"/>
        <v>1.5796388699807264</v>
      </c>
    </row>
    <row r="40" spans="2:18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8"/>
        <v>1008</v>
      </c>
      <c r="I40" s="19">
        <v>-1</v>
      </c>
      <c r="J40">
        <f t="shared" si="9"/>
        <v>-1008</v>
      </c>
      <c r="K40" s="18" t="s">
        <v>415</v>
      </c>
      <c r="L40" s="18" t="s">
        <v>141</v>
      </c>
      <c r="M40" s="1">
        <v>44815</v>
      </c>
      <c r="N40" s="28">
        <f t="shared" ca="1" si="5"/>
        <v>-70</v>
      </c>
      <c r="O40" s="18">
        <v>0.11</v>
      </c>
      <c r="P40" s="18">
        <f t="shared" si="10"/>
        <v>91</v>
      </c>
      <c r="Q40" s="18">
        <f t="shared" si="11"/>
        <v>1.1474711970971274E-3</v>
      </c>
      <c r="R40" s="18">
        <f t="shared" si="12"/>
        <v>1.111273693028771</v>
      </c>
    </row>
    <row r="41" spans="2:18">
      <c r="B41" s="1">
        <v>44724</v>
      </c>
      <c r="C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8"/>
        <v>1021.76</v>
      </c>
      <c r="I41" s="19">
        <v>-1</v>
      </c>
      <c r="J41">
        <f t="shared" si="9"/>
        <v>-1021.76</v>
      </c>
      <c r="K41" s="18" t="s">
        <v>415</v>
      </c>
      <c r="L41" s="18" t="s">
        <v>141</v>
      </c>
      <c r="M41" s="1">
        <v>44815</v>
      </c>
      <c r="N41" s="28">
        <f t="shared" ca="1" si="5"/>
        <v>-70</v>
      </c>
      <c r="O41">
        <v>9.6000000000000002E-2</v>
      </c>
      <c r="P41" s="18">
        <f t="shared" si="10"/>
        <v>91</v>
      </c>
      <c r="Q41" s="18">
        <f t="shared" si="11"/>
        <v>1.0078392710637374E-3</v>
      </c>
      <c r="R41" s="18">
        <f t="shared" si="12"/>
        <v>1.0971045918410911</v>
      </c>
    </row>
    <row r="42" spans="2:18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8"/>
        <v>1070.8</v>
      </c>
      <c r="I42" s="19">
        <v>-1</v>
      </c>
      <c r="J42">
        <f t="shared" si="9"/>
        <v>-1070.8</v>
      </c>
      <c r="K42" s="18" t="s">
        <v>415</v>
      </c>
      <c r="L42" s="18" t="s">
        <v>141</v>
      </c>
      <c r="M42" s="1">
        <v>44815</v>
      </c>
      <c r="N42" s="28">
        <f t="shared" ca="1" si="5"/>
        <v>-70</v>
      </c>
      <c r="O42">
        <v>0.22</v>
      </c>
      <c r="P42" s="18">
        <f t="shared" si="10"/>
        <v>91</v>
      </c>
      <c r="Q42" s="18">
        <f t="shared" si="11"/>
        <v>2.1875635052042153E-3</v>
      </c>
      <c r="R42" s="18">
        <f t="shared" si="12"/>
        <v>1.222668827476334</v>
      </c>
    </row>
    <row r="43" spans="2:18">
      <c r="B43" s="1">
        <v>44724</v>
      </c>
      <c r="C43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8"/>
        <v>1030</v>
      </c>
      <c r="I43" s="19">
        <v>-1</v>
      </c>
      <c r="J43">
        <f t="shared" si="9"/>
        <v>-1030</v>
      </c>
      <c r="K43" s="18" t="s">
        <v>415</v>
      </c>
      <c r="L43" s="18" t="s">
        <v>141</v>
      </c>
      <c r="M43" s="1">
        <v>44815</v>
      </c>
      <c r="N43" s="28">
        <f t="shared" ca="1" si="5"/>
        <v>-70</v>
      </c>
      <c r="O43">
        <v>0.73</v>
      </c>
      <c r="P43" s="18">
        <f t="shared" si="10"/>
        <v>91</v>
      </c>
      <c r="Q43" s="18">
        <f t="shared" si="11"/>
        <v>6.0414888024045155E-3</v>
      </c>
      <c r="R43" s="18">
        <f t="shared" si="12"/>
        <v>1.7404517756281392</v>
      </c>
    </row>
    <row r="44" spans="2:18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8"/>
        <v>1033.1999999999998</v>
      </c>
      <c r="I44" s="19">
        <v>-1</v>
      </c>
      <c r="J44" s="18">
        <f t="shared" ref="J44:J45" si="13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5"/>
        <v>-70</v>
      </c>
      <c r="O44" s="18">
        <v>0.26500000000000001</v>
      </c>
      <c r="P44" s="18">
        <f t="shared" si="10"/>
        <v>91</v>
      </c>
      <c r="Q44" s="18">
        <f t="shared" si="11"/>
        <v>2.5865494959438351E-3</v>
      </c>
      <c r="R44" s="18">
        <f t="shared" si="12"/>
        <v>1.2682719851123665</v>
      </c>
    </row>
    <row r="45" spans="2:18">
      <c r="B45" s="1">
        <v>44724</v>
      </c>
      <c r="C45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8"/>
        <v>1015.4499999999999</v>
      </c>
      <c r="I45" s="19">
        <v>-1</v>
      </c>
      <c r="J45">
        <f t="shared" si="13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5"/>
        <v>-70</v>
      </c>
      <c r="O45">
        <v>0.13</v>
      </c>
      <c r="P45" s="18">
        <f t="shared" si="10"/>
        <v>91</v>
      </c>
      <c r="Q45" s="18">
        <f t="shared" si="11"/>
        <v>1.3439532058281412E-3</v>
      </c>
      <c r="R45" s="18">
        <f t="shared" si="12"/>
        <v>1.1315186671225852</v>
      </c>
    </row>
    <row r="46" spans="2:18">
      <c r="B46" s="1">
        <v>44724</v>
      </c>
      <c r="C46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8"/>
        <v>997.5</v>
      </c>
      <c r="I46" s="19">
        <v>-1</v>
      </c>
      <c r="J46" s="18">
        <f t="shared" ref="J46" si="14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5"/>
        <v>-70</v>
      </c>
      <c r="O46">
        <v>0.16</v>
      </c>
      <c r="P46" s="18">
        <f t="shared" si="10"/>
        <v>91</v>
      </c>
      <c r="Q46" s="18">
        <f t="shared" si="11"/>
        <v>1.6323198533032546E-3</v>
      </c>
      <c r="R46" s="18">
        <f t="shared" si="12"/>
        <v>1.1618934910298244</v>
      </c>
    </row>
    <row r="47" spans="2:18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8"/>
        <v>1083.2</v>
      </c>
      <c r="I47" s="19">
        <v>-1</v>
      </c>
      <c r="J47" s="18">
        <f t="shared" ref="J47" si="15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5"/>
        <v>-70</v>
      </c>
      <c r="O47" s="18">
        <v>0.09</v>
      </c>
      <c r="P47" s="18">
        <f t="shared" si="10"/>
        <v>91</v>
      </c>
      <c r="Q47" s="18">
        <f t="shared" si="11"/>
        <v>9.4745620432945543E-4</v>
      </c>
      <c r="R47" s="18">
        <f t="shared" si="12"/>
        <v>1.0910327272627209</v>
      </c>
    </row>
    <row r="48" spans="2:18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8"/>
        <v>1016.64</v>
      </c>
      <c r="I48" s="19">
        <v>-1</v>
      </c>
      <c r="J48" s="18">
        <f t="shared" ref="J48" si="16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5"/>
        <v>-70</v>
      </c>
      <c r="O48" s="18">
        <v>0.3</v>
      </c>
      <c r="P48" s="18">
        <f t="shared" si="10"/>
        <v>91</v>
      </c>
      <c r="Q48" s="18">
        <f t="shared" si="11"/>
        <v>2.8872839838995912E-3</v>
      </c>
      <c r="R48" s="18">
        <f t="shared" si="12"/>
        <v>1.3037534691790746</v>
      </c>
    </row>
    <row r="49" spans="1:21">
      <c r="B49" s="1">
        <v>44724</v>
      </c>
      <c r="C49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8"/>
        <v>1035.5999999999999</v>
      </c>
      <c r="I49" s="19">
        <v>-1</v>
      </c>
      <c r="J49" s="18">
        <f t="shared" ref="J49:J50" si="17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5"/>
        <v>-56</v>
      </c>
      <c r="O49">
        <v>0.12</v>
      </c>
      <c r="P49" s="18">
        <f t="shared" si="10"/>
        <v>77</v>
      </c>
      <c r="Q49" s="18">
        <f t="shared" si="11"/>
        <v>1.4728847386982213E-3</v>
      </c>
      <c r="R49" s="18">
        <f t="shared" si="12"/>
        <v>1.1450012193329568</v>
      </c>
    </row>
    <row r="50" spans="1:21">
      <c r="B50" s="1">
        <v>44724</v>
      </c>
      <c r="C50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8"/>
        <v>993.2</v>
      </c>
      <c r="I50" s="19">
        <v>-1</v>
      </c>
      <c r="J50">
        <f t="shared" si="17"/>
        <v>-993.2</v>
      </c>
      <c r="K50" s="18" t="s">
        <v>415</v>
      </c>
      <c r="L50" s="18" t="s">
        <v>163</v>
      </c>
      <c r="M50" s="1">
        <v>44780</v>
      </c>
      <c r="N50" s="28">
        <f t="shared" ca="1" si="5"/>
        <v>-35</v>
      </c>
      <c r="O50">
        <v>9.4899999999999998E-2</v>
      </c>
      <c r="P50" s="18">
        <f t="shared" si="10"/>
        <v>56</v>
      </c>
      <c r="Q50" s="18">
        <f t="shared" si="11"/>
        <v>1.6202940261609289E-3</v>
      </c>
      <c r="R50" s="18">
        <f t="shared" si="12"/>
        <v>1.1606107956028482</v>
      </c>
    </row>
    <row r="51" spans="1:21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58" si="18">G51*E51</f>
        <v>1088.43</v>
      </c>
      <c r="I51" s="19">
        <v>-1</v>
      </c>
      <c r="J51" s="18">
        <f t="shared" ref="J51" si="19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5"/>
        <v>-70</v>
      </c>
      <c r="O51">
        <v>0.14000000000000001</v>
      </c>
      <c r="P51" s="18">
        <f t="shared" si="10"/>
        <v>91</v>
      </c>
      <c r="Q51" s="18">
        <f t="shared" si="11"/>
        <v>1.4409081274349145E-3</v>
      </c>
      <c r="R51" s="18">
        <f t="shared" si="12"/>
        <v>1.1416426352652658</v>
      </c>
    </row>
    <row r="52" spans="1:21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8"/>
        <v>1078.1999999999998</v>
      </c>
      <c r="I52" s="27">
        <v>-1</v>
      </c>
      <c r="J52" s="27">
        <f t="shared" ref="J52" si="20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1">$M$9-M52</f>
        <v>-7</v>
      </c>
      <c r="O52" s="27">
        <v>0.16561899999999999</v>
      </c>
      <c r="P52" s="27">
        <f t="shared" si="10"/>
        <v>23</v>
      </c>
      <c r="Q52" s="27">
        <f t="shared" ref="Q52" si="22">(1+O52)^(1/P52)-1</f>
        <v>6.6853905718118334E-3</v>
      </c>
      <c r="R52" s="27">
        <f t="shared" ref="R52" si="23">(1+Q52)^92</f>
        <v>1.8459777917460405</v>
      </c>
    </row>
    <row r="53" spans="1:21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8"/>
        <v>979.5</v>
      </c>
      <c r="I53" s="27">
        <v>-1</v>
      </c>
      <c r="J53" s="27">
        <f t="shared" ref="J53" si="24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5">$M$9-M53</f>
        <v>-77</v>
      </c>
      <c r="O53" s="27">
        <v>0.44709700000000002</v>
      </c>
      <c r="P53" s="27">
        <f t="shared" si="10"/>
        <v>93</v>
      </c>
      <c r="Q53" s="27">
        <f t="shared" ref="Q53" si="26">(1+O53)^(1/P53)-1</f>
        <v>3.981663700681537E-3</v>
      </c>
      <c r="R53" s="27">
        <f t="shared" ref="R53" si="27">(1+Q53)^92</f>
        <v>1.4413579971829127</v>
      </c>
    </row>
    <row r="54" spans="1:21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8"/>
        <v>947</v>
      </c>
      <c r="I54" s="27">
        <v>-1</v>
      </c>
      <c r="J54" s="27">
        <f t="shared" ref="J54" si="28">I54*H54</f>
        <v>-947</v>
      </c>
      <c r="K54" t="s">
        <v>435</v>
      </c>
      <c r="L54" t="s">
        <v>142</v>
      </c>
      <c r="M54" s="1">
        <v>44794</v>
      </c>
      <c r="N54" s="28">
        <f t="shared" ref="N54:N58" ca="1" si="29">$M$9-M54</f>
        <v>-49</v>
      </c>
      <c r="O54" s="27">
        <v>0.44709700000000002</v>
      </c>
      <c r="P54" s="27">
        <f t="shared" si="10"/>
        <v>65</v>
      </c>
      <c r="Q54" s="27">
        <f t="shared" ref="Q54" si="30">(1+O54)^(1/P54)-1</f>
        <v>5.7017237745042859E-3</v>
      </c>
      <c r="R54" s="27">
        <f t="shared" ref="R54" si="31">(1+Q54)^92</f>
        <v>1.6871973902345887</v>
      </c>
    </row>
    <row r="55" spans="1:21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8"/>
        <v>983.69999999999993</v>
      </c>
      <c r="I55" s="27">
        <v>-1</v>
      </c>
      <c r="J55" s="27">
        <f t="shared" ref="J55" si="32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29"/>
        <v>-35</v>
      </c>
      <c r="O55" s="27">
        <v>7.9225000000000004E-2</v>
      </c>
      <c r="P55" s="27">
        <f t="shared" si="10"/>
        <v>51</v>
      </c>
      <c r="Q55" s="27">
        <f t="shared" ref="Q55" si="33">(1+O55)^(1/P55)-1</f>
        <v>1.496082544978572E-3</v>
      </c>
      <c r="R55" s="27">
        <f t="shared" ref="R55" si="34">(1+Q55)^92</f>
        <v>1.1474438584033493</v>
      </c>
    </row>
    <row r="56" spans="1:21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8"/>
        <v>1063.26</v>
      </c>
      <c r="I56" s="27">
        <v>-1</v>
      </c>
      <c r="J56" s="27">
        <f t="shared" ref="J56" si="35">I56*H56</f>
        <v>-1063.26</v>
      </c>
      <c r="K56" t="s">
        <v>1086</v>
      </c>
      <c r="L56" t="s">
        <v>11</v>
      </c>
      <c r="M56" s="1">
        <v>44766</v>
      </c>
      <c r="N56" s="28">
        <f t="shared" ca="1" si="29"/>
        <v>-21</v>
      </c>
      <c r="O56" s="27">
        <v>4.7683999999999997E-2</v>
      </c>
      <c r="P56" s="27">
        <f t="shared" si="10"/>
        <v>37</v>
      </c>
      <c r="Q56" s="27">
        <f t="shared" ref="Q56" si="36">(1+O56)^(1/P56)-1</f>
        <v>1.2597661832201013E-3</v>
      </c>
      <c r="R56" s="27">
        <f t="shared" ref="R56" si="37">(1+Q56)^92</f>
        <v>1.122799979907529</v>
      </c>
    </row>
    <row r="57" spans="1:21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8"/>
        <v>1029.1199999999999</v>
      </c>
      <c r="I57" s="27">
        <v>-1</v>
      </c>
      <c r="J57" s="27">
        <f t="shared" ref="J57" si="38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29"/>
        <v>-14</v>
      </c>
      <c r="O57" s="27">
        <v>3.1424000000000001E-2</v>
      </c>
      <c r="P57" s="27">
        <f t="shared" si="10"/>
        <v>30</v>
      </c>
      <c r="Q57" s="27">
        <f t="shared" ref="Q57" si="39">(1+O57)^(1/P57)-1</f>
        <v>1.0318777434383808E-3</v>
      </c>
      <c r="R57" s="27">
        <f t="shared" ref="R57" si="40">(1+Q57)^92</f>
        <v>1.0995310894115367</v>
      </c>
    </row>
    <row r="58" spans="1:21">
      <c r="B58" s="1">
        <v>44730</v>
      </c>
      <c r="C58" t="s">
        <v>1063</v>
      </c>
      <c r="D58" t="s">
        <v>2</v>
      </c>
      <c r="E58">
        <v>60</v>
      </c>
      <c r="F58" s="19" cm="1">
        <f t="array" ref="F58">SUMPRODUCT(($C$11:$C$100=C58)*($E$11:$E$100))</f>
        <v>120</v>
      </c>
      <c r="G58">
        <v>17.97</v>
      </c>
      <c r="H58">
        <f t="shared" si="18"/>
        <v>1078.1999999999998</v>
      </c>
      <c r="I58" s="32">
        <v>-1</v>
      </c>
      <c r="J58" s="32">
        <f t="shared" ref="J58" si="41">I58*H58</f>
        <v>-1078.1999999999998</v>
      </c>
      <c r="K58" t="s">
        <v>1064</v>
      </c>
      <c r="L58" t="s">
        <v>142</v>
      </c>
      <c r="M58" s="1">
        <v>44766</v>
      </c>
      <c r="N58" s="28">
        <f t="shared" ca="1" si="29"/>
        <v>-21</v>
      </c>
      <c r="O58" s="32">
        <v>2.7649E-2</v>
      </c>
      <c r="P58">
        <f t="shared" si="10"/>
        <v>36</v>
      </c>
      <c r="Q58" s="32">
        <f t="shared" ref="Q58" si="42">(1+O58)^(1/P58)-1</f>
        <v>7.5788897060924398E-4</v>
      </c>
      <c r="R58" s="32">
        <f t="shared" ref="R58" si="43">(1+Q58)^92</f>
        <v>1.0721858084819609</v>
      </c>
    </row>
    <row r="59" spans="1:21">
      <c r="A59">
        <v>202</v>
      </c>
      <c r="B59" s="1">
        <v>44734</v>
      </c>
      <c r="C59" t="s">
        <v>1113</v>
      </c>
      <c r="D59" t="s">
        <v>2</v>
      </c>
      <c r="E59">
        <v>5</v>
      </c>
      <c r="F59" s="19" cm="1">
        <f t="array" ref="F59">SUMPRODUCT(($C$11:$C$100=C59)*($E$11:$E$100))</f>
        <v>5</v>
      </c>
      <c r="G59">
        <v>208.52</v>
      </c>
      <c r="H59">
        <f>G59*E59</f>
        <v>1042.6000000000001</v>
      </c>
      <c r="I59" s="31">
        <v>-1</v>
      </c>
      <c r="J59" s="31">
        <f t="shared" ref="J59" si="44">I59*H59</f>
        <v>-1042.6000000000001</v>
      </c>
      <c r="K59" t="s">
        <v>1100</v>
      </c>
      <c r="M59" s="1">
        <v>44782</v>
      </c>
      <c r="N59" s="28">
        <f ca="1">$M$9-M59</f>
        <v>-37</v>
      </c>
      <c r="O59">
        <v>6.7000000000000004E-2</v>
      </c>
      <c r="P59">
        <f>M59-B59</f>
        <v>48</v>
      </c>
      <c r="Q59">
        <f>(1+O59)^(1/P59)-1</f>
        <v>1.3519750186554713E-3</v>
      </c>
      <c r="R59">
        <f>(1+Q59)^92</f>
        <v>1.1323529188332864</v>
      </c>
      <c r="T59" s="39">
        <v>0.13</v>
      </c>
      <c r="U59" s="1">
        <v>44778</v>
      </c>
    </row>
    <row r="60" spans="1:21">
      <c r="A60">
        <v>37</v>
      </c>
      <c r="B60" s="1">
        <v>44734</v>
      </c>
      <c r="C60" t="s">
        <v>1116</v>
      </c>
      <c r="D60" t="s">
        <v>2</v>
      </c>
      <c r="E60">
        <v>25</v>
      </c>
      <c r="F60" s="19" cm="1">
        <f t="array" ref="F60">SUMPRODUCT(($C$11:$C$100=C60)*($E$11:$E$100))</f>
        <v>25</v>
      </c>
      <c r="G60">
        <v>40.15</v>
      </c>
      <c r="H60">
        <f>G60*E60</f>
        <v>1003.75</v>
      </c>
      <c r="I60" s="32">
        <v>-1</v>
      </c>
      <c r="J60" s="32">
        <f t="shared" ref="J60" si="45">I60*H60</f>
        <v>-1003.75</v>
      </c>
      <c r="K60" s="32" t="s">
        <v>1100</v>
      </c>
      <c r="M60" s="1">
        <v>44768</v>
      </c>
      <c r="N60" s="28">
        <f ca="1">$M$9-M60</f>
        <v>-23</v>
      </c>
      <c r="O60">
        <v>0.08</v>
      </c>
      <c r="P60">
        <f>M60-B60</f>
        <v>34</v>
      </c>
      <c r="Q60">
        <f>(1+O60)^(1/P60)-1</f>
        <v>2.2661238194909838E-3</v>
      </c>
      <c r="R60">
        <f>(1+Q60)^92</f>
        <v>1.2315179609375255</v>
      </c>
      <c r="T60">
        <v>0.02</v>
      </c>
      <c r="U60" s="1">
        <v>44834</v>
      </c>
    </row>
    <row r="61" spans="1:21">
      <c r="B61" s="1">
        <v>44741</v>
      </c>
      <c r="C61" t="s">
        <v>1096</v>
      </c>
      <c r="D61" t="s">
        <v>2</v>
      </c>
      <c r="E61">
        <v>3</v>
      </c>
      <c r="F61" s="19" cm="1">
        <f t="array" ref="F61">SUMPRODUCT(($C$11:$C$100=C61)*($E$11:$E$100))</f>
        <v>3</v>
      </c>
      <c r="G61">
        <v>323</v>
      </c>
      <c r="H61">
        <f>G61*E61</f>
        <v>969</v>
      </c>
      <c r="I61" s="33">
        <v>-1</v>
      </c>
      <c r="J61" s="33">
        <f t="shared" ref="J61" si="46">I61*H61</f>
        <v>-969</v>
      </c>
      <c r="K61" t="s">
        <v>10</v>
      </c>
      <c r="L61" t="s">
        <v>141</v>
      </c>
      <c r="M61" s="1">
        <v>44838</v>
      </c>
      <c r="N61" s="28">
        <f ca="1">$M$9-M61</f>
        <v>-93</v>
      </c>
      <c r="O61">
        <v>0.09</v>
      </c>
      <c r="P61">
        <f>M61-B61</f>
        <v>97</v>
      </c>
      <c r="Q61">
        <f>(1+O61)^(1/P61)-1</f>
        <v>8.8882462886163971E-4</v>
      </c>
      <c r="R61">
        <f>(1+Q61)^92</f>
        <v>1.0851687956828595</v>
      </c>
    </row>
    <row r="62" spans="1:21">
      <c r="B62" s="1">
        <v>44743</v>
      </c>
      <c r="C62" s="34" t="s">
        <v>1112</v>
      </c>
      <c r="D62" s="34" t="s">
        <v>2</v>
      </c>
      <c r="E62">
        <v>33</v>
      </c>
      <c r="F62" s="34" cm="1">
        <f t="array" ref="F62">SUMPRODUCT(($C$11:$C$100=C62)*($E$11:$E$100))</f>
        <v>33</v>
      </c>
      <c r="G62" s="34">
        <v>31.5</v>
      </c>
      <c r="H62" s="34">
        <f>G62*E62</f>
        <v>1039.5</v>
      </c>
      <c r="I62" s="34">
        <v>-1</v>
      </c>
      <c r="J62" s="34">
        <f t="shared" ref="J62" si="47">I62*H62</f>
        <v>-1039.5</v>
      </c>
      <c r="K62" s="34" t="s">
        <v>10</v>
      </c>
      <c r="L62" t="s">
        <v>142</v>
      </c>
      <c r="M62" s="38">
        <v>44840</v>
      </c>
      <c r="N62" s="28">
        <f ca="1">$M$9-M62</f>
        <v>-95</v>
      </c>
      <c r="O62" s="34">
        <v>0.09</v>
      </c>
      <c r="P62" s="34">
        <f>M62-B62</f>
        <v>97</v>
      </c>
      <c r="Q62" s="34">
        <f>(1+O62)^(1/P62)-1</f>
        <v>8.8882462886163971E-4</v>
      </c>
      <c r="R62" s="34">
        <f>(1+Q62)^92</f>
        <v>1.0851687956828595</v>
      </c>
    </row>
  </sheetData>
  <conditionalFormatting sqref="N24:N62">
    <cfRule type="expression" priority="2">
      <formula>"&gt;=0"</formula>
    </cfRule>
  </conditionalFormatting>
  <conditionalFormatting sqref="Q26:Q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5" t="s">
        <v>122</v>
      </c>
      <c r="B63" s="36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5" t="s">
        <v>135</v>
      </c>
      <c r="B72" s="36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5" t="s">
        <v>122</v>
      </c>
      <c r="B32" s="36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5" t="s">
        <v>135</v>
      </c>
      <c r="B41" s="36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37" t="s">
        <v>122</v>
      </c>
      <c r="B32" s="36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37" t="s">
        <v>135</v>
      </c>
      <c r="B41" s="36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5" t="s">
        <v>122</v>
      </c>
      <c r="B38" s="36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5" t="s">
        <v>135</v>
      </c>
      <c r="B47" s="36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5" t="s">
        <v>122</v>
      </c>
      <c r="B38" s="36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5" t="s">
        <v>135</v>
      </c>
      <c r="B47" s="36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5" t="s">
        <v>122</v>
      </c>
      <c r="B35" s="36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5" t="s">
        <v>135</v>
      </c>
      <c r="B44" s="36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5" t="s">
        <v>122</v>
      </c>
      <c r="B15" s="36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5" t="s">
        <v>135</v>
      </c>
      <c r="B24" s="36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5" t="s">
        <v>122</v>
      </c>
      <c r="B32" s="36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5" t="s">
        <v>135</v>
      </c>
      <c r="B41" s="36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2022-07-03T21:53:14Z</dcterms:modified>
</cp:coreProperties>
</file>