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/Cloud@Mail.Ru/Business/Internet/__WORK/Crypto/"/>
    </mc:Choice>
  </mc:AlternateContent>
  <bookViews>
    <workbookView xWindow="10020" yWindow="2500" windowWidth="33020" windowHeight="224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41" i="1"/>
  <c r="C18" i="1"/>
  <c r="C17" i="1"/>
  <c r="D18" i="1"/>
  <c r="C11" i="1"/>
  <c r="C22" i="1"/>
  <c r="C21" i="1"/>
  <c r="C23" i="1"/>
  <c r="C30" i="1"/>
  <c r="H38" i="1"/>
  <c r="H40" i="1"/>
  <c r="H39" i="1"/>
  <c r="C37" i="1"/>
  <c r="C36" i="1"/>
  <c r="D16" i="1"/>
  <c r="H35" i="1"/>
  <c r="H31" i="1"/>
  <c r="H33" i="1"/>
  <c r="H32" i="1"/>
  <c r="C31" i="1"/>
  <c r="C32" i="1"/>
  <c r="C26" i="1"/>
  <c r="C10" i="1"/>
  <c r="C25" i="1"/>
  <c r="E18" i="1"/>
  <c r="E16" i="1"/>
  <c r="D11" i="1"/>
  <c r="D10" i="1"/>
  <c r="F5" i="1"/>
</calcChain>
</file>

<file path=xl/sharedStrings.xml><?xml version="1.0" encoding="utf-8"?>
<sst xmlns="http://schemas.openxmlformats.org/spreadsheetml/2006/main" count="59" uniqueCount="55">
  <si>
    <t>Risk / Reward Calculation and Position Sizing</t>
  </si>
  <si>
    <r>
      <t xml:space="preserve">This sheet helps calculate position sizes within risk/reward targets
</t>
    </r>
    <r>
      <rPr>
        <b/>
        <sz val="10"/>
        <rFont val="Arial"/>
      </rPr>
      <t xml:space="preserve">Instructions: 
</t>
    </r>
    <r>
      <rPr>
        <sz val="10"/>
        <color rgb="FF000000"/>
        <rFont val="Arial"/>
      </rPr>
      <t xml:space="preserve">
Fill out the numbers in </t>
    </r>
    <r>
      <rPr>
        <i/>
        <sz val="10"/>
        <rFont val="Arial"/>
      </rPr>
      <t xml:space="preserve">Settings </t>
    </r>
    <r>
      <rPr>
        <sz val="10"/>
        <color rgb="FF000000"/>
        <rFont val="Arial"/>
      </rPr>
      <t xml:space="preserve">and, if the numbers match your goals and tolerance, place the orders listed in </t>
    </r>
    <r>
      <rPr>
        <i/>
        <sz val="10"/>
        <rFont val="Arial"/>
      </rPr>
      <t>Orders</t>
    </r>
    <r>
      <rPr>
        <sz val="10"/>
        <color rgb="FF000000"/>
        <rFont val="Arial"/>
      </rPr>
      <t xml:space="preserve">. </t>
    </r>
    <r>
      <rPr>
        <i/>
        <sz val="10"/>
        <rFont val="Arial"/>
      </rPr>
      <t xml:space="preserve">
</t>
    </r>
  </si>
  <si>
    <t>or "How to win bigly without losing your shirt"</t>
  </si>
  <si>
    <t>Context</t>
  </si>
  <si>
    <t>BTC</t>
  </si>
  <si>
    <t>USD</t>
  </si>
  <si>
    <t>Settings</t>
  </si>
  <si>
    <t>Notes</t>
  </si>
  <si>
    <t>BTC price</t>
  </si>
  <si>
    <t>Capital</t>
  </si>
  <si>
    <t xml:space="preserve"> in BTC</t>
  </si>
  <si>
    <t>Max to Risk</t>
  </si>
  <si>
    <t>Max to risk</t>
  </si>
  <si>
    <t>suggested max 1-2%</t>
  </si>
  <si>
    <t>Allocation</t>
  </si>
  <si>
    <t>scaling factor</t>
  </si>
  <si>
    <t>Market</t>
  </si>
  <si>
    <t>Δ BTC/each</t>
  </si>
  <si>
    <t>Upside target</t>
  </si>
  <si>
    <t>Upside Target</t>
  </si>
  <si>
    <t>price at profit goal</t>
  </si>
  <si>
    <t>Entry exchange rate (price vs. btc)</t>
  </si>
  <si>
    <t>Entry Price</t>
  </si>
  <si>
    <t>current price</t>
  </si>
  <si>
    <t>Stop value</t>
  </si>
  <si>
    <t>Stop</t>
  </si>
  <si>
    <t>stop price</t>
  </si>
  <si>
    <t>Ability</t>
  </si>
  <si>
    <t>Max can afford to buy</t>
  </si>
  <si>
    <t>Num units to reach maximum risk</t>
  </si>
  <si>
    <t>Units at allocation</t>
  </si>
  <si>
    <t>Allocation % of capital</t>
  </si>
  <si>
    <t>Allocation USD</t>
  </si>
  <si>
    <t>Orders</t>
  </si>
  <si>
    <t>Outcomes</t>
  </si>
  <si>
    <t>Entry</t>
  </si>
  <si>
    <t>Buy</t>
  </si>
  <si>
    <t>Buy amount</t>
  </si>
  <si>
    <t>Profit</t>
  </si>
  <si>
    <t>Buy price / BTC</t>
  </si>
  <si>
    <t>Target profit BTC</t>
  </si>
  <si>
    <t>Total spend</t>
  </si>
  <si>
    <t>Target profit USD</t>
  </si>
  <si>
    <t>Capital Increase</t>
  </si>
  <si>
    <t>Exits</t>
  </si>
  <si>
    <t>Stop Loss</t>
  </si>
  <si>
    <t>Sell amount</t>
  </si>
  <si>
    <t>risk/reward ratio</t>
  </si>
  <si>
    <t>Stop amount</t>
  </si>
  <si>
    <t>Sell price / BTC</t>
  </si>
  <si>
    <t>Loss</t>
  </si>
  <si>
    <t>Loss at stop BTC</t>
  </si>
  <si>
    <t>Profit Sell Order</t>
  </si>
  <si>
    <t>Loss at stop USD</t>
  </si>
  <si>
    <t>Capital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</si>
</sst>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"/>
    <numFmt numFmtId="165" formatCode="#,##0.00000000"/>
    <numFmt numFmtId="166" formatCode="&quot;$&quot;#,##0.00"/>
    <numFmt numFmtId="167" formatCode="###0.00000000"/>
  </numFmts>
  <fonts count="14" x14ac:knownFonts="1">
    <font>
      <sz val="10"/>
      <color rgb="FF000000"/>
      <name val="Arial"/>
    </font>
    <font>
      <sz val="14"/>
      <name val="Source Sans Pro"/>
    </font>
    <font>
      <sz val="10"/>
      <name val="Source Sans Pro"/>
    </font>
    <font>
      <u/>
      <sz val="10"/>
      <color rgb="FF0000FF"/>
      <name val="Source Sans Pro"/>
    </font>
    <font>
      <i/>
      <sz val="10"/>
      <name val="Source Sans Pro"/>
    </font>
    <font>
      <sz val="10"/>
      <color rgb="FF999999"/>
      <name val="Source Sans Pro"/>
    </font>
    <font>
      <b/>
      <sz val="10"/>
      <name val="Source Sans Pro"/>
    </font>
    <font>
      <b/>
      <sz val="10"/>
      <color rgb="FF000000"/>
      <name val="Source Sans Pro"/>
    </font>
    <font>
      <sz val="10"/>
      <name val="Arial"/>
    </font>
    <font>
      <i/>
      <sz val="9"/>
      <name val="Source Sans Pro"/>
    </font>
    <font>
      <sz val="9"/>
      <name val="Source Sans Pro"/>
    </font>
    <font>
      <sz val="10"/>
      <name val="Arial"/>
    </font>
    <font>
      <b/>
      <sz val="10"/>
      <name val="Arial"/>
    </font>
    <font>
      <i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1BBE5"/>
        <bgColor rgb="FFF1BBE5"/>
      </patternFill>
    </fill>
    <fill>
      <patternFill patternType="solid">
        <fgColor rgb="FF00F96F"/>
        <bgColor rgb="FF00F96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F96F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F96F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/>
    <xf numFmtId="0" fontId="11" fillId="0" borderId="0" xfId="0" applyFont="1" applyAlignment="1"/>
    <xf numFmtId="164" fontId="5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5" fontId="6" fillId="2" borderId="2" xfId="0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7" xfId="0" applyFont="1" applyBorder="1" applyAlignment="1">
      <alignment vertical="center"/>
    </xf>
    <xf numFmtId="165" fontId="2" fillId="0" borderId="0" xfId="0" applyNumberFormat="1" applyFont="1" applyAlignment="1">
      <alignment vertical="center"/>
    </xf>
    <xf numFmtId="166" fontId="2" fillId="0" borderId="8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166" fontId="2" fillId="0" borderId="4" xfId="0" applyNumberFormat="1" applyFont="1" applyBorder="1" applyAlignment="1">
      <alignment horizontal="right" vertical="center"/>
    </xf>
    <xf numFmtId="165" fontId="2" fillId="0" borderId="8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65" fontId="2" fillId="0" borderId="10" xfId="0" applyNumberFormat="1" applyFont="1" applyBorder="1" applyAlignment="1">
      <alignment horizontal="right" vertical="center"/>
    </xf>
    <xf numFmtId="166" fontId="2" fillId="0" borderId="11" xfId="0" applyNumberFormat="1" applyFont="1" applyBorder="1" applyAlignment="1">
      <alignment horizontal="right" vertical="center"/>
    </xf>
    <xf numFmtId="9" fontId="2" fillId="0" borderId="8" xfId="0" applyNumberFormat="1" applyFont="1" applyBorder="1" applyAlignment="1">
      <alignment horizontal="right" vertical="center"/>
    </xf>
    <xf numFmtId="2" fontId="2" fillId="0" borderId="8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165" fontId="2" fillId="4" borderId="0" xfId="0" applyNumberFormat="1" applyFont="1" applyFill="1" applyAlignment="1">
      <alignment horizontal="right" vertical="center"/>
    </xf>
    <xf numFmtId="10" fontId="2" fillId="4" borderId="4" xfId="0" applyNumberFormat="1" applyFont="1" applyFill="1" applyBorder="1" applyAlignment="1">
      <alignment horizontal="right" vertical="center"/>
    </xf>
    <xf numFmtId="0" fontId="2" fillId="4" borderId="7" xfId="0" applyFont="1" applyFill="1" applyBorder="1" applyAlignment="1">
      <alignment vertical="center"/>
    </xf>
    <xf numFmtId="167" fontId="2" fillId="4" borderId="8" xfId="0" applyNumberFormat="1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165" fontId="2" fillId="5" borderId="0" xfId="0" applyNumberFormat="1" applyFont="1" applyFill="1" applyAlignment="1">
      <alignment horizontal="right" vertical="center"/>
    </xf>
    <xf numFmtId="0" fontId="2" fillId="5" borderId="7" xfId="0" applyFont="1" applyFill="1" applyBorder="1" applyAlignment="1">
      <alignment vertical="center"/>
    </xf>
    <xf numFmtId="167" fontId="2" fillId="5" borderId="8" xfId="0" applyNumberFormat="1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165" fontId="2" fillId="6" borderId="10" xfId="0" applyNumberFormat="1" applyFont="1" applyFill="1" applyBorder="1" applyAlignment="1">
      <alignment horizontal="right" vertical="center"/>
    </xf>
    <xf numFmtId="10" fontId="2" fillId="6" borderId="11" xfId="0" applyNumberFormat="1" applyFont="1" applyFill="1" applyBorder="1" applyAlignment="1">
      <alignment horizontal="right" vertical="center"/>
    </xf>
    <xf numFmtId="0" fontId="2" fillId="6" borderId="9" xfId="0" applyFont="1" applyFill="1" applyBorder="1" applyAlignment="1">
      <alignment vertical="center"/>
    </xf>
    <xf numFmtId="167" fontId="2" fillId="6" borderId="12" xfId="0" applyNumberFormat="1" applyFont="1" applyFill="1" applyBorder="1" applyAlignment="1">
      <alignment vertical="center"/>
    </xf>
    <xf numFmtId="167" fontId="2" fillId="0" borderId="4" xfId="0" applyNumberFormat="1" applyFont="1" applyBorder="1" applyAlignment="1">
      <alignment horizontal="right" vertical="center"/>
    </xf>
    <xf numFmtId="167" fontId="2" fillId="0" borderId="4" xfId="0" applyNumberFormat="1" applyFont="1" applyBorder="1" applyAlignment="1">
      <alignment vertical="center"/>
    </xf>
    <xf numFmtId="10" fontId="2" fillId="0" borderId="4" xfId="0" applyNumberFormat="1" applyFont="1" applyBorder="1" applyAlignment="1">
      <alignment horizontal="right" vertical="center"/>
    </xf>
    <xf numFmtId="0" fontId="2" fillId="2" borderId="3" xfId="0" applyFont="1" applyFill="1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165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2" fontId="2" fillId="0" borderId="4" xfId="0" applyNumberFormat="1" applyFont="1" applyBorder="1" applyAlignment="1">
      <alignment vertical="center"/>
    </xf>
    <xf numFmtId="9" fontId="2" fillId="0" borderId="4" xfId="0" applyNumberFormat="1" applyFont="1" applyBorder="1" applyAlignment="1">
      <alignment horizontal="right" vertical="center"/>
    </xf>
    <xf numFmtId="0" fontId="6" fillId="0" borderId="7" xfId="0" applyFont="1" applyBorder="1" applyAlignment="1">
      <alignment vertical="center"/>
    </xf>
    <xf numFmtId="2" fontId="6" fillId="7" borderId="4" xfId="0" applyNumberFormat="1" applyFont="1" applyFill="1" applyBorder="1" applyAlignment="1">
      <alignment horizontal="right" vertical="center"/>
    </xf>
    <xf numFmtId="165" fontId="2" fillId="0" borderId="4" xfId="0" applyNumberFormat="1" applyFont="1" applyBorder="1" applyAlignment="1">
      <alignment vertical="center"/>
    </xf>
    <xf numFmtId="165" fontId="2" fillId="0" borderId="11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7" fillId="3" borderId="5" xfId="0" applyFont="1" applyFill="1" applyBorder="1" applyAlignment="1">
      <alignment vertical="center"/>
    </xf>
    <xf numFmtId="0" fontId="8" fillId="0" borderId="6" xfId="0" applyFont="1" applyBorder="1" applyAlignment="1">
      <alignment vertical="center"/>
    </xf>
    <xf numFmtId="0" fontId="2" fillId="0" borderId="0" xfId="0" applyFont="1" applyAlignment="1">
      <alignment vertical="top" wrapText="1"/>
    </xf>
    <xf numFmtId="0" fontId="8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0</xdr:rowOff>
    </xdr:from>
    <xdr:to>
      <xdr:col>5</xdr:col>
      <xdr:colOff>800100</xdr:colOff>
      <xdr:row>3</xdr:row>
      <xdr:rowOff>180975</xdr:rowOff>
    </xdr:to>
    <xdr:pic>
      <xdr:nvPicPr>
        <xdr:cNvPr id="2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81050" cy="7810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E26" sqref="E26"/>
    </sheetView>
  </sheetViews>
  <sheetFormatPr baseColWidth="10" defaultColWidth="14.5" defaultRowHeight="17" customHeight="1" x14ac:dyDescent="0.15"/>
  <cols>
    <col min="2" max="2" width="28" customWidth="1"/>
    <col min="6" max="6" width="13" customWidth="1"/>
    <col min="7" max="7" width="16.5" customWidth="1"/>
    <col min="9" max="9" width="20.83203125" customWidth="1"/>
    <col min="11" max="11" width="8" customWidth="1"/>
    <col min="12" max="12" width="9.83203125" customWidth="1"/>
  </cols>
  <sheetData>
    <row r="1" spans="1:12" ht="17" customHeight="1" x14ac:dyDescent="0.15">
      <c r="A1" s="65" t="s">
        <v>0</v>
      </c>
      <c r="B1" s="66"/>
      <c r="C1" s="66"/>
      <c r="D1" s="66"/>
      <c r="E1" s="66"/>
      <c r="F1" s="1"/>
      <c r="G1" s="1"/>
      <c r="H1" s="1"/>
    </row>
    <row r="2" spans="1:12" ht="17" customHeight="1" x14ac:dyDescent="0.15">
      <c r="A2" s="66"/>
      <c r="B2" s="66"/>
      <c r="C2" s="66"/>
      <c r="D2" s="66"/>
      <c r="E2" s="66"/>
      <c r="F2" s="1"/>
      <c r="G2" s="1"/>
      <c r="H2" s="1"/>
    </row>
    <row r="3" spans="1:12" ht="17" customHeight="1" x14ac:dyDescent="0.15">
      <c r="A3" s="66"/>
      <c r="B3" s="66"/>
      <c r="C3" s="66"/>
      <c r="D3" s="66"/>
      <c r="E3" s="66"/>
      <c r="F3" s="1"/>
      <c r="G3" s="1"/>
      <c r="H3" s="1"/>
    </row>
    <row r="4" spans="1:12" ht="17" customHeight="1" x14ac:dyDescent="0.15">
      <c r="A4" s="66"/>
      <c r="B4" s="66"/>
      <c r="C4" s="66"/>
      <c r="D4" s="66"/>
      <c r="E4" s="66"/>
      <c r="F4" s="1"/>
      <c r="G4" s="1"/>
      <c r="H4" s="1"/>
    </row>
    <row r="5" spans="1:12" ht="17" customHeight="1" x14ac:dyDescent="0.15">
      <c r="A5" s="66"/>
      <c r="B5" s="66"/>
      <c r="C5" s="66"/>
      <c r="D5" s="66"/>
      <c r="E5" s="66"/>
      <c r="F5" s="2" t="str">
        <f>HYPERLINK("https://twitter.com/cryppadotta","by @cryppadotta")</f>
        <v>by @cryppadotta</v>
      </c>
      <c r="G5" s="1"/>
      <c r="H5" s="1"/>
      <c r="J5" s="71" t="s">
        <v>1</v>
      </c>
      <c r="K5" s="66"/>
      <c r="L5" s="66"/>
    </row>
    <row r="6" spans="1:12" ht="17" customHeight="1" x14ac:dyDescent="0.15">
      <c r="A6" s="67" t="s">
        <v>2</v>
      </c>
      <c r="B6" s="68"/>
      <c r="C6" s="68"/>
      <c r="D6" s="68"/>
      <c r="E6" s="68"/>
      <c r="F6" s="5">
        <v>43007</v>
      </c>
      <c r="G6" s="6"/>
      <c r="H6" s="6"/>
      <c r="I6" s="7"/>
      <c r="J6" s="66"/>
      <c r="K6" s="66"/>
      <c r="L6" s="66"/>
    </row>
    <row r="7" spans="1:12" ht="17" customHeight="1" x14ac:dyDescent="0.15">
      <c r="A7" s="6"/>
      <c r="B7" s="6"/>
      <c r="C7" s="6"/>
      <c r="D7" s="8"/>
      <c r="E7" s="7"/>
      <c r="F7" s="6"/>
      <c r="G7" s="6"/>
      <c r="H7" s="6"/>
      <c r="I7" s="6"/>
      <c r="J7" s="66"/>
      <c r="K7" s="66"/>
      <c r="L7" s="66"/>
    </row>
    <row r="8" spans="1:12" ht="17" customHeight="1" x14ac:dyDescent="0.15">
      <c r="A8" s="9" t="s">
        <v>3</v>
      </c>
      <c r="B8" s="10"/>
      <c r="C8" s="11" t="s">
        <v>4</v>
      </c>
      <c r="D8" s="12" t="s">
        <v>5</v>
      </c>
      <c r="E8" s="7"/>
      <c r="F8" s="13"/>
      <c r="G8" s="69" t="s">
        <v>6</v>
      </c>
      <c r="H8" s="70"/>
      <c r="I8" s="14" t="s">
        <v>7</v>
      </c>
      <c r="J8" s="66"/>
      <c r="K8" s="66"/>
      <c r="L8" s="66"/>
    </row>
    <row r="9" spans="1:12" ht="17" customHeight="1" x14ac:dyDescent="0.15">
      <c r="A9" s="15"/>
      <c r="B9" s="6"/>
      <c r="C9" s="16"/>
      <c r="D9" s="13"/>
      <c r="E9" s="7"/>
      <c r="F9" s="13"/>
      <c r="G9" s="6" t="s">
        <v>8</v>
      </c>
      <c r="H9" s="17">
        <v>13700</v>
      </c>
      <c r="I9" s="18"/>
      <c r="J9" s="66"/>
      <c r="K9" s="66"/>
      <c r="L9" s="66"/>
    </row>
    <row r="10" spans="1:12" ht="17" customHeight="1" x14ac:dyDescent="0.15">
      <c r="A10" s="15"/>
      <c r="B10" s="6" t="s">
        <v>9</v>
      </c>
      <c r="C10" s="19">
        <f>H10</f>
        <v>0.5</v>
      </c>
      <c r="D10" s="20">
        <f>H10*H9</f>
        <v>6850</v>
      </c>
      <c r="E10" s="7"/>
      <c r="F10" s="13"/>
      <c r="G10" s="6" t="s">
        <v>9</v>
      </c>
      <c r="H10" s="21">
        <v>0.5</v>
      </c>
      <c r="I10" s="22" t="s">
        <v>10</v>
      </c>
      <c r="J10" s="66"/>
      <c r="K10" s="66"/>
      <c r="L10" s="66"/>
    </row>
    <row r="11" spans="1:12" ht="17" customHeight="1" x14ac:dyDescent="0.15">
      <c r="A11" s="23"/>
      <c r="B11" s="24" t="s">
        <v>11</v>
      </c>
      <c r="C11" s="25">
        <f>H10*H11</f>
        <v>0.01</v>
      </c>
      <c r="D11" s="26">
        <f>C11*H9</f>
        <v>137</v>
      </c>
      <c r="E11" s="7"/>
      <c r="F11" s="13"/>
      <c r="G11" s="6" t="s">
        <v>12</v>
      </c>
      <c r="H11" s="27">
        <v>0.02</v>
      </c>
      <c r="I11" s="22" t="s">
        <v>13</v>
      </c>
      <c r="J11" s="66"/>
      <c r="K11" s="66"/>
      <c r="L11" s="66"/>
    </row>
    <row r="12" spans="1:12" ht="17" customHeight="1" x14ac:dyDescent="0.15">
      <c r="A12" s="6"/>
      <c r="B12" s="6"/>
      <c r="C12" s="6"/>
      <c r="D12" s="6"/>
      <c r="E12" s="7"/>
      <c r="F12" s="13"/>
      <c r="G12" s="6" t="s">
        <v>14</v>
      </c>
      <c r="H12" s="28">
        <v>1</v>
      </c>
      <c r="I12" s="22" t="s">
        <v>15</v>
      </c>
      <c r="J12" s="66"/>
      <c r="K12" s="66"/>
      <c r="L12" s="66"/>
    </row>
    <row r="13" spans="1:12" ht="17" customHeight="1" x14ac:dyDescent="0.15">
      <c r="A13" s="6"/>
      <c r="B13" s="6"/>
      <c r="C13" s="6"/>
      <c r="D13" s="6"/>
      <c r="E13" s="7"/>
      <c r="F13" s="6"/>
      <c r="G13" s="29"/>
      <c r="H13" s="30"/>
      <c r="I13" s="22"/>
      <c r="J13" s="66"/>
      <c r="K13" s="66"/>
      <c r="L13" s="66"/>
    </row>
    <row r="14" spans="1:12" ht="17" customHeight="1" x14ac:dyDescent="0.15">
      <c r="A14" s="24"/>
      <c r="B14" s="24"/>
      <c r="C14" s="24"/>
      <c r="D14" s="24"/>
      <c r="E14" s="24"/>
      <c r="F14" s="6"/>
      <c r="G14" s="29"/>
      <c r="H14" s="30"/>
      <c r="I14" s="22"/>
      <c r="J14" s="66"/>
      <c r="K14" s="66"/>
      <c r="L14" s="66"/>
    </row>
    <row r="15" spans="1:12" ht="17" customHeight="1" x14ac:dyDescent="0.15">
      <c r="A15" s="31" t="s">
        <v>16</v>
      </c>
      <c r="B15" s="32"/>
      <c r="C15" s="33" t="s">
        <v>4</v>
      </c>
      <c r="D15" s="33" t="s">
        <v>17</v>
      </c>
      <c r="E15" s="34"/>
      <c r="F15" s="6"/>
      <c r="G15" s="15"/>
      <c r="H15" s="30"/>
      <c r="I15" s="22"/>
      <c r="J15" s="66"/>
      <c r="K15" s="66"/>
      <c r="L15" s="66"/>
    </row>
    <row r="16" spans="1:12" ht="17" customHeight="1" x14ac:dyDescent="0.15">
      <c r="A16" s="6"/>
      <c r="B16" s="35" t="s">
        <v>18</v>
      </c>
      <c r="C16" s="36">
        <f t="shared" ref="C16:C18" si="0">H16</f>
        <v>9.0999999999999998E-2</v>
      </c>
      <c r="D16" s="36">
        <f>C16-C17</f>
        <v>2.0999999999999991E-2</v>
      </c>
      <c r="E16" s="37">
        <f>(C16-C17)/C17</f>
        <v>0.29999999999999982</v>
      </c>
      <c r="F16" s="6"/>
      <c r="G16" s="38" t="s">
        <v>19</v>
      </c>
      <c r="H16" s="39">
        <v>9.0999999999999998E-2</v>
      </c>
      <c r="I16" s="22" t="s">
        <v>20</v>
      </c>
      <c r="J16" s="66"/>
      <c r="K16" s="66"/>
      <c r="L16" s="66"/>
    </row>
    <row r="17" spans="1:12" ht="17" customHeight="1" x14ac:dyDescent="0.15">
      <c r="A17" s="6"/>
      <c r="B17" s="40" t="s">
        <v>21</v>
      </c>
      <c r="C17" s="41">
        <f t="shared" si="0"/>
        <v>7.0000000000000007E-2</v>
      </c>
      <c r="D17" s="6"/>
      <c r="E17" s="13"/>
      <c r="F17" s="6"/>
      <c r="G17" s="42" t="s">
        <v>22</v>
      </c>
      <c r="H17" s="43">
        <v>7.0000000000000007E-2</v>
      </c>
      <c r="I17" s="22" t="s">
        <v>23</v>
      </c>
      <c r="J17" s="66"/>
      <c r="K17" s="66"/>
      <c r="L17" s="66"/>
    </row>
    <row r="18" spans="1:12" ht="17" customHeight="1" x14ac:dyDescent="0.15">
      <c r="A18" s="23"/>
      <c r="B18" s="44" t="s">
        <v>24</v>
      </c>
      <c r="C18" s="45">
        <f t="shared" si="0"/>
        <v>6.6000000000000003E-2</v>
      </c>
      <c r="D18" s="45">
        <f>C18-C17</f>
        <v>-4.0000000000000036E-3</v>
      </c>
      <c r="E18" s="46">
        <f>-(C17-C18)/C17</f>
        <v>-5.714285714285719E-2</v>
      </c>
      <c r="F18" s="6"/>
      <c r="G18" s="47" t="s">
        <v>25</v>
      </c>
      <c r="H18" s="48">
        <v>6.6000000000000003E-2</v>
      </c>
      <c r="I18" s="22" t="s">
        <v>26</v>
      </c>
      <c r="J18" s="66"/>
      <c r="K18" s="66"/>
      <c r="L18" s="66"/>
    </row>
    <row r="19" spans="1:12" ht="17" customHeight="1" x14ac:dyDescent="0.15">
      <c r="A19" s="24"/>
      <c r="B19" s="24"/>
      <c r="C19" s="24"/>
      <c r="D19" s="6"/>
      <c r="E19" s="6"/>
      <c r="F19" s="6"/>
      <c r="G19" s="6"/>
      <c r="H19" s="6"/>
      <c r="I19" s="7"/>
      <c r="J19" s="66"/>
      <c r="K19" s="66"/>
      <c r="L19" s="66"/>
    </row>
    <row r="20" spans="1:12" ht="17" customHeight="1" x14ac:dyDescent="0.15">
      <c r="A20" s="31" t="s">
        <v>27</v>
      </c>
      <c r="B20" s="32"/>
      <c r="C20" s="34"/>
      <c r="D20" s="6"/>
      <c r="E20" s="6"/>
      <c r="F20" s="7"/>
      <c r="G20" s="7"/>
      <c r="H20" s="7"/>
      <c r="I20" s="7"/>
    </row>
    <row r="21" spans="1:12" ht="17" customHeight="1" x14ac:dyDescent="0.15">
      <c r="A21" s="15"/>
      <c r="B21" s="6" t="s">
        <v>28</v>
      </c>
      <c r="C21" s="49">
        <f>H10/C17</f>
        <v>7.1428571428571423</v>
      </c>
      <c r="D21" s="6"/>
      <c r="E21" s="6"/>
      <c r="F21" s="7"/>
      <c r="G21" s="7"/>
      <c r="H21" s="7"/>
      <c r="I21" s="7"/>
    </row>
    <row r="22" spans="1:12" ht="17" customHeight="1" x14ac:dyDescent="0.15">
      <c r="A22" s="15"/>
      <c r="B22" s="6" t="s">
        <v>29</v>
      </c>
      <c r="C22" s="49">
        <f>C11/-D18</f>
        <v>2.4999999999999978</v>
      </c>
      <c r="D22" s="6"/>
      <c r="E22" s="6"/>
      <c r="F22" s="7"/>
      <c r="G22" s="7"/>
      <c r="H22" s="7"/>
      <c r="I22" s="7"/>
    </row>
    <row r="23" spans="1:12" ht="17" customHeight="1" x14ac:dyDescent="0.15">
      <c r="A23" s="15"/>
      <c r="B23" s="6" t="s">
        <v>30</v>
      </c>
      <c r="C23" s="49">
        <f>MIN(C22,C21)*H12</f>
        <v>2.4999999999999978</v>
      </c>
      <c r="D23" s="6"/>
      <c r="E23" s="6"/>
      <c r="F23" s="7"/>
      <c r="G23" s="7"/>
      <c r="H23" s="7"/>
      <c r="I23" s="7"/>
      <c r="J23" s="72"/>
      <c r="K23" s="66"/>
      <c r="L23" s="66"/>
    </row>
    <row r="24" spans="1:12" ht="17" customHeight="1" x14ac:dyDescent="0.15">
      <c r="A24" s="15"/>
      <c r="B24" s="6"/>
      <c r="C24" s="50"/>
      <c r="D24" s="6"/>
      <c r="E24" s="6"/>
      <c r="F24" s="7"/>
      <c r="G24" s="7"/>
      <c r="H24" s="7"/>
      <c r="I24" s="7"/>
      <c r="J24" s="66"/>
      <c r="K24" s="66"/>
      <c r="L24" s="66"/>
    </row>
    <row r="25" spans="1:12" ht="17" customHeight="1" x14ac:dyDescent="0.15">
      <c r="A25" s="15"/>
      <c r="B25" s="6" t="s">
        <v>31</v>
      </c>
      <c r="C25" s="51">
        <f>C32/C10</f>
        <v>0.3499999999999997</v>
      </c>
      <c r="D25" s="6"/>
      <c r="E25" s="7"/>
      <c r="F25" s="6"/>
      <c r="G25" s="7"/>
      <c r="H25" s="7"/>
      <c r="I25" s="7"/>
      <c r="J25" s="66"/>
      <c r="K25" s="66"/>
      <c r="L25" s="66"/>
    </row>
    <row r="26" spans="1:12" ht="17" customHeight="1" x14ac:dyDescent="0.15">
      <c r="A26" s="23"/>
      <c r="B26" s="24" t="s">
        <v>32</v>
      </c>
      <c r="C26" s="26">
        <f>C32*H9</f>
        <v>2397.4999999999977</v>
      </c>
      <c r="D26" s="7"/>
      <c r="E26" s="7"/>
      <c r="F26" s="6"/>
      <c r="G26" s="7"/>
      <c r="H26" s="7"/>
      <c r="I26" s="6"/>
      <c r="J26" s="66"/>
      <c r="K26" s="66"/>
      <c r="L26" s="66"/>
    </row>
    <row r="27" spans="1:12" ht="17" customHeight="1" x14ac:dyDescent="0.15">
      <c r="A27" s="24"/>
      <c r="B27" s="24"/>
      <c r="C27" s="24"/>
      <c r="D27" s="7"/>
      <c r="E27" s="7"/>
      <c r="F27" s="6"/>
      <c r="G27" s="7"/>
      <c r="H27" s="7"/>
      <c r="I27" s="6"/>
      <c r="J27" s="66"/>
      <c r="K27" s="66"/>
      <c r="L27" s="66"/>
    </row>
    <row r="28" spans="1:12" ht="17" customHeight="1" x14ac:dyDescent="0.15">
      <c r="A28" s="31" t="s">
        <v>33</v>
      </c>
      <c r="B28" s="32"/>
      <c r="C28" s="34"/>
      <c r="D28" s="7"/>
      <c r="E28" s="7"/>
      <c r="F28" s="6"/>
      <c r="G28" s="9" t="s">
        <v>34</v>
      </c>
      <c r="H28" s="52"/>
      <c r="I28" s="6"/>
      <c r="J28" s="66"/>
      <c r="K28" s="66"/>
      <c r="L28" s="66"/>
    </row>
    <row r="29" spans="1:12" ht="17" customHeight="1" x14ac:dyDescent="0.15">
      <c r="A29" s="53" t="s">
        <v>35</v>
      </c>
      <c r="B29" s="54" t="s">
        <v>36</v>
      </c>
      <c r="C29" s="13"/>
      <c r="D29" s="7"/>
      <c r="E29" s="7"/>
      <c r="F29" s="6"/>
      <c r="G29" s="15"/>
      <c r="H29" s="13"/>
      <c r="I29" s="6"/>
      <c r="J29" s="66"/>
      <c r="K29" s="66"/>
      <c r="L29" s="66"/>
    </row>
    <row r="30" spans="1:12" ht="17" customHeight="1" x14ac:dyDescent="0.15">
      <c r="A30" s="15"/>
      <c r="B30" s="6" t="s">
        <v>37</v>
      </c>
      <c r="C30" s="49">
        <f>C23</f>
        <v>2.4999999999999978</v>
      </c>
      <c r="D30" s="7"/>
      <c r="E30" s="7"/>
      <c r="F30" s="6"/>
      <c r="G30" s="55" t="s">
        <v>38</v>
      </c>
      <c r="H30" s="13"/>
      <c r="I30" s="6"/>
      <c r="J30" s="66"/>
      <c r="K30" s="66"/>
      <c r="L30" s="66"/>
    </row>
    <row r="31" spans="1:12" ht="17" customHeight="1" x14ac:dyDescent="0.15">
      <c r="A31" s="15"/>
      <c r="B31" s="6" t="s">
        <v>39</v>
      </c>
      <c r="C31" s="56">
        <f>C17</f>
        <v>7.0000000000000007E-2</v>
      </c>
      <c r="D31" s="7"/>
      <c r="E31" s="7"/>
      <c r="F31" s="6"/>
      <c r="G31" s="15" t="s">
        <v>40</v>
      </c>
      <c r="H31" s="57">
        <f>C30*D16</f>
        <v>5.2499999999999929E-2</v>
      </c>
      <c r="I31" s="6"/>
      <c r="J31" s="66"/>
      <c r="K31" s="66"/>
      <c r="L31" s="66"/>
    </row>
    <row r="32" spans="1:12" ht="17" customHeight="1" x14ac:dyDescent="0.15">
      <c r="A32" s="15"/>
      <c r="B32" s="6" t="s">
        <v>41</v>
      </c>
      <c r="C32" s="57">
        <f>C30*C31</f>
        <v>0.17499999999999985</v>
      </c>
      <c r="D32" s="7"/>
      <c r="E32" s="7"/>
      <c r="F32" s="6"/>
      <c r="G32" s="15" t="s">
        <v>42</v>
      </c>
      <c r="H32" s="20">
        <f>H9*H31</f>
        <v>719.24999999999898</v>
      </c>
      <c r="I32" s="6"/>
      <c r="J32" s="66"/>
      <c r="K32" s="66"/>
      <c r="L32" s="66"/>
    </row>
    <row r="33" spans="1:12" ht="17" customHeight="1" x14ac:dyDescent="0.15">
      <c r="A33" s="15"/>
      <c r="B33" s="6"/>
      <c r="C33" s="13"/>
      <c r="D33" s="7"/>
      <c r="E33" s="7"/>
      <c r="F33" s="6"/>
      <c r="G33" s="15" t="s">
        <v>43</v>
      </c>
      <c r="H33" s="51">
        <f>H31/H10</f>
        <v>0.10499999999999986</v>
      </c>
      <c r="I33" s="6"/>
      <c r="J33" s="66"/>
      <c r="K33" s="66"/>
      <c r="L33" s="66"/>
    </row>
    <row r="34" spans="1:12" ht="17" customHeight="1" x14ac:dyDescent="0.15">
      <c r="A34" s="53" t="s">
        <v>44</v>
      </c>
      <c r="B34" s="54" t="s">
        <v>45</v>
      </c>
      <c r="C34" s="13"/>
      <c r="D34" s="7"/>
      <c r="E34" s="7"/>
      <c r="F34" s="6"/>
      <c r="G34" s="15"/>
      <c r="H34" s="58"/>
      <c r="I34" s="6"/>
      <c r="J34" s="66"/>
      <c r="K34" s="66"/>
      <c r="L34" s="66"/>
    </row>
    <row r="35" spans="1:12" ht="17" customHeight="1" x14ac:dyDescent="0.15">
      <c r="A35" s="15"/>
      <c r="B35" s="6" t="s">
        <v>46</v>
      </c>
      <c r="C35" s="59">
        <v>1</v>
      </c>
      <c r="D35" s="7"/>
      <c r="E35" s="7"/>
      <c r="F35" s="6"/>
      <c r="G35" s="60" t="s">
        <v>47</v>
      </c>
      <c r="H35" s="61">
        <f>D16/(-D18)</f>
        <v>5.2499999999999929</v>
      </c>
      <c r="I35" s="6"/>
      <c r="J35" s="66"/>
      <c r="K35" s="66"/>
      <c r="L35" s="66"/>
    </row>
    <row r="36" spans="1:12" ht="17" customHeight="1" x14ac:dyDescent="0.15">
      <c r="A36" s="15"/>
      <c r="B36" s="6" t="s">
        <v>48</v>
      </c>
      <c r="C36" s="57">
        <f>C37*1.03</f>
        <v>6.7979999999999999E-2</v>
      </c>
      <c r="D36" s="7"/>
      <c r="E36" s="7"/>
      <c r="F36" s="6"/>
      <c r="G36" s="15"/>
      <c r="H36" s="58"/>
      <c r="I36" s="6"/>
      <c r="J36" s="66"/>
      <c r="K36" s="66"/>
      <c r="L36" s="66"/>
    </row>
    <row r="37" spans="1:12" ht="17" customHeight="1" x14ac:dyDescent="0.15">
      <c r="A37" s="15"/>
      <c r="B37" s="6" t="s">
        <v>49</v>
      </c>
      <c r="C37" s="56">
        <f>C18</f>
        <v>6.6000000000000003E-2</v>
      </c>
      <c r="D37" s="7"/>
      <c r="E37" s="7"/>
      <c r="F37" s="6"/>
      <c r="G37" s="55" t="s">
        <v>50</v>
      </c>
      <c r="H37" s="13"/>
      <c r="I37" s="6"/>
      <c r="J37" s="66"/>
      <c r="K37" s="66"/>
      <c r="L37" s="66"/>
    </row>
    <row r="38" spans="1:12" ht="17" customHeight="1" x14ac:dyDescent="0.15">
      <c r="A38" s="15"/>
      <c r="B38" s="6"/>
      <c r="C38" s="13"/>
      <c r="D38" s="7"/>
      <c r="E38" s="7"/>
      <c r="F38" s="6"/>
      <c r="G38" s="15" t="s">
        <v>51</v>
      </c>
      <c r="H38" s="57">
        <f>D18*C30</f>
        <v>-0.01</v>
      </c>
      <c r="I38" s="6"/>
      <c r="J38" s="66"/>
      <c r="K38" s="66"/>
      <c r="L38" s="66"/>
    </row>
    <row r="39" spans="1:12" ht="17" customHeight="1" x14ac:dyDescent="0.15">
      <c r="A39" s="15"/>
      <c r="B39" s="54" t="s">
        <v>52</v>
      </c>
      <c r="C39" s="62"/>
      <c r="D39" s="7"/>
      <c r="E39" s="7"/>
      <c r="F39" s="6"/>
      <c r="G39" s="15" t="s">
        <v>53</v>
      </c>
      <c r="H39" s="20">
        <f>H38*H9</f>
        <v>-137</v>
      </c>
      <c r="I39" s="6"/>
      <c r="J39" s="66"/>
      <c r="K39" s="66"/>
      <c r="L39" s="66"/>
    </row>
    <row r="40" spans="1:12" ht="17" customHeight="1" x14ac:dyDescent="0.15">
      <c r="A40" s="15"/>
      <c r="B40" s="6" t="s">
        <v>46</v>
      </c>
      <c r="C40" s="59">
        <v>1</v>
      </c>
      <c r="D40" s="7"/>
      <c r="E40" s="7"/>
      <c r="F40" s="6"/>
      <c r="G40" s="15" t="s">
        <v>54</v>
      </c>
      <c r="H40" s="51">
        <f>H38/H10</f>
        <v>-0.02</v>
      </c>
      <c r="I40" s="6"/>
      <c r="J40" s="66"/>
      <c r="K40" s="66"/>
      <c r="L40" s="66"/>
    </row>
    <row r="41" spans="1:12" ht="17" customHeight="1" x14ac:dyDescent="0.15">
      <c r="A41" s="23"/>
      <c r="B41" s="24" t="s">
        <v>49</v>
      </c>
      <c r="C41" s="63">
        <f>C16</f>
        <v>9.0999999999999998E-2</v>
      </c>
      <c r="D41" s="7"/>
      <c r="E41" s="7"/>
      <c r="F41" s="6"/>
      <c r="G41" s="23"/>
      <c r="H41" s="64"/>
      <c r="I41" s="6"/>
      <c r="J41" s="66"/>
      <c r="K41" s="66"/>
      <c r="L41" s="66"/>
    </row>
    <row r="42" spans="1:12" ht="17" customHeight="1" x14ac:dyDescent="0.15">
      <c r="A42" s="1"/>
      <c r="B42" s="1"/>
      <c r="C42" s="1"/>
      <c r="G42" s="3"/>
      <c r="H42" s="3"/>
      <c r="I42" s="1"/>
    </row>
    <row r="43" spans="1:12" ht="17" customHeight="1" x14ac:dyDescent="0.15">
      <c r="A43" s="1"/>
      <c r="B43" s="1"/>
      <c r="C43" s="1"/>
      <c r="D43" s="1"/>
      <c r="F43" s="1"/>
      <c r="G43" s="1"/>
      <c r="H43" s="1"/>
      <c r="I43" s="1"/>
    </row>
    <row r="44" spans="1:12" ht="17" customHeight="1" x14ac:dyDescent="0.15">
      <c r="A44" s="1"/>
      <c r="B44" s="1"/>
      <c r="C44" s="1"/>
      <c r="D44" s="1"/>
      <c r="E44" s="1"/>
      <c r="F44" s="1"/>
      <c r="G44" s="1"/>
      <c r="H44" s="1"/>
    </row>
    <row r="45" spans="1:12" ht="17" customHeight="1" x14ac:dyDescent="0.15">
      <c r="A45" s="3"/>
      <c r="B45" s="3"/>
      <c r="C45" s="3"/>
      <c r="D45" s="3"/>
      <c r="E45" s="3"/>
      <c r="F45" s="3"/>
      <c r="G45" s="3"/>
      <c r="H45" s="3"/>
    </row>
    <row r="46" spans="1:12" ht="17" customHeight="1" x14ac:dyDescent="0.15">
      <c r="A46" s="4"/>
      <c r="B46" s="4"/>
      <c r="C46" s="4"/>
      <c r="D46" s="4"/>
      <c r="E46" s="4"/>
      <c r="F46" s="4"/>
      <c r="G46" s="4"/>
      <c r="H46" s="4"/>
    </row>
    <row r="47" spans="1:12" ht="17" customHeight="1" x14ac:dyDescent="0.15">
      <c r="A47" s="4"/>
      <c r="B47" s="4"/>
      <c r="C47" s="4"/>
      <c r="D47" s="4"/>
      <c r="E47" s="4"/>
      <c r="F47" s="4"/>
      <c r="G47" s="4"/>
      <c r="H47" s="4"/>
    </row>
    <row r="48" spans="1:12" ht="17" customHeight="1" x14ac:dyDescent="0.15">
      <c r="A48" s="4"/>
      <c r="B48" s="4"/>
      <c r="C48" s="4"/>
      <c r="D48" s="4"/>
      <c r="E48" s="4"/>
      <c r="F48" s="4"/>
      <c r="G48" s="4"/>
      <c r="H48" s="4"/>
    </row>
  </sheetData>
  <mergeCells count="5">
    <mergeCell ref="A1:E5"/>
    <mergeCell ref="A6:E6"/>
    <mergeCell ref="G8:H8"/>
    <mergeCell ref="J5:L19"/>
    <mergeCell ref="J23:L4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2018-04-28T12:15:35Z</dcterms:modified>
</cp:coreProperties>
</file>