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iftyPharma MW" sheetId="1" r:id="rId1"/>
  </sheets>
  <calcPr calcId="144525"/>
</workbook>
</file>

<file path=xl/calcChain.xml><?xml version="1.0" encoding="utf-8"?>
<calcChain xmlns="http://schemas.openxmlformats.org/spreadsheetml/2006/main">
  <c r="S11" i="1" l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<sst xmlns="http://schemas.openxmlformats.org/spreadsheetml/2006/main" count="19" uniqueCount="19">
  <si>
    <t>Trading symbol</t>
  </si>
  <si>
    <t>LTP</t>
  </si>
  <si>
    <t>Bid qty</t>
  </si>
  <si>
    <t>Bid rate</t>
  </si>
  <si>
    <t>Ask rate</t>
  </si>
  <si>
    <t>Ask qty</t>
  </si>
  <si>
    <t>LTQ</t>
  </si>
  <si>
    <t>Open</t>
  </si>
  <si>
    <t>High</t>
  </si>
  <si>
    <t>Low</t>
  </si>
  <si>
    <t>Prev close</t>
  </si>
  <si>
    <t>Volume traded today</t>
  </si>
  <si>
    <t>Open interest</t>
  </si>
  <si>
    <t>ATP</t>
  </si>
  <si>
    <t>Total bid qty</t>
  </si>
  <si>
    <t>Total ask qty</t>
  </si>
  <si>
    <t>Exchange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</si>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</sst>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e">
        <v>#N/A</v>
        <stp/>
        <stp>NSE_DIVISLAB-EQ</stp>
        <stp>Low</stp>
        <tr r="J4" s="1"/>
      </tp>
      <tp t="e">
        <v>#N/A</v>
        <stp/>
        <stp>NSE_AUROPHARMA-EQ</stp>
        <stp>lastTradeTime</stp>
        <tr r="R7" s="1"/>
      </tp>
      <tp t="e">
        <v>#N/A</v>
        <stp/>
        <stp>NSE_DIVISLAB-EQ</stp>
        <stp>LTQ</stp>
        <tr r="G4" s="1"/>
      </tp>
      <tp t="e">
        <v>#N/A</v>
        <stp/>
        <stp>NSE_LUPIN-EQ</stp>
        <stp>Bid</stp>
        <tr r="D9" s="1"/>
      </tp>
      <tp t="e">
        <v>#N/A</v>
        <stp/>
        <stp>NSE_DRREDDY-EQ</stp>
        <stp>Bid</stp>
        <tr r="D8" s="1"/>
      </tp>
      <tp t="e">
        <v>#N/A</v>
        <stp/>
        <stp>NSE_DIVISLAB-EQ</stp>
        <stp>OpenInterest</stp>
        <tr r="M4" s="1"/>
      </tp>
      <tp t="e">
        <v>#N/A</v>
        <stp/>
        <stp>NSE_GLENMARK-EQ</stp>
        <stp>Open</stp>
        <tr r="H6" s="1"/>
      </tp>
      <tp t="e">
        <v>#N/A</v>
        <stp/>
        <stp>NSE_PEL-EQ</stp>
        <stp>Last</stp>
        <tr r="B10" s="1"/>
      </tp>
      <tp t="e">
        <v>#N/A</v>
        <stp/>
        <stp>NSE_SUNPHARMA-EQ</stp>
        <stp>High</stp>
        <tr r="I11" s="1"/>
      </tp>
      <tp t="e">
        <v>#N/A</v>
        <stp/>
        <stp>NSE_DRREDDY-EQ</stp>
        <stp>Ask</stp>
        <tr r="E8" s="1"/>
      </tp>
      <tp t="e">
        <v>#N/A</v>
        <stp/>
        <stp>NSE_LUPIN-EQ</stp>
        <stp>Ask</stp>
        <tr r="E9" s="1"/>
      </tp>
      <tp t="e">
        <v>#N/A</v>
        <stp/>
        <stp>NSE_SUNPHARMA-EQ</stp>
        <stp>lastTradeTime</stp>
        <tr r="R11" s="1"/>
      </tp>
      <tp t="e">
        <v>#N/A</v>
        <stp/>
        <stp>NSE_CADILAHC-EQ</stp>
        <stp>OpenInterest</stp>
        <tr r="M2" s="1"/>
      </tp>
      <tp t="e">
        <v>#N/A</v>
        <stp/>
        <stp>NSE_AUROPHARMA-EQ</stp>
        <stp>High</stp>
        <tr r="I7" s="1"/>
      </tp>
      <tp t="e">
        <v>#N/A</v>
        <stp/>
        <stp>NSE_DRREDDY-EQ</stp>
        <stp>lastTradeTime</stp>
        <tr r="R8" s="1"/>
      </tp>
      <tp t="e">
        <v>#N/A</v>
        <stp/>
        <stp>NSE_LUPIN-EQ</stp>
        <stp>lastUpdateTime</stp>
        <tr r="S9" s="1"/>
      </tp>
      <tp t="e">
        <v>#N/A</v>
        <stp/>
        <stp>NSE_CIPLA-EQ</stp>
        <stp>lastUpdateTime</stp>
        <tr r="S3" s="1"/>
      </tp>
      <tp t="e">
        <v>#N/A</v>
        <stp/>
        <stp>NSE_CIPLA-EQ</stp>
        <stp>Volume</stp>
        <tr r="L3" s="1"/>
      </tp>
      <tp t="e">
        <v>#N/A</v>
        <stp/>
        <stp>NSE_LUPIN-EQ</stp>
        <stp>Volume</stp>
        <tr r="L9" s="1"/>
      </tp>
      <tp t="e">
        <v>#N/A</v>
        <stp/>
        <stp>NSE_GLENMARK-EQ</stp>
        <stp>OpenInterest</stp>
        <tr r="M6" s="1"/>
      </tp>
      <tp t="e">
        <v>#N/A</v>
        <stp/>
        <stp>NSE_DIVISLAB-EQ</stp>
        <stp>Open</stp>
        <tr r="H4" s="1"/>
      </tp>
      <tp t="e">
        <v>#N/A</v>
        <stp/>
        <stp>NSE_PEL-EQ</stp>
        <stp>High</stp>
        <tr r="I10" s="1"/>
      </tp>
      <tp t="e">
        <v>#N/A</v>
        <stp/>
        <stp>NSE_CADILAHC-EQ</stp>
        <stp>TradingSymbol</stp>
        <tr r="A2" s="1"/>
      </tp>
      <tp t="e">
        <v>#N/A</v>
        <stp/>
        <stp>NSE_SUNPHARMA-EQ</stp>
        <stp>Last</stp>
        <tr r="B11" s="1"/>
      </tp>
      <tp t="e">
        <v>#N/A</v>
        <stp/>
        <stp>NSE_AUROPHARMA-EQ</stp>
        <stp>Last</stp>
        <tr r="B7" s="1"/>
      </tp>
      <tp t="e">
        <v>#N/A</v>
        <stp/>
        <stp>NSE_PEL-EQ</stp>
        <stp>Volume</stp>
        <tr r="L10" s="1"/>
      </tp>
      <tp t="e">
        <v>#N/A</v>
        <stp/>
        <stp>NSE_GLAXO-EQ</stp>
        <stp>lastUpdateTime</stp>
        <tr r="S5" s="1"/>
      </tp>
      <tp t="e">
        <v>#N/A</v>
        <stp/>
        <stp>NSE_DIVISLAB-EQ</stp>
        <stp>Ask</stp>
        <tr r="E4" s="1"/>
      </tp>
      <tp t="e">
        <v>#N/A</v>
        <stp/>
        <stp>NSE_PEL-EQ</stp>
        <stp>lastUpdateTime</stp>
        <tr r="S10" s="1"/>
      </tp>
      <tp t="e">
        <v>#N/A</v>
        <stp/>
        <stp>NSE_GLAXO-EQ</stp>
        <stp>Volume</stp>
        <tr r="L5" s="1"/>
      </tp>
      <tp t="e">
        <v>#N/A</v>
        <stp/>
        <stp>NSE_DIVISLAB-EQ</stp>
        <stp>Bid</stp>
        <tr r="D4" s="1"/>
      </tp>
      <tp t="e">
        <v>#N/A</v>
        <stp/>
        <stp>NSE_LUPIN-EQ</stp>
        <stp>Low</stp>
        <tr r="J9" s="1"/>
      </tp>
      <tp t="e">
        <v>#N/A</v>
        <stp/>
        <stp>NSE_DIVISLAB-EQ</stp>
        <stp>lastTradeTime</stp>
        <tr r="R4" s="1"/>
      </tp>
      <tp t="e">
        <v>#N/A</v>
        <stp/>
        <stp>NSE_DRREDDY-EQ</stp>
        <stp>Low</stp>
        <tr r="J8" s="1"/>
      </tp>
      <tp t="e">
        <v>#N/A</v>
        <stp/>
        <stp>NSE_GLENMARK-EQ</stp>
        <stp>lastTradeTime</stp>
        <tr r="R6" s="1"/>
      </tp>
      <tp t="e">
        <v>#N/A</v>
        <stp/>
        <stp>NSE_DRREDDY-EQ</stp>
        <stp>LTQ</stp>
        <tr r="G8" s="1"/>
      </tp>
      <tp t="e">
        <v>#N/A</v>
        <stp/>
        <stp>NSE_LUPIN-EQ</stp>
        <stp>LTQ</stp>
        <tr r="G9" s="1"/>
      </tp>
      <tp t="e">
        <v>#N/A</v>
        <stp/>
        <stp>NSE_CADILAHC-EQ</stp>
        <stp>Open</stp>
        <tr r="H2" s="1"/>
      </tp>
      <tp t="e">
        <v>#N/A</v>
        <stp/>
        <stp>NSE_GLENMARK-EQ</stp>
        <stp>Ask</stp>
        <tr r="E6" s="1"/>
      </tp>
      <tp t="e">
        <v>#N/A</v>
        <stp/>
        <stp>NSE_SUNPHARMA-EQ</stp>
        <stp>OpenInterest</stp>
        <tr r="M11" s="1"/>
      </tp>
      <tp t="e">
        <v>#N/A</v>
        <stp/>
        <stp>NSE_DIVISLAB-EQ</stp>
        <stp>TradingSymbol</stp>
        <tr r="A4" s="1"/>
      </tp>
      <tp t="e">
        <v>#N/A</v>
        <stp/>
        <stp>NSE_GLENMARK-EQ</stp>
        <stp>TradingSymbol</stp>
        <tr r="A6" s="1"/>
      </tp>
      <tp t="e">
        <v>#N/A</v>
        <stp/>
        <stp>NSE_CIPLA-EQ</stp>
        <stp>Low</stp>
        <tr r="J3" s="1"/>
      </tp>
      <tp t="e">
        <v>#N/A</v>
        <stp/>
        <stp>NSE_CIPLA-EQ</stp>
        <stp>LTQ</stp>
        <tr r="G3" s="1"/>
      </tp>
      <tp t="e">
        <v>#N/A</v>
        <stp/>
        <stp>NSE_GLENMARK-EQ</stp>
        <stp>Last</stp>
        <tr r="B6" s="1"/>
      </tp>
      <tp t="e">
        <v>#N/A</v>
        <stp/>
        <stp>NSE_DIVISLAB-EQ</stp>
        <stp>High</stp>
        <tr r="I4" s="1"/>
      </tp>
      <tp t="e">
        <v>#N/A</v>
        <stp/>
        <stp>NSE_GLENMARK-EQ</stp>
        <stp>Bid</stp>
        <tr r="D6" s="1"/>
      </tp>
      <tp t="e">
        <v>#N/A</v>
        <stp/>
        <stp>NSE_PEL-EQ</stp>
        <stp>Open</stp>
        <tr r="H10" s="1"/>
      </tp>
      <tp t="e">
        <v>#N/A</v>
        <stp/>
        <stp>NSE_AUROPHARMA-EQ</stp>
        <stp>lastUpdateTime</stp>
        <tr r="S7" s="1"/>
      </tp>
      <tp t="e">
        <v>#N/A</v>
        <stp/>
        <stp>NSE_CADILAHC-EQ</stp>
        <stp>Ask</stp>
        <tr r="E2" s="1"/>
      </tp>
      <tp t="e">
        <v>#N/A</v>
        <stp/>
        <stp>NSE_AUROPHARMA-EQ</stp>
        <stp>Volume</stp>
        <tr r="L7" s="1"/>
      </tp>
      <tp t="e">
        <v>#N/A</v>
        <stp/>
        <stp>NSE_CADILAHC-EQ</stp>
        <stp>lastTradeTime</stp>
        <tr r="R2" s="1"/>
      </tp>
      <tp t="e">
        <v>#N/A</v>
        <stp/>
        <stp>NSE_CADILAHC-EQ</stp>
        <stp>High</stp>
        <tr r="I2" s="1"/>
      </tp>
      <tp t="e">
        <v>#N/A</v>
        <stp/>
        <stp>NSE_CADILAHC-EQ</stp>
        <stp>Bid</stp>
        <tr r="D2" s="1"/>
      </tp>
      <tp t="e">
        <v>#N/A</v>
        <stp/>
        <stp>NSE_AUROPHARMA-EQ</stp>
        <stp>OpenInterest</stp>
        <tr r="M7" s="1"/>
      </tp>
      <tp t="e">
        <v>#N/A</v>
        <stp/>
        <stp>NSE_GLAXO-EQ</stp>
        <stp>Low</stp>
        <tr r="J5" s="1"/>
      </tp>
      <tp t="e">
        <v>#N/A</v>
        <stp/>
        <stp>NSE_GLAXO-EQ</stp>
        <stp>LTQ</stp>
        <tr r="G5" s="1"/>
      </tp>
      <tp t="e">
        <v>#N/A</v>
        <stp/>
        <stp>NSE_CADILAHC-EQ</stp>
        <stp>Low</stp>
        <tr r="J2" s="1"/>
      </tp>
      <tp t="e">
        <v>#N/A</v>
        <stp/>
        <stp>NSE_CADILAHC-EQ</stp>
        <stp>LTQ</stp>
        <tr r="G2" s="1"/>
      </tp>
      <tp t="e">
        <v>#N/A</v>
        <stp/>
        <stp>NSE_PEL-EQ</stp>
        <stp>OpenInterest</stp>
        <tr r="M10" s="1"/>
      </tp>
      <tp t="e">
        <v>#N/A</v>
        <stp/>
        <stp>NSE_GLAXO-EQ</stp>
        <stp>Bid</stp>
        <tr r="D5" s="1"/>
      </tp>
      <tp t="e">
        <v>#N/A</v>
        <stp/>
        <stp>NSE_DRREDDY-EQ</stp>
        <stp>TradingSymbol</stp>
        <tr r="A8" s="1"/>
      </tp>
      <tp t="e">
        <v>#N/A</v>
        <stp/>
        <stp>NSE_SUNPHARMA-EQ</stp>
        <stp>Open</stp>
        <tr r="H11" s="1"/>
      </tp>
      <tp t="e">
        <v>#N/A</v>
        <stp/>
        <stp>NSE_GLAXO-EQ</stp>
        <stp>Ask</stp>
        <tr r="E5" s="1"/>
      </tp>
      <tp t="e">
        <v>#N/A</v>
        <stp/>
        <stp>NSE_DIVISLAB-EQ</stp>
        <stp>Last</stp>
        <tr r="B4" s="1"/>
      </tp>
      <tp t="e">
        <v>#N/A</v>
        <stp/>
        <stp>NSE_GLENMARK-EQ</stp>
        <stp>High</stp>
        <tr r="I6" s="1"/>
      </tp>
      <tp t="e">
        <v>#N/A</v>
        <stp/>
        <stp>NSE_CIPLA-EQ</stp>
        <stp>Bid</stp>
        <tr r="D3" s="1"/>
      </tp>
      <tp t="e">
        <v>#N/A</v>
        <stp/>
        <stp>NSE_SUNPHARMA-EQ</stp>
        <stp>TradingSymbol</stp>
        <tr r="A11" s="1"/>
      </tp>
      <tp t="e">
        <v>#N/A</v>
        <stp/>
        <stp>NSE_GLENMARK-EQ</stp>
        <stp>Low</stp>
        <tr r="J6" s="1"/>
      </tp>
      <tp t="e">
        <v>#N/A</v>
        <stp/>
        <stp>NSE_AUROPHARMA-EQ</stp>
        <stp>Open</stp>
        <tr r="H7" s="1"/>
      </tp>
      <tp t="e">
        <v>#N/A</v>
        <stp/>
        <stp>NSE_GLENMARK-EQ</stp>
        <stp>LTQ</stp>
        <tr r="G6" s="1"/>
      </tp>
      <tp t="e">
        <v>#N/A</v>
        <stp/>
        <stp>NSE_CADILAHC-EQ</stp>
        <stp>Last</stp>
        <tr r="B2" s="1"/>
      </tp>
      <tp t="e">
        <v>#N/A</v>
        <stp/>
        <stp>NSE_AUROPHARMA-EQ</stp>
        <stp>TradingSymbol</stp>
        <tr r="A7" s="1"/>
      </tp>
      <tp t="e">
        <v>#N/A</v>
        <stp/>
        <stp>NSE_CIPLA-EQ</stp>
        <stp>Ask</stp>
        <tr r="E3" s="1"/>
      </tp>
      <tp t="e">
        <v>#N/A</v>
        <stp/>
        <stp>NSE_GLAXO-EQ</stp>
        <stp>Exchange</stp>
        <tr r="Q5" s="1"/>
      </tp>
      <tp t="e">
        <v>#N/A</v>
        <stp/>
        <stp>NSE_PEL-EQ</stp>
        <stp>AverageTradePrice</stp>
        <tr r="N10" s="1"/>
      </tp>
      <tp t="e">
        <v>#N/A</v>
        <stp/>
        <stp>NSE_PEL-EQ</stp>
        <stp>PrevClose</stp>
        <tr r="K10" s="1"/>
      </tp>
      <tp t="e">
        <v>#N/A</v>
        <stp/>
        <stp>NSE_DIVISLAB-EQ</stp>
        <stp>TotalAskQty</stp>
        <tr r="P4" s="1"/>
      </tp>
      <tp t="e">
        <v>#N/A</v>
        <stp/>
        <stp>NSE_DIVISLAB-EQ</stp>
        <stp>TotalBidQty</stp>
        <tr r="O4" s="1"/>
      </tp>
      <tp t="e">
        <v>#N/A</v>
        <stp/>
        <stp>NSE_AUROPHARMA-EQ</stp>
        <stp>AskSize</stp>
        <tr r="F7" s="1"/>
      </tp>
      <tp t="e">
        <v>#N/A</v>
        <stp/>
        <stp>NSE_DRREDDY-EQ</stp>
        <stp>Exchange</stp>
        <tr r="Q8" s="1"/>
      </tp>
      <tp t="e">
        <v>#N/A</v>
        <stp/>
        <stp>NSE_AUROPHARMA-EQ</stp>
        <stp>BidSize</stp>
        <tr r="C7" s="1"/>
      </tp>
      <tp t="e">
        <v>#N/A</v>
        <stp/>
        <stp>NSE_PEL-EQ</stp>
        <stp>BidSize</stp>
        <tr r="C10" s="1"/>
      </tp>
      <tp t="e">
        <v>#N/A</v>
        <stp/>
        <stp>NSE_SUNPHARMA-EQ</stp>
        <stp>BidSize</stp>
        <tr r="C11" s="1"/>
      </tp>
      <tp t="e">
        <v>#N/A</v>
        <stp/>
        <stp>NSE_SUNPHARMA-EQ</stp>
        <stp>AskSize</stp>
        <tr r="F11" s="1"/>
      </tp>
      <tp t="e">
        <v>#N/A</v>
        <stp/>
        <stp>NSE_DRREDDY-EQ</stp>
        <stp>TotalAskQty</stp>
        <tr r="P8" s="1"/>
      </tp>
      <tp t="e">
        <v>#N/A</v>
        <stp/>
        <stp>NSE_DRREDDY-EQ</stp>
        <stp>TotalBidQty</stp>
        <tr r="O8" s="1"/>
      </tp>
      <tp t="e">
        <v>#N/A</v>
        <stp/>
        <stp>NSE_PEL-EQ</stp>
        <stp>AskSize</stp>
        <tr r="F10" s="1"/>
      </tp>
      <tp t="e">
        <v>#N/A</v>
        <stp/>
        <stp>NSE_GLAXO-EQ</stp>
        <stp>PrevClose</stp>
        <tr r="K5" s="1"/>
      </tp>
      <tp t="e">
        <v>#N/A</v>
        <stp/>
        <stp>NSE_LUPIN-EQ</stp>
        <stp>TotalAskQty</stp>
        <tr r="P9" s="1"/>
      </tp>
      <tp t="e">
        <v>#N/A</v>
        <stp/>
        <stp>NSE_LUPIN-EQ</stp>
        <stp>TotalBidQty</stp>
        <tr r="O9" s="1"/>
      </tp>
      <tp t="e">
        <v>#N/A</v>
        <stp/>
        <stp>NSE_GLAXO-EQ</stp>
        <stp>AverageTradePrice</stp>
        <tr r="N5" s="1"/>
      </tp>
      <tp t="e">
        <v>#N/A</v>
        <stp/>
        <stp>NSE_CIPLA-EQ</stp>
        <stp>Exchange</stp>
        <tr r="Q3" s="1"/>
      </tp>
      <tp t="e">
        <v>#N/A</v>
        <stp/>
        <stp>NSE_LUPIN-EQ</stp>
        <stp>Exchange</stp>
        <tr r="Q9" s="1"/>
      </tp>
      <tp t="e">
        <v>#N/A</v>
        <stp/>
        <stp>NSE_GLAXO-EQ</stp>
        <stp>TotalAskQty</stp>
        <tr r="P5" s="1"/>
      </tp>
      <tp t="e">
        <v>#N/A</v>
        <stp/>
        <stp>NSE_GLAXO-EQ</stp>
        <stp>TotalBidQty</stp>
        <tr r="O5" s="1"/>
      </tp>
      <tp t="e">
        <v>#N/A</v>
        <stp/>
        <stp>NSE_CIPLA-EQ</stp>
        <stp>TotalAskQty</stp>
        <tr r="P3" s="1"/>
      </tp>
      <tp t="e">
        <v>#N/A</v>
        <stp/>
        <stp>NSE_CIPLA-EQ</stp>
        <stp>TotalBidQty</stp>
        <tr r="O3" s="1"/>
      </tp>
      <tp t="e">
        <v>#N/A</v>
        <stp/>
        <stp>NSE_GLENMARK-EQ</stp>
        <stp>TotalAskQty</stp>
        <tr r="P6" s="1"/>
      </tp>
      <tp t="e">
        <v>#N/A</v>
        <stp/>
        <stp>NSE_GLENMARK-EQ</stp>
        <stp>TotalBidQty</stp>
        <tr r="O6" s="1"/>
      </tp>
      <tp t="e">
        <v>#N/A</v>
        <stp/>
        <stp>NSE_CIPLA-EQ</stp>
        <stp>AverageTradePrice</stp>
        <tr r="N3" s="1"/>
      </tp>
      <tp t="e">
        <v>#N/A</v>
        <stp/>
        <stp>NSE_LUPIN-EQ</stp>
        <stp>PrevClose</stp>
        <tr r="K9" s="1"/>
      </tp>
      <tp t="e">
        <v>#N/A</v>
        <stp/>
        <stp>NSE_CADILAHC-EQ</stp>
        <stp>TotalAskQty</stp>
        <tr r="P2" s="1"/>
      </tp>
      <tp t="e">
        <v>#N/A</v>
        <stp/>
        <stp>NSE_CADILAHC-EQ</stp>
        <stp>TotalBidQty</stp>
        <tr r="O2" s="1"/>
      </tp>
      <tp t="e">
        <v>#N/A</v>
        <stp/>
        <stp>NSE_LUPIN-EQ</stp>
        <stp>AverageTradePrice</stp>
        <tr r="N9" s="1"/>
      </tp>
      <tp t="e">
        <v>#N/A</v>
        <stp/>
        <stp>NSE_CIPLA-EQ</stp>
        <stp>PrevClose</stp>
        <tr r="K3" s="1"/>
      </tp>
      <tp t="e">
        <v>#N/A</v>
        <stp/>
        <stp>NSE_AUROPHARMA-EQ</stp>
        <stp>Low</stp>
        <tr r="J7" s="1"/>
      </tp>
      <tp t="e">
        <v>#N/A</v>
        <stp/>
        <stp>NSE_SUNPHARMA-EQ</stp>
        <stp>Bid</stp>
        <tr r="D11" s="1"/>
      </tp>
      <tp t="e">
        <v>#N/A</v>
        <stp/>
        <stp>NSE_PEL-EQ</stp>
        <stp>Bid</stp>
        <tr r="D10" s="1"/>
      </tp>
      <tp t="e">
        <v>#N/A</v>
        <stp/>
        <stp>NSE_AUROPHARMA-EQ</stp>
        <stp>LTQ</stp>
        <tr r="G7" s="1"/>
      </tp>
      <tp t="e">
        <v>#N/A</v>
        <stp/>
        <stp>NSE_PEL-EQ</stp>
        <stp>Ask</stp>
        <tr r="E10" s="1"/>
      </tp>
      <tp t="e">
        <v>#N/A</v>
        <stp/>
        <stp>NSE_SUNPHARMA-EQ</stp>
        <stp>Ask</stp>
        <tr r="E11" s="1"/>
      </tp>
      <tp t="e">
        <v>#N/A</v>
        <stp/>
        <stp>NSE_DRREDDY-EQ</stp>
        <stp>Open</stp>
        <tr r="H8" s="1"/>
      </tp>
      <tp t="e">
        <v>#N/A</v>
        <stp/>
        <stp>NSE_GLAXO-EQ</stp>
        <stp>TradingSymbol</stp>
        <tr r="A5" s="1"/>
      </tp>
      <tp t="e">
        <v>#N/A</v>
        <stp/>
        <stp>NSE_LUPIN-EQ</stp>
        <stp>Last</stp>
        <tr r="B9" s="1"/>
      </tp>
      <tp t="e">
        <v>#N/A</v>
        <stp/>
        <stp>NSE_GLAXO-EQ</stp>
        <stp>Open</stp>
        <tr r="H5" s="1"/>
      </tp>
      <tp t="e">
        <v>#N/A</v>
        <stp/>
        <stp>NSE_CIPLA-EQ</stp>
        <stp>Last</stp>
        <tr r="B3" s="1"/>
      </tp>
      <tp t="e">
        <v>#N/A</v>
        <stp/>
        <stp>NSE_DRREDDY-EQ</stp>
        <stp>OpenInterest</stp>
        <tr r="M8" s="1"/>
      </tp>
      <tp t="e">
        <v>#N/A</v>
        <stp/>
        <stp>NSE_PEL-EQ</stp>
        <stp>TradingSymbol</stp>
        <tr r="A10" s="1"/>
      </tp>
      <tp t="e">
        <v>#N/A</v>
        <stp/>
        <stp>NSE_DRREDDY-EQ</stp>
        <stp>lastUpdateTime</stp>
        <tr r="S8" s="1"/>
      </tp>
      <tp t="e">
        <v>#N/A</v>
        <stp/>
        <stp>NSE_LUPIN-EQ</stp>
        <stp>lastTradeTime</stp>
        <tr r="R9" s="1"/>
      </tp>
      <tp t="e">
        <v>#N/A</v>
        <stp/>
        <stp>NSE_DRREDDY-EQ</stp>
        <stp>Volume</stp>
        <tr r="L8" s="1"/>
      </tp>
      <tp t="e">
        <v>#N/A</v>
        <stp/>
        <stp>NSE_AUROPHARMA-EQ</stp>
        <stp>Ask</stp>
        <tr r="E7" s="1"/>
      </tp>
      <tp t="e">
        <v>#N/A</v>
        <stp/>
        <stp>NSE_GLAXO-EQ</stp>
        <stp>OpenInterest</stp>
        <tr r="M5" s="1"/>
      </tp>
      <tp t="e">
        <v>#N/A</v>
        <stp/>
        <stp>NSE_CIPLA-EQ</stp>
        <stp>lastTradeTime</stp>
        <tr r="R3" s="1"/>
      </tp>
      <tp t="e">
        <v>#N/A</v>
        <stp/>
        <stp>NSE_AUROPHARMA-EQ</stp>
        <stp>Bid</stp>
        <tr r="D7" s="1"/>
      </tp>
      <tp t="e">
        <v>#N/A</v>
        <stp/>
        <stp>NSE_SUNPHARMA-EQ</stp>
        <stp>Low</stp>
        <tr r="J11" s="1"/>
      </tp>
      <tp t="e">
        <v>#N/A</v>
        <stp/>
        <stp>NSE_PEL-EQ</stp>
        <stp>Low</stp>
        <tr r="J10" s="1"/>
      </tp>
      <tp t="e">
        <v>#N/A</v>
        <stp/>
        <stp>NSE_PEL-EQ</stp>
        <stp>LTQ</stp>
        <tr r="G10" s="1"/>
      </tp>
      <tp t="e">
        <v>#N/A</v>
        <stp/>
        <stp>NSE_SUNPHARMA-EQ</stp>
        <stp>LTQ</stp>
        <tr r="G11" s="1"/>
      </tp>
      <tp t="e">
        <v>#N/A</v>
        <stp/>
        <stp>NSE_CIPLA-EQ</stp>
        <stp>High</stp>
        <tr r="I3" s="1"/>
      </tp>
      <tp t="e">
        <v>#N/A</v>
        <stp/>
        <stp>NSE_LUPIN-EQ</stp>
        <stp>High</stp>
        <tr r="I9" s="1"/>
      </tp>
      <tp t="e">
        <v>#N/A</v>
        <stp/>
        <stp>NSE_CIPLA-EQ</stp>
        <stp>TradingSymbol</stp>
        <tr r="A3" s="1"/>
      </tp>
      <tp t="e">
        <v>#N/A</v>
        <stp/>
        <stp>NSE_DRREDDY-EQ</stp>
        <stp>Last</stp>
        <tr r="B8" s="1"/>
      </tp>
      <tp t="e">
        <v>#N/A</v>
        <stp/>
        <stp>NSE_DIVISLAB-EQ</stp>
        <stp>lastUpdateTime</stp>
        <tr r="S4" s="1"/>
      </tp>
      <tp t="e">
        <v>#N/A</v>
        <stp/>
        <stp>NSE_CADILAHC-EQ</stp>
        <stp>Volume</stp>
        <tr r="L2" s="1"/>
      </tp>
      <tp t="e">
        <v>#N/A</v>
        <stp/>
        <stp>NSE_CADILAHC-EQ</stp>
        <stp>lastUpdateTime</stp>
        <tr r="S2" s="1"/>
      </tp>
      <tp t="e">
        <v>#N/A</v>
        <stp/>
        <stp>NSE_DIVISLAB-EQ</stp>
        <stp>Volume</stp>
        <tr r="L4" s="1"/>
      </tp>
      <tp t="e">
        <v>#N/A</v>
        <stp/>
        <stp>NSE_LUPIN-EQ</stp>
        <stp>TradingSymbol</stp>
        <tr r="A9" s="1"/>
      </tp>
      <tp t="e">
        <v>#N/A</v>
        <stp/>
        <stp>NSE_PEL-EQ</stp>
        <stp>lastTradeTime</stp>
        <tr r="R10" s="1"/>
      </tp>
      <tp t="e">
        <v>#N/A</v>
        <stp/>
        <stp>NSE_CIPLA-EQ</stp>
        <stp>Open</stp>
        <tr r="H3" s="1"/>
      </tp>
      <tp t="e">
        <v>#N/A</v>
        <stp/>
        <stp>NSE_GLAXO-EQ</stp>
        <stp>Last</stp>
        <tr r="B5" s="1"/>
      </tp>
      <tp t="e">
        <v>#N/A</v>
        <stp/>
        <stp>NSE_LUPIN-EQ</stp>
        <stp>Open</stp>
        <tr r="H9" s="1"/>
      </tp>
      <tp t="e">
        <v>#N/A</v>
        <stp/>
        <stp>NSE_GLAXO-EQ</stp>
        <stp>lastTradeTime</stp>
        <tr r="R5" s="1"/>
      </tp>
      <tp t="e">
        <v>#N/A</v>
        <stp/>
        <stp>NSE_DRREDDY-EQ</stp>
        <stp>High</stp>
        <tr r="I8" s="1"/>
      </tp>
      <tp t="e">
        <v>#N/A</v>
        <stp/>
        <stp>NSE_GLENMARK-EQ</stp>
        <stp>lastUpdateTime</stp>
        <tr r="S6" s="1"/>
      </tp>
      <tp t="e">
        <v>#N/A</v>
        <stp/>
        <stp>NSE_LUPIN-EQ</stp>
        <stp>OpenInterest</stp>
        <tr r="M9" s="1"/>
      </tp>
      <tp t="e">
        <v>#N/A</v>
        <stp/>
        <stp>NSE_CIPLA-EQ</stp>
        <stp>OpenInterest</stp>
        <tr r="M3" s="1"/>
      </tp>
      <tp t="e">
        <v>#N/A</v>
        <stp/>
        <stp>NSE_GLENMARK-EQ</stp>
        <stp>Volume</stp>
        <tr r="L6" s="1"/>
      </tp>
      <tp t="e">
        <v>#N/A</v>
        <stp/>
        <stp>NSE_SUNPHARMA-EQ</stp>
        <stp>lastUpdateTime</stp>
        <tr r="S11" s="1"/>
      </tp>
      <tp t="e">
        <v>#N/A</v>
        <stp/>
        <stp>NSE_GLAXO-EQ</stp>
        <stp>High</stp>
        <tr r="I5" s="1"/>
      </tp>
      <tp t="e">
        <v>#N/A</v>
        <stp/>
        <stp>NSE_SUNPHARMA-EQ</stp>
        <stp>Volume</stp>
        <tr r="L11" s="1"/>
      </tp>
      <tp t="e">
        <v>#N/A</v>
        <stp/>
        <stp>NSE_CADILAHC-EQ</stp>
        <stp>AverageTradePrice</stp>
        <tr r="N2" s="1"/>
      </tp>
      <tp t="e">
        <v>#N/A</v>
        <stp/>
        <stp>NSE_CADILAHC-EQ</stp>
        <stp>PrevClose</stp>
        <tr r="K2" s="1"/>
      </tp>
      <tp t="e">
        <v>#N/A</v>
        <stp/>
        <stp>NSE_AUROPHARMA-EQ</stp>
        <stp>TotalBidQty</stp>
        <tr r="O7" s="1"/>
      </tp>
      <tp t="e">
        <v>#N/A</v>
        <stp/>
        <stp>NSE_AUROPHARMA-EQ</stp>
        <stp>TotalAskQty</stp>
        <tr r="P7" s="1"/>
      </tp>
      <tp t="e">
        <v>#N/A</v>
        <stp/>
        <stp>NSE_GLENMARK-EQ</stp>
        <stp>Exchange</stp>
        <tr r="Q6" s="1"/>
      </tp>
      <tp t="e">
        <v>#N/A</v>
        <stp/>
        <stp>NSE_DIVISLAB-EQ</stp>
        <stp>AskSize</stp>
        <tr r="F4" s="1"/>
      </tp>
      <tp t="e">
        <v>#N/A</v>
        <stp/>
        <stp>NSE_DIVISLAB-EQ</stp>
        <stp>BidSize</stp>
        <tr r="C4" s="1"/>
      </tp>
      <tp t="e">
        <v>#N/A</v>
        <stp/>
        <stp>NSE_DRREDDY-EQ</stp>
        <stp>BidSize</stp>
        <tr r="C8" s="1"/>
      </tp>
      <tp t="e">
        <v>#N/A</v>
        <stp/>
        <stp>NSE_LUPIN-EQ</stp>
        <stp>BidSize</stp>
        <tr r="C9" s="1"/>
      </tp>
      <tp t="e">
        <v>#N/A</v>
        <stp/>
        <stp>NSE_CADILAHC-EQ</stp>
        <stp>Exchange</stp>
        <tr r="Q2" s="1"/>
      </tp>
      <tp t="e">
        <v>#N/A</v>
        <stp/>
        <stp>NSE_LUPIN-EQ</stp>
        <stp>AskSize</stp>
        <tr r="F9" s="1"/>
      </tp>
      <tp t="e">
        <v>#N/A</v>
        <stp/>
        <stp>NSE_SUNPHARMA-EQ</stp>
        <stp>TotalAskQty</stp>
        <tr r="P11" s="1"/>
      </tp>
      <tp t="e">
        <v>#N/A</v>
        <stp/>
        <stp>NSE_SUNPHARMA-EQ</stp>
        <stp>TotalBidQty</stp>
        <tr r="O11" s="1"/>
      </tp>
      <tp t="e">
        <v>#N/A</v>
        <stp/>
        <stp>NSE_PEL-EQ</stp>
        <stp>TotalAskQty</stp>
        <tr r="P10" s="1"/>
      </tp>
      <tp t="e">
        <v>#N/A</v>
        <stp/>
        <stp>NSE_PEL-EQ</stp>
        <stp>TotalBidQty</stp>
        <tr r="O10" s="1"/>
      </tp>
      <tp t="e">
        <v>#N/A</v>
        <stp/>
        <stp>NSE_DRREDDY-EQ</stp>
        <stp>AskSize</stp>
        <tr r="F8" s="1"/>
      </tp>
      <tp t="e">
        <v>#N/A</v>
        <stp/>
        <stp>NSE_DIVISLAB-EQ</stp>
        <stp>Exchange</stp>
        <tr r="Q4" s="1"/>
      </tp>
      <tp t="e">
        <v>#N/A</v>
        <stp/>
        <stp>NSE_DRREDDY-EQ</stp>
        <stp>AverageTradePrice</stp>
        <tr r="N8" s="1"/>
      </tp>
      <tp t="e">
        <v>#N/A</v>
        <stp/>
        <stp>NSE_GLAXO-EQ</stp>
        <stp>BidSize</stp>
        <tr r="C5" s="1"/>
      </tp>
      <tp t="e">
        <v>#N/A</v>
        <stp/>
        <stp>NSE_AUROPHARMA-EQ</stp>
        <stp>PrevClose</stp>
        <tr r="K7" s="1"/>
      </tp>
      <tp t="e">
        <v>#N/A</v>
        <stp/>
        <stp>NSE_SUNPHARMA-EQ</stp>
        <stp>PrevClose</stp>
        <tr r="K11" s="1"/>
      </tp>
      <tp t="e">
        <v>#N/A</v>
        <stp/>
        <stp>NSE_GLAXO-EQ</stp>
        <stp>AskSize</stp>
        <tr r="F5" s="1"/>
      </tp>
      <tp t="e">
        <v>#N/A</v>
        <stp/>
        <stp>NSE_SUNPHARMA-EQ</stp>
        <stp>AverageTradePrice</stp>
        <tr r="N11" s="1"/>
      </tp>
      <tp t="e">
        <v>#N/A</v>
        <stp/>
        <stp>NSE_PEL-EQ</stp>
        <stp>Exchange</stp>
        <tr r="Q10" s="1"/>
      </tp>
      <tp t="e">
        <v>#N/A</v>
        <stp/>
        <stp>NSE_CIPLA-EQ</stp>
        <stp>BidSize</stp>
        <tr r="C3" s="1"/>
      </tp>
      <tp t="e">
        <v>#N/A</v>
        <stp/>
        <stp>NSE_CIPLA-EQ</stp>
        <stp>AskSize</stp>
        <tr r="F3" s="1"/>
      </tp>
      <tp t="e">
        <v>#N/A</v>
        <stp/>
        <stp>NSE_AUROPHARMA-EQ</stp>
        <stp>AverageTradePrice</stp>
        <tr r="N7" s="1"/>
      </tp>
      <tp t="e">
        <v>#N/A</v>
        <stp/>
        <stp>NSE_DRREDDY-EQ</stp>
        <stp>PrevClose</stp>
        <tr r="K8" s="1"/>
      </tp>
      <tp t="e">
        <v>#N/A</v>
        <stp/>
        <stp>NSE_DIVISLAB-EQ</stp>
        <stp>AverageTradePrice</stp>
        <tr r="N4" s="1"/>
      </tp>
      <tp t="e">
        <v>#N/A</v>
        <stp/>
        <stp>NSE_GLENMARK-EQ</stp>
        <stp>AverageTradePrice</stp>
        <tr r="N6" s="1"/>
      </tp>
      <tp t="e">
        <v>#N/A</v>
        <stp/>
        <stp>NSE_GLENMARK-EQ</stp>
        <stp>AskSize</stp>
        <tr r="F6" s="1"/>
      </tp>
      <tp t="e">
        <v>#N/A</v>
        <stp/>
        <stp>NSE_GLENMARK-EQ</stp>
        <stp>BidSize</stp>
        <tr r="C6" s="1"/>
      </tp>
      <tp t="e">
        <v>#N/A</v>
        <stp/>
        <stp>NSE_AUROPHARMA-EQ</stp>
        <stp>Exchange</stp>
        <tr r="Q7" s="1"/>
      </tp>
      <tp t="e">
        <v>#N/A</v>
        <stp/>
        <stp>NSE_CADILAHC-EQ</stp>
        <stp>AskSize</stp>
        <tr r="F2" s="1"/>
      </tp>
      <tp t="e">
        <v>#N/A</v>
        <stp/>
        <stp>NSE_SUNPHARMA-EQ</stp>
        <stp>Exchange</stp>
        <tr r="Q11" s="1"/>
      </tp>
      <tp t="e">
        <v>#N/A</v>
        <stp/>
        <stp>NSE_GLENMARK-EQ</stp>
        <stp>PrevClose</stp>
        <tr r="K6" s="1"/>
      </tp>
      <tp t="e">
        <v>#N/A</v>
        <stp/>
        <stp>NSE_DIVISLAB-EQ</stp>
        <stp>PrevClose</stp>
        <tr r="K4" s="1"/>
      </tp>
      <tp t="e">
        <v>#N/A</v>
        <stp/>
        <stp>NSE_CADILAHC-EQ</stp>
        <stp>BidSize</stp>
        <tr r="C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G9" sqref="G9"/>
    </sheetView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5.85546875" style="1" bestFit="1" customWidth="1"/>
    <col min="9" max="9" width="5" style="1" bestFit="1" customWidth="1"/>
    <col min="10" max="10" width="4.5703125" style="1" bestFit="1" customWidth="1"/>
    <col min="11" max="11" width="10" style="1" bestFit="1" customWidth="1"/>
    <col min="12" max="12" width="20" style="1" bestFit="1" customWidth="1"/>
    <col min="13" max="13" width="13.42578125" style="1" bestFit="1" customWidth="1"/>
    <col min="14" max="14" width="4.42578125" style="1" bestFit="1" customWidth="1"/>
    <col min="15" max="16" width="12" style="1" bestFit="1" customWidth="1"/>
    <col min="17" max="17" width="9.28515625" style="1" bestFit="1" customWidth="1"/>
    <col min="18" max="18" width="3.85546875" style="1" bestFit="1" customWidth="1"/>
    <col min="19" max="19" width="4.140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e">
        <f>RTD("pi.rtdserver", ,"NSE_CADILAHC-EQ", "TradingSymbol")</f>
        <v>#N/A</v>
      </c>
      <c r="B2" s="1" t="e">
        <f>RTD("pi.rtdserver", ,"NSE_CADILAHC-EQ", "Last")</f>
        <v>#N/A</v>
      </c>
      <c r="C2" s="1" t="e">
        <f>RTD("pi.rtdserver", ,"NSE_CADILAHC-EQ", "BidSize")</f>
        <v>#N/A</v>
      </c>
      <c r="D2" s="1" t="e">
        <f>RTD("pi.rtdserver", ,"NSE_CADILAHC-EQ", "Bid")</f>
        <v>#N/A</v>
      </c>
      <c r="E2" s="1" t="e">
        <f>RTD("pi.rtdserver", ,"NSE_CADILAHC-EQ", "Ask")</f>
        <v>#N/A</v>
      </c>
      <c r="F2" s="1" t="e">
        <f>RTD("pi.rtdserver", ,"NSE_CADILAHC-EQ", "AskSize")</f>
        <v>#N/A</v>
      </c>
      <c r="G2" s="1" t="e">
        <f>RTD("pi.rtdserver", ,"NSE_CADILAHC-EQ", "LTQ")</f>
        <v>#N/A</v>
      </c>
      <c r="H2" s="1" t="e">
        <f>RTD("pi.rtdserver", ,"NSE_CADILAHC-EQ", "Open")</f>
        <v>#N/A</v>
      </c>
      <c r="I2" s="1" t="e">
        <f>RTD("pi.rtdserver", ,"NSE_CADILAHC-EQ", "High")</f>
        <v>#N/A</v>
      </c>
      <c r="J2" s="1" t="e">
        <f>RTD("pi.rtdserver", ,"NSE_CADILAHC-EQ", "Low")</f>
        <v>#N/A</v>
      </c>
      <c r="K2" s="1" t="e">
        <f>RTD("pi.rtdserver", ,"NSE_CADILAHC-EQ", "PrevClose")</f>
        <v>#N/A</v>
      </c>
      <c r="L2" s="1" t="e">
        <f>RTD("pi.rtdserver", ,"NSE_CADILAHC-EQ", "Volume")</f>
        <v>#N/A</v>
      </c>
      <c r="M2" s="1" t="e">
        <f>RTD("pi.rtdserver", ,"NSE_CADILAHC-EQ", "OpenInterest")</f>
        <v>#N/A</v>
      </c>
      <c r="N2" s="1" t="e">
        <f>RTD("pi.rtdserver", ,"NSE_CADILAHC-EQ", "AverageTradePrice")</f>
        <v>#N/A</v>
      </c>
      <c r="O2" s="1" t="e">
        <f>RTD("pi.rtdserver", ,"NSE_CADILAHC-EQ", "TotalBidQty")</f>
        <v>#N/A</v>
      </c>
      <c r="P2" s="1" t="e">
        <f>RTD("pi.rtdserver", ,"NSE_CADILAHC-EQ", "TotalAskQty")</f>
        <v>#N/A</v>
      </c>
      <c r="Q2" s="1" t="e">
        <f>RTD("pi.rtdserver", ,"NSE_CADILAHC-EQ", "Exchange")</f>
        <v>#N/A</v>
      </c>
      <c r="R2" s="1" t="e">
        <f>RTD("pi.rtdserver", ,"NSE_CADILAHC-EQ", "lastTradeTime")</f>
        <v>#N/A</v>
      </c>
      <c r="S2" s="1" t="e">
        <f>RTD("pi.rtdserver", ,"NSE_CADILAHC-EQ", "lastUpdateTime")</f>
        <v>#N/A</v>
      </c>
    </row>
    <row r="3" spans="1:19" x14ac:dyDescent="0.25">
      <c r="A3" s="1" t="e">
        <f>RTD("pi.rtdserver", ,"NSE_CIPLA-EQ", "TradingSymbol")</f>
        <v>#N/A</v>
      </c>
      <c r="B3" s="1" t="e">
        <f>RTD("pi.rtdserver", ,"NSE_CIPLA-EQ", "Last")</f>
        <v>#N/A</v>
      </c>
      <c r="C3" s="1" t="e">
        <f>RTD("pi.rtdserver", ,"NSE_CIPLA-EQ", "BidSize")</f>
        <v>#N/A</v>
      </c>
      <c r="D3" s="1" t="e">
        <f>RTD("pi.rtdserver", ,"NSE_CIPLA-EQ", "Bid")</f>
        <v>#N/A</v>
      </c>
      <c r="E3" s="1" t="e">
        <f>RTD("pi.rtdserver", ,"NSE_CIPLA-EQ", "Ask")</f>
        <v>#N/A</v>
      </c>
      <c r="F3" s="1" t="e">
        <f>RTD("pi.rtdserver", ,"NSE_CIPLA-EQ", "AskSize")</f>
        <v>#N/A</v>
      </c>
      <c r="G3" s="1" t="e">
        <f>RTD("pi.rtdserver", ,"NSE_CIPLA-EQ", "LTQ")</f>
        <v>#N/A</v>
      </c>
      <c r="H3" s="1" t="e">
        <f>RTD("pi.rtdserver", ,"NSE_CIPLA-EQ", "Open")</f>
        <v>#N/A</v>
      </c>
      <c r="I3" s="1" t="e">
        <f>RTD("pi.rtdserver", ,"NSE_CIPLA-EQ", "High")</f>
        <v>#N/A</v>
      </c>
      <c r="J3" s="1" t="e">
        <f>RTD("pi.rtdserver", ,"NSE_CIPLA-EQ", "Low")</f>
        <v>#N/A</v>
      </c>
      <c r="K3" s="1" t="e">
        <f>RTD("pi.rtdserver", ,"NSE_CIPLA-EQ", "PrevClose")</f>
        <v>#N/A</v>
      </c>
      <c r="L3" s="1" t="e">
        <f>RTD("pi.rtdserver", ,"NSE_CIPLA-EQ", "Volume")</f>
        <v>#N/A</v>
      </c>
      <c r="M3" s="1" t="e">
        <f>RTD("pi.rtdserver", ,"NSE_CIPLA-EQ", "OpenInterest")</f>
        <v>#N/A</v>
      </c>
      <c r="N3" s="1" t="e">
        <f>RTD("pi.rtdserver", ,"NSE_CIPLA-EQ", "AverageTradePrice")</f>
        <v>#N/A</v>
      </c>
      <c r="O3" s="1" t="e">
        <f>RTD("pi.rtdserver", ,"NSE_CIPLA-EQ", "TotalBidQty")</f>
        <v>#N/A</v>
      </c>
      <c r="P3" s="1" t="e">
        <f>RTD("pi.rtdserver", ,"NSE_CIPLA-EQ", "TotalAskQty")</f>
        <v>#N/A</v>
      </c>
      <c r="Q3" s="1" t="e">
        <f>RTD("pi.rtdserver", ,"NSE_CIPLA-EQ", "Exchange")</f>
        <v>#N/A</v>
      </c>
      <c r="R3" s="1" t="e">
        <f>RTD("pi.rtdserver", ,"NSE_CIPLA-EQ", "lastTradeTime")</f>
        <v>#N/A</v>
      </c>
      <c r="S3" s="1" t="e">
        <f>RTD("pi.rtdserver", ,"NSE_CIPLA-EQ", "lastUpdateTime")</f>
        <v>#N/A</v>
      </c>
    </row>
    <row r="4" spans="1:19" x14ac:dyDescent="0.25">
      <c r="A4" s="1" t="e">
        <f>RTD("pi.rtdserver", ,"NSE_DIVISLAB-EQ", "TradingSymbol")</f>
        <v>#N/A</v>
      </c>
      <c r="B4" s="1" t="e">
        <f>RTD("pi.rtdserver", ,"NSE_DIVISLAB-EQ", "Last")</f>
        <v>#N/A</v>
      </c>
      <c r="C4" s="1" t="e">
        <f>RTD("pi.rtdserver", ,"NSE_DIVISLAB-EQ", "BidSize")</f>
        <v>#N/A</v>
      </c>
      <c r="D4" s="1" t="e">
        <f>RTD("pi.rtdserver", ,"NSE_DIVISLAB-EQ", "Bid")</f>
        <v>#N/A</v>
      </c>
      <c r="E4" s="1" t="e">
        <f>RTD("pi.rtdserver", ,"NSE_DIVISLAB-EQ", "Ask")</f>
        <v>#N/A</v>
      </c>
      <c r="F4" s="1" t="e">
        <f>RTD("pi.rtdserver", ,"NSE_DIVISLAB-EQ", "AskSize")</f>
        <v>#N/A</v>
      </c>
      <c r="G4" s="1" t="e">
        <f>RTD("pi.rtdserver", ,"NSE_DIVISLAB-EQ", "LTQ")</f>
        <v>#N/A</v>
      </c>
      <c r="H4" s="1" t="e">
        <f>RTD("pi.rtdserver", ,"NSE_DIVISLAB-EQ", "Open")</f>
        <v>#N/A</v>
      </c>
      <c r="I4" s="1" t="e">
        <f>RTD("pi.rtdserver", ,"NSE_DIVISLAB-EQ", "High")</f>
        <v>#N/A</v>
      </c>
      <c r="J4" s="1" t="e">
        <f>RTD("pi.rtdserver", ,"NSE_DIVISLAB-EQ", "Low")</f>
        <v>#N/A</v>
      </c>
      <c r="K4" s="1" t="e">
        <f>RTD("pi.rtdserver", ,"NSE_DIVISLAB-EQ", "PrevClose")</f>
        <v>#N/A</v>
      </c>
      <c r="L4" s="1" t="e">
        <f>RTD("pi.rtdserver", ,"NSE_DIVISLAB-EQ", "Volume")</f>
        <v>#N/A</v>
      </c>
      <c r="M4" s="1" t="e">
        <f>RTD("pi.rtdserver", ,"NSE_DIVISLAB-EQ", "OpenInterest")</f>
        <v>#N/A</v>
      </c>
      <c r="N4" s="1" t="e">
        <f>RTD("pi.rtdserver", ,"NSE_DIVISLAB-EQ", "AverageTradePrice")</f>
        <v>#N/A</v>
      </c>
      <c r="O4" s="1" t="e">
        <f>RTD("pi.rtdserver", ,"NSE_DIVISLAB-EQ", "TotalBidQty")</f>
        <v>#N/A</v>
      </c>
      <c r="P4" s="1" t="e">
        <f>RTD("pi.rtdserver", ,"NSE_DIVISLAB-EQ", "TotalAskQty")</f>
        <v>#N/A</v>
      </c>
      <c r="Q4" s="1" t="e">
        <f>RTD("pi.rtdserver", ,"NSE_DIVISLAB-EQ", "Exchange")</f>
        <v>#N/A</v>
      </c>
      <c r="R4" s="1" t="e">
        <f>RTD("pi.rtdserver", ,"NSE_DIVISLAB-EQ", "lastTradeTime")</f>
        <v>#N/A</v>
      </c>
      <c r="S4" s="1" t="e">
        <f>RTD("pi.rtdserver", ,"NSE_DIVISLAB-EQ", "lastUpdateTime")</f>
        <v>#N/A</v>
      </c>
    </row>
    <row r="5" spans="1:19" x14ac:dyDescent="0.25">
      <c r="A5" s="1" t="e">
        <f>RTD("pi.rtdserver", ,"NSE_GLAXO-EQ", "TradingSymbol")</f>
        <v>#N/A</v>
      </c>
      <c r="B5" s="1" t="e">
        <f>RTD("pi.rtdserver", ,"NSE_GLAXO-EQ", "Last")</f>
        <v>#N/A</v>
      </c>
      <c r="C5" s="1" t="e">
        <f>RTD("pi.rtdserver", ,"NSE_GLAXO-EQ", "BidSize")</f>
        <v>#N/A</v>
      </c>
      <c r="D5" s="1" t="e">
        <f>RTD("pi.rtdserver", ,"NSE_GLAXO-EQ", "Bid")</f>
        <v>#N/A</v>
      </c>
      <c r="E5" s="1" t="e">
        <f>RTD("pi.rtdserver", ,"NSE_GLAXO-EQ", "Ask")</f>
        <v>#N/A</v>
      </c>
      <c r="F5" s="1" t="e">
        <f>RTD("pi.rtdserver", ,"NSE_GLAXO-EQ", "AskSize")</f>
        <v>#N/A</v>
      </c>
      <c r="G5" s="1" t="e">
        <f>RTD("pi.rtdserver", ,"NSE_GLAXO-EQ", "LTQ")</f>
        <v>#N/A</v>
      </c>
      <c r="H5" s="1" t="e">
        <f>RTD("pi.rtdserver", ,"NSE_GLAXO-EQ", "Open")</f>
        <v>#N/A</v>
      </c>
      <c r="I5" s="1" t="e">
        <f>RTD("pi.rtdserver", ,"NSE_GLAXO-EQ", "High")</f>
        <v>#N/A</v>
      </c>
      <c r="J5" s="1" t="e">
        <f>RTD("pi.rtdserver", ,"NSE_GLAXO-EQ", "Low")</f>
        <v>#N/A</v>
      </c>
      <c r="K5" s="1" t="e">
        <f>RTD("pi.rtdserver", ,"NSE_GLAXO-EQ", "PrevClose")</f>
        <v>#N/A</v>
      </c>
      <c r="L5" s="1" t="e">
        <f>RTD("pi.rtdserver", ,"NSE_GLAXO-EQ", "Volume")</f>
        <v>#N/A</v>
      </c>
      <c r="M5" s="1" t="e">
        <f>RTD("pi.rtdserver", ,"NSE_GLAXO-EQ", "OpenInterest")</f>
        <v>#N/A</v>
      </c>
      <c r="N5" s="1" t="e">
        <f>RTD("pi.rtdserver", ,"NSE_GLAXO-EQ", "AverageTradePrice")</f>
        <v>#N/A</v>
      </c>
      <c r="O5" s="1" t="e">
        <f>RTD("pi.rtdserver", ,"NSE_GLAXO-EQ", "TotalBidQty")</f>
        <v>#N/A</v>
      </c>
      <c r="P5" s="1" t="e">
        <f>RTD("pi.rtdserver", ,"NSE_GLAXO-EQ", "TotalAskQty")</f>
        <v>#N/A</v>
      </c>
      <c r="Q5" s="1" t="e">
        <f>RTD("pi.rtdserver", ,"NSE_GLAXO-EQ", "Exchange")</f>
        <v>#N/A</v>
      </c>
      <c r="R5" s="1" t="e">
        <f>RTD("pi.rtdserver", ,"NSE_GLAXO-EQ", "lastTradeTime")</f>
        <v>#N/A</v>
      </c>
      <c r="S5" s="1" t="e">
        <f>RTD("pi.rtdserver", ,"NSE_GLAXO-EQ", "lastUpdateTime")</f>
        <v>#N/A</v>
      </c>
    </row>
    <row r="6" spans="1:19" x14ac:dyDescent="0.25">
      <c r="A6" s="1" t="e">
        <f>RTD("pi.rtdserver", ,"NSE_GLENMARK-EQ", "TradingSymbol")</f>
        <v>#N/A</v>
      </c>
      <c r="B6" s="1" t="e">
        <f>RTD("pi.rtdserver", ,"NSE_GLENMARK-EQ", "Last")</f>
        <v>#N/A</v>
      </c>
      <c r="C6" s="1" t="e">
        <f>RTD("pi.rtdserver", ,"NSE_GLENMARK-EQ", "BidSize")</f>
        <v>#N/A</v>
      </c>
      <c r="D6" s="1" t="e">
        <f>RTD("pi.rtdserver", ,"NSE_GLENMARK-EQ", "Bid")</f>
        <v>#N/A</v>
      </c>
      <c r="E6" s="1" t="e">
        <f>RTD("pi.rtdserver", ,"NSE_GLENMARK-EQ", "Ask")</f>
        <v>#N/A</v>
      </c>
      <c r="F6" s="1" t="e">
        <f>RTD("pi.rtdserver", ,"NSE_GLENMARK-EQ", "AskSize")</f>
        <v>#N/A</v>
      </c>
      <c r="G6" s="1" t="e">
        <f>RTD("pi.rtdserver", ,"NSE_GLENMARK-EQ", "LTQ")</f>
        <v>#N/A</v>
      </c>
      <c r="H6" s="1" t="e">
        <f>RTD("pi.rtdserver", ,"NSE_GLENMARK-EQ", "Open")</f>
        <v>#N/A</v>
      </c>
      <c r="I6" s="1" t="e">
        <f>RTD("pi.rtdserver", ,"NSE_GLENMARK-EQ", "High")</f>
        <v>#N/A</v>
      </c>
      <c r="J6" s="1" t="e">
        <f>RTD("pi.rtdserver", ,"NSE_GLENMARK-EQ", "Low")</f>
        <v>#N/A</v>
      </c>
      <c r="K6" s="1" t="e">
        <f>RTD("pi.rtdserver", ,"NSE_GLENMARK-EQ", "PrevClose")</f>
        <v>#N/A</v>
      </c>
      <c r="L6" s="1" t="e">
        <f>RTD("pi.rtdserver", ,"NSE_GLENMARK-EQ", "Volume")</f>
        <v>#N/A</v>
      </c>
      <c r="M6" s="1" t="e">
        <f>RTD("pi.rtdserver", ,"NSE_GLENMARK-EQ", "OpenInterest")</f>
        <v>#N/A</v>
      </c>
      <c r="N6" s="1" t="e">
        <f>RTD("pi.rtdserver", ,"NSE_GLENMARK-EQ", "AverageTradePrice")</f>
        <v>#N/A</v>
      </c>
      <c r="O6" s="1" t="e">
        <f>RTD("pi.rtdserver", ,"NSE_GLENMARK-EQ", "TotalBidQty")</f>
        <v>#N/A</v>
      </c>
      <c r="P6" s="1" t="e">
        <f>RTD("pi.rtdserver", ,"NSE_GLENMARK-EQ", "TotalAskQty")</f>
        <v>#N/A</v>
      </c>
      <c r="Q6" s="1" t="e">
        <f>RTD("pi.rtdserver", ,"NSE_GLENMARK-EQ", "Exchange")</f>
        <v>#N/A</v>
      </c>
      <c r="R6" s="1" t="e">
        <f>RTD("pi.rtdserver", ,"NSE_GLENMARK-EQ", "lastTradeTime")</f>
        <v>#N/A</v>
      </c>
      <c r="S6" s="1" t="e">
        <f>RTD("pi.rtdserver", ,"NSE_GLENMARK-EQ", "lastUpdateTime")</f>
        <v>#N/A</v>
      </c>
    </row>
    <row r="7" spans="1:19" x14ac:dyDescent="0.25">
      <c r="A7" s="1" t="e">
        <f>RTD("pi.rtdserver", ,"NSE_AUROPHARMA-EQ", "TradingSymbol")</f>
        <v>#N/A</v>
      </c>
      <c r="B7" s="1" t="e">
        <f>RTD("pi.rtdserver", ,"NSE_AUROPHARMA-EQ", "Last")</f>
        <v>#N/A</v>
      </c>
      <c r="C7" s="1" t="e">
        <f>RTD("pi.rtdserver", ,"NSE_AUROPHARMA-EQ", "BidSize")</f>
        <v>#N/A</v>
      </c>
      <c r="D7" s="1" t="e">
        <f>RTD("pi.rtdserver", ,"NSE_AUROPHARMA-EQ", "Bid")</f>
        <v>#N/A</v>
      </c>
      <c r="E7" s="1" t="e">
        <f>RTD("pi.rtdserver", ,"NSE_AUROPHARMA-EQ", "Ask")</f>
        <v>#N/A</v>
      </c>
      <c r="F7" s="1" t="e">
        <f>RTD("pi.rtdserver", ,"NSE_AUROPHARMA-EQ", "AskSize")</f>
        <v>#N/A</v>
      </c>
      <c r="G7" s="1" t="e">
        <f>RTD("pi.rtdserver", ,"NSE_AUROPHARMA-EQ", "LTQ")</f>
        <v>#N/A</v>
      </c>
      <c r="H7" s="1" t="e">
        <f>RTD("pi.rtdserver", ,"NSE_AUROPHARMA-EQ", "Open")</f>
        <v>#N/A</v>
      </c>
      <c r="I7" s="1" t="e">
        <f>RTD("pi.rtdserver", ,"NSE_AUROPHARMA-EQ", "High")</f>
        <v>#N/A</v>
      </c>
      <c r="J7" s="1" t="e">
        <f>RTD("pi.rtdserver", ,"NSE_AUROPHARMA-EQ", "Low")</f>
        <v>#N/A</v>
      </c>
      <c r="K7" s="1" t="e">
        <f>RTD("pi.rtdserver", ,"NSE_AUROPHARMA-EQ", "PrevClose")</f>
        <v>#N/A</v>
      </c>
      <c r="L7" s="1" t="e">
        <f>RTD("pi.rtdserver", ,"NSE_AUROPHARMA-EQ", "Volume")</f>
        <v>#N/A</v>
      </c>
      <c r="M7" s="1" t="e">
        <f>RTD("pi.rtdserver", ,"NSE_AUROPHARMA-EQ", "OpenInterest")</f>
        <v>#N/A</v>
      </c>
      <c r="N7" s="1" t="e">
        <f>RTD("pi.rtdserver", ,"NSE_AUROPHARMA-EQ", "AverageTradePrice")</f>
        <v>#N/A</v>
      </c>
      <c r="O7" s="1" t="e">
        <f>RTD("pi.rtdserver", ,"NSE_AUROPHARMA-EQ", "TotalBidQty")</f>
        <v>#N/A</v>
      </c>
      <c r="P7" s="1" t="e">
        <f>RTD("pi.rtdserver", ,"NSE_AUROPHARMA-EQ", "TotalAskQty")</f>
        <v>#N/A</v>
      </c>
      <c r="Q7" s="1" t="e">
        <f>RTD("pi.rtdserver", ,"NSE_AUROPHARMA-EQ", "Exchange")</f>
        <v>#N/A</v>
      </c>
      <c r="R7" s="1" t="e">
        <f>RTD("pi.rtdserver", ,"NSE_AUROPHARMA-EQ", "lastTradeTime")</f>
        <v>#N/A</v>
      </c>
      <c r="S7" s="1" t="e">
        <f>RTD("pi.rtdserver", ,"NSE_AUROPHARMA-EQ", "lastUpdateTime")</f>
        <v>#N/A</v>
      </c>
    </row>
    <row r="8" spans="1:19" x14ac:dyDescent="0.25">
      <c r="A8" s="1" t="e">
        <f>RTD("pi.rtdserver", ,"NSE_DRREDDY-EQ", "TradingSymbol")</f>
        <v>#N/A</v>
      </c>
      <c r="B8" s="1" t="e">
        <f>RTD("pi.rtdserver", ,"NSE_DRREDDY-EQ", "Last")</f>
        <v>#N/A</v>
      </c>
      <c r="C8" s="1" t="e">
        <f>RTD("pi.rtdserver", ,"NSE_DRREDDY-EQ", "BidSize")</f>
        <v>#N/A</v>
      </c>
      <c r="D8" s="1" t="e">
        <f>RTD("pi.rtdserver", ,"NSE_DRREDDY-EQ", "Bid")</f>
        <v>#N/A</v>
      </c>
      <c r="E8" s="1" t="e">
        <f>RTD("pi.rtdserver", ,"NSE_DRREDDY-EQ", "Ask")</f>
        <v>#N/A</v>
      </c>
      <c r="F8" s="1" t="e">
        <f>RTD("pi.rtdserver", ,"NSE_DRREDDY-EQ", "AskSize")</f>
        <v>#N/A</v>
      </c>
      <c r="G8" s="1" t="e">
        <f>RTD("pi.rtdserver", ,"NSE_DRREDDY-EQ", "LTQ")</f>
        <v>#N/A</v>
      </c>
      <c r="H8" s="1" t="e">
        <f>RTD("pi.rtdserver", ,"NSE_DRREDDY-EQ", "Open")</f>
        <v>#N/A</v>
      </c>
      <c r="I8" s="1" t="e">
        <f>RTD("pi.rtdserver", ,"NSE_DRREDDY-EQ", "High")</f>
        <v>#N/A</v>
      </c>
      <c r="J8" s="1" t="e">
        <f>RTD("pi.rtdserver", ,"NSE_DRREDDY-EQ", "Low")</f>
        <v>#N/A</v>
      </c>
      <c r="K8" s="1" t="e">
        <f>RTD("pi.rtdserver", ,"NSE_DRREDDY-EQ", "PrevClose")</f>
        <v>#N/A</v>
      </c>
      <c r="L8" s="1" t="e">
        <f>RTD("pi.rtdserver", ,"NSE_DRREDDY-EQ", "Volume")</f>
        <v>#N/A</v>
      </c>
      <c r="M8" s="1" t="e">
        <f>RTD("pi.rtdserver", ,"NSE_DRREDDY-EQ", "OpenInterest")</f>
        <v>#N/A</v>
      </c>
      <c r="N8" s="1" t="e">
        <f>RTD("pi.rtdserver", ,"NSE_DRREDDY-EQ", "AverageTradePrice")</f>
        <v>#N/A</v>
      </c>
      <c r="O8" s="1" t="e">
        <f>RTD("pi.rtdserver", ,"NSE_DRREDDY-EQ", "TotalBidQty")</f>
        <v>#N/A</v>
      </c>
      <c r="P8" s="1" t="e">
        <f>RTD("pi.rtdserver", ,"NSE_DRREDDY-EQ", "TotalAskQty")</f>
        <v>#N/A</v>
      </c>
      <c r="Q8" s="1" t="e">
        <f>RTD("pi.rtdserver", ,"NSE_DRREDDY-EQ", "Exchange")</f>
        <v>#N/A</v>
      </c>
      <c r="R8" s="1" t="e">
        <f>RTD("pi.rtdserver", ,"NSE_DRREDDY-EQ", "lastTradeTime")</f>
        <v>#N/A</v>
      </c>
      <c r="S8" s="1" t="e">
        <f>RTD("pi.rtdserver", ,"NSE_DRREDDY-EQ", "lastUpdateTime")</f>
        <v>#N/A</v>
      </c>
    </row>
    <row r="9" spans="1:19" x14ac:dyDescent="0.25">
      <c r="A9" s="1" t="e">
        <f>RTD("pi.rtdserver", ,"NSE_LUPIN-EQ", "TradingSymbol")</f>
        <v>#N/A</v>
      </c>
      <c r="B9" s="1" t="e">
        <f>RTD("pi.rtdserver", ,"NSE_LUPIN-EQ", "Last")</f>
        <v>#N/A</v>
      </c>
      <c r="C9" s="1" t="e">
        <f>RTD("pi.rtdserver", ,"NSE_LUPIN-EQ", "BidSize")</f>
        <v>#N/A</v>
      </c>
      <c r="D9" s="1" t="e">
        <f>RTD("pi.rtdserver", ,"NSE_LUPIN-EQ", "Bid")</f>
        <v>#N/A</v>
      </c>
      <c r="E9" s="1" t="e">
        <f>RTD("pi.rtdserver", ,"NSE_LUPIN-EQ", "Ask")</f>
        <v>#N/A</v>
      </c>
      <c r="F9" s="1" t="e">
        <f>RTD("pi.rtdserver", ,"NSE_LUPIN-EQ", "AskSize")</f>
        <v>#N/A</v>
      </c>
      <c r="G9" s="1" t="e">
        <f>RTD("pi.rtdserver", ,"NSE_LUPIN-EQ", "LTQ")</f>
        <v>#N/A</v>
      </c>
      <c r="H9" s="1" t="e">
        <f>RTD("pi.rtdserver", ,"NSE_LUPIN-EQ", "Open")</f>
        <v>#N/A</v>
      </c>
      <c r="I9" s="1" t="e">
        <f>RTD("pi.rtdserver", ,"NSE_LUPIN-EQ", "High")</f>
        <v>#N/A</v>
      </c>
      <c r="J9" s="1" t="e">
        <f>RTD("pi.rtdserver", ,"NSE_LUPIN-EQ", "Low")</f>
        <v>#N/A</v>
      </c>
      <c r="K9" s="1" t="e">
        <f>RTD("pi.rtdserver", ,"NSE_LUPIN-EQ", "PrevClose")</f>
        <v>#N/A</v>
      </c>
      <c r="L9" s="1" t="e">
        <f>RTD("pi.rtdserver", ,"NSE_LUPIN-EQ", "Volume")</f>
        <v>#N/A</v>
      </c>
      <c r="M9" s="1" t="e">
        <f>RTD("pi.rtdserver", ,"NSE_LUPIN-EQ", "OpenInterest")</f>
        <v>#N/A</v>
      </c>
      <c r="N9" s="1" t="e">
        <f>RTD("pi.rtdserver", ,"NSE_LUPIN-EQ", "AverageTradePrice")</f>
        <v>#N/A</v>
      </c>
      <c r="O9" s="1" t="e">
        <f>RTD("pi.rtdserver", ,"NSE_LUPIN-EQ", "TotalBidQty")</f>
        <v>#N/A</v>
      </c>
      <c r="P9" s="1" t="e">
        <f>RTD("pi.rtdserver", ,"NSE_LUPIN-EQ", "TotalAskQty")</f>
        <v>#N/A</v>
      </c>
      <c r="Q9" s="1" t="e">
        <f>RTD("pi.rtdserver", ,"NSE_LUPIN-EQ", "Exchange")</f>
        <v>#N/A</v>
      </c>
      <c r="R9" s="1" t="e">
        <f>RTD("pi.rtdserver", ,"NSE_LUPIN-EQ", "lastTradeTime")</f>
        <v>#N/A</v>
      </c>
      <c r="S9" s="1" t="e">
        <f>RTD("pi.rtdserver", ,"NSE_LUPIN-EQ", "lastUpdateTime")</f>
        <v>#N/A</v>
      </c>
    </row>
    <row r="10" spans="1:19" x14ac:dyDescent="0.25">
      <c r="A10" s="1" t="e">
        <f>RTD("pi.rtdserver", ,"NSE_PEL-EQ", "TradingSymbol")</f>
        <v>#N/A</v>
      </c>
      <c r="B10" s="1" t="e">
        <f>RTD("pi.rtdserver", ,"NSE_PEL-EQ", "Last")</f>
        <v>#N/A</v>
      </c>
      <c r="C10" s="1" t="e">
        <f>RTD("pi.rtdserver", ,"NSE_PEL-EQ", "BidSize")</f>
        <v>#N/A</v>
      </c>
      <c r="D10" s="1" t="e">
        <f>RTD("pi.rtdserver", ,"NSE_PEL-EQ", "Bid")</f>
        <v>#N/A</v>
      </c>
      <c r="E10" s="1" t="e">
        <f>RTD("pi.rtdserver", ,"NSE_PEL-EQ", "Ask")</f>
        <v>#N/A</v>
      </c>
      <c r="F10" s="1" t="e">
        <f>RTD("pi.rtdserver", ,"NSE_PEL-EQ", "AskSize")</f>
        <v>#N/A</v>
      </c>
      <c r="G10" s="1" t="e">
        <f>RTD("pi.rtdserver", ,"NSE_PEL-EQ", "LTQ")</f>
        <v>#N/A</v>
      </c>
      <c r="H10" s="1" t="e">
        <f>RTD("pi.rtdserver", ,"NSE_PEL-EQ", "Open")</f>
        <v>#N/A</v>
      </c>
      <c r="I10" s="1" t="e">
        <f>RTD("pi.rtdserver", ,"NSE_PEL-EQ", "High")</f>
        <v>#N/A</v>
      </c>
      <c r="J10" s="1" t="e">
        <f>RTD("pi.rtdserver", ,"NSE_PEL-EQ", "Low")</f>
        <v>#N/A</v>
      </c>
      <c r="K10" s="1" t="e">
        <f>RTD("pi.rtdserver", ,"NSE_PEL-EQ", "PrevClose")</f>
        <v>#N/A</v>
      </c>
      <c r="L10" s="1" t="e">
        <f>RTD("pi.rtdserver", ,"NSE_PEL-EQ", "Volume")</f>
        <v>#N/A</v>
      </c>
      <c r="M10" s="1" t="e">
        <f>RTD("pi.rtdserver", ,"NSE_PEL-EQ", "OpenInterest")</f>
        <v>#N/A</v>
      </c>
      <c r="N10" s="1" t="e">
        <f>RTD("pi.rtdserver", ,"NSE_PEL-EQ", "AverageTradePrice")</f>
        <v>#N/A</v>
      </c>
      <c r="O10" s="1" t="e">
        <f>RTD("pi.rtdserver", ,"NSE_PEL-EQ", "TotalBidQty")</f>
        <v>#N/A</v>
      </c>
      <c r="P10" s="1" t="e">
        <f>RTD("pi.rtdserver", ,"NSE_PEL-EQ", "TotalAskQty")</f>
        <v>#N/A</v>
      </c>
      <c r="Q10" s="1" t="e">
        <f>RTD("pi.rtdserver", ,"NSE_PEL-EQ", "Exchange")</f>
        <v>#N/A</v>
      </c>
      <c r="R10" s="1" t="e">
        <f>RTD("pi.rtdserver", ,"NSE_PEL-EQ", "lastTradeTime")</f>
        <v>#N/A</v>
      </c>
      <c r="S10" s="1" t="e">
        <f>RTD("pi.rtdserver", ,"NSE_PEL-EQ", "lastUpdateTime")</f>
        <v>#N/A</v>
      </c>
    </row>
    <row r="11" spans="1:19" x14ac:dyDescent="0.25">
      <c r="A11" s="1" t="e">
        <f>RTD("pi.rtdserver", ,"NSE_SUNPHARMA-EQ", "TradingSymbol")</f>
        <v>#N/A</v>
      </c>
      <c r="B11" s="1" t="e">
        <f>RTD("pi.rtdserver", ,"NSE_SUNPHARMA-EQ", "Last")</f>
        <v>#N/A</v>
      </c>
      <c r="C11" s="1" t="e">
        <f>RTD("pi.rtdserver", ,"NSE_SUNPHARMA-EQ", "BidSize")</f>
        <v>#N/A</v>
      </c>
      <c r="D11" s="1" t="e">
        <f>RTD("pi.rtdserver", ,"NSE_SUNPHARMA-EQ", "Bid")</f>
        <v>#N/A</v>
      </c>
      <c r="E11" s="1" t="e">
        <f>RTD("pi.rtdserver", ,"NSE_SUNPHARMA-EQ", "Ask")</f>
        <v>#N/A</v>
      </c>
      <c r="F11" s="1" t="e">
        <f>RTD("pi.rtdserver", ,"NSE_SUNPHARMA-EQ", "AskSize")</f>
        <v>#N/A</v>
      </c>
      <c r="G11" s="1" t="e">
        <f>RTD("pi.rtdserver", ,"NSE_SUNPHARMA-EQ", "LTQ")</f>
        <v>#N/A</v>
      </c>
      <c r="H11" s="1" t="e">
        <f>RTD("pi.rtdserver", ,"NSE_SUNPHARMA-EQ", "Open")</f>
        <v>#N/A</v>
      </c>
      <c r="I11" s="1" t="e">
        <f>RTD("pi.rtdserver", ,"NSE_SUNPHARMA-EQ", "High")</f>
        <v>#N/A</v>
      </c>
      <c r="J11" s="1" t="e">
        <f>RTD("pi.rtdserver", ,"NSE_SUNPHARMA-EQ", "Low")</f>
        <v>#N/A</v>
      </c>
      <c r="K11" s="1" t="e">
        <f>RTD("pi.rtdserver", ,"NSE_SUNPHARMA-EQ", "PrevClose")</f>
        <v>#N/A</v>
      </c>
      <c r="L11" s="1" t="e">
        <f>RTD("pi.rtdserver", ,"NSE_SUNPHARMA-EQ", "Volume")</f>
        <v>#N/A</v>
      </c>
      <c r="M11" s="1" t="e">
        <f>RTD("pi.rtdserver", ,"NSE_SUNPHARMA-EQ", "OpenInterest")</f>
        <v>#N/A</v>
      </c>
      <c r="N11" s="1" t="e">
        <f>RTD("pi.rtdserver", ,"NSE_SUNPHARMA-EQ", "AverageTradePrice")</f>
        <v>#N/A</v>
      </c>
      <c r="O11" s="1" t="e">
        <f>RTD("pi.rtdserver", ,"NSE_SUNPHARMA-EQ", "TotalBidQty")</f>
        <v>#N/A</v>
      </c>
      <c r="P11" s="1" t="e">
        <f>RTD("pi.rtdserver", ,"NSE_SUNPHARMA-EQ", "TotalAskQty")</f>
        <v>#N/A</v>
      </c>
      <c r="Q11" s="1" t="e">
        <f>RTD("pi.rtdserver", ,"NSE_SUNPHARMA-EQ", "Exchange")</f>
        <v>#N/A</v>
      </c>
      <c r="R11" s="1" t="e">
        <f>RTD("pi.rtdserver", ,"NSE_SUNPHARMA-EQ", "lastTradeTime")</f>
        <v>#N/A</v>
      </c>
      <c r="S11" s="1" t="e">
        <f>RTD("pi.rtdserver", ,"NSE_SUNPHARMA-EQ", "lastUpdateTime")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NiftyPharma MW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2021-04-07T19:53:21Z</dcterms:created>
  <dcterms:modified xsi:type="dcterms:W3CDTF">2021-04-07T19:53:24Z</dcterms:modified>
</cp:coreProperties>
</file>