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C\Accounting\MONTH END\2022\2022.10 October\Financials\"/>
    </mc:Choice>
  </mc:AlternateContent>
  <xr:revisionPtr revIDLastSave="0" documentId="13_ncr:1_{73BEF759-FBFC-4F5E-912B-7F1566985B1A}" xr6:coauthVersionLast="47" xr6:coauthVersionMax="47" xr10:uidLastSave="{00000000-0000-0000-0000-000000000000}"/>
  <bookViews>
    <workbookView xWindow="-120" yWindow="-120" windowWidth="29040" windowHeight="15840" xr2:uid="{F7811A6F-CD4A-47E4-AA0D-E0509F16B3FB}"/>
  </bookViews>
  <sheets>
    <sheet name="P&amp;L" sheetId="2" r:id="rId1"/>
    <sheet name="Detail" sheetId="3" r:id="rId2"/>
    <sheet name="Budget" sheetId="5" r:id="rId3"/>
    <sheet name="YOY" sheetId="4" r:id="rId4"/>
    <sheet name="Reformat" sheetId="6" r:id="rId5"/>
  </sheets>
  <definedNames>
    <definedName name="_xlnm.Print_Titles" localSheetId="2">Budget!$A:$H,Budget!$1:$2</definedName>
    <definedName name="_xlnm.Print_Titles" localSheetId="1">Detail!$A:$H,Detail!$1:$1</definedName>
    <definedName name="_xlnm.Print_Titles" localSheetId="3">YOY!$A:$H,YOY!$1:$2</definedName>
    <definedName name="QB_COLUMN_1" localSheetId="1" hidden="1">Detail!$I$1</definedName>
    <definedName name="QB_COLUMN_17" localSheetId="1" hidden="1">Detail!$O$1</definedName>
    <definedName name="QB_COLUMN_19" localSheetId="1" hidden="1">Detail!$P$1</definedName>
    <definedName name="QB_COLUMN_20" localSheetId="1" hidden="1">Detail!$Q$1</definedName>
    <definedName name="QB_COLUMN_28" localSheetId="1" hidden="1">Detail!$R$1</definedName>
    <definedName name="QB_COLUMN_29" localSheetId="1" hidden="1">Detail!$S$1</definedName>
    <definedName name="QB_COLUMN_3" localSheetId="1" hidden="1">Detail!$J$1</definedName>
    <definedName name="QB_COLUMN_31" localSheetId="1" hidden="1">Detail!$T$1</definedName>
    <definedName name="QB_COLUMN_4" localSheetId="1" hidden="1">Detail!$K$1</definedName>
    <definedName name="QB_COLUMN_5" localSheetId="1" hidden="1">Detail!$L$1</definedName>
    <definedName name="QB_COLUMN_59200" localSheetId="2" hidden="1">Budget!$I$2</definedName>
    <definedName name="QB_COLUMN_59200" localSheetId="3" hidden="1">YOY!$I$2</definedName>
    <definedName name="QB_COLUMN_61210" localSheetId="3" hidden="1">YOY!$J$2</definedName>
    <definedName name="QB_COLUMN_62230" localSheetId="2" hidden="1">Budget!$L$2</definedName>
    <definedName name="QB_COLUMN_63620" localSheetId="2" hidden="1">Budget!$K$2</definedName>
    <definedName name="QB_COLUMN_63620" localSheetId="3" hidden="1">YOY!$K$2</definedName>
    <definedName name="QB_COLUMN_63650" localSheetId="2" hidden="1">Budget!$N$2</definedName>
    <definedName name="QB_COLUMN_64830" localSheetId="3" hidden="1">YOY!$L$2</definedName>
    <definedName name="QB_COLUMN_7" localSheetId="1" hidden="1">Detail!$M$1</definedName>
    <definedName name="QB_COLUMN_76210" localSheetId="2" hidden="1">Budget!$J$2</definedName>
    <definedName name="QB_COLUMN_76240" localSheetId="2" hidden="1">Budget!$M$2</definedName>
    <definedName name="QB_COLUMN_76260" localSheetId="2" hidden="1">Budget!$O$2</definedName>
    <definedName name="QB_COLUMN_8" localSheetId="1" hidden="1">Detail!$N$1</definedName>
    <definedName name="QB_DATA_0" localSheetId="2" hidden="1">Budget!$5:$5,Budget!$6:$6,Budget!$7:$7,Budget!$8:$8,Budget!$9:$9,Budget!$10:$10,Budget!$11:$11,Budget!$12:$12,Budget!$13:$13,Budget!$14:$14,Budget!$15:$15,Budget!$16:$16,Budget!$19:$19,Budget!$21:$21,Budget!$22:$22,Budget!$23:$23</definedName>
    <definedName name="QB_DATA_0" localSheetId="1" hidden="1">Detail!$5:$5,Detail!$8:$8,Detail!$11:$11,Detail!$14:$14,Detail!$17:$17,Detail!$20:$20,Detail!$23:$23,Detail!$26:$26,Detail!$29:$29,Detail!$32:$32,Detail!$33:$33,Detail!$34:$34,Detail!$35:$35,Detail!$36:$36,Detail!$37:$37,Detail!$38:$38</definedName>
    <definedName name="QB_DATA_0" localSheetId="3" hidden="1">YOY!$5:$5,YOY!$6:$6,YOY!$7:$7,YOY!$8:$8,YOY!$9:$9,YOY!$10:$10,YOY!$11:$11,YOY!$12:$12,YOY!$13:$13,YOY!$14:$14,YOY!$15:$15,YOY!$16:$16,YOY!$19:$19,YOY!$21:$21,YOY!$22:$22,YOY!$23:$23</definedName>
    <definedName name="QB_DATA_1" localSheetId="2" hidden="1">Budget!$25:$25,Budget!$26:$26,Budget!$28:$28,Budget!$29:$29,Budget!$31:$31,Budget!$37:$37,Budget!$38:$38,Budget!$41:$41,Budget!$42:$42,Budget!$43:$43,Budget!$44:$44,Budget!$46:$46,Budget!$48:$48,Budget!$53:$53,Budget!$54:$54,Budget!$58:$58</definedName>
    <definedName name="QB_DATA_1" localSheetId="1" hidden="1">Detail!$39:$39,Detail!$40:$40,Detail!$41:$41,Detail!$42:$42,Detail!$43:$43,Detail!$44:$44,Detail!$45:$45,Detail!$48:$48,Detail!$53:$53,Detail!$54:$54,Detail!$58:$58,Detail!$59:$59,Detail!$62:$62,Detail!$65:$65,Detail!$66:$66,Detail!$67:$67</definedName>
    <definedName name="QB_DATA_1" localSheetId="3" hidden="1">YOY!$25:$25,YOY!$26:$26,YOY!$28:$28,YOY!$29:$29,YOY!$31:$31,YOY!$37:$37,YOY!$38:$38,YOY!$41:$41,YOY!$42:$42,YOY!$43:$43,YOY!$45:$45,YOY!$47:$47,YOY!$52:$52,YOY!$53:$53,YOY!$57:$57,YOY!$60:$60</definedName>
    <definedName name="QB_DATA_10" localSheetId="1" hidden="1">Detail!$310:$310,Detail!$311:$311,Detail!$312:$312,Detail!$313:$313,Detail!$314:$314,Detail!$315:$315,Detail!$316:$316,Detail!$317:$317,Detail!$318:$318,Detail!$319:$319,Detail!$320:$320,Detail!$321:$321,Detail!$322:$322,Detail!$323:$323,Detail!$324:$324,Detail!$325:$325</definedName>
    <definedName name="QB_DATA_11" localSheetId="1" hidden="1">Detail!$326:$326,Detail!$327:$327,Detail!$328:$328,Detail!$329:$329,Detail!$330:$330,Detail!$331:$331,Detail!$332:$332,Detail!$333:$333,Detail!$334:$334,Detail!$335:$335,Detail!$336:$336,Detail!$337:$337,Detail!$338:$338,Detail!$339:$339,Detail!$340:$340,Detail!$341:$341</definedName>
    <definedName name="QB_DATA_12" localSheetId="1" hidden="1">Detail!$342:$342,Detail!$343:$343,Detail!$344:$344,Detail!$345:$345,Detail!$346:$346,Detail!$347:$347,Detail!$348:$348,Detail!$349:$349,Detail!$350:$350,Detail!$351:$351,Detail!$352:$352,Detail!$353:$353,Detail!$354:$354,Detail!$355:$355,Detail!$356:$356,Detail!$357:$357</definedName>
    <definedName name="QB_DATA_13" localSheetId="1" hidden="1">Detail!$358:$358,Detail!$359:$359,Detail!$360:$360,Detail!$361:$361,Detail!$362:$362,Detail!$363:$363,Detail!$364:$364,Detail!$365:$365,Detail!$366:$366,Detail!$367:$367,Detail!$368:$368,Detail!$369:$369,Detail!$370:$370,Detail!$371:$371,Detail!$372:$372,Detail!$373:$373</definedName>
    <definedName name="QB_DATA_14" localSheetId="1" hidden="1">Detail!$374:$374,Detail!$375:$375,Detail!$376:$376,Detail!$377:$377,Detail!$378:$378,Detail!$379:$379,Detail!$380:$380,Detail!$381:$381,Detail!$382:$382,Detail!$383:$383,Detail!$384:$384,Detail!$385:$385,Detail!$386:$386,Detail!$387:$387,Detail!$388:$388,Detail!$389:$389</definedName>
    <definedName name="QB_DATA_15" localSheetId="1" hidden="1">Detail!$390:$390,Detail!$391:$391,Detail!$392:$392,Detail!$393:$393,Detail!$394:$394,Detail!$395:$395,Detail!$396:$396,Detail!$399:$399,Detail!$403:$403,Detail!$404:$404,Detail!$405:$405,Detail!$406:$406,Detail!$409:$409,Detail!$412:$412,Detail!$413:$413,Detail!$414:$414</definedName>
    <definedName name="QB_DATA_16" localSheetId="1" hidden="1">Detail!$415:$415,Detail!$416:$416,Detail!$417:$417,Detail!$418:$418,Detail!$424:$424,Detail!$427:$427,Detail!$430:$430,Detail!$431:$431,Detail!$434:$434,Detail!$435:$435,Detail!$438:$438,Detail!$439:$439,Detail!$442:$442,Detail!$449:$449,Detail!$452:$452</definedName>
    <definedName name="QB_DATA_2" localSheetId="2" hidden="1">Budget!$61:$61,Budget!$64:$64,Budget!$65:$65,Budget!$66:$66,Budget!$67:$67,Budget!$70:$70,Budget!$71:$71,Budget!$72:$72,Budget!$73:$73,Budget!$74:$74,Budget!$77:$77,Budget!$78:$78,Budget!$80:$80,Budget!$82:$82,Budget!$83:$83,Budget!$84:$84</definedName>
    <definedName name="QB_DATA_2" localSheetId="1" hidden="1">Detail!$71:$71,Detail!$72:$72,Detail!$75:$75,Detail!$76:$76,Detail!$80:$80,Detail!$83:$83,Detail!$84:$84,Detail!$85:$85,Detail!$86:$86,Detail!$87:$87,Detail!$88:$88,Detail!$89:$89,Detail!$90:$90,Detail!$91:$91,Detail!$92:$92,Detail!$93:$93</definedName>
    <definedName name="QB_DATA_2" localSheetId="3" hidden="1">YOY!$63:$63,YOY!$64:$64,YOY!$65:$65,YOY!$66:$66,YOY!$69:$69,YOY!$70:$70,YOY!$71:$71,YOY!$72:$72,YOY!$73:$73,YOY!$76:$76,YOY!$77:$77,YOY!$79:$79,YOY!$81:$81,YOY!$82:$82,YOY!$83:$83,YOY!$84:$84</definedName>
    <definedName name="QB_DATA_3" localSheetId="2" hidden="1">Budget!$85:$85,Budget!$88:$88,Budget!$91:$91,Budget!$92:$92,Budget!$93:$93,Budget!$94:$94,Budget!$98:$98,Budget!$99:$99,Budget!$100:$100,Budget!$101:$101,Budget!$102:$102,Budget!$106:$106,Budget!$107:$107,Budget!$110:$110,Budget!$113:$113,Budget!$114:$114</definedName>
    <definedName name="QB_DATA_3" localSheetId="1" hidden="1">Detail!$94:$94,Detail!$95:$95,Detail!$96:$96,Detail!$97:$97,Detail!$101:$101,Detail!$102:$102,Detail!$110:$110,Detail!$111:$111,Detail!$112:$112,Detail!$113:$113,Detail!$114:$114,Detail!$115:$115,Detail!$116:$116,Detail!$117:$117,Detail!$120:$120,Detail!$121:$121</definedName>
    <definedName name="QB_DATA_3" localSheetId="3" hidden="1">YOY!$87:$87,YOY!$90:$90,YOY!$91:$91,YOY!$92:$92,YOY!$93:$93,YOY!$97:$97,YOY!$98:$98,YOY!$99:$99,YOY!$100:$100,YOY!$101:$101,YOY!$105:$105,YOY!$106:$106,YOY!$109:$109,YOY!$112:$112,YOY!$113:$113,YOY!$115:$115</definedName>
    <definedName name="QB_DATA_4" localSheetId="2" hidden="1">Budget!$116:$116,Budget!$118:$118,Budget!$119:$119,Budget!$121:$121,Budget!$122:$122,Budget!$123:$123,Budget!$124:$124,Budget!$125:$125,Budget!$127:$127,Budget!$130:$130,Budget!$131:$131,Budget!$132:$132,Budget!$133:$133,Budget!$134:$134,Budget!$135:$135,Budget!$136:$136</definedName>
    <definedName name="QB_DATA_4" localSheetId="1" hidden="1">Detail!$122:$122,Detail!$123:$123,Detail!$124:$124,Detail!$125:$125,Detail!$130:$130,Detail!$131:$131,Detail!$132:$132,Detail!$133:$133,Detail!$134:$134,Detail!$135:$135,Detail!$142:$142,Detail!$143:$143,Detail!$144:$144,Detail!$145:$145,Detail!$148:$148,Detail!$154:$154</definedName>
    <definedName name="QB_DATA_4" localSheetId="3" hidden="1">YOY!$117:$117,YOY!$118:$118,YOY!$120:$120,YOY!$121:$121,YOY!$122:$122,YOY!$123:$123,YOY!$124:$124,YOY!$128:$128,YOY!$129:$129,YOY!$130:$130,YOY!$131:$131,YOY!$132:$132,YOY!$133:$133,YOY!$134:$134,YOY!$136:$136,YOY!$141:$141</definedName>
    <definedName name="QB_DATA_5" localSheetId="2" hidden="1">Budget!$138:$138,Budget!$143:$143,Budget!$144:$144,Budget!$145:$145</definedName>
    <definedName name="QB_DATA_5" localSheetId="1" hidden="1">Detail!$159:$159,Detail!$160:$160,Detail!$161:$161,Detail!$166:$166,Detail!$169:$169,Detail!$172:$172,Detail!$173:$173,Detail!$174:$174,Detail!$175:$175,Detail!$176:$176,Detail!$177:$177,Detail!$178:$178,Detail!$179:$179,Detail!$180:$180,Detail!$181:$181,Detail!$182:$182</definedName>
    <definedName name="QB_DATA_5" localSheetId="3" hidden="1">YOY!$142:$142,YOY!$143:$143</definedName>
    <definedName name="QB_DATA_6" localSheetId="1" hidden="1">Detail!$183:$183,Detail!$184:$184,Detail!$185:$185,Detail!$186:$186,Detail!$187:$187,Detail!$188:$188,Detail!$193:$193,Detail!$196:$196,Detail!$197:$197,Detail!$198:$198,Detail!$199:$199,Detail!$202:$202,Detail!$203:$203,Detail!$206:$206,Detail!$207:$207,Detail!$212:$212</definedName>
    <definedName name="QB_DATA_7" localSheetId="1" hidden="1">Detail!$213:$213,Detail!$217:$217,Detail!$218:$218,Detail!$219:$219,Detail!$220:$220,Detail!$224:$224,Detail!$227:$227,Detail!$228:$228,Detail!$229:$229,Detail!$230:$230,Detail!$231:$231,Detail!$232:$232,Detail!$235:$235,Detail!$240:$240,Detail!$245:$245,Detail!$248:$248</definedName>
    <definedName name="QB_DATA_8" localSheetId="1" hidden="1">Detail!$251:$251,Detail!$252:$252,Detail!$253:$253,Detail!$254:$254,Detail!$260:$260,Detail!$261:$261,Detail!$264:$264,Detail!$265:$265,Detail!$266:$266,Detail!$267:$267,Detail!$268:$268,Detail!$270:$270,Detail!$271:$271,Detail!$274:$274,Detail!$275:$275,Detail!$276:$276</definedName>
    <definedName name="QB_DATA_9" localSheetId="1" hidden="1">Detail!$277:$277,Detail!$283:$283,Detail!$288:$288,Detail!$289:$289,Detail!$292:$292,Detail!$293:$293,Detail!$294:$294,Detail!$295:$295,Detail!$299:$299,Detail!$300:$300,Detail!$304:$304,Detail!$305:$305,Detail!$306:$306,Detail!$307:$307,Detail!$308:$308,Detail!$309:$309</definedName>
    <definedName name="QB_FORMULA_0" localSheetId="2" hidden="1">Budget!$K$5,Budget!$N$5,Budget!$K$6,Budget!$N$6,Budget!$K$7,Budget!$N$7,Budget!$K$8,Budget!$N$8,Budget!$K$9,Budget!$N$9,Budget!$K$10,Budget!$N$10,Budget!$K$11,Budget!$N$11,Budget!$K$12,Budget!$N$12</definedName>
    <definedName name="QB_FORMULA_0" localSheetId="1" hidden="1">Detail!$R$6,Detail!$S$6,Detail!$T$6,Detail!$R$9,Detail!$S$9,Detail!$T$9,Detail!$R$12,Detail!$S$12,Detail!$T$12,Detail!$R$15,Detail!$S$15,Detail!$T$15,Detail!$R$18,Detail!$S$18,Detail!$T$18,Detail!$R$21</definedName>
    <definedName name="QB_FORMULA_0" localSheetId="3" hidden="1">YOY!$K$5,YOY!$L$5,YOY!$K$6,YOY!$L$6,YOY!$K$7,YOY!$L$7,YOY!$K$8,YOY!$L$8,YOY!$K$9,YOY!$L$9,YOY!$K$10,YOY!$L$10,YOY!$K$11,YOY!$L$11,YOY!$K$12,YOY!$L$12</definedName>
    <definedName name="QB_FORMULA_1" localSheetId="2" hidden="1">Budget!$K$14,Budget!$N$14,Budget!$K$15,Budget!$N$15,Budget!$I$17,Budget!$J$17,Budget!$K$17,Budget!$L$17,Budget!$M$17,Budget!$N$17,Budget!$O$17,Budget!$K$19,Budget!$N$19,Budget!$K$21,Budget!$N$21,Budget!$K$22</definedName>
    <definedName name="QB_FORMULA_1" localSheetId="1" hidden="1">Detail!$S$21,Detail!$T$21,Detail!$R$24,Detail!$S$24,Detail!$T$24,Detail!$R$27,Detail!$S$27,Detail!$T$27,Detail!$R$30,Detail!$S$30,Detail!$T$30,Detail!$R$46,Detail!$S$46,Detail!$T$46,Detail!$R$49,Detail!$S$49</definedName>
    <definedName name="QB_FORMULA_1" localSheetId="3" hidden="1">YOY!$K$13,YOY!$L$13,YOY!$K$14,YOY!$L$14,YOY!$K$15,YOY!$L$15,YOY!$K$16,YOY!$L$16,YOY!$I$17,YOY!$J$17,YOY!$K$17,YOY!$L$17,YOY!$K$19,YOY!$L$19,YOY!$K$21,YOY!$L$21</definedName>
    <definedName name="QB_FORMULA_10" localSheetId="2" hidden="1">Budget!$J$68,Budget!$K$68,Budget!$L$68,Budget!$M$68,Budget!$N$68,Budget!$O$68,Budget!$K$70,Budget!$N$70,Budget!$K$71,Budget!$N$71,Budget!$K$73,Budget!$N$73,Budget!$K$74,Budget!$N$74,Budget!$I$75,Budget!$J$75</definedName>
    <definedName name="QB_FORMULA_10" localSheetId="1" hidden="1">Detail!$S$236,Detail!$T$236,Detail!$R$237,Detail!$S$237,Detail!$T$237,Detail!$R$241,Detail!$S$241,Detail!$T$241,Detail!$R$242,Detail!$S$242,Detail!$T$242,Detail!$R$246,Detail!$S$246,Detail!$T$246,Detail!$R$249,Detail!$S$249</definedName>
    <definedName name="QB_FORMULA_10" localSheetId="3" hidden="1">YOY!$I$85,YOY!$J$85,YOY!$K$85,YOY!$L$85,YOY!$K$87,YOY!$L$87,YOY!$I$88,YOY!$J$88,YOY!$K$88,YOY!$L$88,YOY!$K$90,YOY!$L$90,YOY!$K$91,YOY!$L$91,YOY!$K$92,YOY!$L$92</definedName>
    <definedName name="QB_FORMULA_11" localSheetId="2" hidden="1">Budget!$K$75,Budget!$L$75,Budget!$M$75,Budget!$N$75,Budget!$O$75,Budget!$K$77,Budget!$N$77,Budget!$K$78,Budget!$N$78,Budget!$I$79,Budget!$J$79,Budget!$K$79,Budget!$L$79,Budget!$M$79,Budget!$N$79,Budget!$O$79</definedName>
    <definedName name="QB_FORMULA_11" localSheetId="1" hidden="1">Detail!$T$249,Detail!$R$255,Detail!$S$255,Detail!$T$255,Detail!$R$256,Detail!$S$256,Detail!$T$256,Detail!$R$262,Detail!$S$262,Detail!$T$262,Detail!$R$272,Detail!$S$272,Detail!$T$272,Detail!$R$278,Detail!$S$278,Detail!$T$278</definedName>
    <definedName name="QB_FORMULA_11" localSheetId="3" hidden="1">YOY!$K$93,YOY!$L$93,YOY!$I$94,YOY!$J$94,YOY!$K$94,YOY!$L$94,YOY!$K$97,YOY!$L$97,YOY!$K$98,YOY!$L$98,YOY!$K$99,YOY!$L$99,YOY!$K$100,YOY!$L$100,YOY!$K$101,YOY!$L$101</definedName>
    <definedName name="QB_FORMULA_12" localSheetId="2" hidden="1">Budget!$K$80,Budget!$N$80,Budget!$K$82,Budget!$N$82,Budget!$K$83,Budget!$N$83,Budget!$K$84,Budget!$N$84,Budget!$K$85,Budget!$N$85,Budget!$I$86,Budget!$J$86,Budget!$K$86,Budget!$L$86,Budget!$M$86,Budget!$N$86</definedName>
    <definedName name="QB_FORMULA_12" localSheetId="1" hidden="1">Detail!$R$279,Detail!$S$279,Detail!$T$279,Detail!$R$284,Detail!$S$284,Detail!$T$284,Detail!$R$285,Detail!$S$285,Detail!$T$285,Detail!$R$290,Detail!$S$290,Detail!$T$290,Detail!$R$296,Detail!$S$296,Detail!$T$296,Detail!$R$297</definedName>
    <definedName name="QB_FORMULA_12" localSheetId="3" hidden="1">YOY!$I$102,YOY!$J$102,YOY!$K$102,YOY!$L$102,YOY!$K$105,YOY!$L$105,YOY!$K$106,YOY!$L$106,YOY!$I$107,YOY!$J$107,YOY!$K$107,YOY!$L$107,YOY!$K$109,YOY!$L$109,YOY!$I$110,YOY!$J$110</definedName>
    <definedName name="QB_FORMULA_13" localSheetId="2" hidden="1">Budget!$O$86,Budget!$I$89,Budget!$L$89,Budget!$K$91,Budget!$N$91,Budget!$K$92,Budget!$N$92,Budget!$K$93,Budget!$N$93,Budget!$K$94,Budget!$N$94,Budget!$I$95,Budget!$J$95,Budget!$K$95,Budget!$L$95,Budget!$M$95</definedName>
    <definedName name="QB_FORMULA_13" localSheetId="1" hidden="1">Detail!$S$297,Detail!$T$297,Detail!$R$301,Detail!$S$301,Detail!$T$301,Detail!$R$397,Detail!$S$397,Detail!$T$397,Detail!$R$400,Detail!$S$400,Detail!$T$400,Detail!$R$401,Detail!$S$401,Detail!$T$401,Detail!$R$407,Detail!$S$407</definedName>
    <definedName name="QB_FORMULA_13" localSheetId="3" hidden="1">YOY!$K$110,YOY!$L$110,YOY!$K$112,YOY!$L$112,YOY!$K$113,YOY!$L$113,YOY!$I$114,YOY!$J$114,YOY!$K$114,YOY!$L$114,YOY!$K$115,YOY!$L$115,YOY!$K$117,YOY!$L$117,YOY!$K$118,YOY!$L$118</definedName>
    <definedName name="QB_FORMULA_14" localSheetId="2" hidden="1">Budget!$N$95,Budget!$O$95,Budget!$K$98,Budget!$N$98,Budget!$K$99,Budget!$N$99,Budget!$K$100,Budget!$N$100,Budget!$K$101,Budget!$N$101,Budget!$K$102,Budget!$N$102,Budget!$I$103,Budget!$J$103,Budget!$K$103,Budget!$L$103</definedName>
    <definedName name="QB_FORMULA_14" localSheetId="1" hidden="1">Detail!$T$407,Detail!$R$410,Detail!$S$410,Detail!$T$410,Detail!$R$419,Detail!$S$419,Detail!$T$419,Detail!$R$420,Detail!$S$420,Detail!$T$420,Detail!$R$421,Detail!$S$421,Detail!$T$421,Detail!$R$425,Detail!$S$425,Detail!$T$425</definedName>
    <definedName name="QB_FORMULA_14" localSheetId="3" hidden="1">YOY!$I$119,YOY!$J$119,YOY!$K$119,YOY!$L$119,YOY!$K$120,YOY!$L$120,YOY!$K$121,YOY!$L$121,YOY!$K$122,YOY!$L$122,YOY!$K$123,YOY!$L$123,YOY!$K$124,YOY!$L$124,YOY!$I$125,YOY!$J$125</definedName>
    <definedName name="QB_FORMULA_15" localSheetId="2" hidden="1">Budget!$M$103,Budget!$N$103,Budget!$O$103,Budget!$K$107,Budget!$N$107,Budget!$I$108,Budget!$J$108,Budget!$K$108,Budget!$L$108,Budget!$M$108,Budget!$N$108,Budget!$O$108,Budget!$K$110,Budget!$N$110,Budget!$I$111,Budget!$J$111</definedName>
    <definedName name="QB_FORMULA_15" localSheetId="1" hidden="1">Detail!$R$428,Detail!$S$428,Detail!$T$428,Detail!$R$432,Detail!$S$432,Detail!$T$432,Detail!$R$436,Detail!$S$436,Detail!$T$436,Detail!$R$440,Detail!$S$440,Detail!$T$440,Detail!$R$443,Detail!$S$443,Detail!$T$443,Detail!$R$444</definedName>
    <definedName name="QB_FORMULA_15" localSheetId="3" hidden="1">YOY!$K$125,YOY!$L$125,YOY!$I$126,YOY!$J$126,YOY!$K$126,YOY!$L$126,YOY!$K$128,YOY!$L$128,YOY!$K$129,YOY!$L$129,YOY!$K$130,YOY!$L$130,YOY!$K$131,YOY!$L$131,YOY!$K$132,YOY!$L$132</definedName>
    <definedName name="QB_FORMULA_16" localSheetId="2" hidden="1">Budget!$K$111,Budget!$L$111,Budget!$M$111,Budget!$N$111,Budget!$O$111,Budget!$K$113,Budget!$N$113,Budget!$K$114,Budget!$N$114,Budget!$I$115,Budget!$J$115,Budget!$K$115,Budget!$L$115,Budget!$M$115,Budget!$N$115,Budget!$O$115</definedName>
    <definedName name="QB_FORMULA_16" localSheetId="1" hidden="1">Detail!$S$444,Detail!$T$444,Detail!$R$445,Detail!$S$445,Detail!$T$445,Detail!$R$450,Detail!$S$450,Detail!$T$450,Detail!$R$453,Detail!$S$453,Detail!$T$453,Detail!$R$454,Detail!$S$454,Detail!$T$454,Detail!$R$455,Detail!$S$455</definedName>
    <definedName name="QB_FORMULA_16" localSheetId="3" hidden="1">YOY!$K$133,YOY!$L$133,YOY!$K$134,YOY!$L$134,YOY!$I$135,YOY!$J$135,YOY!$K$135,YOY!$L$135,YOY!$K$136,YOY!$L$136,YOY!$I$137,YOY!$J$137,YOY!$K$137,YOY!$L$137,YOY!$I$138,YOY!$J$138</definedName>
    <definedName name="QB_FORMULA_17" localSheetId="2" hidden="1">Budget!$K$116,Budget!$N$116,Budget!$K$118,Budget!$N$118,Budget!$K$119,Budget!$N$119,Budget!$I$120,Budget!$J$120,Budget!$K$120,Budget!$L$120,Budget!$M$120,Budget!$N$120,Budget!$O$120,Budget!$K$121,Budget!$N$121,Budget!$K$122</definedName>
    <definedName name="QB_FORMULA_17" localSheetId="1" hidden="1">Detail!$T$455,Detail!$R$456,Detail!$S$456,Detail!$T$456</definedName>
    <definedName name="QB_FORMULA_17" localSheetId="3" hidden="1">YOY!$K$138,YOY!$L$138,YOY!$K$141,YOY!$L$141,YOY!$K$142,YOY!$L$142,YOY!$K$143,YOY!$L$143,YOY!$I$144,YOY!$J$144,YOY!$K$144,YOY!$L$144,YOY!$I$145,YOY!$J$145,YOY!$K$145,YOY!$L$145</definedName>
    <definedName name="QB_FORMULA_18" localSheetId="2" hidden="1">Budget!$N$122,Budget!$K$123,Budget!$N$123,Budget!$K$124,Budget!$N$124,Budget!$I$126,Budget!$J$126,Budget!$K$126,Budget!$L$126,Budget!$M$126,Budget!$N$126,Budget!$O$126,Budget!$K$127,Budget!$N$127,Budget!$I$128,Budget!$J$128</definedName>
    <definedName name="QB_FORMULA_18" localSheetId="3" hidden="1">YOY!$I$146,YOY!$J$146,YOY!$K$146,YOY!$L$146</definedName>
    <definedName name="QB_FORMULA_19" localSheetId="2" hidden="1">Budget!$K$128,Budget!$L$128,Budget!$M$128,Budget!$N$128,Budget!$O$128,Budget!$K$130,Budget!$N$130,Budget!$K$131,Budget!$N$131,Budget!$K$132,Budget!$N$132,Budget!$K$133,Budget!$N$133,Budget!$K$134,Budget!$N$134,Budget!$K$135</definedName>
    <definedName name="QB_FORMULA_2" localSheetId="2" hidden="1">Budget!$N$22,Budget!$K$23,Budget!$N$23,Budget!$K$25,Budget!$N$25,Budget!$K$26,Budget!$N$26,Budget!$I$27,Budget!$J$27,Budget!$K$27,Budget!$L$27,Budget!$M$27,Budget!$N$27,Budget!$O$27,Budget!$K$28,Budget!$N$28</definedName>
    <definedName name="QB_FORMULA_2" localSheetId="1" hidden="1">Detail!$T$49,Detail!$R$50,Detail!$S$50,Detail!$T$50,Detail!$R$55,Detail!$S$55,Detail!$T$55,Detail!$R$60,Detail!$S$60,Detail!$T$60,Detail!$R$63,Detail!$S$63,Detail!$T$63,Detail!$R$68,Detail!$S$68,Detail!$T$68</definedName>
    <definedName name="QB_FORMULA_2" localSheetId="3" hidden="1">YOY!$K$22,YOY!$L$22,YOY!$K$23,YOY!$L$23,YOY!$K$25,YOY!$L$25,YOY!$K$26,YOY!$L$26,YOY!$I$27,YOY!$J$27,YOY!$K$27,YOY!$L$27,YOY!$K$28,YOY!$L$28,YOY!$K$29,YOY!$L$29</definedName>
    <definedName name="QB_FORMULA_20" localSheetId="2" hidden="1">Budget!$N$135,Budget!$K$136,Budget!$N$136,Budget!$I$137,Budget!$J$137,Budget!$K$137,Budget!$L$137,Budget!$M$137,Budget!$N$137,Budget!$O$137,Budget!$K$138,Budget!$N$138,Budget!$I$139,Budget!$J$139,Budget!$K$139,Budget!$L$139</definedName>
    <definedName name="QB_FORMULA_21" localSheetId="2" hidden="1">Budget!$M$139,Budget!$N$139,Budget!$O$139,Budget!$I$140,Budget!$J$140,Budget!$K$140,Budget!$L$140,Budget!$M$140,Budget!$N$140,Budget!$O$140,Budget!$K$143,Budget!$N$143,Budget!$K$144,Budget!$N$144,Budget!$K$145,Budget!$N$145</definedName>
    <definedName name="QB_FORMULA_22" localSheetId="2" hidden="1">Budget!$I$146,Budget!$J$146,Budget!$K$146,Budget!$L$146,Budget!$M$146,Budget!$N$146,Budget!$O$146,Budget!$I$147,Budget!$J$147,Budget!$K$147,Budget!$L$147,Budget!$M$147,Budget!$N$147,Budget!$O$147,Budget!$I$148,Budget!$J$148</definedName>
    <definedName name="QB_FORMULA_23" localSheetId="2" hidden="1">Budget!$K$148,Budget!$L$148,Budget!$M$148,Budget!$N$148,Budget!$O$148</definedName>
    <definedName name="QB_FORMULA_3" localSheetId="2" hidden="1">Budget!$K$29,Budget!$N$29,Budget!$I$30,Budget!$J$30,Budget!$K$30,Budget!$L$30,Budget!$M$30,Budget!$N$30,Budget!$O$30,Budget!$K$31,Budget!$N$31,Budget!$I$32,Budget!$J$32,Budget!$K$32,Budget!$L$32,Budget!$M$32</definedName>
    <definedName name="QB_FORMULA_3" localSheetId="1" hidden="1">Detail!$R$73,Detail!$S$73,Detail!$T$73,Detail!$R$77,Detail!$S$77,Detail!$T$77,Detail!$R$78,Detail!$S$78,Detail!$T$78,Detail!$R$81,Detail!$S$81,Detail!$T$81,Detail!$R$98,Detail!$S$98,Detail!$T$98,Detail!$R$99</definedName>
    <definedName name="QB_FORMULA_3" localSheetId="3" hidden="1">YOY!$I$30,YOY!$J$30,YOY!$K$30,YOY!$L$30,YOY!$K$31,YOY!$L$31,YOY!$I$32,YOY!$J$32,YOY!$K$32,YOY!$L$32,YOY!$I$33,YOY!$J$33,YOY!$K$33,YOY!$L$33,YOY!$K$37,YOY!$L$37</definedName>
    <definedName name="QB_FORMULA_4" localSheetId="2" hidden="1">Budget!$N$32,Budget!$O$32,Budget!$I$33,Budget!$J$33,Budget!$K$33,Budget!$L$33,Budget!$M$33,Budget!$N$33,Budget!$O$33,Budget!$K$37,Budget!$N$37,Budget!$K$38,Budget!$N$38,Budget!$I$39,Budget!$J$39,Budget!$K$39</definedName>
    <definedName name="QB_FORMULA_4" localSheetId="1" hidden="1">Detail!$S$99,Detail!$T$99,Detail!$R$103,Detail!$S$103,Detail!$T$103,Detail!$R$104,Detail!$S$104,Detail!$T$104,Detail!$R$105,Detail!$S$105,Detail!$T$105,Detail!$R$118,Detail!$S$118,Detail!$T$118,Detail!$R$126,Detail!$S$126</definedName>
    <definedName name="QB_FORMULA_4" localSheetId="3" hidden="1">YOY!$K$38,YOY!$L$38,YOY!$I$39,YOY!$J$39,YOY!$K$39,YOY!$L$39,YOY!$K$41,YOY!$L$41,YOY!$K$42,YOY!$L$42,YOY!$K$43,YOY!$L$43,YOY!$I$44,YOY!$J$44,YOY!$K$44,YOY!$L$44</definedName>
    <definedName name="QB_FORMULA_5" localSheetId="2" hidden="1">Budget!$L$39,Budget!$M$39,Budget!$N$39,Budget!$O$39,Budget!$K$41,Budget!$N$41,Budget!$K$42,Budget!$N$42,Budget!$K$43,Budget!$N$43,Budget!$K$44,Budget!$N$44,Budget!$I$45,Budget!$J$45,Budget!$K$45,Budget!$L$45</definedName>
    <definedName name="QB_FORMULA_5" localSheetId="1" hidden="1">Detail!$T$126,Detail!$R$127,Detail!$S$127,Detail!$T$127,Detail!$R$136,Detail!$S$136,Detail!$T$136,Detail!$R$137,Detail!$S$137,Detail!$T$137,Detail!$R$138,Detail!$S$138,Detail!$T$138,Detail!$R$146,Detail!$S$146,Detail!$T$146</definedName>
    <definedName name="QB_FORMULA_5" localSheetId="3" hidden="1">YOY!$K$45,YOY!$L$45,YOY!$K$47,YOY!$L$47,YOY!$I$48,YOY!$J$48,YOY!$K$48,YOY!$L$48,YOY!$I$49,YOY!$J$49,YOY!$K$49,YOY!$L$49,YOY!$K$52,YOY!$L$52,YOY!$K$53,YOY!$L$53</definedName>
    <definedName name="QB_FORMULA_6" localSheetId="2" hidden="1">Budget!$M$45,Budget!$N$45,Budget!$O$45,Budget!$K$46,Budget!$N$46,Budget!$K$48,Budget!$N$48,Budget!$I$49,Budget!$J$49,Budget!$K$49,Budget!$L$49,Budget!$M$49,Budget!$N$49,Budget!$O$49,Budget!$I$50,Budget!$J$50</definedName>
    <definedName name="QB_FORMULA_6" localSheetId="1" hidden="1">Detail!$R$149,Detail!$S$149,Detail!$T$149,Detail!$R$150,Detail!$S$150,Detail!$T$150,Detail!$R$151,Detail!$S$151,Detail!$T$151,Detail!$R$155,Detail!$S$155,Detail!$T$155,Detail!$R$156,Detail!$S$156,Detail!$T$156,Detail!$R$162</definedName>
    <definedName name="QB_FORMULA_6" localSheetId="3" hidden="1">YOY!$I$54,YOY!$J$54,YOY!$K$54,YOY!$L$54,YOY!$I$55,YOY!$J$55,YOY!$K$55,YOY!$L$55,YOY!$K$57,YOY!$L$57,YOY!$I$58,YOY!$J$58,YOY!$K$58,YOY!$L$58,YOY!$K$60,YOY!$L$60</definedName>
    <definedName name="QB_FORMULA_7" localSheetId="2" hidden="1">Budget!$K$50,Budget!$L$50,Budget!$M$50,Budget!$N$50,Budget!$O$50,Budget!$K$53,Budget!$N$53,Budget!$K$54,Budget!$N$54,Budget!$I$55,Budget!$J$55,Budget!$K$55,Budget!$L$55,Budget!$M$55,Budget!$N$55,Budget!$O$55</definedName>
    <definedName name="QB_FORMULA_7" localSheetId="1" hidden="1">Detail!$S$162,Detail!$T$162,Detail!$R$163,Detail!$S$163,Detail!$T$163,Detail!$R$167,Detail!$S$167,Detail!$T$167,Detail!$R$170,Detail!$S$170,Detail!$T$170,Detail!$R$189,Detail!$S$189,Detail!$T$189,Detail!$R$190,Detail!$S$190</definedName>
    <definedName name="QB_FORMULA_7" localSheetId="3" hidden="1">YOY!$I$61,YOY!$J$61,YOY!$K$61,YOY!$L$61,YOY!$K$63,YOY!$L$63,YOY!$K$64,YOY!$L$64,YOY!$K$65,YOY!$L$65,YOY!$K$66,YOY!$L$66,YOY!$I$67,YOY!$J$67,YOY!$K$67,YOY!$L$67</definedName>
    <definedName name="QB_FORMULA_8" localSheetId="2" hidden="1">Budget!$I$56,Budget!$J$56,Budget!$K$56,Budget!$L$56,Budget!$M$56,Budget!$N$56,Budget!$O$56,Budget!$K$58,Budget!$N$58,Budget!$I$59,Budget!$J$59,Budget!$K$59,Budget!$L$59,Budget!$M$59,Budget!$N$59,Budget!$O$59</definedName>
    <definedName name="QB_FORMULA_8" localSheetId="1" hidden="1">Detail!$T$190,Detail!$R$194,Detail!$S$194,Detail!$T$194,Detail!$R$200,Detail!$S$200,Detail!$T$200,Detail!$R$204,Detail!$S$204,Detail!$T$204,Detail!$R$208,Detail!$S$208,Detail!$T$208,Detail!$R$209,Detail!$S$209,Detail!$T$209</definedName>
    <definedName name="QB_FORMULA_8" localSheetId="3" hidden="1">YOY!$K$69,YOY!$L$69,YOY!$K$70,YOY!$L$70,YOY!$K$71,YOY!$L$71,YOY!$K$72,YOY!$L$72,YOY!$K$73,YOY!$L$73,YOY!$I$74,YOY!$J$74,YOY!$K$74,YOY!$L$74,YOY!$K$76,YOY!$L$76</definedName>
    <definedName name="QB_FORMULA_9" localSheetId="2" hidden="1">Budget!$K$61,Budget!$N$61,Budget!$I$62,Budget!$J$62,Budget!$K$62,Budget!$L$62,Budget!$M$62,Budget!$N$62,Budget!$O$62,Budget!$K$64,Budget!$N$64,Budget!$K$66,Budget!$N$66,Budget!$K$67,Budget!$N$67,Budget!$I$68</definedName>
    <definedName name="QB_FORMULA_9" localSheetId="1" hidden="1">Detail!$R$214,Detail!$S$214,Detail!$T$214,Detail!$R$215,Detail!$S$215,Detail!$T$215,Detail!$R$221,Detail!$S$221,Detail!$T$221,Detail!$R$225,Detail!$S$225,Detail!$T$225,Detail!$R$233,Detail!$S$233,Detail!$T$233,Detail!$R$236</definedName>
    <definedName name="QB_FORMULA_9" localSheetId="3" hidden="1">YOY!$K$77,YOY!$L$77,YOY!$I$78,YOY!$J$78,YOY!$K$78,YOY!$L$78,YOY!$K$79,YOY!$L$79,YOY!$K$81,YOY!$L$81,YOY!$K$82,YOY!$L$82,YOY!$K$83,YOY!$L$83,YOY!$K$84,YOY!$L$84</definedName>
    <definedName name="QB_ROW_1117240" localSheetId="2" hidden="1">Budget!$E$16</definedName>
    <definedName name="QB_ROW_1117240" localSheetId="3" hidden="1">YOY!$E$16</definedName>
    <definedName name="QB_ROW_1176030" localSheetId="1" hidden="1">Detail!$D$448</definedName>
    <definedName name="QB_ROW_1176230" localSheetId="2" hidden="1">Budget!$D$143</definedName>
    <definedName name="QB_ROW_1176230" localSheetId="3" hidden="1">YOY!$D$141</definedName>
    <definedName name="QB_ROW_1176330" localSheetId="1" hidden="1">Detail!$D$450</definedName>
    <definedName name="QB_ROW_142060" localSheetId="2" hidden="1">Budget!$G$112</definedName>
    <definedName name="QB_ROW_142060" localSheetId="1" hidden="1">Detail!$G$286</definedName>
    <definedName name="QB_ROW_142060" localSheetId="3" hidden="1">YOY!$G$111</definedName>
    <definedName name="QB_ROW_142360" localSheetId="2" hidden="1">Budget!$G$115</definedName>
    <definedName name="QB_ROW_142360" localSheetId="1" hidden="1">Detail!$G$297</definedName>
    <definedName name="QB_ROW_142360" localSheetId="3" hidden="1">YOY!$G$114</definedName>
    <definedName name="QB_ROW_148060" localSheetId="1" hidden="1">Detail!$G$259</definedName>
    <definedName name="QB_ROW_148260" localSheetId="2" hidden="1">Budget!$G$98</definedName>
    <definedName name="QB_ROW_148260" localSheetId="3" hidden="1">YOY!$G$97</definedName>
    <definedName name="QB_ROW_148360" localSheetId="1" hidden="1">Detail!$G$262</definedName>
    <definedName name="QB_ROW_149260" localSheetId="2" hidden="1">Budget!$G$101</definedName>
    <definedName name="QB_ROW_149260" localSheetId="3" hidden="1">YOY!$G$100</definedName>
    <definedName name="QB_ROW_150060" localSheetId="1" hidden="1">Detail!$G$263</definedName>
    <definedName name="QB_ROW_150360" localSheetId="2" hidden="1">Budget!$G$99</definedName>
    <definedName name="QB_ROW_150360" localSheetId="1" hidden="1">Detail!$G$268</definedName>
    <definedName name="QB_ROW_150360" localSheetId="3" hidden="1">YOY!$G$98</definedName>
    <definedName name="QB_ROW_151060" localSheetId="1" hidden="1">Detail!$G$269</definedName>
    <definedName name="QB_ROW_151260" localSheetId="2" hidden="1">Budget!$G$100</definedName>
    <definedName name="QB_ROW_151260" localSheetId="3" hidden="1">YOY!$G$99</definedName>
    <definedName name="QB_ROW_151360" localSheetId="1" hidden="1">Detail!$G$272</definedName>
    <definedName name="QB_ROW_152060" localSheetId="1" hidden="1">Detail!$G$273</definedName>
    <definedName name="QB_ROW_152260" localSheetId="2" hidden="1">Budget!$G$102</definedName>
    <definedName name="QB_ROW_152260" localSheetId="3" hidden="1">YOY!$G$101</definedName>
    <definedName name="QB_ROW_152360" localSheetId="1" hidden="1">Detail!$G$278</definedName>
    <definedName name="QB_ROW_166050" localSheetId="2" hidden="1">Budget!$F$97</definedName>
    <definedName name="QB_ROW_166050" localSheetId="1" hidden="1">Detail!$F$258</definedName>
    <definedName name="QB_ROW_166050" localSheetId="3" hidden="1">YOY!$F$96</definedName>
    <definedName name="QB_ROW_166350" localSheetId="2" hidden="1">Budget!$F$103</definedName>
    <definedName name="QB_ROW_166350" localSheetId="1" hidden="1">Detail!$F$279</definedName>
    <definedName name="QB_ROW_166350" localSheetId="3" hidden="1">YOY!$F$102</definedName>
    <definedName name="QB_ROW_167040" localSheetId="1" hidden="1">Detail!$E$4</definedName>
    <definedName name="QB_ROW_167240" localSheetId="2" hidden="1">Budget!$E$5</definedName>
    <definedName name="QB_ROW_167240" localSheetId="3" hidden="1">YOY!$E$5</definedName>
    <definedName name="QB_ROW_167340" localSheetId="1" hidden="1">Detail!$E$6</definedName>
    <definedName name="QB_ROW_168040" localSheetId="1" hidden="1">Detail!$E$7</definedName>
    <definedName name="QB_ROW_168240" localSheetId="2" hidden="1">Budget!$E$6</definedName>
    <definedName name="QB_ROW_168240" localSheetId="3" hidden="1">YOY!$E$6</definedName>
    <definedName name="QB_ROW_168340" localSheetId="1" hidden="1">Detail!$E$9</definedName>
    <definedName name="QB_ROW_170040" localSheetId="1" hidden="1">Detail!$E$10</definedName>
    <definedName name="QB_ROW_170240" localSheetId="2" hidden="1">Budget!$E$7</definedName>
    <definedName name="QB_ROW_170240" localSheetId="3" hidden="1">YOY!$E$7</definedName>
    <definedName name="QB_ROW_170340" localSheetId="1" hidden="1">Detail!$E$12</definedName>
    <definedName name="QB_ROW_171040" localSheetId="1" hidden="1">Detail!$E$13</definedName>
    <definedName name="QB_ROW_171240" localSheetId="2" hidden="1">Budget!$E$8</definedName>
    <definedName name="QB_ROW_171240" localSheetId="3" hidden="1">YOY!$E$8</definedName>
    <definedName name="QB_ROW_171340" localSheetId="1" hidden="1">Detail!$E$15</definedName>
    <definedName name="QB_ROW_172040" localSheetId="1" hidden="1">Detail!$E$16</definedName>
    <definedName name="QB_ROW_172240" localSheetId="2" hidden="1">Budget!$E$9</definedName>
    <definedName name="QB_ROW_172240" localSheetId="3" hidden="1">YOY!$E$9</definedName>
    <definedName name="QB_ROW_172340" localSheetId="1" hidden="1">Detail!$E$18</definedName>
    <definedName name="QB_ROW_173040" localSheetId="1" hidden="1">Detail!$E$19</definedName>
    <definedName name="QB_ROW_173240" localSheetId="2" hidden="1">Budget!$E$10</definedName>
    <definedName name="QB_ROW_173240" localSheetId="3" hidden="1">YOY!$E$10</definedName>
    <definedName name="QB_ROW_173340" localSheetId="1" hidden="1">Detail!$E$21</definedName>
    <definedName name="QB_ROW_174040" localSheetId="1" hidden="1">Detail!$E$25</definedName>
    <definedName name="QB_ROW_174240" localSheetId="2" hidden="1">Budget!$E$12</definedName>
    <definedName name="QB_ROW_174240" localSheetId="3" hidden="1">YOY!$E$12</definedName>
    <definedName name="QB_ROW_174340" localSheetId="1" hidden="1">Detail!$E$27</definedName>
    <definedName name="QB_ROW_175040" localSheetId="1" hidden="1">Detail!$E$28</definedName>
    <definedName name="QB_ROW_175240" localSheetId="2" hidden="1">Budget!$E$13</definedName>
    <definedName name="QB_ROW_175240" localSheetId="3" hidden="1">YOY!$E$13</definedName>
    <definedName name="QB_ROW_175340" localSheetId="1" hidden="1">Detail!$E$30</definedName>
    <definedName name="QB_ROW_176040" localSheetId="1" hidden="1">Detail!$E$31</definedName>
    <definedName name="QB_ROW_176240" localSheetId="2" hidden="1">Budget!$E$14</definedName>
    <definedName name="QB_ROW_176240" localSheetId="3" hidden="1">YOY!$E$14</definedName>
    <definedName name="QB_ROW_176340" localSheetId="1" hidden="1">Detail!$E$46</definedName>
    <definedName name="QB_ROW_177040" localSheetId="1" hidden="1">Detail!$E$47</definedName>
    <definedName name="QB_ROW_177240" localSheetId="2" hidden="1">Budget!$E$15</definedName>
    <definedName name="QB_ROW_177240" localSheetId="3" hidden="1">YOY!$E$15</definedName>
    <definedName name="QB_ROW_177340" localSheetId="1" hidden="1">Detail!$E$49</definedName>
    <definedName name="QB_ROW_179040" localSheetId="1" hidden="1">Detail!$E$52</definedName>
    <definedName name="QB_ROW_179240" localSheetId="2" hidden="1">Budget!$E$19</definedName>
    <definedName name="QB_ROW_179240" localSheetId="3" hidden="1">YOY!$E$19</definedName>
    <definedName name="QB_ROW_179340" localSheetId="1" hidden="1">Detail!$E$55</definedName>
    <definedName name="QB_ROW_180040" localSheetId="2" hidden="1">Budget!$E$20</definedName>
    <definedName name="QB_ROW_180040" localSheetId="1" hidden="1">Detail!$E$56</definedName>
    <definedName name="QB_ROW_180040" localSheetId="3" hidden="1">YOY!$E$20</definedName>
    <definedName name="QB_ROW_180340" localSheetId="2" hidden="1">Budget!$E$30</definedName>
    <definedName name="QB_ROW_180340" localSheetId="1" hidden="1">Detail!$E$99</definedName>
    <definedName name="QB_ROW_180340" localSheetId="3" hidden="1">YOY!$E$30</definedName>
    <definedName name="QB_ROW_181040" localSheetId="1" hidden="1">Detail!$E$100</definedName>
    <definedName name="QB_ROW_181240" localSheetId="2" hidden="1">Budget!$E$31</definedName>
    <definedName name="QB_ROW_181240" localSheetId="3" hidden="1">YOY!$E$31</definedName>
    <definedName name="QB_ROW_181340" localSheetId="1" hidden="1">Detail!$E$103</definedName>
    <definedName name="QB_ROW_18301" localSheetId="2" hidden="1">Budget!$A$148</definedName>
    <definedName name="QB_ROW_18301" localSheetId="1" hidden="1">Detail!$A$456</definedName>
    <definedName name="QB_ROW_18301" localSheetId="3" hidden="1">YOY!$A$146</definedName>
    <definedName name="QB_ROW_183040" localSheetId="2" hidden="1">Budget!$E$35</definedName>
    <definedName name="QB_ROW_183040" localSheetId="1" hidden="1">Detail!$E$107</definedName>
    <definedName name="QB_ROW_183040" localSheetId="3" hidden="1">YOY!$E$35</definedName>
    <definedName name="QB_ROW_183340" localSheetId="2" hidden="1">Budget!$E$50</definedName>
    <definedName name="QB_ROW_183340" localSheetId="1" hidden="1">Detail!$E$138</definedName>
    <definedName name="QB_ROW_183340" localSheetId="3" hidden="1">YOY!$E$49</definedName>
    <definedName name="QB_ROW_184050" localSheetId="2" hidden="1">Budget!$F$36</definedName>
    <definedName name="QB_ROW_184050" localSheetId="3" hidden="1">YOY!$F$36</definedName>
    <definedName name="QB_ROW_184350" localSheetId="2" hidden="1">Budget!$F$39</definedName>
    <definedName name="QB_ROW_184350" localSheetId="3" hidden="1">YOY!$F$39</definedName>
    <definedName name="QB_ROW_185260" localSheetId="2" hidden="1">Budget!$G$37</definedName>
    <definedName name="QB_ROW_185260" localSheetId="3" hidden="1">YOY!$G$37</definedName>
    <definedName name="QB_ROW_186260" localSheetId="2" hidden="1">Budget!$G$38</definedName>
    <definedName name="QB_ROW_186260" localSheetId="3" hidden="1">YOY!$G$38</definedName>
    <definedName name="QB_ROW_187050" localSheetId="2" hidden="1">Budget!$F$40</definedName>
    <definedName name="QB_ROW_187050" localSheetId="1" hidden="1">Detail!$F$108</definedName>
    <definedName name="QB_ROW_187050" localSheetId="3" hidden="1">YOY!$F$40</definedName>
    <definedName name="QB_ROW_187260" localSheetId="2" hidden="1">Budget!$G$44</definedName>
    <definedName name="QB_ROW_187350" localSheetId="2" hidden="1">Budget!$F$45</definedName>
    <definedName name="QB_ROW_187350" localSheetId="1" hidden="1">Detail!$F$127</definedName>
    <definedName name="QB_ROW_187350" localSheetId="3" hidden="1">YOY!$F$44</definedName>
    <definedName name="QB_ROW_188060" localSheetId="1" hidden="1">Detail!$G$109</definedName>
    <definedName name="QB_ROW_188260" localSheetId="2" hidden="1">Budget!$G$41</definedName>
    <definedName name="QB_ROW_188260" localSheetId="3" hidden="1">YOY!$G$41</definedName>
    <definedName name="QB_ROW_188360" localSheetId="1" hidden="1">Detail!$G$118</definedName>
    <definedName name="QB_ROW_19011" localSheetId="2" hidden="1">Budget!$B$3</definedName>
    <definedName name="QB_ROW_19011" localSheetId="1" hidden="1">Detail!$B$2</definedName>
    <definedName name="QB_ROW_19011" localSheetId="3" hidden="1">YOY!$B$3</definedName>
    <definedName name="QB_ROW_191260" localSheetId="2" hidden="1">Budget!$G$42</definedName>
    <definedName name="QB_ROW_191260" localSheetId="3" hidden="1">YOY!$G$42</definedName>
    <definedName name="QB_ROW_19311" localSheetId="2" hidden="1">Budget!$B$140</definedName>
    <definedName name="QB_ROW_19311" localSheetId="1" hidden="1">Detail!$B$445</definedName>
    <definedName name="QB_ROW_19311" localSheetId="3" hidden="1">YOY!$B$138</definedName>
    <definedName name="QB_ROW_200250" localSheetId="2" hidden="1">Budget!$F$46</definedName>
    <definedName name="QB_ROW_200250" localSheetId="3" hidden="1">YOY!$F$45</definedName>
    <definedName name="QB_ROW_20031" localSheetId="2" hidden="1">Budget!$D$4</definedName>
    <definedName name="QB_ROW_20031" localSheetId="1" hidden="1">Detail!$D$3</definedName>
    <definedName name="QB_ROW_20031" localSheetId="3" hidden="1">YOY!$D$4</definedName>
    <definedName name="QB_ROW_202050" localSheetId="2" hidden="1">Budget!$F$47</definedName>
    <definedName name="QB_ROW_202050" localSheetId="1" hidden="1">Detail!$F$128</definedName>
    <definedName name="QB_ROW_202050" localSheetId="3" hidden="1">YOY!$F$46</definedName>
    <definedName name="QB_ROW_202350" localSheetId="2" hidden="1">Budget!$F$49</definedName>
    <definedName name="QB_ROW_202350" localSheetId="1" hidden="1">Detail!$F$137</definedName>
    <definedName name="QB_ROW_202350" localSheetId="3" hidden="1">YOY!$F$48</definedName>
    <definedName name="QB_ROW_203060" localSheetId="1" hidden="1">Detail!$G$129</definedName>
    <definedName name="QB_ROW_203260" localSheetId="2" hidden="1">Budget!$G$48</definedName>
    <definedName name="QB_ROW_203260" localSheetId="3" hidden="1">YOY!$G$47</definedName>
    <definedName name="QB_ROW_20331" localSheetId="2" hidden="1">Budget!$D$17</definedName>
    <definedName name="QB_ROW_20331" localSheetId="1" hidden="1">Detail!$D$50</definedName>
    <definedName name="QB_ROW_20331" localSheetId="3" hidden="1">YOY!$D$17</definedName>
    <definedName name="QB_ROW_203360" localSheetId="1" hidden="1">Detail!$G$136</definedName>
    <definedName name="QB_ROW_206040" localSheetId="2" hidden="1">Budget!$E$51</definedName>
    <definedName name="QB_ROW_206040" localSheetId="1" hidden="1">Detail!$E$139</definedName>
    <definedName name="QB_ROW_206040" localSheetId="3" hidden="1">YOY!$E$50</definedName>
    <definedName name="QB_ROW_206340" localSheetId="2" hidden="1">Budget!$E$56</definedName>
    <definedName name="QB_ROW_206340" localSheetId="1" hidden="1">Detail!$E$151</definedName>
    <definedName name="QB_ROW_206340" localSheetId="3" hidden="1">YOY!$E$55</definedName>
    <definedName name="QB_ROW_207050" localSheetId="2" hidden="1">Budget!$F$52</definedName>
    <definedName name="QB_ROW_207050" localSheetId="1" hidden="1">Detail!$F$140</definedName>
    <definedName name="QB_ROW_207050" localSheetId="3" hidden="1">YOY!$F$51</definedName>
    <definedName name="QB_ROW_207350" localSheetId="2" hidden="1">Budget!$F$55</definedName>
    <definedName name="QB_ROW_207350" localSheetId="1" hidden="1">Detail!$F$150</definedName>
    <definedName name="QB_ROW_207350" localSheetId="3" hidden="1">YOY!$F$54</definedName>
    <definedName name="QB_ROW_210060" localSheetId="1" hidden="1">Detail!$G$141</definedName>
    <definedName name="QB_ROW_210260" localSheetId="2" hidden="1">Budget!$G$53</definedName>
    <definedName name="QB_ROW_210260" localSheetId="3" hidden="1">YOY!$G$52</definedName>
    <definedName name="QB_ROW_21031" localSheetId="2" hidden="1">Budget!$D$34</definedName>
    <definedName name="QB_ROW_21031" localSheetId="1" hidden="1">Detail!$D$106</definedName>
    <definedName name="QB_ROW_21031" localSheetId="3" hidden="1">YOY!$D$34</definedName>
    <definedName name="QB_ROW_210360" localSheetId="1" hidden="1">Detail!$G$146</definedName>
    <definedName name="QB_ROW_211060" localSheetId="1" hidden="1">Detail!$G$147</definedName>
    <definedName name="QB_ROW_211260" localSheetId="2" hidden="1">Budget!$G$54</definedName>
    <definedName name="QB_ROW_211260" localSheetId="3" hidden="1">YOY!$G$53</definedName>
    <definedName name="QB_ROW_211360" localSheetId="1" hidden="1">Detail!$G$149</definedName>
    <definedName name="QB_ROW_213040" localSheetId="2" hidden="1">Budget!$E$57</definedName>
    <definedName name="QB_ROW_213040" localSheetId="1" hidden="1">Detail!$E$152</definedName>
    <definedName name="QB_ROW_213040" localSheetId="3" hidden="1">YOY!$E$56</definedName>
    <definedName name="QB_ROW_21331" localSheetId="2" hidden="1">Budget!$D$139</definedName>
    <definedName name="QB_ROW_21331" localSheetId="1" hidden="1">Detail!$D$444</definedName>
    <definedName name="QB_ROW_21331" localSheetId="3" hidden="1">YOY!$D$137</definedName>
    <definedName name="QB_ROW_213340" localSheetId="2" hidden="1">Budget!$E$59</definedName>
    <definedName name="QB_ROW_213340" localSheetId="1" hidden="1">Detail!$E$156</definedName>
    <definedName name="QB_ROW_213340" localSheetId="3" hidden="1">YOY!$E$58</definedName>
    <definedName name="QB_ROW_215050" localSheetId="1" hidden="1">Detail!$F$153</definedName>
    <definedName name="QB_ROW_215250" localSheetId="2" hidden="1">Budget!$F$58</definedName>
    <definedName name="QB_ROW_215250" localSheetId="3" hidden="1">YOY!$F$57</definedName>
    <definedName name="QB_ROW_215350" localSheetId="1" hidden="1">Detail!$F$155</definedName>
    <definedName name="QB_ROW_217040" localSheetId="2" hidden="1">Budget!$E$60</definedName>
    <definedName name="QB_ROW_217040" localSheetId="1" hidden="1">Detail!$E$157</definedName>
    <definedName name="QB_ROW_217040" localSheetId="3" hidden="1">YOY!$E$59</definedName>
    <definedName name="QB_ROW_217340" localSheetId="2" hidden="1">Budget!$E$62</definedName>
    <definedName name="QB_ROW_217340" localSheetId="1" hidden="1">Detail!$E$163</definedName>
    <definedName name="QB_ROW_217340" localSheetId="3" hidden="1">YOY!$E$61</definedName>
    <definedName name="QB_ROW_218050" localSheetId="1" hidden="1">Detail!$F$158</definedName>
    <definedName name="QB_ROW_218250" localSheetId="2" hidden="1">Budget!$F$61</definedName>
    <definedName name="QB_ROW_218250" localSheetId="3" hidden="1">YOY!$F$60</definedName>
    <definedName name="QB_ROW_218350" localSheetId="1" hidden="1">Detail!$F$162</definedName>
    <definedName name="QB_ROW_220040" localSheetId="2" hidden="1">Budget!$E$63</definedName>
    <definedName name="QB_ROW_220040" localSheetId="1" hidden="1">Detail!$E$164</definedName>
    <definedName name="QB_ROW_220040" localSheetId="3" hidden="1">YOY!$E$62</definedName>
    <definedName name="QB_ROW_22011" localSheetId="2" hidden="1">Budget!$B$141</definedName>
    <definedName name="QB_ROW_22011" localSheetId="1" hidden="1">Detail!$B$446</definedName>
    <definedName name="QB_ROW_22011" localSheetId="3" hidden="1">YOY!$B$139</definedName>
    <definedName name="QB_ROW_220340" localSheetId="2" hidden="1">Budget!$E$68</definedName>
    <definedName name="QB_ROW_220340" localSheetId="1" hidden="1">Detail!$E$190</definedName>
    <definedName name="QB_ROW_220340" localSheetId="3" hidden="1">YOY!$E$67</definedName>
    <definedName name="QB_ROW_221050" localSheetId="1" hidden="1">Detail!$F$165</definedName>
    <definedName name="QB_ROW_221250" localSheetId="2" hidden="1">Budget!$F$64</definedName>
    <definedName name="QB_ROW_221250" localSheetId="3" hidden="1">YOY!$F$63</definedName>
    <definedName name="QB_ROW_221350" localSheetId="1" hidden="1">Detail!$F$167</definedName>
    <definedName name="QB_ROW_222250" localSheetId="2" hidden="1">Budget!$F$65</definedName>
    <definedName name="QB_ROW_222250" localSheetId="3" hidden="1">YOY!$F$64</definedName>
    <definedName name="QB_ROW_223050" localSheetId="1" hidden="1">Detail!$F$168</definedName>
    <definedName name="QB_ROW_22311" localSheetId="2" hidden="1">Budget!$B$147</definedName>
    <definedName name="QB_ROW_22311" localSheetId="1" hidden="1">Detail!$B$455</definedName>
    <definedName name="QB_ROW_22311" localSheetId="3" hidden="1">YOY!$B$145</definedName>
    <definedName name="QB_ROW_223250" localSheetId="2" hidden="1">Budget!$F$66</definedName>
    <definedName name="QB_ROW_223250" localSheetId="3" hidden="1">YOY!$F$65</definedName>
    <definedName name="QB_ROW_223350" localSheetId="1" hidden="1">Detail!$F$170</definedName>
    <definedName name="QB_ROW_224050" localSheetId="1" hidden="1">Detail!$F$171</definedName>
    <definedName name="QB_ROW_224250" localSheetId="2" hidden="1">Budget!$F$67</definedName>
    <definedName name="QB_ROW_224250" localSheetId="3" hidden="1">YOY!$F$66</definedName>
    <definedName name="QB_ROW_224350" localSheetId="1" hidden="1">Detail!$F$189</definedName>
    <definedName name="QB_ROW_225040" localSheetId="2" hidden="1">Budget!$E$69</definedName>
    <definedName name="QB_ROW_225040" localSheetId="1" hidden="1">Detail!$E$191</definedName>
    <definedName name="QB_ROW_225040" localSheetId="3" hidden="1">YOY!$E$68</definedName>
    <definedName name="QB_ROW_225340" localSheetId="2" hidden="1">Budget!$E$75</definedName>
    <definedName name="QB_ROW_225340" localSheetId="1" hidden="1">Detail!$E$209</definedName>
    <definedName name="QB_ROW_225340" localSheetId="3" hidden="1">YOY!$E$74</definedName>
    <definedName name="QB_ROW_226050" localSheetId="1" hidden="1">Detail!$F$192</definedName>
    <definedName name="QB_ROW_226250" localSheetId="2" hidden="1">Budget!$F$70</definedName>
    <definedName name="QB_ROW_226250" localSheetId="3" hidden="1">YOY!$F$69</definedName>
    <definedName name="QB_ROW_226350" localSheetId="1" hidden="1">Detail!$F$194</definedName>
    <definedName name="QB_ROW_227050" localSheetId="1" hidden="1">Detail!$F$195</definedName>
    <definedName name="QB_ROW_227250" localSheetId="2" hidden="1">Budget!$F$71</definedName>
    <definedName name="QB_ROW_227250" localSheetId="3" hidden="1">YOY!$F$70</definedName>
    <definedName name="QB_ROW_227350" localSheetId="1" hidden="1">Detail!$F$200</definedName>
    <definedName name="QB_ROW_228050" localSheetId="1" hidden="1">Detail!$F$205</definedName>
    <definedName name="QB_ROW_228250" localSheetId="2" hidden="1">Budget!$F$73</definedName>
    <definedName name="QB_ROW_228250" localSheetId="3" hidden="1">YOY!$F$72</definedName>
    <definedName name="QB_ROW_228350" localSheetId="1" hidden="1">Detail!$F$208</definedName>
    <definedName name="QB_ROW_23021" localSheetId="2" hidden="1">Budget!$C$142</definedName>
    <definedName name="QB_ROW_23021" localSheetId="1" hidden="1">Detail!$C$447</definedName>
    <definedName name="QB_ROW_23021" localSheetId="3" hidden="1">YOY!$C$140</definedName>
    <definedName name="QB_ROW_230250" localSheetId="2" hidden="1">Budget!$F$74</definedName>
    <definedName name="QB_ROW_230250" localSheetId="3" hidden="1">YOY!$F$73</definedName>
    <definedName name="QB_ROW_231040" localSheetId="2" hidden="1">Budget!$E$76</definedName>
    <definedName name="QB_ROW_231040" localSheetId="1" hidden="1">Detail!$E$210</definedName>
    <definedName name="QB_ROW_231040" localSheetId="3" hidden="1">YOY!$E$75</definedName>
    <definedName name="QB_ROW_231340" localSheetId="2" hidden="1">Budget!$E$79</definedName>
    <definedName name="QB_ROW_231340" localSheetId="1" hidden="1">Detail!$E$215</definedName>
    <definedName name="QB_ROW_231340" localSheetId="3" hidden="1">YOY!$E$78</definedName>
    <definedName name="QB_ROW_232250" localSheetId="2" hidden="1">Budget!$F$77</definedName>
    <definedName name="QB_ROW_232250" localSheetId="3" hidden="1">YOY!$F$76</definedName>
    <definedName name="QB_ROW_233050" localSheetId="1" hidden="1">Detail!$F$211</definedName>
    <definedName name="QB_ROW_23321" localSheetId="2" hidden="1">Budget!$C$146</definedName>
    <definedName name="QB_ROW_23321" localSheetId="1" hidden="1">Detail!$C$454</definedName>
    <definedName name="QB_ROW_23321" localSheetId="3" hidden="1">YOY!$C$144</definedName>
    <definedName name="QB_ROW_233250" localSheetId="2" hidden="1">Budget!$F$78</definedName>
    <definedName name="QB_ROW_233250" localSheetId="3" hidden="1">YOY!$F$77</definedName>
    <definedName name="QB_ROW_233350" localSheetId="1" hidden="1">Detail!$F$214</definedName>
    <definedName name="QB_ROW_234040" localSheetId="2" hidden="1">Budget!$E$81</definedName>
    <definedName name="QB_ROW_234040" localSheetId="1" hidden="1">Detail!$E$222</definedName>
    <definedName name="QB_ROW_234040" localSheetId="3" hidden="1">YOY!$E$80</definedName>
    <definedName name="QB_ROW_234340" localSheetId="2" hidden="1">Budget!$E$86</definedName>
    <definedName name="QB_ROW_234340" localSheetId="1" hidden="1">Detail!$E$237</definedName>
    <definedName name="QB_ROW_234340" localSheetId="3" hidden="1">YOY!$E$85</definedName>
    <definedName name="QB_ROW_235050" localSheetId="1" hidden="1">Detail!$F$223</definedName>
    <definedName name="QB_ROW_235250" localSheetId="2" hidden="1">Budget!$F$82</definedName>
    <definedName name="QB_ROW_235250" localSheetId="3" hidden="1">YOY!$F$81</definedName>
    <definedName name="QB_ROW_235350" localSheetId="1" hidden="1">Detail!$F$225</definedName>
    <definedName name="QB_ROW_236050" localSheetId="1" hidden="1">Detail!$F$226</definedName>
    <definedName name="QB_ROW_236250" localSheetId="2" hidden="1">Budget!$F$83</definedName>
    <definedName name="QB_ROW_236250" localSheetId="3" hidden="1">YOY!$F$82</definedName>
    <definedName name="QB_ROW_236350" localSheetId="1" hidden="1">Detail!$F$233</definedName>
    <definedName name="QB_ROW_238050" localSheetId="1" hidden="1">Detail!$F$234</definedName>
    <definedName name="QB_ROW_238250" localSheetId="2" hidden="1">Budget!$F$84</definedName>
    <definedName name="QB_ROW_238250" localSheetId="3" hidden="1">YOY!$F$83</definedName>
    <definedName name="QB_ROW_238350" localSheetId="1" hidden="1">Detail!$F$236</definedName>
    <definedName name="QB_ROW_239250" localSheetId="2" hidden="1">Budget!$F$85</definedName>
    <definedName name="QB_ROW_239250" localSheetId="3" hidden="1">YOY!$F$84</definedName>
    <definedName name="QB_ROW_241040" localSheetId="2" hidden="1">Budget!$E$87</definedName>
    <definedName name="QB_ROW_241040" localSheetId="1" hidden="1">Detail!$E$238</definedName>
    <definedName name="QB_ROW_241040" localSheetId="3" hidden="1">YOY!$E$86</definedName>
    <definedName name="QB_ROW_241340" localSheetId="2" hidden="1">Budget!$E$89</definedName>
    <definedName name="QB_ROW_241340" localSheetId="1" hidden="1">Detail!$E$242</definedName>
    <definedName name="QB_ROW_241340" localSheetId="3" hidden="1">YOY!$E$88</definedName>
    <definedName name="QB_ROW_243050" localSheetId="1" hidden="1">Detail!$F$239</definedName>
    <definedName name="QB_ROW_243250" localSheetId="2" hidden="1">Budget!$F$88</definedName>
    <definedName name="QB_ROW_243250" localSheetId="3" hidden="1">YOY!$F$87</definedName>
    <definedName name="QB_ROW_243350" localSheetId="1" hidden="1">Detail!$F$241</definedName>
    <definedName name="QB_ROW_244040" localSheetId="2" hidden="1">Budget!$E$90</definedName>
    <definedName name="QB_ROW_244040" localSheetId="1" hidden="1">Detail!$E$243</definedName>
    <definedName name="QB_ROW_244040" localSheetId="3" hidden="1">YOY!$E$89</definedName>
    <definedName name="QB_ROW_244340" localSheetId="2" hidden="1">Budget!$E$95</definedName>
    <definedName name="QB_ROW_244340" localSheetId="1" hidden="1">Detail!$E$256</definedName>
    <definedName name="QB_ROW_244340" localSheetId="3" hidden="1">YOY!$E$94</definedName>
    <definedName name="QB_ROW_245050" localSheetId="1" hidden="1">Detail!$F$244</definedName>
    <definedName name="QB_ROW_245250" localSheetId="2" hidden="1">Budget!$F$91</definedName>
    <definedName name="QB_ROW_245250" localSheetId="3" hidden="1">YOY!$F$90</definedName>
    <definedName name="QB_ROW_245350" localSheetId="1" hidden="1">Detail!$F$246</definedName>
    <definedName name="QB_ROW_246250" localSheetId="2" hidden="1">Budget!$F$93</definedName>
    <definedName name="QB_ROW_246250" localSheetId="3" hidden="1">YOY!$F$92</definedName>
    <definedName name="QB_ROW_247050" localSheetId="1" hidden="1">Detail!$F$247</definedName>
    <definedName name="QB_ROW_247250" localSheetId="2" hidden="1">Budget!$F$92</definedName>
    <definedName name="QB_ROW_247250" localSheetId="3" hidden="1">YOY!$F$91</definedName>
    <definedName name="QB_ROW_247350" localSheetId="1" hidden="1">Detail!$F$249</definedName>
    <definedName name="QB_ROW_248050" localSheetId="1" hidden="1">Detail!$F$250</definedName>
    <definedName name="QB_ROW_248250" localSheetId="2" hidden="1">Budget!$F$94</definedName>
    <definedName name="QB_ROW_248250" localSheetId="3" hidden="1">YOY!$F$93</definedName>
    <definedName name="QB_ROW_248350" localSheetId="1" hidden="1">Detail!$F$255</definedName>
    <definedName name="QB_ROW_254230" localSheetId="2" hidden="1">Budget!$D$144</definedName>
    <definedName name="QB_ROW_254230" localSheetId="3" hidden="1">YOY!$D$142</definedName>
    <definedName name="QB_ROW_256030" localSheetId="1" hidden="1">Detail!$D$451</definedName>
    <definedName name="QB_ROW_256230" localSheetId="2" hidden="1">Budget!$D$145</definedName>
    <definedName name="QB_ROW_256230" localSheetId="3" hidden="1">YOY!$D$143</definedName>
    <definedName name="QB_ROW_256330" localSheetId="1" hidden="1">Detail!$D$453</definedName>
    <definedName name="QB_ROW_258040" localSheetId="2" hidden="1">Budget!$E$129</definedName>
    <definedName name="QB_ROW_258040" localSheetId="1" hidden="1">Detail!$E$422</definedName>
    <definedName name="QB_ROW_258040" localSheetId="3" hidden="1">YOY!$E$127</definedName>
    <definedName name="QB_ROW_258340" localSheetId="2" hidden="1">Budget!$E$137</definedName>
    <definedName name="QB_ROW_258340" localSheetId="1" hidden="1">Detail!$E$440</definedName>
    <definedName name="QB_ROW_258340" localSheetId="3" hidden="1">YOY!$E$135</definedName>
    <definedName name="QB_ROW_259250" localSheetId="2" hidden="1">Budget!$F$130</definedName>
    <definedName name="QB_ROW_259250" localSheetId="3" hidden="1">YOY!$F$128</definedName>
    <definedName name="QB_ROW_260050" localSheetId="1" hidden="1">Detail!$F$423</definedName>
    <definedName name="QB_ROW_260250" localSheetId="2" hidden="1">Budget!$F$131</definedName>
    <definedName name="QB_ROW_260250" localSheetId="3" hidden="1">YOY!$F$129</definedName>
    <definedName name="QB_ROW_260350" localSheetId="1" hidden="1">Detail!$F$425</definedName>
    <definedName name="QB_ROW_261050" localSheetId="1" hidden="1">Detail!$F$426</definedName>
    <definedName name="QB_ROW_261250" localSheetId="2" hidden="1">Budget!$F$132</definedName>
    <definedName name="QB_ROW_261250" localSheetId="3" hidden="1">YOY!$F$130</definedName>
    <definedName name="QB_ROW_261350" localSheetId="1" hidden="1">Detail!$F$428</definedName>
    <definedName name="QB_ROW_262050" localSheetId="1" hidden="1">Detail!$F$429</definedName>
    <definedName name="QB_ROW_262250" localSheetId="2" hidden="1">Budget!$F$133</definedName>
    <definedName name="QB_ROW_262250" localSheetId="3" hidden="1">YOY!$F$131</definedName>
    <definedName name="QB_ROW_262350" localSheetId="1" hidden="1">Detail!$F$432</definedName>
    <definedName name="QB_ROW_263250" localSheetId="2" hidden="1">Budget!$F$135</definedName>
    <definedName name="QB_ROW_263250" localSheetId="3" hidden="1">YOY!$F$133</definedName>
    <definedName name="QB_ROW_264050" localSheetId="2" hidden="1">Budget!$F$104</definedName>
    <definedName name="QB_ROW_264050" localSheetId="1" hidden="1">Detail!$F$280</definedName>
    <definedName name="QB_ROW_264050" localSheetId="3" hidden="1">YOY!$F$103</definedName>
    <definedName name="QB_ROW_264350" localSheetId="2" hidden="1">Budget!$F$126</definedName>
    <definedName name="QB_ROW_264350" localSheetId="1" hidden="1">Detail!$F$420</definedName>
    <definedName name="QB_ROW_264350" localSheetId="3" hidden="1">YOY!$F$125</definedName>
    <definedName name="QB_ROW_266060" localSheetId="1" hidden="1">Detail!$G$402</definedName>
    <definedName name="QB_ROW_266260" localSheetId="2" hidden="1">Budget!$G$121</definedName>
    <definedName name="QB_ROW_266260" localSheetId="3" hidden="1">YOY!$G$120</definedName>
    <definedName name="QB_ROW_266360" localSheetId="1" hidden="1">Detail!$G$407</definedName>
    <definedName name="QB_ROW_269060" localSheetId="1" hidden="1">Detail!$G$408</definedName>
    <definedName name="QB_ROW_269260" localSheetId="2" hidden="1">Budget!$G$123</definedName>
    <definedName name="QB_ROW_269260" localSheetId="3" hidden="1">YOY!$G$122</definedName>
    <definedName name="QB_ROW_269360" localSheetId="1" hidden="1">Detail!$G$410</definedName>
    <definedName name="QB_ROW_270060" localSheetId="1" hidden="1">Detail!$G$411</definedName>
    <definedName name="QB_ROW_270260" localSheetId="2" hidden="1">Budget!$G$124</definedName>
    <definedName name="QB_ROW_270260" localSheetId="3" hidden="1">YOY!$G$123</definedName>
    <definedName name="QB_ROW_270360" localSheetId="1" hidden="1">Detail!$G$419</definedName>
    <definedName name="QB_ROW_271260" localSheetId="2" hidden="1">Budget!$G$125</definedName>
    <definedName name="QB_ROW_271260" localSheetId="3" hidden="1">YOY!$G$124</definedName>
    <definedName name="QB_ROW_275060" localSheetId="2" hidden="1">Budget!$G$117</definedName>
    <definedName name="QB_ROW_275060" localSheetId="1" hidden="1">Detail!$G$302</definedName>
    <definedName name="QB_ROW_275060" localSheetId="3" hidden="1">YOY!$G$116</definedName>
    <definedName name="QB_ROW_275360" localSheetId="2" hidden="1">Budget!$G$120</definedName>
    <definedName name="QB_ROW_275360" localSheetId="1" hidden="1">Detail!$G$401</definedName>
    <definedName name="QB_ROW_275360" localSheetId="3" hidden="1">YOY!$G$119</definedName>
    <definedName name="QB_ROW_276070" localSheetId="1" hidden="1">Detail!$H$303</definedName>
    <definedName name="QB_ROW_276270" localSheetId="2" hidden="1">Budget!$H$118</definedName>
    <definedName name="QB_ROW_276270" localSheetId="3" hidden="1">YOY!$H$117</definedName>
    <definedName name="QB_ROW_276370" localSheetId="1" hidden="1">Detail!$H$397</definedName>
    <definedName name="QB_ROW_277070" localSheetId="1" hidden="1">Detail!$H$398</definedName>
    <definedName name="QB_ROW_277270" localSheetId="2" hidden="1">Budget!$H$119</definedName>
    <definedName name="QB_ROW_277270" localSheetId="3" hidden="1">YOY!$H$118</definedName>
    <definedName name="QB_ROW_277370" localSheetId="1" hidden="1">Detail!$H$400</definedName>
    <definedName name="QB_ROW_278060" localSheetId="1" hidden="1">Detail!$G$298</definedName>
    <definedName name="QB_ROW_278260" localSheetId="2" hidden="1">Budget!$G$116</definedName>
    <definedName name="QB_ROW_278260" localSheetId="3" hidden="1">YOY!$G$115</definedName>
    <definedName name="QB_ROW_278360" localSheetId="1" hidden="1">Detail!$G$301</definedName>
    <definedName name="QB_ROW_279060" localSheetId="2" hidden="1">Budget!$G$109</definedName>
    <definedName name="QB_ROW_279060" localSheetId="1" hidden="1">Detail!$G$281</definedName>
    <definedName name="QB_ROW_279060" localSheetId="3" hidden="1">YOY!$G$108</definedName>
    <definedName name="QB_ROW_279360" localSheetId="2" hidden="1">Budget!$G$111</definedName>
    <definedName name="QB_ROW_279360" localSheetId="1" hidden="1">Detail!$G$285</definedName>
    <definedName name="QB_ROW_279360" localSheetId="3" hidden="1">YOY!$G$110</definedName>
    <definedName name="QB_ROW_280070" localSheetId="1" hidden="1">Detail!$H$282</definedName>
    <definedName name="QB_ROW_280270" localSheetId="2" hidden="1">Budget!$H$110</definedName>
    <definedName name="QB_ROW_280270" localSheetId="3" hidden="1">YOY!$H$109</definedName>
    <definedName name="QB_ROW_280370" localSheetId="1" hidden="1">Detail!$H$284</definedName>
    <definedName name="QB_ROW_282060" localSheetId="2" hidden="1">Budget!$G$105</definedName>
    <definedName name="QB_ROW_282060" localSheetId="3" hidden="1">YOY!$G$104</definedName>
    <definedName name="QB_ROW_282360" localSheetId="2" hidden="1">Budget!$G$108</definedName>
    <definedName name="QB_ROW_282360" localSheetId="3" hidden="1">YOY!$G$107</definedName>
    <definedName name="QB_ROW_283270" localSheetId="2" hidden="1">Budget!$H$106</definedName>
    <definedName name="QB_ROW_283270" localSheetId="3" hidden="1">YOY!$H$105</definedName>
    <definedName name="QB_ROW_284270" localSheetId="2" hidden="1">Budget!$H$107</definedName>
    <definedName name="QB_ROW_284270" localSheetId="3" hidden="1">YOY!$H$106</definedName>
    <definedName name="QB_ROW_356050" localSheetId="1" hidden="1">Detail!$F$433</definedName>
    <definedName name="QB_ROW_356250" localSheetId="2" hidden="1">Budget!$F$134</definedName>
    <definedName name="QB_ROW_356250" localSheetId="3" hidden="1">YOY!$F$132</definedName>
    <definedName name="QB_ROW_356350" localSheetId="1" hidden="1">Detail!$F$436</definedName>
    <definedName name="QB_ROW_392050" localSheetId="1" hidden="1">Detail!$F$437</definedName>
    <definedName name="QB_ROW_392350" localSheetId="2" hidden="1">Budget!$F$136</definedName>
    <definedName name="QB_ROW_392350" localSheetId="1" hidden="1">Detail!$F$439</definedName>
    <definedName name="QB_ROW_392350" localSheetId="3" hidden="1">YOY!$F$134</definedName>
    <definedName name="QB_ROW_394050" localSheetId="1" hidden="1">Detail!$F$201</definedName>
    <definedName name="QB_ROW_394250" localSheetId="2" hidden="1">Budget!$F$72</definedName>
    <definedName name="QB_ROW_394250" localSheetId="3" hidden="1">YOY!$F$71</definedName>
    <definedName name="QB_ROW_394350" localSheetId="1" hidden="1">Detail!$F$204</definedName>
    <definedName name="QB_ROW_53040" localSheetId="2" hidden="1">Budget!$E$96</definedName>
    <definedName name="QB_ROW_53040" localSheetId="1" hidden="1">Detail!$E$257</definedName>
    <definedName name="QB_ROW_53040" localSheetId="3" hidden="1">YOY!$E$95</definedName>
    <definedName name="QB_ROW_53250" localSheetId="2" hidden="1">Budget!$F$127</definedName>
    <definedName name="QB_ROW_53340" localSheetId="2" hidden="1">Budget!$E$128</definedName>
    <definedName name="QB_ROW_53340" localSheetId="1" hidden="1">Detail!$E$421</definedName>
    <definedName name="QB_ROW_53340" localSheetId="3" hidden="1">YOY!$E$126</definedName>
    <definedName name="QB_ROW_620070" localSheetId="1" hidden="1">Detail!$H$287</definedName>
    <definedName name="QB_ROW_620270" localSheetId="2" hidden="1">Budget!$H$113</definedName>
    <definedName name="QB_ROW_620270" localSheetId="3" hidden="1">YOY!$H$112</definedName>
    <definedName name="QB_ROW_620370" localSheetId="1" hidden="1">Detail!$H$290</definedName>
    <definedName name="QB_ROW_621070" localSheetId="1" hidden="1">Detail!$H$291</definedName>
    <definedName name="QB_ROW_621270" localSheetId="2" hidden="1">Budget!$H$114</definedName>
    <definedName name="QB_ROW_621270" localSheetId="3" hidden="1">YOY!$H$113</definedName>
    <definedName name="QB_ROW_621370" localSheetId="1" hidden="1">Detail!$H$296</definedName>
    <definedName name="QB_ROW_629050" localSheetId="1" hidden="1">Detail!$F$57</definedName>
    <definedName name="QB_ROW_629250" localSheetId="2" hidden="1">Budget!$F$21</definedName>
    <definedName name="QB_ROW_629250" localSheetId="3" hidden="1">YOY!$F$21</definedName>
    <definedName name="QB_ROW_629350" localSheetId="1" hidden="1">Detail!$F$60</definedName>
    <definedName name="QB_ROW_630050" localSheetId="1" hidden="1">Detail!$F$61</definedName>
    <definedName name="QB_ROW_630250" localSheetId="2" hidden="1">Budget!$F$22</definedName>
    <definedName name="QB_ROW_630250" localSheetId="3" hidden="1">YOY!$F$22</definedName>
    <definedName name="QB_ROW_630350" localSheetId="1" hidden="1">Detail!$F$63</definedName>
    <definedName name="QB_ROW_631050" localSheetId="1" hidden="1">Detail!$F$64</definedName>
    <definedName name="QB_ROW_631250" localSheetId="2" hidden="1">Budget!$F$23</definedName>
    <definedName name="QB_ROW_631250" localSheetId="3" hidden="1">YOY!$F$23</definedName>
    <definedName name="QB_ROW_631350" localSheetId="1" hidden="1">Detail!$F$68</definedName>
    <definedName name="QB_ROW_632050" localSheetId="2" hidden="1">Budget!$F$24</definedName>
    <definedName name="QB_ROW_632050" localSheetId="1" hidden="1">Detail!$F$69</definedName>
    <definedName name="QB_ROW_632050" localSheetId="3" hidden="1">YOY!$F$24</definedName>
    <definedName name="QB_ROW_632350" localSheetId="2" hidden="1">Budget!$F$27</definedName>
    <definedName name="QB_ROW_632350" localSheetId="1" hidden="1">Detail!$F$78</definedName>
    <definedName name="QB_ROW_632350" localSheetId="3" hidden="1">YOY!$F$27</definedName>
    <definedName name="QB_ROW_636040" localSheetId="1" hidden="1">Detail!$E$216</definedName>
    <definedName name="QB_ROW_636240" localSheetId="2" hidden="1">Budget!$E$80</definedName>
    <definedName name="QB_ROW_636240" localSheetId="3" hidden="1">YOY!$E$79</definedName>
    <definedName name="QB_ROW_636340" localSheetId="1" hidden="1">Detail!$E$221</definedName>
    <definedName name="QB_ROW_686050" localSheetId="1" hidden="1">Detail!$F$82</definedName>
    <definedName name="QB_ROW_686250" localSheetId="2" hidden="1">Budget!$F$29</definedName>
    <definedName name="QB_ROW_686250" localSheetId="3" hidden="1">YOY!$F$29</definedName>
    <definedName name="QB_ROW_686350" localSheetId="1" hidden="1">Detail!$F$98</definedName>
    <definedName name="QB_ROW_690260" localSheetId="2" hidden="1">Budget!$G$122</definedName>
    <definedName name="QB_ROW_690260" localSheetId="3" hidden="1">YOY!$G$121</definedName>
    <definedName name="QB_ROW_773060" localSheetId="1" hidden="1">Detail!$G$70</definedName>
    <definedName name="QB_ROW_773260" localSheetId="2" hidden="1">Budget!$G$25</definedName>
    <definedName name="QB_ROW_773260" localSheetId="3" hidden="1">YOY!$G$25</definedName>
    <definedName name="QB_ROW_773360" localSheetId="1" hidden="1">Detail!$G$73</definedName>
    <definedName name="QB_ROW_774060" localSheetId="1" hidden="1">Detail!$G$74</definedName>
    <definedName name="QB_ROW_774260" localSheetId="2" hidden="1">Budget!$G$26</definedName>
    <definedName name="QB_ROW_774260" localSheetId="3" hidden="1">YOY!$G$26</definedName>
    <definedName name="QB_ROW_774360" localSheetId="1" hidden="1">Detail!$G$77</definedName>
    <definedName name="QB_ROW_775050" localSheetId="1" hidden="1">Detail!$F$79</definedName>
    <definedName name="QB_ROW_775250" localSheetId="2" hidden="1">Budget!$F$28</definedName>
    <definedName name="QB_ROW_775250" localSheetId="3" hidden="1">YOY!$F$28</definedName>
    <definedName name="QB_ROW_775350" localSheetId="1" hidden="1">Detail!$F$81</definedName>
    <definedName name="QB_ROW_86321" localSheetId="2" hidden="1">Budget!$C$33</definedName>
    <definedName name="QB_ROW_86321" localSheetId="1" hidden="1">Detail!$C$105</definedName>
    <definedName name="QB_ROW_86321" localSheetId="3" hidden="1">YOY!$C$33</definedName>
    <definedName name="QB_ROW_87031" localSheetId="2" hidden="1">Budget!$D$18</definedName>
    <definedName name="QB_ROW_87031" localSheetId="1" hidden="1">Detail!$D$51</definedName>
    <definedName name="QB_ROW_87031" localSheetId="3" hidden="1">YOY!$D$18</definedName>
    <definedName name="QB_ROW_87331" localSheetId="2" hidden="1">Budget!$D$32</definedName>
    <definedName name="QB_ROW_87331" localSheetId="1" hidden="1">Detail!$D$104</definedName>
    <definedName name="QB_ROW_87331" localSheetId="3" hidden="1">YOY!$D$32</definedName>
    <definedName name="QB_ROW_885060" localSheetId="1" hidden="1">Detail!$G$119</definedName>
    <definedName name="QB_ROW_885260" localSheetId="2" hidden="1">Budget!$G$43</definedName>
    <definedName name="QB_ROW_885260" localSheetId="3" hidden="1">YOY!$G$43</definedName>
    <definedName name="QB_ROW_885360" localSheetId="1" hidden="1">Detail!$G$126</definedName>
    <definedName name="QB_ROW_948040" localSheetId="1" hidden="1">Detail!$E$22</definedName>
    <definedName name="QB_ROW_948240" localSheetId="2" hidden="1">Budget!$E$11</definedName>
    <definedName name="QB_ROW_948240" localSheetId="3" hidden="1">YOY!$E$11</definedName>
    <definedName name="QB_ROW_948340" localSheetId="1" hidden="1">Detail!$E$24</definedName>
    <definedName name="QB_ROW_950040" localSheetId="1" hidden="1">Detail!$E$441</definedName>
    <definedName name="QB_ROW_950240" localSheetId="2" hidden="1">Budget!$E$138</definedName>
    <definedName name="QB_ROW_950240" localSheetId="3" hidden="1">YOY!$E$136</definedName>
    <definedName name="QB_ROW_950340" localSheetId="1" hidden="1">Detail!$E$443</definedName>
    <definedName name="QBCANSUPPORTUPDATE" localSheetId="2">TRUE</definedName>
    <definedName name="QBCANSUPPORTUPDATE" localSheetId="1">TRUE</definedName>
    <definedName name="QBCANSUPPORTUPDATE" localSheetId="3">TRUE</definedName>
    <definedName name="QBCOMPANYFILENAME" localSheetId="2">"Y:\Quickbooks Files\rent n roll.qbw"</definedName>
    <definedName name="QBCOMPANYFILENAME" localSheetId="1">"Y:\Quickbooks Files\rent n roll.qbw"</definedName>
    <definedName name="QBCOMPANYFILENAME" localSheetId="3">"Y:\Quickbooks Files\rent n roll.qbw"</definedName>
    <definedName name="QBENDDATE" localSheetId="2">20221031</definedName>
    <definedName name="QBENDDATE" localSheetId="1">20221031</definedName>
    <definedName name="QBENDDATE" localSheetId="3">20221031</definedName>
    <definedName name="QBHEADERSONSCREEN" localSheetId="2">FALSE</definedName>
    <definedName name="QBHEADERSONSCREEN" localSheetId="1">FALSE</definedName>
    <definedName name="QBHEADERSONSCREEN" localSheetId="3">FALSE</definedName>
    <definedName name="QBMETADATASIZE" localSheetId="2">5924</definedName>
    <definedName name="QBMETADATASIZE" localSheetId="1">7622</definedName>
    <definedName name="QBMETADATASIZE" localSheetId="3">5924</definedName>
    <definedName name="QBPRESERVECOLOR" localSheetId="2">TRUE</definedName>
    <definedName name="QBPRESERVECOLOR" localSheetId="1">TRUE</definedName>
    <definedName name="QBPRESERVECOLOR" localSheetId="3">TRUE</definedName>
    <definedName name="QBPRESERVEFONT" localSheetId="2">TRUE</definedName>
    <definedName name="QBPRESERVEFONT" localSheetId="1">TRUE</definedName>
    <definedName name="QBPRESERVEFONT" localSheetId="3">TRUE</definedName>
    <definedName name="QBPRESERVEROWHEIGHT" localSheetId="2">TRUE</definedName>
    <definedName name="QBPRESERVEROWHEIGHT" localSheetId="1">TRUE</definedName>
    <definedName name="QBPRESERVEROWHEIGHT" localSheetId="3">TRUE</definedName>
    <definedName name="QBPRESERVESPACE" localSheetId="2">FALSE</definedName>
    <definedName name="QBPRESERVESPACE" localSheetId="1">FALSE</definedName>
    <definedName name="QBPRESERVESPACE" localSheetId="3">FALSE</definedName>
    <definedName name="QBREPORTCOLAXIS" localSheetId="2">0</definedName>
    <definedName name="QBREPORTCOLAXIS" localSheetId="1">0</definedName>
    <definedName name="QBREPORTCOLAXIS" localSheetId="3">0</definedName>
    <definedName name="QBREPORTCOMPANYID" localSheetId="2">"7a7918c665e54f2fb6cb83b04893ac13"</definedName>
    <definedName name="QBREPORTCOMPANYID" localSheetId="1">"7a7918c665e54f2fb6cb83b04893ac13"</definedName>
    <definedName name="QBREPORTCOMPANYID" localSheetId="3">"7a7918c665e54f2fb6cb83b04893ac13"</definedName>
    <definedName name="QBREPORTCOMPARECOL_ANNUALBUDGET" localSheetId="2">TRUE</definedName>
    <definedName name="QBREPORTCOMPARECOL_ANNUALBUDGET" localSheetId="1">FALSE</definedName>
    <definedName name="QBREPORTCOMPARECOL_ANNUALBUDGET" localSheetId="3">FALSE</definedName>
    <definedName name="QBREPORTCOMPARECOL_AVGCOGS" localSheetId="2">FALSE</definedName>
    <definedName name="QBREPORTCOMPARECOL_AVGCOGS" localSheetId="1">FALSE</definedName>
    <definedName name="QBREPORTCOMPARECOL_AVGCOGS" localSheetId="3">FALSE</definedName>
    <definedName name="QBREPORTCOMPARECOL_AVGPRICE" localSheetId="2">FALSE</definedName>
    <definedName name="QBREPORTCOMPARECOL_AVGPRICE" localSheetId="1">FALSE</definedName>
    <definedName name="QBREPORTCOMPARECOL_AVGPRICE" localSheetId="3">FALSE</definedName>
    <definedName name="QBREPORTCOMPARECOL_BUDDIFF" localSheetId="2">TRUE</definedName>
    <definedName name="QBREPORTCOMPARECOL_BUDDIFF" localSheetId="1">FALSE</definedName>
    <definedName name="QBREPORTCOMPARECOL_BUDDIFF" localSheetId="3">FALSE</definedName>
    <definedName name="QBREPORTCOMPARECOL_BUDGET" localSheetId="2">TRUE</definedName>
    <definedName name="QBREPORTCOMPARECOL_BUDGET" localSheetId="1">FALSE</definedName>
    <definedName name="QBREPORTCOMPARECOL_BUDGET" localSheetId="3">FALSE</definedName>
    <definedName name="QBREPORTCOMPARECOL_BUDPCT" localSheetId="2">FALSE</definedName>
    <definedName name="QBREPORTCOMPARECOL_BUDPCT" localSheetId="1">FALSE</definedName>
    <definedName name="QBREPORTCOMPARECOL_BUDPCT" localSheetId="3">FALSE</definedName>
    <definedName name="QBREPORTCOMPARECOL_COGS" localSheetId="2">FALSE</definedName>
    <definedName name="QBREPORTCOMPARECOL_COGS" localSheetId="1">FALSE</definedName>
    <definedName name="QBREPORTCOMPARECOL_COGS" localSheetId="3">FALSE</definedName>
    <definedName name="QBREPORTCOMPARECOL_EXCLUDEAMOUNT" localSheetId="2">FALSE</definedName>
    <definedName name="QBREPORTCOMPARECOL_EXCLUDEAMOUNT" localSheetId="1">FALSE</definedName>
    <definedName name="QBREPORTCOMPARECOL_EXCLUDEAMOUNT" localSheetId="3">FALSE</definedName>
    <definedName name="QBREPORTCOMPARECOL_EXCLUDECURPERIOD" localSheetId="2">FALSE</definedName>
    <definedName name="QBREPORTCOMPARECOL_EXCLUDECURPERIOD" localSheetId="1">FALSE</definedName>
    <definedName name="QBREPORTCOMPARECOL_EXCLUDECURPERIOD" localSheetId="3">FALSE</definedName>
    <definedName name="QBREPORTCOMPARECOL_FORECAST" localSheetId="2">FALSE</definedName>
    <definedName name="QBREPORTCOMPARECOL_FORECAST" localSheetId="1">FALSE</definedName>
    <definedName name="QBREPORTCOMPARECOL_FORECAST" localSheetId="3">FALSE</definedName>
    <definedName name="QBREPORTCOMPARECOL_GROSSMARGIN" localSheetId="2">FALSE</definedName>
    <definedName name="QBREPORTCOMPARECOL_GROSSMARGIN" localSheetId="1">FALSE</definedName>
    <definedName name="QBREPORTCOMPARECOL_GROSSMARGIN" localSheetId="3">FALSE</definedName>
    <definedName name="QBREPORTCOMPARECOL_GROSSMARGINPCT" localSheetId="2">FALSE</definedName>
    <definedName name="QBREPORTCOMPARECOL_GROSSMARGINPCT" localSheetId="1">FALSE</definedName>
    <definedName name="QBREPORTCOMPARECOL_GROSSMARGINPCT" localSheetId="3">FALSE</definedName>
    <definedName name="QBREPORTCOMPARECOL_HOURS" localSheetId="2">FALSE</definedName>
    <definedName name="QBREPORTCOMPARECOL_HOURS" localSheetId="1">FALSE</definedName>
    <definedName name="QBREPORTCOMPARECOL_HOURS" localSheetId="3">FALSE</definedName>
    <definedName name="QBREPORTCOMPARECOL_PCTCOL" localSheetId="2">FALSE</definedName>
    <definedName name="QBREPORTCOMPARECOL_PCTCOL" localSheetId="1">FALSE</definedName>
    <definedName name="QBREPORTCOMPARECOL_PCTCOL" localSheetId="3">FALSE</definedName>
    <definedName name="QBREPORTCOMPARECOL_PCTEXPENSE" localSheetId="2">FALSE</definedName>
    <definedName name="QBREPORTCOMPARECOL_PCTEXPENSE" localSheetId="1">FALSE</definedName>
    <definedName name="QBREPORTCOMPARECOL_PCTEXPENSE" localSheetId="3">FALSE</definedName>
    <definedName name="QBREPORTCOMPARECOL_PCTINCOME" localSheetId="2">FALSE</definedName>
    <definedName name="QBREPORTCOMPARECOL_PCTINCOME" localSheetId="1">FALSE</definedName>
    <definedName name="QBREPORTCOMPARECOL_PCTINCOME" localSheetId="3">FALSE</definedName>
    <definedName name="QBREPORTCOMPARECOL_PCTOFSALES" localSheetId="2">FALSE</definedName>
    <definedName name="QBREPORTCOMPARECOL_PCTOFSALES" localSheetId="1">FALSE</definedName>
    <definedName name="QBREPORTCOMPARECOL_PCTOFSALES" localSheetId="3">FALSE</definedName>
    <definedName name="QBREPORTCOMPARECOL_PCTROW" localSheetId="2">FALSE</definedName>
    <definedName name="QBREPORTCOMPARECOL_PCTROW" localSheetId="1">FALSE</definedName>
    <definedName name="QBREPORTCOMPARECOL_PCTROW" localSheetId="3">FALSE</definedName>
    <definedName name="QBREPORTCOMPARECOL_PPDIFF" localSheetId="2">FALSE</definedName>
    <definedName name="QBREPORTCOMPARECOL_PPDIFF" localSheetId="1">FALSE</definedName>
    <definedName name="QBREPORTCOMPARECOL_PPDIFF" localSheetId="3">FALSE</definedName>
    <definedName name="QBREPORTCOMPARECOL_PPPCT" localSheetId="2">FALSE</definedName>
    <definedName name="QBREPORTCOMPARECOL_PPPCT" localSheetId="1">FALSE</definedName>
    <definedName name="QBREPORTCOMPARECOL_PPPCT" localSheetId="3">FALSE</definedName>
    <definedName name="QBREPORTCOMPARECOL_PREVPERIOD" localSheetId="2">FALSE</definedName>
    <definedName name="QBREPORTCOMPARECOL_PREVPERIOD" localSheetId="1">FALSE</definedName>
    <definedName name="QBREPORTCOMPARECOL_PREVPERIOD" localSheetId="3">FALSE</definedName>
    <definedName name="QBREPORTCOMPARECOL_PREVYEAR" localSheetId="2">FALSE</definedName>
    <definedName name="QBREPORTCOMPARECOL_PREVYEAR" localSheetId="1">FALSE</definedName>
    <definedName name="QBREPORTCOMPARECOL_PREVYEAR" localSheetId="3">TRUE</definedName>
    <definedName name="QBREPORTCOMPARECOL_PYDIFF" localSheetId="2">FALSE</definedName>
    <definedName name="QBREPORTCOMPARECOL_PYDIFF" localSheetId="1">FALSE</definedName>
    <definedName name="QBREPORTCOMPARECOL_PYDIFF" localSheetId="3">TRUE</definedName>
    <definedName name="QBREPORTCOMPARECOL_PYPCT" localSheetId="2">FALSE</definedName>
    <definedName name="QBREPORTCOMPARECOL_PYPCT" localSheetId="1">FALSE</definedName>
    <definedName name="QBREPORTCOMPARECOL_PYPCT" localSheetId="3">TRUE</definedName>
    <definedName name="QBREPORTCOMPARECOL_QTY" localSheetId="2">FALSE</definedName>
    <definedName name="QBREPORTCOMPARECOL_QTY" localSheetId="1">FALSE</definedName>
    <definedName name="QBREPORTCOMPARECOL_QTY" localSheetId="3">FALSE</definedName>
    <definedName name="QBREPORTCOMPARECOL_RATE" localSheetId="2">FALSE</definedName>
    <definedName name="QBREPORTCOMPARECOL_RATE" localSheetId="1">FALSE</definedName>
    <definedName name="QBREPORTCOMPARECOL_RATE" localSheetId="3">FALSE</definedName>
    <definedName name="QBREPORTCOMPARECOL_TRIPBILLEDMILES" localSheetId="2">FALSE</definedName>
    <definedName name="QBREPORTCOMPARECOL_TRIPBILLEDMILES" localSheetId="1">FALSE</definedName>
    <definedName name="QBREPORTCOMPARECOL_TRIPBILLEDMILES" localSheetId="3">FALSE</definedName>
    <definedName name="QBREPORTCOMPARECOL_TRIPBILLINGAMOUNT" localSheetId="2">FALSE</definedName>
    <definedName name="QBREPORTCOMPARECOL_TRIPBILLINGAMOUNT" localSheetId="1">FALSE</definedName>
    <definedName name="QBREPORTCOMPARECOL_TRIPBILLINGAMOUNT" localSheetId="3">FALSE</definedName>
    <definedName name="QBREPORTCOMPARECOL_TRIPMILES" localSheetId="2">FALSE</definedName>
    <definedName name="QBREPORTCOMPARECOL_TRIPMILES" localSheetId="1">FALSE</definedName>
    <definedName name="QBREPORTCOMPARECOL_TRIPMILES" localSheetId="3">FALSE</definedName>
    <definedName name="QBREPORTCOMPARECOL_TRIPNOTBILLABLEMILES" localSheetId="2">FALSE</definedName>
    <definedName name="QBREPORTCOMPARECOL_TRIPNOTBILLABLEMILES" localSheetId="1">FALSE</definedName>
    <definedName name="QBREPORTCOMPARECOL_TRIPNOTBILLABLEMILES" localSheetId="3">FALSE</definedName>
    <definedName name="QBREPORTCOMPARECOL_TRIPTAXDEDUCTIBLEAMOUNT" localSheetId="2">FALSE</definedName>
    <definedName name="QBREPORTCOMPARECOL_TRIPTAXDEDUCTIBLEAMOUNT" localSheetId="1">FALSE</definedName>
    <definedName name="QBREPORTCOMPARECOL_TRIPTAXDEDUCTIBLEAMOUNT" localSheetId="3">FALSE</definedName>
    <definedName name="QBREPORTCOMPARECOL_TRIPUNBILLEDMILES" localSheetId="2">FALSE</definedName>
    <definedName name="QBREPORTCOMPARECOL_TRIPUNBILLEDMILES" localSheetId="1">FALSE</definedName>
    <definedName name="QBREPORTCOMPARECOL_TRIPUNBILLEDMILES" localSheetId="3">FALSE</definedName>
    <definedName name="QBREPORTCOMPARECOL_YTD" localSheetId="2">TRUE</definedName>
    <definedName name="QBREPORTCOMPARECOL_YTD" localSheetId="1">FALSE</definedName>
    <definedName name="QBREPORTCOMPARECOL_YTD" localSheetId="3">FALSE</definedName>
    <definedName name="QBREPORTCOMPARECOL_YTDBUDGET" localSheetId="2">TRUE</definedName>
    <definedName name="QBREPORTCOMPARECOL_YTDBUDGET" localSheetId="1">FALSE</definedName>
    <definedName name="QBREPORTCOMPARECOL_YTDBUDGET" localSheetId="3">FALSE</definedName>
    <definedName name="QBREPORTCOMPARECOL_YTDPCT" localSheetId="2">FALSE</definedName>
    <definedName name="QBREPORTCOMPARECOL_YTDPCT" localSheetId="1">FALSE</definedName>
    <definedName name="QBREPORTCOMPARECOL_YTDPCT" localSheetId="3">FALSE</definedName>
    <definedName name="QBREPORTROWAXIS" localSheetId="2">11</definedName>
    <definedName name="QBREPORTROWAXIS" localSheetId="1">11</definedName>
    <definedName name="QBREPORTROWAXIS" localSheetId="3">11</definedName>
    <definedName name="QBREPORTSUBCOLAXIS" localSheetId="2">24</definedName>
    <definedName name="QBREPORTSUBCOLAXIS" localSheetId="1">0</definedName>
    <definedName name="QBREPORTSUBCOLAXIS" localSheetId="3">24</definedName>
    <definedName name="QBREPORTTYPE" localSheetId="2">273</definedName>
    <definedName name="QBREPORTTYPE" localSheetId="1">4</definedName>
    <definedName name="QBREPORTTYPE" localSheetId="3">0</definedName>
    <definedName name="QBROWHEADERS" localSheetId="2">8</definedName>
    <definedName name="QBROWHEADERS" localSheetId="1">8</definedName>
    <definedName name="QBROWHEADERS" localSheetId="3">8</definedName>
    <definedName name="QBSTARTDATE" localSheetId="2">20221001</definedName>
    <definedName name="QBSTARTDATE" localSheetId="1">20221001</definedName>
    <definedName name="QBSTARTDATE" localSheetId="3">20220101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8" i="5" l="1"/>
  <c r="N148" i="5"/>
  <c r="M148" i="5"/>
  <c r="L148" i="5"/>
  <c r="K148" i="5"/>
  <c r="J148" i="5"/>
  <c r="I148" i="5"/>
  <c r="O147" i="5"/>
  <c r="N147" i="5"/>
  <c r="M147" i="5"/>
  <c r="L147" i="5"/>
  <c r="K147" i="5"/>
  <c r="J147" i="5"/>
  <c r="I147" i="5"/>
  <c r="O146" i="5"/>
  <c r="N146" i="5"/>
  <c r="M146" i="5"/>
  <c r="L146" i="5"/>
  <c r="K146" i="5"/>
  <c r="J146" i="5"/>
  <c r="I146" i="5"/>
  <c r="N145" i="5"/>
  <c r="K145" i="5"/>
  <c r="N144" i="5"/>
  <c r="K144" i="5"/>
  <c r="N143" i="5"/>
  <c r="K143" i="5"/>
  <c r="O140" i="5"/>
  <c r="N140" i="5"/>
  <c r="M140" i="5"/>
  <c r="L140" i="5"/>
  <c r="K140" i="5"/>
  <c r="J140" i="5"/>
  <c r="I140" i="5"/>
  <c r="O139" i="5"/>
  <c r="N139" i="5"/>
  <c r="M139" i="5"/>
  <c r="L139" i="5"/>
  <c r="K139" i="5"/>
  <c r="J139" i="5"/>
  <c r="I139" i="5"/>
  <c r="N138" i="5"/>
  <c r="K138" i="5"/>
  <c r="O137" i="5"/>
  <c r="N137" i="5"/>
  <c r="M137" i="5"/>
  <c r="L137" i="5"/>
  <c r="K137" i="5"/>
  <c r="J137" i="5"/>
  <c r="I137" i="5"/>
  <c r="N136" i="5"/>
  <c r="K136" i="5"/>
  <c r="N135" i="5"/>
  <c r="K135" i="5"/>
  <c r="N134" i="5"/>
  <c r="K134" i="5"/>
  <c r="N133" i="5"/>
  <c r="K133" i="5"/>
  <c r="N132" i="5"/>
  <c r="K132" i="5"/>
  <c r="N131" i="5"/>
  <c r="K131" i="5"/>
  <c r="N130" i="5"/>
  <c r="K130" i="5"/>
  <c r="O128" i="5"/>
  <c r="N128" i="5"/>
  <c r="M128" i="5"/>
  <c r="L128" i="5"/>
  <c r="K128" i="5"/>
  <c r="J128" i="5"/>
  <c r="I128" i="5"/>
  <c r="N127" i="5"/>
  <c r="K127" i="5"/>
  <c r="O126" i="5"/>
  <c r="N126" i="5"/>
  <c r="M126" i="5"/>
  <c r="L126" i="5"/>
  <c r="K126" i="5"/>
  <c r="J126" i="5"/>
  <c r="I126" i="5"/>
  <c r="N124" i="5"/>
  <c r="K124" i="5"/>
  <c r="N123" i="5"/>
  <c r="K123" i="5"/>
  <c r="N122" i="5"/>
  <c r="K122" i="5"/>
  <c r="N121" i="5"/>
  <c r="K121" i="5"/>
  <c r="O120" i="5"/>
  <c r="N120" i="5"/>
  <c r="M120" i="5"/>
  <c r="L120" i="5"/>
  <c r="K120" i="5"/>
  <c r="J120" i="5"/>
  <c r="I120" i="5"/>
  <c r="N119" i="5"/>
  <c r="K119" i="5"/>
  <c r="N118" i="5"/>
  <c r="K118" i="5"/>
  <c r="N116" i="5"/>
  <c r="K116" i="5"/>
  <c r="O115" i="5"/>
  <c r="N115" i="5"/>
  <c r="M115" i="5"/>
  <c r="L115" i="5"/>
  <c r="K115" i="5"/>
  <c r="J115" i="5"/>
  <c r="I115" i="5"/>
  <c r="N114" i="5"/>
  <c r="K114" i="5"/>
  <c r="N113" i="5"/>
  <c r="K113" i="5"/>
  <c r="O111" i="5"/>
  <c r="N111" i="5"/>
  <c r="M111" i="5"/>
  <c r="L111" i="5"/>
  <c r="K111" i="5"/>
  <c r="J111" i="5"/>
  <c r="I111" i="5"/>
  <c r="N110" i="5"/>
  <c r="K110" i="5"/>
  <c r="O108" i="5"/>
  <c r="N108" i="5"/>
  <c r="M108" i="5"/>
  <c r="L108" i="5"/>
  <c r="K108" i="5"/>
  <c r="J108" i="5"/>
  <c r="I108" i="5"/>
  <c r="N107" i="5"/>
  <c r="K107" i="5"/>
  <c r="O103" i="5"/>
  <c r="N103" i="5"/>
  <c r="M103" i="5"/>
  <c r="L103" i="5"/>
  <c r="K103" i="5"/>
  <c r="J103" i="5"/>
  <c r="I103" i="5"/>
  <c r="N102" i="5"/>
  <c r="K102" i="5"/>
  <c r="N101" i="5"/>
  <c r="K101" i="5"/>
  <c r="N100" i="5"/>
  <c r="K100" i="5"/>
  <c r="N99" i="5"/>
  <c r="K99" i="5"/>
  <c r="N98" i="5"/>
  <c r="K98" i="5"/>
  <c r="O95" i="5"/>
  <c r="N95" i="5"/>
  <c r="M95" i="5"/>
  <c r="L95" i="5"/>
  <c r="K95" i="5"/>
  <c r="J95" i="5"/>
  <c r="I95" i="5"/>
  <c r="N94" i="5"/>
  <c r="K94" i="5"/>
  <c r="N93" i="5"/>
  <c r="K93" i="5"/>
  <c r="N92" i="5"/>
  <c r="K92" i="5"/>
  <c r="N91" i="5"/>
  <c r="K91" i="5"/>
  <c r="L89" i="5"/>
  <c r="I89" i="5"/>
  <c r="O86" i="5"/>
  <c r="N86" i="5"/>
  <c r="M86" i="5"/>
  <c r="L86" i="5"/>
  <c r="K86" i="5"/>
  <c r="J86" i="5"/>
  <c r="I86" i="5"/>
  <c r="N85" i="5"/>
  <c r="K85" i="5"/>
  <c r="N84" i="5"/>
  <c r="K84" i="5"/>
  <c r="N83" i="5"/>
  <c r="K83" i="5"/>
  <c r="N82" i="5"/>
  <c r="K82" i="5"/>
  <c r="N80" i="5"/>
  <c r="K80" i="5"/>
  <c r="O79" i="5"/>
  <c r="N79" i="5"/>
  <c r="M79" i="5"/>
  <c r="L79" i="5"/>
  <c r="K79" i="5"/>
  <c r="J79" i="5"/>
  <c r="I79" i="5"/>
  <c r="N78" i="5"/>
  <c r="K78" i="5"/>
  <c r="N77" i="5"/>
  <c r="K77" i="5"/>
  <c r="O75" i="5"/>
  <c r="N75" i="5"/>
  <c r="M75" i="5"/>
  <c r="L75" i="5"/>
  <c r="K75" i="5"/>
  <c r="J75" i="5"/>
  <c r="I75" i="5"/>
  <c r="N74" i="5"/>
  <c r="K74" i="5"/>
  <c r="N73" i="5"/>
  <c r="K73" i="5"/>
  <c r="N71" i="5"/>
  <c r="K71" i="5"/>
  <c r="N70" i="5"/>
  <c r="K70" i="5"/>
  <c r="O68" i="5"/>
  <c r="N68" i="5"/>
  <c r="M68" i="5"/>
  <c r="L68" i="5"/>
  <c r="K68" i="5"/>
  <c r="J68" i="5"/>
  <c r="I68" i="5"/>
  <c r="N67" i="5"/>
  <c r="K67" i="5"/>
  <c r="N66" i="5"/>
  <c r="K66" i="5"/>
  <c r="N64" i="5"/>
  <c r="K64" i="5"/>
  <c r="O62" i="5"/>
  <c r="N62" i="5"/>
  <c r="M62" i="5"/>
  <c r="L62" i="5"/>
  <c r="K62" i="5"/>
  <c r="J62" i="5"/>
  <c r="I62" i="5"/>
  <c r="N61" i="5"/>
  <c r="K61" i="5"/>
  <c r="O59" i="5"/>
  <c r="N59" i="5"/>
  <c r="M59" i="5"/>
  <c r="L59" i="5"/>
  <c r="K59" i="5"/>
  <c r="J59" i="5"/>
  <c r="I59" i="5"/>
  <c r="N58" i="5"/>
  <c r="K58" i="5"/>
  <c r="O56" i="5"/>
  <c r="N56" i="5"/>
  <c r="M56" i="5"/>
  <c r="L56" i="5"/>
  <c r="K56" i="5"/>
  <c r="J56" i="5"/>
  <c r="I56" i="5"/>
  <c r="O55" i="5"/>
  <c r="N55" i="5"/>
  <c r="M55" i="5"/>
  <c r="L55" i="5"/>
  <c r="K55" i="5"/>
  <c r="J55" i="5"/>
  <c r="I55" i="5"/>
  <c r="N54" i="5"/>
  <c r="K54" i="5"/>
  <c r="N53" i="5"/>
  <c r="K53" i="5"/>
  <c r="O50" i="5"/>
  <c r="N50" i="5"/>
  <c r="M50" i="5"/>
  <c r="L50" i="5"/>
  <c r="K50" i="5"/>
  <c r="J50" i="5"/>
  <c r="I50" i="5"/>
  <c r="O49" i="5"/>
  <c r="N49" i="5"/>
  <c r="M49" i="5"/>
  <c r="L49" i="5"/>
  <c r="K49" i="5"/>
  <c r="J49" i="5"/>
  <c r="I49" i="5"/>
  <c r="N48" i="5"/>
  <c r="K48" i="5"/>
  <c r="N46" i="5"/>
  <c r="K46" i="5"/>
  <c r="O45" i="5"/>
  <c r="N45" i="5"/>
  <c r="M45" i="5"/>
  <c r="L45" i="5"/>
  <c r="K45" i="5"/>
  <c r="J45" i="5"/>
  <c r="I45" i="5"/>
  <c r="N44" i="5"/>
  <c r="K44" i="5"/>
  <c r="N43" i="5"/>
  <c r="K43" i="5"/>
  <c r="N42" i="5"/>
  <c r="K42" i="5"/>
  <c r="N41" i="5"/>
  <c r="K41" i="5"/>
  <c r="O39" i="5"/>
  <c r="N39" i="5"/>
  <c r="M39" i="5"/>
  <c r="L39" i="5"/>
  <c r="K39" i="5"/>
  <c r="J39" i="5"/>
  <c r="I39" i="5"/>
  <c r="N38" i="5"/>
  <c r="K38" i="5"/>
  <c r="N37" i="5"/>
  <c r="K37" i="5"/>
  <c r="O33" i="5"/>
  <c r="N33" i="5"/>
  <c r="M33" i="5"/>
  <c r="L33" i="5"/>
  <c r="K33" i="5"/>
  <c r="J33" i="5"/>
  <c r="I33" i="5"/>
  <c r="O32" i="5"/>
  <c r="N32" i="5"/>
  <c r="M32" i="5"/>
  <c r="L32" i="5"/>
  <c r="K32" i="5"/>
  <c r="J32" i="5"/>
  <c r="I32" i="5"/>
  <c r="N31" i="5"/>
  <c r="K31" i="5"/>
  <c r="O30" i="5"/>
  <c r="N30" i="5"/>
  <c r="M30" i="5"/>
  <c r="L30" i="5"/>
  <c r="K30" i="5"/>
  <c r="J30" i="5"/>
  <c r="I30" i="5"/>
  <c r="N29" i="5"/>
  <c r="K29" i="5"/>
  <c r="N28" i="5"/>
  <c r="K28" i="5"/>
  <c r="O27" i="5"/>
  <c r="N27" i="5"/>
  <c r="M27" i="5"/>
  <c r="L27" i="5"/>
  <c r="K27" i="5"/>
  <c r="J27" i="5"/>
  <c r="I27" i="5"/>
  <c r="N26" i="5"/>
  <c r="K26" i="5"/>
  <c r="N25" i="5"/>
  <c r="K25" i="5"/>
  <c r="N23" i="5"/>
  <c r="K23" i="5"/>
  <c r="N22" i="5"/>
  <c r="K22" i="5"/>
  <c r="N21" i="5"/>
  <c r="K21" i="5"/>
  <c r="N19" i="5"/>
  <c r="K19" i="5"/>
  <c r="O17" i="5"/>
  <c r="N17" i="5"/>
  <c r="M17" i="5"/>
  <c r="L17" i="5"/>
  <c r="K17" i="5"/>
  <c r="J17" i="5"/>
  <c r="I17" i="5"/>
  <c r="N15" i="5"/>
  <c r="K15" i="5"/>
  <c r="N14" i="5"/>
  <c r="K14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L146" i="4"/>
  <c r="K146" i="4"/>
  <c r="J146" i="4"/>
  <c r="I146" i="4"/>
  <c r="L145" i="4"/>
  <c r="K145" i="4"/>
  <c r="J145" i="4"/>
  <c r="I145" i="4"/>
  <c r="L144" i="4"/>
  <c r="K144" i="4"/>
  <c r="J144" i="4"/>
  <c r="I144" i="4"/>
  <c r="L143" i="4"/>
  <c r="K143" i="4"/>
  <c r="L142" i="4"/>
  <c r="K142" i="4"/>
  <c r="L141" i="4"/>
  <c r="K141" i="4"/>
  <c r="L138" i="4"/>
  <c r="K138" i="4"/>
  <c r="J138" i="4"/>
  <c r="I138" i="4"/>
  <c r="L137" i="4"/>
  <c r="K137" i="4"/>
  <c r="J137" i="4"/>
  <c r="I137" i="4"/>
  <c r="L136" i="4"/>
  <c r="K136" i="4"/>
  <c r="L135" i="4"/>
  <c r="K135" i="4"/>
  <c r="J135" i="4"/>
  <c r="I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6" i="4"/>
  <c r="K126" i="4"/>
  <c r="J126" i="4"/>
  <c r="I126" i="4"/>
  <c r="L125" i="4"/>
  <c r="K125" i="4"/>
  <c r="J125" i="4"/>
  <c r="I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J119" i="4"/>
  <c r="I119" i="4"/>
  <c r="L118" i="4"/>
  <c r="K118" i="4"/>
  <c r="L117" i="4"/>
  <c r="K117" i="4"/>
  <c r="L115" i="4"/>
  <c r="K115" i="4"/>
  <c r="L114" i="4"/>
  <c r="K114" i="4"/>
  <c r="J114" i="4"/>
  <c r="I114" i="4"/>
  <c r="L113" i="4"/>
  <c r="K113" i="4"/>
  <c r="L112" i="4"/>
  <c r="K112" i="4"/>
  <c r="L110" i="4"/>
  <c r="K110" i="4"/>
  <c r="J110" i="4"/>
  <c r="I110" i="4"/>
  <c r="L109" i="4"/>
  <c r="K109" i="4"/>
  <c r="L107" i="4"/>
  <c r="K107" i="4"/>
  <c r="J107" i="4"/>
  <c r="I107" i="4"/>
  <c r="L106" i="4"/>
  <c r="K106" i="4"/>
  <c r="L105" i="4"/>
  <c r="K105" i="4"/>
  <c r="L102" i="4"/>
  <c r="K102" i="4"/>
  <c r="J102" i="4"/>
  <c r="I102" i="4"/>
  <c r="L101" i="4"/>
  <c r="K101" i="4"/>
  <c r="L100" i="4"/>
  <c r="K100" i="4"/>
  <c r="L99" i="4"/>
  <c r="K99" i="4"/>
  <c r="L98" i="4"/>
  <c r="K98" i="4"/>
  <c r="L97" i="4"/>
  <c r="K97" i="4"/>
  <c r="L94" i="4"/>
  <c r="K94" i="4"/>
  <c r="J94" i="4"/>
  <c r="I94" i="4"/>
  <c r="L93" i="4"/>
  <c r="K93" i="4"/>
  <c r="L92" i="4"/>
  <c r="K92" i="4"/>
  <c r="L91" i="4"/>
  <c r="K91" i="4"/>
  <c r="L90" i="4"/>
  <c r="K90" i="4"/>
  <c r="L88" i="4"/>
  <c r="K88" i="4"/>
  <c r="J88" i="4"/>
  <c r="I88" i="4"/>
  <c r="L87" i="4"/>
  <c r="K87" i="4"/>
  <c r="L85" i="4"/>
  <c r="K85" i="4"/>
  <c r="J85" i="4"/>
  <c r="I85" i="4"/>
  <c r="L84" i="4"/>
  <c r="K84" i="4"/>
  <c r="L83" i="4"/>
  <c r="K83" i="4"/>
  <c r="L82" i="4"/>
  <c r="K82" i="4"/>
  <c r="L81" i="4"/>
  <c r="K81" i="4"/>
  <c r="L79" i="4"/>
  <c r="K79" i="4"/>
  <c r="L78" i="4"/>
  <c r="K78" i="4"/>
  <c r="J78" i="4"/>
  <c r="I78" i="4"/>
  <c r="L77" i="4"/>
  <c r="K77" i="4"/>
  <c r="L76" i="4"/>
  <c r="K76" i="4"/>
  <c r="L74" i="4"/>
  <c r="K74" i="4"/>
  <c r="J74" i="4"/>
  <c r="I74" i="4"/>
  <c r="L73" i="4"/>
  <c r="K73" i="4"/>
  <c r="L72" i="4"/>
  <c r="K72" i="4"/>
  <c r="L71" i="4"/>
  <c r="K71" i="4"/>
  <c r="L70" i="4"/>
  <c r="K70" i="4"/>
  <c r="L69" i="4"/>
  <c r="K69" i="4"/>
  <c r="L67" i="4"/>
  <c r="K67" i="4"/>
  <c r="J67" i="4"/>
  <c r="I67" i="4"/>
  <c r="L66" i="4"/>
  <c r="K66" i="4"/>
  <c r="L65" i="4"/>
  <c r="K65" i="4"/>
  <c r="L64" i="4"/>
  <c r="K64" i="4"/>
  <c r="L63" i="4"/>
  <c r="K63" i="4"/>
  <c r="L61" i="4"/>
  <c r="K61" i="4"/>
  <c r="J61" i="4"/>
  <c r="I61" i="4"/>
  <c r="L60" i="4"/>
  <c r="K60" i="4"/>
  <c r="L58" i="4"/>
  <c r="K58" i="4"/>
  <c r="J58" i="4"/>
  <c r="I58" i="4"/>
  <c r="L57" i="4"/>
  <c r="K57" i="4"/>
  <c r="L55" i="4"/>
  <c r="K55" i="4"/>
  <c r="J55" i="4"/>
  <c r="I55" i="4"/>
  <c r="L54" i="4"/>
  <c r="K54" i="4"/>
  <c r="J54" i="4"/>
  <c r="I54" i="4"/>
  <c r="L53" i="4"/>
  <c r="K53" i="4"/>
  <c r="L52" i="4"/>
  <c r="K52" i="4"/>
  <c r="L49" i="4"/>
  <c r="K49" i="4"/>
  <c r="J49" i="4"/>
  <c r="I49" i="4"/>
  <c r="L48" i="4"/>
  <c r="K48" i="4"/>
  <c r="J48" i="4"/>
  <c r="I48" i="4"/>
  <c r="L47" i="4"/>
  <c r="K47" i="4"/>
  <c r="L45" i="4"/>
  <c r="K45" i="4"/>
  <c r="L44" i="4"/>
  <c r="K44" i="4"/>
  <c r="J44" i="4"/>
  <c r="I44" i="4"/>
  <c r="L43" i="4"/>
  <c r="K43" i="4"/>
  <c r="L42" i="4"/>
  <c r="K42" i="4"/>
  <c r="L41" i="4"/>
  <c r="K41" i="4"/>
  <c r="L39" i="4"/>
  <c r="K39" i="4"/>
  <c r="J39" i="4"/>
  <c r="I39" i="4"/>
  <c r="L38" i="4"/>
  <c r="K38" i="4"/>
  <c r="L37" i="4"/>
  <c r="K37" i="4"/>
  <c r="L33" i="4"/>
  <c r="K33" i="4"/>
  <c r="J33" i="4"/>
  <c r="I33" i="4"/>
  <c r="L32" i="4"/>
  <c r="K32" i="4"/>
  <c r="J32" i="4"/>
  <c r="I32" i="4"/>
  <c r="L31" i="4"/>
  <c r="K31" i="4"/>
  <c r="L30" i="4"/>
  <c r="K30" i="4"/>
  <c r="J30" i="4"/>
  <c r="I30" i="4"/>
  <c r="L29" i="4"/>
  <c r="K29" i="4"/>
  <c r="L28" i="4"/>
  <c r="K28" i="4"/>
  <c r="L27" i="4"/>
  <c r="K27" i="4"/>
  <c r="J27" i="4"/>
  <c r="I27" i="4"/>
  <c r="L26" i="4"/>
  <c r="K26" i="4"/>
  <c r="L25" i="4"/>
  <c r="K25" i="4"/>
  <c r="L23" i="4"/>
  <c r="K23" i="4"/>
  <c r="L22" i="4"/>
  <c r="K22" i="4"/>
  <c r="L21" i="4"/>
  <c r="K21" i="4"/>
  <c r="L19" i="4"/>
  <c r="K19" i="4"/>
  <c r="L17" i="4"/>
  <c r="K17" i="4"/>
  <c r="J17" i="4"/>
  <c r="I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T456" i="3"/>
  <c r="S456" i="3"/>
  <c r="R456" i="3"/>
  <c r="T455" i="3"/>
  <c r="S455" i="3"/>
  <c r="R455" i="3"/>
  <c r="T454" i="3"/>
  <c r="S454" i="3"/>
  <c r="R454" i="3"/>
  <c r="T453" i="3"/>
  <c r="S453" i="3"/>
  <c r="R453" i="3"/>
  <c r="T450" i="3"/>
  <c r="S450" i="3"/>
  <c r="R450" i="3"/>
  <c r="T445" i="3"/>
  <c r="S445" i="3"/>
  <c r="R445" i="3"/>
  <c r="T444" i="3"/>
  <c r="S444" i="3"/>
  <c r="R444" i="3"/>
  <c r="T443" i="3"/>
  <c r="S443" i="3"/>
  <c r="R443" i="3"/>
  <c r="T440" i="3"/>
  <c r="S440" i="3"/>
  <c r="R440" i="3"/>
  <c r="T436" i="3"/>
  <c r="S436" i="3"/>
  <c r="R436" i="3"/>
  <c r="T432" i="3"/>
  <c r="S432" i="3"/>
  <c r="R432" i="3"/>
  <c r="T428" i="3"/>
  <c r="S428" i="3"/>
  <c r="R428" i="3"/>
  <c r="T425" i="3"/>
  <c r="S425" i="3"/>
  <c r="R425" i="3"/>
  <c r="T421" i="3"/>
  <c r="S421" i="3"/>
  <c r="R421" i="3"/>
  <c r="T420" i="3"/>
  <c r="S420" i="3"/>
  <c r="R420" i="3"/>
  <c r="T419" i="3"/>
  <c r="S419" i="3"/>
  <c r="R419" i="3"/>
  <c r="T410" i="3"/>
  <c r="S410" i="3"/>
  <c r="R410" i="3"/>
  <c r="T407" i="3"/>
  <c r="S407" i="3"/>
  <c r="R407" i="3"/>
  <c r="T401" i="3"/>
  <c r="S401" i="3"/>
  <c r="R401" i="3"/>
  <c r="T400" i="3"/>
  <c r="S400" i="3"/>
  <c r="R400" i="3"/>
  <c r="T397" i="3"/>
  <c r="S397" i="3"/>
  <c r="R397" i="3"/>
  <c r="T301" i="3"/>
  <c r="S301" i="3"/>
  <c r="R301" i="3"/>
  <c r="T297" i="3"/>
  <c r="S297" i="3"/>
  <c r="R297" i="3"/>
  <c r="T296" i="3"/>
  <c r="S296" i="3"/>
  <c r="R296" i="3"/>
  <c r="T290" i="3"/>
  <c r="S290" i="3"/>
  <c r="R290" i="3"/>
  <c r="T285" i="3"/>
  <c r="S285" i="3"/>
  <c r="R285" i="3"/>
  <c r="T284" i="3"/>
  <c r="S284" i="3"/>
  <c r="R284" i="3"/>
  <c r="T279" i="3"/>
  <c r="S279" i="3"/>
  <c r="R279" i="3"/>
  <c r="T278" i="3"/>
  <c r="S278" i="3"/>
  <c r="R278" i="3"/>
  <c r="T272" i="3"/>
  <c r="S272" i="3"/>
  <c r="R272" i="3"/>
  <c r="T262" i="3"/>
  <c r="S262" i="3"/>
  <c r="R262" i="3"/>
  <c r="T256" i="3"/>
  <c r="S256" i="3"/>
  <c r="R256" i="3"/>
  <c r="T255" i="3"/>
  <c r="S255" i="3"/>
  <c r="R255" i="3"/>
  <c r="T249" i="3"/>
  <c r="S249" i="3"/>
  <c r="R249" i="3"/>
  <c r="T246" i="3"/>
  <c r="S246" i="3"/>
  <c r="R246" i="3"/>
  <c r="T242" i="3"/>
  <c r="S242" i="3"/>
  <c r="R242" i="3"/>
  <c r="T241" i="3"/>
  <c r="S241" i="3"/>
  <c r="R241" i="3"/>
  <c r="T237" i="3"/>
  <c r="S237" i="3"/>
  <c r="R237" i="3"/>
  <c r="T236" i="3"/>
  <c r="S236" i="3"/>
  <c r="R236" i="3"/>
  <c r="T233" i="3"/>
  <c r="S233" i="3"/>
  <c r="R233" i="3"/>
  <c r="T225" i="3"/>
  <c r="S225" i="3"/>
  <c r="R225" i="3"/>
  <c r="T221" i="3"/>
  <c r="S221" i="3"/>
  <c r="R221" i="3"/>
  <c r="T215" i="3"/>
  <c r="S215" i="3"/>
  <c r="R215" i="3"/>
  <c r="T214" i="3"/>
  <c r="S214" i="3"/>
  <c r="R214" i="3"/>
  <c r="T209" i="3"/>
  <c r="S209" i="3"/>
  <c r="R209" i="3"/>
  <c r="T208" i="3"/>
  <c r="S208" i="3"/>
  <c r="R208" i="3"/>
  <c r="T204" i="3"/>
  <c r="S204" i="3"/>
  <c r="R204" i="3"/>
  <c r="T200" i="3"/>
  <c r="S200" i="3"/>
  <c r="R200" i="3"/>
  <c r="T194" i="3"/>
  <c r="S194" i="3"/>
  <c r="R194" i="3"/>
  <c r="T190" i="3"/>
  <c r="S190" i="3"/>
  <c r="R190" i="3"/>
  <c r="T189" i="3"/>
  <c r="S189" i="3"/>
  <c r="R189" i="3"/>
  <c r="T170" i="3"/>
  <c r="S170" i="3"/>
  <c r="R170" i="3"/>
  <c r="T167" i="3"/>
  <c r="S167" i="3"/>
  <c r="R167" i="3"/>
  <c r="T163" i="3"/>
  <c r="S163" i="3"/>
  <c r="R163" i="3"/>
  <c r="T162" i="3"/>
  <c r="S162" i="3"/>
  <c r="R162" i="3"/>
  <c r="T156" i="3"/>
  <c r="S156" i="3"/>
  <c r="R156" i="3"/>
  <c r="T155" i="3"/>
  <c r="S155" i="3"/>
  <c r="R155" i="3"/>
  <c r="T151" i="3"/>
  <c r="S151" i="3"/>
  <c r="R151" i="3"/>
  <c r="T150" i="3"/>
  <c r="S150" i="3"/>
  <c r="R150" i="3"/>
  <c r="T149" i="3"/>
  <c r="S149" i="3"/>
  <c r="R149" i="3"/>
  <c r="T146" i="3"/>
  <c r="S146" i="3"/>
  <c r="R146" i="3"/>
  <c r="T138" i="3"/>
  <c r="S138" i="3"/>
  <c r="R138" i="3"/>
  <c r="T137" i="3"/>
  <c r="S137" i="3"/>
  <c r="R137" i="3"/>
  <c r="T136" i="3"/>
  <c r="S136" i="3"/>
  <c r="R136" i="3"/>
  <c r="T127" i="3"/>
  <c r="S127" i="3"/>
  <c r="R127" i="3"/>
  <c r="T126" i="3"/>
  <c r="S126" i="3"/>
  <c r="R126" i="3"/>
  <c r="T118" i="3"/>
  <c r="S118" i="3"/>
  <c r="R118" i="3"/>
  <c r="T105" i="3"/>
  <c r="S105" i="3"/>
  <c r="R105" i="3"/>
  <c r="T104" i="3"/>
  <c r="S104" i="3"/>
  <c r="R104" i="3"/>
  <c r="T103" i="3"/>
  <c r="S103" i="3"/>
  <c r="R103" i="3"/>
  <c r="T99" i="3"/>
  <c r="S99" i="3"/>
  <c r="R99" i="3"/>
  <c r="T98" i="3"/>
  <c r="S98" i="3"/>
  <c r="R98" i="3"/>
  <c r="T81" i="3"/>
  <c r="S81" i="3"/>
  <c r="R81" i="3"/>
  <c r="T78" i="3"/>
  <c r="S78" i="3"/>
  <c r="R78" i="3"/>
  <c r="T77" i="3"/>
  <c r="S77" i="3"/>
  <c r="R77" i="3"/>
  <c r="T73" i="3"/>
  <c r="S73" i="3"/>
  <c r="R73" i="3"/>
  <c r="T68" i="3"/>
  <c r="S68" i="3"/>
  <c r="R68" i="3"/>
  <c r="T63" i="3"/>
  <c r="S63" i="3"/>
  <c r="R63" i="3"/>
  <c r="T60" i="3"/>
  <c r="S60" i="3"/>
  <c r="R60" i="3"/>
  <c r="T55" i="3"/>
  <c r="S55" i="3"/>
  <c r="R55" i="3"/>
  <c r="T50" i="3"/>
  <c r="S50" i="3"/>
  <c r="R50" i="3"/>
  <c r="T49" i="3"/>
  <c r="S49" i="3"/>
  <c r="R49" i="3"/>
  <c r="T46" i="3"/>
  <c r="S46" i="3"/>
  <c r="R46" i="3"/>
  <c r="T30" i="3"/>
  <c r="S30" i="3"/>
  <c r="R30" i="3"/>
  <c r="T27" i="3"/>
  <c r="S27" i="3"/>
  <c r="R27" i="3"/>
  <c r="T24" i="3"/>
  <c r="S24" i="3"/>
  <c r="R24" i="3"/>
  <c r="T21" i="3"/>
  <c r="S21" i="3"/>
  <c r="R21" i="3"/>
  <c r="T18" i="3"/>
  <c r="S18" i="3"/>
  <c r="R18" i="3"/>
  <c r="T15" i="3"/>
  <c r="S15" i="3"/>
  <c r="R15" i="3"/>
  <c r="T12" i="3"/>
  <c r="S12" i="3"/>
  <c r="R12" i="3"/>
  <c r="T9" i="3"/>
  <c r="S9" i="3"/>
  <c r="R9" i="3"/>
  <c r="T6" i="3"/>
  <c r="S6" i="3"/>
  <c r="R6" i="3"/>
</calcChain>
</file>

<file path=xl/sharedStrings.xml><?xml version="1.0" encoding="utf-8"?>
<sst xmlns="http://schemas.openxmlformats.org/spreadsheetml/2006/main" count="2121" uniqueCount="610">
  <si>
    <t>Profit &amp; Loss Statement</t>
  </si>
  <si>
    <t>Jacksonville</t>
  </si>
  <si>
    <t>Oct 22</t>
  </si>
  <si>
    <t>Jan - Oct 22</t>
  </si>
  <si>
    <t>% of Income</t>
  </si>
  <si>
    <t>Ordinary Income/Expense</t>
  </si>
  <si>
    <t>Income</t>
  </si>
  <si>
    <t>4000-00 · Rental Income</t>
  </si>
  <si>
    <t>4100-00 · Cash Sales</t>
  </si>
  <si>
    <t>4105-00 · Early Purchase Option</t>
  </si>
  <si>
    <t>4200-00 · Roll Pro</t>
  </si>
  <si>
    <t>4205-00 · Collection Fee - In-House</t>
  </si>
  <si>
    <t>4210-00 · Reinstatement Fees</t>
  </si>
  <si>
    <t>4214-00 · Other Fees - Alignments</t>
  </si>
  <si>
    <t>4215-00 · One Time Fees</t>
  </si>
  <si>
    <t>4225-00 · NSF Check Fees</t>
  </si>
  <si>
    <t>4230-00 · Other Miscellaneous Income</t>
  </si>
  <si>
    <t>4240-00 · Roll Safe</t>
  </si>
  <si>
    <t>4250-00 · Chargebacks</t>
  </si>
  <si>
    <t>Total Income</t>
  </si>
  <si>
    <t>Cost of Goods Sold</t>
  </si>
  <si>
    <t>5000-00 · Depreciation - Inventory</t>
  </si>
  <si>
    <t>5100-00 · Charge Off Expense</t>
  </si>
  <si>
    <t>5101-00 · Paid Out &amp; EPO Charge Offs</t>
  </si>
  <si>
    <t>5102-00 · Cash Sale Charge Offs</t>
  </si>
  <si>
    <t>5103-00 · Skip/Stolen Charge Offs</t>
  </si>
  <si>
    <t>5104-00 · Non-Repairable Charge Offs</t>
  </si>
  <si>
    <t>5104-01 · Insurance Charge Offs</t>
  </si>
  <si>
    <t>5104-02 · Returned Damaged/Non-Repairable</t>
  </si>
  <si>
    <t>Total 5104-00 · Non-Repairable Charge Offs</t>
  </si>
  <si>
    <t>5105-00 · Other Charge off</t>
  </si>
  <si>
    <t>5105-01 · Past Due Account Charge Off</t>
  </si>
  <si>
    <t>5106-00 · Inventory Cost Adjustment</t>
  </si>
  <si>
    <t>Total 5100-00 · Charge Off Expense</t>
  </si>
  <si>
    <t>5400-00 · Club Remittance</t>
  </si>
  <si>
    <t>Total COGS</t>
  </si>
  <si>
    <t>Gross Profit</t>
  </si>
  <si>
    <t>Expense</t>
  </si>
  <si>
    <t>6001-00 · Selling Expense</t>
  </si>
  <si>
    <t>6069-00 · Inventory Repairs</t>
  </si>
  <si>
    <t>6070-00 · Parts - Inventory Repair</t>
  </si>
  <si>
    <t>6071-00 · Labor - Inventory Repair</t>
  </si>
  <si>
    <t>Total 6069-00 · Inventory Repairs</t>
  </si>
  <si>
    <t>6490-00 · Advertising and Promotion</t>
  </si>
  <si>
    <t>6500-00 · Radio - Admin</t>
  </si>
  <si>
    <t>6510-00 · Print Media</t>
  </si>
  <si>
    <t>6550-00 · Sponsorships</t>
  </si>
  <si>
    <t>6551-00 · Internet/Online</t>
  </si>
  <si>
    <t>Total 6490-00 · Advertising and Promotion</t>
  </si>
  <si>
    <t>6530-00 · Special Events</t>
  </si>
  <si>
    <t>6555-00 · Other Selling Expenses</t>
  </si>
  <si>
    <t>6018-00 · Cash Short (Long)</t>
  </si>
  <si>
    <t>Total 6555-00 · Other Selling Expenses</t>
  </si>
  <si>
    <t>Total 6001-00 · Selling Expense</t>
  </si>
  <si>
    <t>6002-00 · General &amp; Admin Expense</t>
  </si>
  <si>
    <t>6019-00 · Bank Charges</t>
  </si>
  <si>
    <t>6023-00 · Bank Card Fees</t>
  </si>
  <si>
    <t>6025-00 · Bank Service Charges</t>
  </si>
  <si>
    <t>6019-00 · Bank Charges - Other</t>
  </si>
  <si>
    <t>Total 6019-00 · Bank Charges</t>
  </si>
  <si>
    <t>Total 6002-00 · General &amp; Admin Expense</t>
  </si>
  <si>
    <t>6029-00 · Professional Fees</t>
  </si>
  <si>
    <t>6034-00 · Legal Fees</t>
  </si>
  <si>
    <t>6035-00 · Accounting Fees</t>
  </si>
  <si>
    <t>6029-00 · Professional Fees - Other</t>
  </si>
  <si>
    <t>Total 6029-00 · Professional Fees</t>
  </si>
  <si>
    <t>6039-00 · Insurance Expense - Admin</t>
  </si>
  <si>
    <t>6040-00 · Property &amp; General Liability</t>
  </si>
  <si>
    <t>Total 6039-00 · Insurance Expense - Admin</t>
  </si>
  <si>
    <t>6059-00 · Postage, Freight &amp; Supplies</t>
  </si>
  <si>
    <t>6000-00 · Office Supplies</t>
  </si>
  <si>
    <t>6010-00 · Postage</t>
  </si>
  <si>
    <t>6015-00 · Freight</t>
  </si>
  <si>
    <t>6065-00 · General Supplies</t>
  </si>
  <si>
    <t>6059-00 · Postage, Freight &amp; Supplies - Other</t>
  </si>
  <si>
    <t>Total 6059-00 · Postage, Freight &amp; Supplies</t>
  </si>
  <si>
    <t>6068-00 · Occupancy Expense</t>
  </si>
  <si>
    <t>6300-00 · Rent Expense</t>
  </si>
  <si>
    <t>6305-00 · Utilities</t>
  </si>
  <si>
    <t>6315-00 · Security</t>
  </si>
  <si>
    <t>6320-00 · Pest Control</t>
  </si>
  <si>
    <t>6325-00 · Repair &amp; Maintenance Building</t>
  </si>
  <si>
    <t>Total 6068-00 · Occupancy Expense</t>
  </si>
  <si>
    <t>6079-00 · Equipment Expense</t>
  </si>
  <si>
    <t>6330-00 · Repairs &amp; Maintenance - Equip</t>
  </si>
  <si>
    <t>6335-00 · Equipment Rental</t>
  </si>
  <si>
    <t>Total 6079-00 · Equipment Expense</t>
  </si>
  <si>
    <t>6100-00 · Depreciation Expense - F,F&amp;E</t>
  </si>
  <si>
    <t>6105-00 · Amortization Expense</t>
  </si>
  <si>
    <t>6399-00 · Vehicle Expense</t>
  </si>
  <si>
    <t>6400-00 · Repair &amp; Maintenance - Vehicles</t>
  </si>
  <si>
    <t>6405-00 · Fuel &amp; Oil - Vehicle</t>
  </si>
  <si>
    <t>6420-00 · Vehicle Insurance</t>
  </si>
  <si>
    <t>6430-00 · Vehicle Licenses</t>
  </si>
  <si>
    <t>Total 6399-00 · Vehicle Expense</t>
  </si>
  <si>
    <t>6598-00 · Other</t>
  </si>
  <si>
    <t>6085-00 · Charitable Contributions</t>
  </si>
  <si>
    <t>6090-00 · Customer Settlements</t>
  </si>
  <si>
    <t>Total 6598-00 · Other</t>
  </si>
  <si>
    <t>6599-00 · Computer &amp; Internet Expenses</t>
  </si>
  <si>
    <t>6600-00 · Software license fees</t>
  </si>
  <si>
    <t>6610-00 · Computer Supplies</t>
  </si>
  <si>
    <t>6615-00 · Computer Maintenance &amp; Repair</t>
  </si>
  <si>
    <t>6650-00 · Telephone &amp; Communications</t>
  </si>
  <si>
    <t>Total 6599-00 · Computer &amp; Internet Expenses</t>
  </si>
  <si>
    <t>7010-00 · Payroll Expenses</t>
  </si>
  <si>
    <t>6200-00 · Salaries &amp; Wages</t>
  </si>
  <si>
    <t>6201-00 · Salary</t>
  </si>
  <si>
    <t>6202-00 · Hourly</t>
  </si>
  <si>
    <t>6203-00 · Overtime hourly</t>
  </si>
  <si>
    <t>6204-00 · Holiday</t>
  </si>
  <si>
    <t>6205-00 · Bonus</t>
  </si>
  <si>
    <t>Total 6200-00 · Salaries &amp; Wages</t>
  </si>
  <si>
    <t>7011-00 · Other Employee Expense</t>
  </si>
  <si>
    <t>6074-00 · Travel &amp; Entertainment</t>
  </si>
  <si>
    <t>6077-00 · Mileage Reimbursement</t>
  </si>
  <si>
    <t>6075-00 · Travel Expense</t>
  </si>
  <si>
    <t>6078-00 · Meals &amp; Entertainment</t>
  </si>
  <si>
    <t>6074-00 · Travel &amp; Entertainment - Other</t>
  </si>
  <si>
    <t>Total 6074-00 · Travel &amp; Entertainment</t>
  </si>
  <si>
    <t>6081-00 · Dues &amp; Subscriptions</t>
  </si>
  <si>
    <t>6082-00 · Dues - Deductible</t>
  </si>
  <si>
    <t>6081-00 · Dues &amp; Subscriptions - Other</t>
  </si>
  <si>
    <t>Total 6081-00 · Dues &amp; Subscriptions</t>
  </si>
  <si>
    <t>6220-00 · Payroll Taxes</t>
  </si>
  <si>
    <t>6221-00 · Unemployment Taxes</t>
  </si>
  <si>
    <t>6226-00 · FICA Match</t>
  </si>
  <si>
    <t>Total 6220-00 · Payroll Taxes</t>
  </si>
  <si>
    <t>6235-00 · Retirement Benefits</t>
  </si>
  <si>
    <t>6239-00 · Insurance Expense - Employee</t>
  </si>
  <si>
    <t>6225-00 · Group Health &amp; Life Insurance</t>
  </si>
  <si>
    <t>6230-00 · Worker's Compensation</t>
  </si>
  <si>
    <t>Total 6239-00 · Insurance Expense - Employee</t>
  </si>
  <si>
    <t>6245-00 · Employee Procurement</t>
  </si>
  <si>
    <t>6246-00 · Drug Screening</t>
  </si>
  <si>
    <t>6255-00 · Seminars &amp; Education</t>
  </si>
  <si>
    <t>6260-00 · Employee Training</t>
  </si>
  <si>
    <t>6265-00 · Uniforms</t>
  </si>
  <si>
    <t>6270-00 · Awards &amp; Gifts</t>
  </si>
  <si>
    <t>6285-00 · Leased Employees</t>
  </si>
  <si>
    <t>Total 7011-00 · Other Employee Expense</t>
  </si>
  <si>
    <t>7010-00 · Payroll Expenses - Other</t>
  </si>
  <si>
    <t>Total 7010-00 · Payroll Expenses</t>
  </si>
  <si>
    <t>7013-00 · Tax, License &amp; Permit Expense</t>
  </si>
  <si>
    <t>6050-00 · Franchise Tax</t>
  </si>
  <si>
    <t>6052-00 · Personal Property</t>
  </si>
  <si>
    <t>6054-00 · Real Estate</t>
  </si>
  <si>
    <t>6056-00 · Sales &amp; Use Tax</t>
  </si>
  <si>
    <t>6058-00 · Waste Tire tax</t>
  </si>
  <si>
    <t>6080-00 · Business Licenses &amp; Permits</t>
  </si>
  <si>
    <t>6088-00 · Royalty Fees</t>
  </si>
  <si>
    <t>Total 7013-00 · Tax, License &amp; Permit Expense</t>
  </si>
  <si>
    <t>6030-00 · Operational Overhead</t>
  </si>
  <si>
    <t>Total Expense</t>
  </si>
  <si>
    <t>Net Ordinary Income</t>
  </si>
  <si>
    <t>Other Income/Expense</t>
  </si>
  <si>
    <t>Other Income</t>
  </si>
  <si>
    <t>7005-00 · Recovery of Charged-Off Accts</t>
  </si>
  <si>
    <t>7002-00 · Other Income</t>
  </si>
  <si>
    <t>7004-00 · Purchase Discount</t>
  </si>
  <si>
    <t>Total Other Income</t>
  </si>
  <si>
    <t>Other Expense</t>
  </si>
  <si>
    <t>8000-00 · Interest Expense</t>
  </si>
  <si>
    <t>Total Other Expense</t>
  </si>
  <si>
    <t>Net Other Income</t>
  </si>
  <si>
    <t>Net Income</t>
  </si>
  <si>
    <t>Type</t>
  </si>
  <si>
    <t>Date</t>
  </si>
  <si>
    <t>Num</t>
  </si>
  <si>
    <t>Name</t>
  </si>
  <si>
    <t>Memo</t>
  </si>
  <si>
    <t>Class</t>
  </si>
  <si>
    <t>Clr</t>
  </si>
  <si>
    <t>Split</t>
  </si>
  <si>
    <t>Debit</t>
  </si>
  <si>
    <t>Credit</t>
  </si>
  <si>
    <t>Balance</t>
  </si>
  <si>
    <t>Total 4000-00 · Rental Income</t>
  </si>
  <si>
    <t>Total 4100-00 · Cash Sales</t>
  </si>
  <si>
    <t>Total 4105-00 · Early Purchase Option</t>
  </si>
  <si>
    <t>Total 4200-00 · Roll Pro</t>
  </si>
  <si>
    <t>Total 4205-00 · Collection Fee - In-House</t>
  </si>
  <si>
    <t>Total 4210-00 · Reinstatement Fees</t>
  </si>
  <si>
    <t>Total 4214-00 · Other Fees - Alignments</t>
  </si>
  <si>
    <t>Total 4215-00 · One Time Fees</t>
  </si>
  <si>
    <t>Total 4225-00 · NSF Check Fees</t>
  </si>
  <si>
    <t>Total 4230-00 · Other Miscellaneous Income</t>
  </si>
  <si>
    <t>Total 4240-00 · Roll Safe</t>
  </si>
  <si>
    <t>Total 5000-00 · Depreciation - Inventory</t>
  </si>
  <si>
    <t>Total 5101-00 · Paid Out &amp; EPO Charge Offs</t>
  </si>
  <si>
    <t>Total 5102-00 · Cash Sale Charge Offs</t>
  </si>
  <si>
    <t>Total 5103-00 · Skip/Stolen Charge Offs</t>
  </si>
  <si>
    <t>Total 5104-01 · Insurance Charge Offs</t>
  </si>
  <si>
    <t>Total 5104-02 · Returned Damaged/Non-Repairable</t>
  </si>
  <si>
    <t>Total 5105-01 · Past Due Account Charge Off</t>
  </si>
  <si>
    <t>Total 5106-00 · Inventory Cost Adjustment</t>
  </si>
  <si>
    <t>Total 5400-00 · Club Remittance</t>
  </si>
  <si>
    <t>Total 6500-00 · Radio - Admin</t>
  </si>
  <si>
    <t>Total 6551-00 · Internet/Online</t>
  </si>
  <si>
    <t>Total 6018-00 · Cash Short (Long)</t>
  </si>
  <si>
    <t>Total 6023-00 · Bank Card Fees</t>
  </si>
  <si>
    <t>Total 6025-00 · Bank Service Charges</t>
  </si>
  <si>
    <t>Total 6035-00 · Accounting Fees</t>
  </si>
  <si>
    <t>Total 6040-00 · Property &amp; General Liability</t>
  </si>
  <si>
    <t>Total 6000-00 · Office Supplies</t>
  </si>
  <si>
    <t>Total 6015-00 · Freight</t>
  </si>
  <si>
    <t>Total 6065-00 · General Supplies</t>
  </si>
  <si>
    <t>Total 6300-00 · Rent Expense</t>
  </si>
  <si>
    <t>Total 6305-00 · Utilities</t>
  </si>
  <si>
    <t>6310-00 · Property Insurance</t>
  </si>
  <si>
    <t>Total 6310-00 · Property Insurance</t>
  </si>
  <si>
    <t>Total 6315-00 · Security</t>
  </si>
  <si>
    <t>Total 6335-00 · Equipment Rental</t>
  </si>
  <si>
    <t>Total 6100-00 · Depreciation Expense - F,F&amp;E</t>
  </si>
  <si>
    <t>Total 6400-00 · Repair &amp; Maintenance - Vehicles</t>
  </si>
  <si>
    <t>Total 6405-00 · Fuel &amp; Oil - Vehicle</t>
  </si>
  <si>
    <t>Total 6420-00 · Vehicle Insurance</t>
  </si>
  <si>
    <t>Total 6090-00 · Customer Settlements</t>
  </si>
  <si>
    <t>Total 6600-00 · Software license fees</t>
  </si>
  <si>
    <t>Total 6610-00 · Computer Supplies</t>
  </si>
  <si>
    <t>Total 6650-00 · Telephone &amp; Communications</t>
  </si>
  <si>
    <t>Total 6201-00 · Salary</t>
  </si>
  <si>
    <t>Total 6202-00 · Hourly</t>
  </si>
  <si>
    <t>Total 6203-00 · Overtime hourly</t>
  </si>
  <si>
    <t>Total 6205-00 · Bonus</t>
  </si>
  <si>
    <t>Total 6082-00 · Dues - Deductible</t>
  </si>
  <si>
    <t>Total 6221-00 · Unemployment Taxes</t>
  </si>
  <si>
    <t>Total 6226-00 · FICA Match</t>
  </si>
  <si>
    <t>Total 6235-00 · Retirement Benefits</t>
  </si>
  <si>
    <t>Total 6225-00 · Group Health &amp; Life Insurance</t>
  </si>
  <si>
    <t>Total 6230-00 · Worker's Compensation</t>
  </si>
  <si>
    <t>Total 6245-00 · Employee Procurement</t>
  </si>
  <si>
    <t>Total 6260-00 · Employee Training</t>
  </si>
  <si>
    <t>Total 6265-00 · Uniforms</t>
  </si>
  <si>
    <t>Total 6052-00 · Personal Property</t>
  </si>
  <si>
    <t>Total 6054-00 · Real Estate</t>
  </si>
  <si>
    <t>Total 6056-00 · Sales &amp; Use Tax</t>
  </si>
  <si>
    <t>Total 6058-00 · Waste Tire tax</t>
  </si>
  <si>
    <t>Total 6088-00 · Royalty Fees</t>
  </si>
  <si>
    <t>Total 6030-00 · Operational Overhead</t>
  </si>
  <si>
    <t>Total 7005-00 · Recovery of Charged-Off Accts</t>
  </si>
  <si>
    <t>Total 7004-00 · Purchase Discount</t>
  </si>
  <si>
    <t>General Journal</t>
  </si>
  <si>
    <t>Deposit</t>
  </si>
  <si>
    <t>Bill</t>
  </si>
  <si>
    <t>Check</t>
  </si>
  <si>
    <t>IR1022</t>
  </si>
  <si>
    <t>91858</t>
  </si>
  <si>
    <t>91962</t>
  </si>
  <si>
    <t>92066</t>
  </si>
  <si>
    <t>92303</t>
  </si>
  <si>
    <t>92304</t>
  </si>
  <si>
    <t>92451</t>
  </si>
  <si>
    <t>92539</t>
  </si>
  <si>
    <t>92540</t>
  </si>
  <si>
    <t>92541</t>
  </si>
  <si>
    <t>92542</t>
  </si>
  <si>
    <t>92716</t>
  </si>
  <si>
    <t>92717</t>
  </si>
  <si>
    <t>COS1022</t>
  </si>
  <si>
    <t>RECLASS WO</t>
  </si>
  <si>
    <t>MTD Reserve</t>
  </si>
  <si>
    <t>111100</t>
  </si>
  <si>
    <t>549528</t>
  </si>
  <si>
    <t>45-0323815</t>
  </si>
  <si>
    <t>45-C019960</t>
  </si>
  <si>
    <t>111047</t>
  </si>
  <si>
    <t>45-0324481</t>
  </si>
  <si>
    <t>549634</t>
  </si>
  <si>
    <t>112087</t>
  </si>
  <si>
    <t>112111</t>
  </si>
  <si>
    <t>333970</t>
  </si>
  <si>
    <t>MA20100402</t>
  </si>
  <si>
    <t>45-0326694</t>
  </si>
  <si>
    <t>45-0326798</t>
  </si>
  <si>
    <t>25020991</t>
  </si>
  <si>
    <t>45-0328445</t>
  </si>
  <si>
    <t>RP-RNR OCT-22</t>
  </si>
  <si>
    <t>RS-RNR-OCT-22</t>
  </si>
  <si>
    <t>22100007</t>
  </si>
  <si>
    <t>8819337711</t>
  </si>
  <si>
    <t>8819337052</t>
  </si>
  <si>
    <t>BB3487961</t>
  </si>
  <si>
    <t>BB3487957</t>
  </si>
  <si>
    <t>BB3487960</t>
  </si>
  <si>
    <t>BB3487959</t>
  </si>
  <si>
    <t>BB3487958</t>
  </si>
  <si>
    <t>INV00810134</t>
  </si>
  <si>
    <t>Digital1022</t>
  </si>
  <si>
    <t>DailyIncome</t>
  </si>
  <si>
    <t>GP STL</t>
  </si>
  <si>
    <t>INTERCHNG</t>
  </si>
  <si>
    <t>SvcCharge</t>
  </si>
  <si>
    <t>FEE FRST</t>
  </si>
  <si>
    <t>MTD ACCTFEE</t>
  </si>
  <si>
    <t>GENLIAB2210</t>
  </si>
  <si>
    <t>731</t>
  </si>
  <si>
    <t>873</t>
  </si>
  <si>
    <t>IPCARD1022</t>
  </si>
  <si>
    <t>101422JCK</t>
  </si>
  <si>
    <t>25019326</t>
  </si>
  <si>
    <t>25019875</t>
  </si>
  <si>
    <t>25019981</t>
  </si>
  <si>
    <t>454398</t>
  </si>
  <si>
    <t>454399</t>
  </si>
  <si>
    <t>25020992</t>
  </si>
  <si>
    <t>Rent - 2022-10</t>
  </si>
  <si>
    <t>2274187-2017-2</t>
  </si>
  <si>
    <t>1799564</t>
  </si>
  <si>
    <t>OCT22 3468</t>
  </si>
  <si>
    <t>260005414369</t>
  </si>
  <si>
    <t>Prop Insur</t>
  </si>
  <si>
    <t>7465593</t>
  </si>
  <si>
    <t>8002459850</t>
  </si>
  <si>
    <t>8002657470</t>
  </si>
  <si>
    <t>203</t>
  </si>
  <si>
    <t>204</t>
  </si>
  <si>
    <t>201</t>
  </si>
  <si>
    <t>Auto Insur</t>
  </si>
  <si>
    <t>CK7020 ADJ</t>
  </si>
  <si>
    <t>203311</t>
  </si>
  <si>
    <t>30909</t>
  </si>
  <si>
    <t>OCT22 8431</t>
  </si>
  <si>
    <t>OCT22 4128</t>
  </si>
  <si>
    <t>579492167</t>
  </si>
  <si>
    <t>PL221021</t>
  </si>
  <si>
    <t>PL221107</t>
  </si>
  <si>
    <t>ARDA</t>
  </si>
  <si>
    <t>EMPBEN2210</t>
  </si>
  <si>
    <t>EMPBEN2211R</t>
  </si>
  <si>
    <t>WCOMP1031</t>
  </si>
  <si>
    <t>2022.4211</t>
  </si>
  <si>
    <t>41191</t>
  </si>
  <si>
    <t>2022.4240</t>
  </si>
  <si>
    <t>877</t>
  </si>
  <si>
    <t>PP6-TIA</t>
  </si>
  <si>
    <t>817 0519682</t>
  </si>
  <si>
    <t>2700004580</t>
  </si>
  <si>
    <t>2700005404</t>
  </si>
  <si>
    <t>2700006238</t>
  </si>
  <si>
    <t>2700007067</t>
  </si>
  <si>
    <t>728</t>
  </si>
  <si>
    <t>EMPURCH0922</t>
  </si>
  <si>
    <t>ACH</t>
  </si>
  <si>
    <t>OCT- WST - 76711182</t>
  </si>
  <si>
    <t>OCT-22 Royalty Fees</t>
  </si>
  <si>
    <t>OVRHD1022</t>
  </si>
  <si>
    <t>22.09.01 - 22.09.30</t>
  </si>
  <si>
    <t>Benefit Marketing Solutions</t>
  </si>
  <si>
    <t>Elite Wheel &amp; Tire Distributors</t>
  </si>
  <si>
    <t>Prestige AutoTech Corporation</t>
  </si>
  <si>
    <t>Gateway Tire of Little Rock</t>
  </si>
  <si>
    <t>Friend - Jacksonville</t>
  </si>
  <si>
    <t>ATD Jacksonville</t>
  </si>
  <si>
    <t>Myers Tire #50</t>
  </si>
  <si>
    <t>EZ Spanish Media - KOLL La Zeta</t>
  </si>
  <si>
    <t>iHeart Media</t>
  </si>
  <si>
    <t>iHeart Media - Little Rock</t>
  </si>
  <si>
    <t>Cumulus Broadcasting - Little Rock</t>
  </si>
  <si>
    <t>Podium Corporation, Inc</t>
  </si>
  <si>
    <t>McDaniel - Whitley, Inc</t>
  </si>
  <si>
    <t>Arkansas Waste Tire Service</t>
  </si>
  <si>
    <t>FastCo USA, Inc</t>
  </si>
  <si>
    <t>RNR Investments LLC</t>
  </si>
  <si>
    <t>Waste Management LR</t>
  </si>
  <si>
    <t>Jacksonville Water Works</t>
  </si>
  <si>
    <t>CenterPoint Energy</t>
  </si>
  <si>
    <t>Entergy</t>
  </si>
  <si>
    <t>Alliance Security, Inc</t>
  </si>
  <si>
    <t>Stericyle (Shred It USA)</t>
  </si>
  <si>
    <t>Customer - Service King</t>
  </si>
  <si>
    <t>High Touch Technologies</t>
  </si>
  <si>
    <t>ESI - Hosted Services</t>
  </si>
  <si>
    <t>Comcast - Jacksonville</t>
  </si>
  <si>
    <t>Brightspeed (Century Link)</t>
  </si>
  <si>
    <t>Granite Telecommunications</t>
  </si>
  <si>
    <t>CORTER CONSULTING ,INC</t>
  </si>
  <si>
    <t>Employee Screening Management</t>
  </si>
  <si>
    <t>UniFirst - Jacksonville 1598254</t>
  </si>
  <si>
    <t>AR DEPT OF FINANCE &amp; ADMIN-SALES TAX</t>
  </si>
  <si>
    <t>AR Dept of Fin and Admin-Misc Tax Section</t>
  </si>
  <si>
    <t>Rent-N-Roll, S.P.F. Management</t>
  </si>
  <si>
    <t>Professional Credit Management</t>
  </si>
  <si>
    <t>RSSS ZOOM Revenue Report for MTD</t>
  </si>
  <si>
    <t>RH-J BOYD #1196468</t>
  </si>
  <si>
    <t>RH-P FORD #1201693</t>
  </si>
  <si>
    <t>RH-T JACKSON #1102052</t>
  </si>
  <si>
    <t>RH-J DYE #1179875</t>
  </si>
  <si>
    <t>RH-M COOPER #1203198</t>
  </si>
  <si>
    <t>RH-A HARRIS #1161848</t>
  </si>
  <si>
    <t>RH-J Barfield #1094741</t>
  </si>
  <si>
    <t>RH-J Barfield #1094737</t>
  </si>
  <si>
    <t>RH-J DORSEY #1197098</t>
  </si>
  <si>
    <t>RH-J HARPER #1203642</t>
  </si>
  <si>
    <t>RH-A JONES #1132420</t>
  </si>
  <si>
    <t>RH-M LASH #1143803</t>
  </si>
  <si>
    <t>RH-K AKINYELE #1205876</t>
  </si>
  <si>
    <t>RH-E HOLLIS #1221642</t>
  </si>
  <si>
    <t>DEPRECIATION EXPENSE</t>
  </si>
  <si>
    <t>EPO BV</t>
  </si>
  <si>
    <t>SALES BV</t>
  </si>
  <si>
    <t>To reclass write offs to the reserve.</t>
  </si>
  <si>
    <t>SKIP/STOLEN BV</t>
  </si>
  <si>
    <t>LDWS BV</t>
  </si>
  <si>
    <t>CREDITS RETURNED BV OT Warranty</t>
  </si>
  <si>
    <t>CHARGEOFFS BV</t>
  </si>
  <si>
    <t>MTD Reserve Requirement</t>
  </si>
  <si>
    <t>PO: B569389</t>
  </si>
  <si>
    <t>PO: B569899</t>
  </si>
  <si>
    <t>PO: 131766</t>
  </si>
  <si>
    <t>Americus Rebate</t>
  </si>
  <si>
    <t>PO: 131190</t>
  </si>
  <si>
    <t>PO: 131892</t>
  </si>
  <si>
    <t>PO: B570149</t>
  </si>
  <si>
    <t>PO: 131914</t>
  </si>
  <si>
    <t>PO: 131921</t>
  </si>
  <si>
    <t>PO: 132030</t>
  </si>
  <si>
    <t>Manufacturer's Allowance</t>
  </si>
  <si>
    <t>PO: 132316</t>
  </si>
  <si>
    <t>PO: 132359</t>
  </si>
  <si>
    <t>PO: N29340</t>
  </si>
  <si>
    <t>PO: 132683</t>
  </si>
  <si>
    <t>MTD RENTAL CONCEPTS BENEFIT MARKETING ROLL PRO</t>
  </si>
  <si>
    <t>MTD RENTAL CONCEPTS BENEFIT MARKETING ROLL SAFE</t>
  </si>
  <si>
    <t>KOLL</t>
  </si>
  <si>
    <t>Geofencing - October</t>
  </si>
  <si>
    <t>KSSN</t>
  </si>
  <si>
    <t>KIPR</t>
  </si>
  <si>
    <t>KPZK</t>
  </si>
  <si>
    <t>KLAL - October</t>
  </si>
  <si>
    <t>ACCT A00063893</t>
  </si>
  <si>
    <t>Google -PPC Digital Ad Campaign</t>
  </si>
  <si>
    <t>Facebook Digital AD Campaign</t>
  </si>
  <si>
    <t>SPF Management PPC Management INV 102022D-2400</t>
  </si>
  <si>
    <t>SPF Management PPC Management INV102022D-2400</t>
  </si>
  <si>
    <t>Cash</t>
  </si>
  <si>
    <t>Credit Card</t>
  </si>
  <si>
    <t>Global Payments STL</t>
  </si>
  <si>
    <t>Monthly Online I/C Charges</t>
  </si>
  <si>
    <t>Monthly Service Charges</t>
  </si>
  <si>
    <t>Monthly Merchant Fees</t>
  </si>
  <si>
    <t>Service Charge</t>
  </si>
  <si>
    <t>MTD Accounting fees</t>
  </si>
  <si>
    <t>To expense Prepaid Insurance - General Liability for October</t>
  </si>
  <si>
    <t>To expense prepaid insurance - data breach</t>
  </si>
  <si>
    <t>To expense prepaid insurance - Umbrella</t>
  </si>
  <si>
    <t>WALGREENS #2364</t>
  </si>
  <si>
    <t>PO: N29277</t>
  </si>
  <si>
    <t>PO: N29112</t>
  </si>
  <si>
    <t>PO: N29188</t>
  </si>
  <si>
    <t>PO: N29215</t>
  </si>
  <si>
    <t>PO: N29272</t>
  </si>
  <si>
    <t>PO: N29341</t>
  </si>
  <si>
    <t>Amazon.com*142569WY2</t>
  </si>
  <si>
    <t>Amazon.com*1K9M93442</t>
  </si>
  <si>
    <t>LOWES #01766*</t>
  </si>
  <si>
    <t>KROGER #614</t>
  </si>
  <si>
    <t>HARBOR FREIGHT TOOLS 491</t>
  </si>
  <si>
    <t>WM SUPERCENTER #24</t>
  </si>
  <si>
    <t>WM SUPERCENTER #3230</t>
  </si>
  <si>
    <t>AMAZON.COM*H096K4X41 AMZN</t>
  </si>
  <si>
    <t>O'REILLY AUTO PARTS 735</t>
  </si>
  <si>
    <t>AUTOZONE #2398</t>
  </si>
  <si>
    <t>DOLLAR-GENERAL #1254</t>
  </si>
  <si>
    <t>Rent due RNR Investments</t>
  </si>
  <si>
    <t>11.01.22 to 11.30.22</t>
  </si>
  <si>
    <t>09.19.22 to 10.24.22</t>
  </si>
  <si>
    <t>09.19.22 to 10.19.22</t>
  </si>
  <si>
    <t>09.28.22 to 10.26.22</t>
  </si>
  <si>
    <t>To expense property insurance for Sept.</t>
  </si>
  <si>
    <t>To expense property insurance for Oct.</t>
  </si>
  <si>
    <t>FRONTPOINT SECURITY</t>
  </si>
  <si>
    <t>Site #3000245210 - Jacksonville</t>
  </si>
  <si>
    <t>Depreciation of Fixed Assets: FF&amp;E</t>
  </si>
  <si>
    <t>Depreciation of Fixed Assets: Fleet</t>
  </si>
  <si>
    <t>Depreciation of Fixed Assets: LI</t>
  </si>
  <si>
    <t>ZIPS WASH CLUB</t>
  </si>
  <si>
    <t>SUPERSTOP # 468</t>
  </si>
  <si>
    <t>BUCKS JR CITGO COUNTRY ST</t>
  </si>
  <si>
    <t>SHELL OIL 57442603809</t>
  </si>
  <si>
    <t>BIG RED 135</t>
  </si>
  <si>
    <t>KUM&amp;GO 0138 JACKSONV</t>
  </si>
  <si>
    <t>To expense prepaid insurance - commercial automobile</t>
  </si>
  <si>
    <t>CK 7020 Customer - Service King dated 06.22.21 never cash</t>
  </si>
  <si>
    <t>SOFTWARE LICENSE &amp; SUPPORT FEES</t>
  </si>
  <si>
    <t>APPLE.COM/BILL</t>
  </si>
  <si>
    <t>Account 007844; 09.01.22 to 09.30.22</t>
  </si>
  <si>
    <t>10.12.22 to 11.11.22</t>
  </si>
  <si>
    <t>10.18.22 to 11.17.22</t>
  </si>
  <si>
    <t>Broadband/Modem</t>
  </si>
  <si>
    <t>Salary</t>
  </si>
  <si>
    <t>Regular</t>
  </si>
  <si>
    <t>Sick</t>
  </si>
  <si>
    <t>Vacation</t>
  </si>
  <si>
    <t>Overtime</t>
  </si>
  <si>
    <t>DOL Bonus Retro</t>
  </si>
  <si>
    <t>Bonus</t>
  </si>
  <si>
    <t>Commission</t>
  </si>
  <si>
    <t>DOL Bonus</t>
  </si>
  <si>
    <t>Arkansas SUI</t>
  </si>
  <si>
    <t>Fed Unemployment</t>
  </si>
  <si>
    <t>Medicare - Employer</t>
  </si>
  <si>
    <t>OASDI - Employer</t>
  </si>
  <si>
    <t>401k Match</t>
  </si>
  <si>
    <t>CIGNA - 22.10 - Dental Ins - Berry, Nickolaus</t>
  </si>
  <si>
    <t>CIGNA - 22.10 - Dental Ins - Grooms, Javon</t>
  </si>
  <si>
    <t>CIGNA - 22.10 - Dental Ins - Hammond, Deshawn</t>
  </si>
  <si>
    <t>CIGNA - 22.10 - Dental Ins - Holland, Jamie</t>
  </si>
  <si>
    <t>CIGNA - 22.10 - Dental Ins - Jakes, Keith</t>
  </si>
  <si>
    <t>CIGNA - 22.10 - Dental Ins - Martin, Mark</t>
  </si>
  <si>
    <t>CIGNA - 22.10 - Dental Ins - Nelson, Gregory</t>
  </si>
  <si>
    <t>CIGNA - 22.10 - Medical HDHP - Hammond, Deshawn</t>
  </si>
  <si>
    <t>CIGNA - 22.10 - Medical PPO - Berry, Nickolaus</t>
  </si>
  <si>
    <t>CIGNA - 22.10 - Medical PPO - Grooms, Javon</t>
  </si>
  <si>
    <t>CIGNA - 22.10 - Medical PPO - Holland, Jamie</t>
  </si>
  <si>
    <t>CIGNA - 22.10 - Medical PPO - Jakes, Keith</t>
  </si>
  <si>
    <t>CIGNA - 22.10 - Medical PPO - Nelson, Gregory</t>
  </si>
  <si>
    <t>CIGNA - 22.10 - Vision - Berry, Nickolaus</t>
  </si>
  <si>
    <t>CIGNA - 22.10 - Vision - Holland, Jamie</t>
  </si>
  <si>
    <t>CIGNA - 22.10 - Vision - Jakes, Keith</t>
  </si>
  <si>
    <t>CIGNA - 22.10 - Vision - Martin, Mark</t>
  </si>
  <si>
    <t>CIGNA - 22.10 - Vision - Nelson, Gregory</t>
  </si>
  <si>
    <t>MetLife - 22.10 - Basic Life and AD&amp;D - Berry, Nickolaus</t>
  </si>
  <si>
    <t>MetLife - 22.10 - Basic Life and AD&amp;D - Grooms, Javon</t>
  </si>
  <si>
    <t>MetLife - 22.10 - Basic Life and AD&amp;D - Hammond, Deshawn</t>
  </si>
  <si>
    <t>MetLife - 22.10 - Basic Life and AD&amp;D - Holland, Jamie</t>
  </si>
  <si>
    <t>MetLife - 22.10 - Basic Life and AD&amp;D - Jakes, Keith</t>
  </si>
  <si>
    <t>MetLife - 22.10 - Basic Life and AD&amp;D - Martin, Mark</t>
  </si>
  <si>
    <t>MetLife - 22.10 - Basic Life and AD&amp;D - Nelson, Gregory</t>
  </si>
  <si>
    <t>MetLife - 22.10 - Disability Insurance - Berry, Nickolaus</t>
  </si>
  <si>
    <t>MetLife - 22.10 - Disability Insurance - Hammond, Deshawn</t>
  </si>
  <si>
    <t>MetLife - 22.10 - Disability Insurance - Holland, Jamie</t>
  </si>
  <si>
    <t>MetLife - 22.10 - Disability Insurance - Jakes, Keith</t>
  </si>
  <si>
    <t>MetLife - 22.10 - Disability Insurance - Nelson, Gregory</t>
  </si>
  <si>
    <t>MetLife - 22.10 - Life Ins - Grooms, Javon</t>
  </si>
  <si>
    <t>MetLife - 22.10 - Life Ins - Jakes, Keith</t>
  </si>
  <si>
    <t>MetLife - 22.10 - Long Term Disability - Berry, Nickolaus</t>
  </si>
  <si>
    <t>MetLife - 22.10 - Long Term Disability - Holland, Jamie</t>
  </si>
  <si>
    <t>MetLife - 22.10 - Long Term Disability - Jakes, Keith</t>
  </si>
  <si>
    <t>Transamerica - 22.10 - Accident Insurance - Berry, Nickolaus</t>
  </si>
  <si>
    <t>Transamerica - 22.10 - Accident Insurance - Grooms, Javon</t>
  </si>
  <si>
    <t>Transamerica - 22.10 - Accident Insurance - Jakes, Keith</t>
  </si>
  <si>
    <t>Transamerica - 22.10 - Accident Insurance - Nelson, Gregory</t>
  </si>
  <si>
    <t>Accident Insurance - Berry, Nickolaus</t>
  </si>
  <si>
    <t>Disability Insurance - Berry, Nickolaus</t>
  </si>
  <si>
    <t>Dental Ins - Berry, Nickolaus</t>
  </si>
  <si>
    <t>Long Term Disability - Berry, Nickolaus</t>
  </si>
  <si>
    <t>Medical Ins PPO - Berry, Nickolaus</t>
  </si>
  <si>
    <t>Vision - Berry, Nickolaus</t>
  </si>
  <si>
    <t>Accident Insurance - Grooms, Javon</t>
  </si>
  <si>
    <t>Life Ins - Grooms, Javon</t>
  </si>
  <si>
    <t>Medical Ins PPO - Grooms, Javon</t>
  </si>
  <si>
    <t>Disability Insurance - Hammond, Deshawn</t>
  </si>
  <si>
    <t>Medical Ins - Hammond, Deshawn</t>
  </si>
  <si>
    <t>Disability Insurance - Holland, Jamie</t>
  </si>
  <si>
    <t>Dental Ins - Holland, Jamie</t>
  </si>
  <si>
    <t>Long Term Disability - Holland, Jamie</t>
  </si>
  <si>
    <t>Medical Ins PPO - Holland, Jamie</t>
  </si>
  <si>
    <t>Vision - Holland, Jamie</t>
  </si>
  <si>
    <t>Accident Insurance - Jakes, Keith</t>
  </si>
  <si>
    <t>Disability Insurance - Jakes, Keith</t>
  </si>
  <si>
    <t>Life Ins - Jakes, Keith</t>
  </si>
  <si>
    <t>Long Term Disability - Jakes, Keith</t>
  </si>
  <si>
    <t>Medical Ins PPO - Jakes, Keith</t>
  </si>
  <si>
    <t>Vision - Jakes, Keith</t>
  </si>
  <si>
    <t>Accident Insurance - Nelson, Gregory</t>
  </si>
  <si>
    <t>Disability Insurance - Nelson, Gregory</t>
  </si>
  <si>
    <t>Medical Ins PPO - Nelson, Gregory</t>
  </si>
  <si>
    <t>Vision - Nelson, Gregory</t>
  </si>
  <si>
    <t>CIGNA - 22.10 - Dental Ins - Martin, Mark E - TERMED 22.09.20</t>
  </si>
  <si>
    <t>CIGNA - 22.10 - Vision - Martin, Mark E - TERMED 22.09.20</t>
  </si>
  <si>
    <t>To accrue worker's comp expense for October</t>
  </si>
  <si>
    <t>William Powell</t>
  </si>
  <si>
    <t>Ruby Barton, William Powell</t>
  </si>
  <si>
    <t>Blake Tucker</t>
  </si>
  <si>
    <t>To amortize Talentral annual billing.</t>
  </si>
  <si>
    <t>TIA Training 2020 - (SPF MGMT) Exp 03.22 - 02.23</t>
  </si>
  <si>
    <t>PO: N27858</t>
  </si>
  <si>
    <t>Contract 970214 - Jacksonville (customer #1585973)</t>
  </si>
  <si>
    <t>Uniform</t>
  </si>
  <si>
    <t>Accrued Tax:  Personal and Real</t>
  </si>
  <si>
    <t>PO: KJAKES 4 Wheels - Cash</t>
  </si>
  <si>
    <t>00288743-SLS Jck-Mbl-Mrk Sales Tax</t>
  </si>
  <si>
    <t>09/22 Loc 01-08 &amp; 13 WASTE TIRE FEES-MAIL WST-1 Form with Check</t>
  </si>
  <si>
    <t>MTD Royalty Fees</t>
  </si>
  <si>
    <t>Allocation of 99 Operations</t>
  </si>
  <si>
    <t>Payment Willis, Eric 775965 $25.00 Payment Remaining Balance $386.00</t>
  </si>
  <si>
    <t>Store List:01 Jacksonville</t>
  </si>
  <si>
    <t>-SPLIT-</t>
  </si>
  <si>
    <t>1015-30 · Intrust Operating Account</t>
  </si>
  <si>
    <t>1100-01 · Inventory - Jacksonville</t>
  </si>
  <si>
    <t>2003-00 · PD Customer CO Suspense</t>
  </si>
  <si>
    <t>2000-00 · Accounts Payable</t>
  </si>
  <si>
    <t>2000-99 · Suspense</t>
  </si>
  <si>
    <t>1016-01 · Store Bank Acct - Jacksonville</t>
  </si>
  <si>
    <t>2200-91 · Accrued Salaries -Admin</t>
  </si>
  <si>
    <t>2115-00 · Health Insurance Payable</t>
  </si>
  <si>
    <t>1067-00 · Due from Rental Concepts West</t>
  </si>
  <si>
    <t>2160-91 · Accrued Property Tax -Admin</t>
  </si>
  <si>
    <t>Jan - Oct 21</t>
  </si>
  <si>
    <t>$ Change</t>
  </si>
  <si>
    <t>% Change</t>
  </si>
  <si>
    <t>Budget</t>
  </si>
  <si>
    <t>$ Over Budget</t>
  </si>
  <si>
    <t>YTD Budget</t>
  </si>
  <si>
    <t>Annual Budget</t>
  </si>
  <si>
    <t>6490-00 · Advertising and Promotion - Other</t>
  </si>
  <si>
    <t>Last Month</t>
  </si>
  <si>
    <t>YTD</t>
  </si>
  <si>
    <t>5104-00 · Non-Repairable Charge Offs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</si>
</sst>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#%;\-#,##0.0#%"/>
    <numFmt numFmtId="166" formatCode="#,##0.00;\-#,##0.00"/>
    <numFmt numFmtId="167" formatCode="mm/d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indexed="64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 applyAlignment="1">
      <alignment horizontal="centerContinuous"/>
    </xf>
    <xf numFmtId="49" fontId="4" fillId="2" borderId="0" xfId="0" applyNumberFormat="1" applyFont="1" applyFill="1" applyAlignment="1">
      <alignment horizontal="centerContinuous"/>
    </xf>
    <xf numFmtId="49" fontId="3" fillId="2" borderId="0" xfId="0" applyNumberFormat="1" applyFont="1" applyFill="1" applyAlignment="1">
      <alignment horizontal="center"/>
    </xf>
    <xf numFmtId="16" fontId="5" fillId="2" borderId="2" xfId="2" applyNumberFormat="1" applyFont="1" applyFill="1" applyBorder="1"/>
    <xf numFmtId="0" fontId="5" fillId="2" borderId="2" xfId="2" applyFont="1" applyFill="1" applyBorder="1"/>
    <xf numFmtId="0" fontId="0" fillId="2" borderId="0" xfId="0" applyFill="1"/>
    <xf numFmtId="164" fontId="7" fillId="2" borderId="0" xfId="1" applyNumberFormat="1" applyFont="1" applyFill="1"/>
    <xf numFmtId="165" fontId="7" fillId="2" borderId="0" xfId="0" applyNumberFormat="1" applyFont="1" applyFill="1"/>
    <xf numFmtId="164" fontId="7" fillId="2" borderId="0" xfId="1" applyNumberFormat="1" applyFont="1" applyFill="1" applyBorder="1"/>
    <xf numFmtId="164" fontId="7" fillId="2" borderId="1" xfId="1" applyNumberFormat="1" applyFont="1" applyFill="1" applyBorder="1"/>
    <xf numFmtId="165" fontId="7" fillId="2" borderId="1" xfId="0" applyNumberFormat="1" applyFont="1" applyFill="1" applyBorder="1"/>
    <xf numFmtId="164" fontId="0" fillId="2" borderId="0" xfId="1" applyNumberFormat="1" applyFont="1" applyFill="1"/>
    <xf numFmtId="43" fontId="7" fillId="2" borderId="0" xfId="1" applyFont="1" applyFill="1"/>
    <xf numFmtId="43" fontId="7" fillId="2" borderId="1" xfId="1" applyFont="1" applyFill="1" applyBorder="1"/>
    <xf numFmtId="43" fontId="7" fillId="2" borderId="3" xfId="1" applyFont="1" applyFill="1" applyBorder="1"/>
    <xf numFmtId="165" fontId="7" fillId="2" borderId="3" xfId="0" applyNumberFormat="1" applyFont="1" applyFill="1" applyBorder="1"/>
    <xf numFmtId="166" fontId="7" fillId="2" borderId="0" xfId="0" applyNumberFormat="1" applyFont="1" applyFill="1"/>
    <xf numFmtId="166" fontId="7" fillId="2" borderId="1" xfId="0" applyNumberFormat="1" applyFont="1" applyFill="1" applyBorder="1"/>
    <xf numFmtId="166" fontId="7" fillId="2" borderId="3" xfId="0" applyNumberFormat="1" applyFont="1" applyFill="1" applyBorder="1"/>
    <xf numFmtId="166" fontId="7" fillId="2" borderId="4" xfId="0" applyNumberFormat="1" applyFont="1" applyFill="1" applyBorder="1"/>
    <xf numFmtId="165" fontId="7" fillId="2" borderId="4" xfId="0" applyNumberFormat="1" applyFont="1" applyFill="1" applyBorder="1"/>
    <xf numFmtId="49" fontId="0" fillId="0" borderId="0" xfId="0" applyNumberFormat="1"/>
    <xf numFmtId="49" fontId="8" fillId="0" borderId="0" xfId="0" applyNumberFormat="1" applyFont="1"/>
    <xf numFmtId="167" fontId="8" fillId="0" borderId="0" xfId="0" applyNumberFormat="1" applyFont="1"/>
    <xf numFmtId="166" fontId="8" fillId="0" borderId="0" xfId="0" applyNumberFormat="1" applyFont="1"/>
    <xf numFmtId="49" fontId="9" fillId="0" borderId="0" xfId="0" applyNumberFormat="1" applyFont="1"/>
    <xf numFmtId="167" fontId="9" fillId="0" borderId="0" xfId="0" applyNumberFormat="1" applyFont="1"/>
    <xf numFmtId="49" fontId="9" fillId="0" borderId="0" xfId="0" applyNumberFormat="1" applyFont="1" applyAlignment="1">
      <alignment horizontal="centerContinuous"/>
    </xf>
    <xf numFmtId="166" fontId="9" fillId="0" borderId="6" xfId="0" applyNumberFormat="1" applyFont="1" applyBorder="1"/>
    <xf numFmtId="166" fontId="9" fillId="0" borderId="0" xfId="0" applyNumberFormat="1" applyFont="1"/>
    <xf numFmtId="166" fontId="9" fillId="0" borderId="0" xfId="0" applyNumberFormat="1" applyFont="1" applyBorder="1"/>
    <xf numFmtId="166" fontId="9" fillId="0" borderId="7" xfId="0" applyNumberFormat="1" applyFont="1" applyBorder="1"/>
    <xf numFmtId="166" fontId="9" fillId="0" borderId="8" xfId="0" applyNumberFormat="1" applyFont="1" applyBorder="1"/>
    <xf numFmtId="166" fontId="8" fillId="0" borderId="9" xfId="0" applyNumberFormat="1" applyFont="1" applyBorder="1"/>
    <xf numFmtId="0" fontId="8" fillId="0" borderId="0" xfId="0" applyFont="1"/>
    <xf numFmtId="49" fontId="0" fillId="0" borderId="0" xfId="0" applyNumberFormat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Border="1" applyAlignment="1">
      <alignment horizontal="centerContinuous"/>
    </xf>
    <xf numFmtId="165" fontId="9" fillId="0" borderId="0" xfId="0" applyNumberFormat="1" applyFont="1"/>
    <xf numFmtId="165" fontId="9" fillId="0" borderId="6" xfId="0" applyNumberFormat="1" applyFont="1" applyBorder="1"/>
    <xf numFmtId="165" fontId="9" fillId="0" borderId="0" xfId="0" applyNumberFormat="1" applyFont="1" applyBorder="1"/>
    <xf numFmtId="165" fontId="9" fillId="0" borderId="7" xfId="0" applyNumberFormat="1" applyFont="1" applyBorder="1"/>
    <xf numFmtId="165" fontId="9" fillId="0" borderId="8" xfId="0" applyNumberFormat="1" applyFont="1" applyBorder="1"/>
    <xf numFmtId="165" fontId="8" fillId="0" borderId="9" xfId="0" applyNumberFormat="1" applyFont="1" applyBorder="1"/>
    <xf numFmtId="49" fontId="8" fillId="0" borderId="0" xfId="0" applyNumberFormat="1" applyFont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0" fontId="8" fillId="0" borderId="0" xfId="0" applyNumberFormat="1" applyFont="1"/>
    <xf numFmtId="0" fontId="4" fillId="2" borderId="0" xfId="0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9" fontId="0" fillId="0" borderId="6" xfId="3" applyFont="1" applyBorder="1"/>
    <xf numFmtId="0" fontId="0" fillId="0" borderId="6" xfId="0" applyBorder="1"/>
    <xf numFmtId="43" fontId="0" fillId="0" borderId="0" xfId="1" applyFont="1"/>
    <xf numFmtId="9" fontId="0" fillId="0" borderId="0" xfId="3" applyFont="1"/>
    <xf numFmtId="43" fontId="0" fillId="0" borderId="11" xfId="1" applyFont="1" applyBorder="1"/>
    <xf numFmtId="9" fontId="0" fillId="0" borderId="11" xfId="3" applyFont="1" applyBorder="1"/>
    <xf numFmtId="43" fontId="0" fillId="0" borderId="0" xfId="0" applyNumberFormat="1"/>
    <xf numFmtId="43" fontId="0" fillId="0" borderId="0" xfId="1" applyFont="1" applyBorder="1"/>
    <xf numFmtId="9" fontId="0" fillId="0" borderId="0" xfId="3" applyFont="1" applyBorder="1"/>
    <xf numFmtId="0" fontId="0" fillId="0" borderId="11" xfId="0" applyBorder="1"/>
    <xf numFmtId="0" fontId="11" fillId="0" borderId="0" xfId="0" applyFont="1"/>
    <xf numFmtId="43" fontId="0" fillId="0" borderId="6" xfId="1" applyFont="1" applyBorder="1"/>
  </cellXfs>
  <cellStyles count="4">
    <cellStyle name="Comma" xfId="1" builtinId="3"/>
    <cellStyle name="Explanatory Text" xfId="2" builtinId="5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3073" name="FILTER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3074" name="HEADER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08C2-D825-4EC8-9FAE-4CFEE2A3A3A6}">
  <sheetPr codeName="Sheet5"/>
  <dimension ref="A1:L166"/>
  <sheetViews>
    <sheetView tabSelected="1" workbookViewId="0">
      <selection activeCell="M17" sqref="M17"/>
    </sheetView>
  </sheetViews>
  <sheetFormatPr defaultRowHeight="15" x14ac:dyDescent="0.25"/>
  <cols>
    <col min="1" max="7" width="3" style="1" customWidth="1"/>
    <col min="8" max="8" width="30.7109375" style="1" customWidth="1"/>
    <col min="9" max="9" width="9.85546875" style="8" bestFit="1" customWidth="1"/>
    <col min="10" max="10" width="11.140625" style="8" customWidth="1"/>
    <col min="11" max="12" width="7.5703125" style="8" bestFit="1" customWidth="1"/>
  </cols>
  <sheetData>
    <row r="1" spans="1:12" x14ac:dyDescent="0.25">
      <c r="I1" s="52" t="s">
        <v>0</v>
      </c>
      <c r="J1" s="52"/>
      <c r="K1" s="52"/>
      <c r="L1" s="52"/>
    </row>
    <row r="2" spans="1:12" x14ac:dyDescent="0.25">
      <c r="A2" s="2"/>
      <c r="B2" s="2"/>
      <c r="C2" s="2"/>
      <c r="D2" s="2"/>
      <c r="E2" s="2"/>
      <c r="F2" s="2"/>
      <c r="G2" s="2"/>
      <c r="H2" s="2"/>
      <c r="I2" s="3" t="s">
        <v>1</v>
      </c>
      <c r="J2" s="4"/>
      <c r="K2" s="4"/>
      <c r="L2" s="4"/>
    </row>
    <row r="3" spans="1:12" ht="15.75" thickBot="1" x14ac:dyDescent="0.3">
      <c r="A3" s="2"/>
      <c r="B3" s="2"/>
      <c r="C3" s="2"/>
      <c r="D3" s="2"/>
      <c r="E3" s="2"/>
      <c r="F3" s="2"/>
      <c r="G3" s="2"/>
      <c r="H3" s="2"/>
      <c r="I3" s="53">
        <v>2401</v>
      </c>
      <c r="J3" s="53"/>
      <c r="K3" s="53"/>
      <c r="L3" s="53"/>
    </row>
    <row r="4" spans="1:12" x14ac:dyDescent="0.25">
      <c r="A4" s="5"/>
      <c r="B4" s="5"/>
      <c r="C4" s="5"/>
      <c r="D4" s="5"/>
      <c r="E4" s="5"/>
      <c r="F4" s="5"/>
      <c r="G4" s="5"/>
      <c r="H4" s="5"/>
      <c r="I4" s="6" t="s">
        <v>2</v>
      </c>
      <c r="J4" s="7" t="s">
        <v>3</v>
      </c>
      <c r="K4" s="54" t="s">
        <v>4</v>
      </c>
      <c r="L4" s="54"/>
    </row>
    <row r="5" spans="1:12" x14ac:dyDescent="0.25">
      <c r="A5" s="2"/>
      <c r="B5" s="2" t="s">
        <v>5</v>
      </c>
      <c r="C5" s="2"/>
      <c r="D5" s="2"/>
      <c r="E5" s="2"/>
      <c r="F5" s="2"/>
      <c r="G5" s="2"/>
      <c r="H5" s="2"/>
    </row>
    <row r="6" spans="1:12" x14ac:dyDescent="0.25">
      <c r="A6" s="2"/>
      <c r="B6" s="2"/>
      <c r="C6" s="2"/>
      <c r="D6" s="2" t="s">
        <v>6</v>
      </c>
      <c r="E6" s="2"/>
      <c r="F6" s="2"/>
      <c r="G6" s="2"/>
      <c r="H6" s="2"/>
    </row>
    <row r="7" spans="1:12" x14ac:dyDescent="0.25">
      <c r="A7" s="2"/>
      <c r="B7" s="2"/>
      <c r="C7" s="2"/>
      <c r="D7" s="2"/>
      <c r="E7" s="2" t="s">
        <v>7</v>
      </c>
      <c r="F7" s="2"/>
      <c r="G7" s="2"/>
      <c r="H7" s="2"/>
      <c r="I7" s="9">
        <v>113219.1</v>
      </c>
      <c r="J7" s="9">
        <v>1003837.14</v>
      </c>
      <c r="K7" s="10">
        <v>0.65442232493789088</v>
      </c>
      <c r="L7" s="10">
        <v>0.6101130241487146</v>
      </c>
    </row>
    <row r="8" spans="1:12" x14ac:dyDescent="0.25">
      <c r="A8" s="2"/>
      <c r="B8" s="2"/>
      <c r="C8" s="2"/>
      <c r="D8" s="2"/>
      <c r="E8" s="2" t="s">
        <v>8</v>
      </c>
      <c r="F8" s="2"/>
      <c r="G8" s="2"/>
      <c r="H8" s="2"/>
      <c r="I8" s="9">
        <v>9975.33</v>
      </c>
      <c r="J8" s="9">
        <v>128758.92</v>
      </c>
      <c r="K8" s="10">
        <v>5.7658810665538685E-2</v>
      </c>
      <c r="L8" s="10">
        <v>7.8257210195791738E-2</v>
      </c>
    </row>
    <row r="9" spans="1:12" x14ac:dyDescent="0.25">
      <c r="A9" s="2"/>
      <c r="B9" s="2"/>
      <c r="C9" s="2"/>
      <c r="D9" s="2"/>
      <c r="E9" s="2" t="s">
        <v>9</v>
      </c>
      <c r="F9" s="2"/>
      <c r="G9" s="2"/>
      <c r="H9" s="2"/>
      <c r="I9" s="9">
        <v>18236.669999999998</v>
      </c>
      <c r="J9" s="9">
        <v>188160.72</v>
      </c>
      <c r="K9" s="10">
        <v>0.1054105180179412</v>
      </c>
      <c r="L9" s="10">
        <v>0.11436048869959078</v>
      </c>
    </row>
    <row r="10" spans="1:12" x14ac:dyDescent="0.25">
      <c r="A10" s="2"/>
      <c r="B10" s="2"/>
      <c r="C10" s="2"/>
      <c r="D10" s="2"/>
      <c r="E10" s="2" t="s">
        <v>10</v>
      </c>
      <c r="F10" s="2"/>
      <c r="G10" s="2"/>
      <c r="H10" s="2"/>
      <c r="I10" s="9">
        <v>10830.01</v>
      </c>
      <c r="J10" s="9">
        <v>101279.86</v>
      </c>
      <c r="K10" s="10">
        <v>6.2598981296447406E-2</v>
      </c>
      <c r="L10" s="10">
        <v>6.1555962822772661E-2</v>
      </c>
    </row>
    <row r="11" spans="1:12" x14ac:dyDescent="0.25">
      <c r="A11" s="2"/>
      <c r="B11" s="2"/>
      <c r="C11" s="2"/>
      <c r="D11" s="2"/>
      <c r="E11" s="2" t="s">
        <v>11</v>
      </c>
      <c r="F11" s="2"/>
      <c r="G11" s="2"/>
      <c r="H11" s="2"/>
      <c r="I11" s="9">
        <v>0</v>
      </c>
      <c r="J11" s="9">
        <v>25</v>
      </c>
      <c r="K11" s="10">
        <v>0</v>
      </c>
      <c r="L11" s="10">
        <v>1.519452209520547E-5</v>
      </c>
    </row>
    <row r="12" spans="1:12" x14ac:dyDescent="0.25">
      <c r="A12" s="2"/>
      <c r="B12" s="2"/>
      <c r="C12" s="2"/>
      <c r="D12" s="2"/>
      <c r="E12" s="2" t="s">
        <v>12</v>
      </c>
      <c r="F12" s="2"/>
      <c r="G12" s="2"/>
      <c r="H12" s="2"/>
      <c r="I12" s="9">
        <v>6127.94</v>
      </c>
      <c r="J12" s="9">
        <v>72449.320000000007</v>
      </c>
      <c r="K12" s="10">
        <v>3.54203552393536E-2</v>
      </c>
      <c r="L12" s="10">
        <v>4.4033311740904461E-2</v>
      </c>
    </row>
    <row r="13" spans="1:12" x14ac:dyDescent="0.25">
      <c r="A13" s="2"/>
      <c r="B13" s="2"/>
      <c r="C13" s="2"/>
      <c r="D13" s="2"/>
      <c r="E13" s="2" t="s">
        <v>13</v>
      </c>
      <c r="F13" s="2"/>
      <c r="G13" s="2"/>
      <c r="H13" s="2"/>
      <c r="I13" s="9">
        <v>6863.33</v>
      </c>
      <c r="J13" s="9">
        <v>65772.09</v>
      </c>
      <c r="K13" s="10">
        <v>3.967101288930909E-2</v>
      </c>
      <c r="L13" s="10">
        <v>3.9975018990113707E-2</v>
      </c>
    </row>
    <row r="14" spans="1:12" x14ac:dyDescent="0.25">
      <c r="A14" s="2"/>
      <c r="B14" s="2"/>
      <c r="C14" s="2"/>
      <c r="D14" s="2"/>
      <c r="E14" s="2" t="s">
        <v>14</v>
      </c>
      <c r="F14" s="2"/>
      <c r="G14" s="2"/>
      <c r="H14" s="2"/>
      <c r="I14" s="9">
        <v>1560.98</v>
      </c>
      <c r="J14" s="9">
        <v>14086.47</v>
      </c>
      <c r="K14" s="10">
        <v>9.0226839886693045E-3</v>
      </c>
      <c r="L14" s="10">
        <v>8.5614871863379585E-3</v>
      </c>
    </row>
    <row r="15" spans="1:12" x14ac:dyDescent="0.25">
      <c r="A15" s="2"/>
      <c r="B15" s="2"/>
      <c r="C15" s="2"/>
      <c r="D15" s="2"/>
      <c r="E15" s="2" t="s">
        <v>15</v>
      </c>
      <c r="F15" s="2"/>
      <c r="G15" s="2"/>
      <c r="H15" s="2"/>
      <c r="I15" s="9">
        <v>0</v>
      </c>
      <c r="J15" s="9">
        <v>0</v>
      </c>
      <c r="K15" s="10">
        <v>0</v>
      </c>
      <c r="L15" s="10">
        <v>0</v>
      </c>
    </row>
    <row r="16" spans="1:12" x14ac:dyDescent="0.25">
      <c r="A16" s="2"/>
      <c r="B16" s="2"/>
      <c r="C16" s="2"/>
      <c r="D16" s="2"/>
      <c r="E16" s="2" t="s">
        <v>16</v>
      </c>
      <c r="F16" s="2"/>
      <c r="G16" s="2"/>
      <c r="H16" s="2"/>
      <c r="I16" s="9">
        <v>2787.32</v>
      </c>
      <c r="J16" s="9">
        <v>35429.31</v>
      </c>
      <c r="K16" s="10">
        <v>1.6111101702326571E-2</v>
      </c>
      <c r="L16" s="10">
        <v>2.1533257344515361E-2</v>
      </c>
    </row>
    <row r="17" spans="1:12" x14ac:dyDescent="0.25">
      <c r="A17" s="2"/>
      <c r="B17" s="2"/>
      <c r="C17" s="2"/>
      <c r="D17" s="2"/>
      <c r="E17" s="2" t="s">
        <v>17</v>
      </c>
      <c r="F17" s="2"/>
      <c r="G17" s="2"/>
      <c r="H17" s="2"/>
      <c r="I17" s="11">
        <v>3405.49</v>
      </c>
      <c r="J17" s="11">
        <v>35841.97</v>
      </c>
      <c r="K17" s="10">
        <v>1.9684211262523177E-2</v>
      </c>
      <c r="L17" s="10">
        <v>2.1784064204027665E-2</v>
      </c>
    </row>
    <row r="18" spans="1:12" ht="15.75" thickBot="1" x14ac:dyDescent="0.3">
      <c r="A18" s="2"/>
      <c r="B18" s="2"/>
      <c r="C18" s="2"/>
      <c r="D18" s="2"/>
      <c r="E18" s="2" t="s">
        <v>18</v>
      </c>
      <c r="F18" s="2"/>
      <c r="G18" s="2"/>
      <c r="H18" s="2"/>
      <c r="I18" s="12">
        <v>0</v>
      </c>
      <c r="J18" s="12">
        <v>-311</v>
      </c>
      <c r="K18" s="13">
        <v>0</v>
      </c>
      <c r="L18" s="13">
        <v>-1.8901985486435605E-4</v>
      </c>
    </row>
    <row r="19" spans="1:12" x14ac:dyDescent="0.25">
      <c r="A19" s="2"/>
      <c r="B19" s="2"/>
      <c r="C19" s="2"/>
      <c r="D19" s="2" t="s">
        <v>19</v>
      </c>
      <c r="E19" s="2"/>
      <c r="F19" s="2"/>
      <c r="G19" s="2"/>
      <c r="H19" s="2"/>
      <c r="I19" s="11">
        <v>173006.17</v>
      </c>
      <c r="J19" s="11">
        <v>1645329.8000000003</v>
      </c>
      <c r="K19" s="10"/>
      <c r="L19" s="10"/>
    </row>
    <row r="20" spans="1:12" x14ac:dyDescent="0.25">
      <c r="A20" s="2"/>
      <c r="B20" s="2"/>
      <c r="C20" s="2"/>
      <c r="D20" s="2" t="s">
        <v>20</v>
      </c>
      <c r="E20" s="2"/>
      <c r="F20" s="2"/>
      <c r="G20" s="2"/>
      <c r="H20" s="2"/>
      <c r="I20" s="9"/>
      <c r="J20" s="9"/>
      <c r="K20" s="10"/>
      <c r="L20" s="10"/>
    </row>
    <row r="21" spans="1:12" x14ac:dyDescent="0.25">
      <c r="A21" s="2"/>
      <c r="B21" s="2"/>
      <c r="C21" s="2"/>
      <c r="D21" s="2"/>
      <c r="E21" s="2" t="s">
        <v>21</v>
      </c>
      <c r="F21" s="2"/>
      <c r="G21" s="2"/>
      <c r="H21" s="2"/>
      <c r="I21" s="9">
        <v>28650.26</v>
      </c>
      <c r="J21" s="9">
        <v>257224.5</v>
      </c>
      <c r="K21" s="10">
        <v>0.16560253313508991</v>
      </c>
      <c r="L21" s="10">
        <v>0.15633613394712717</v>
      </c>
    </row>
    <row r="22" spans="1:12" x14ac:dyDescent="0.25">
      <c r="A22" s="2"/>
      <c r="B22" s="2"/>
      <c r="C22" s="2"/>
      <c r="D22" s="2"/>
      <c r="E22" s="2" t="s">
        <v>22</v>
      </c>
      <c r="F22" s="2"/>
      <c r="G22" s="2"/>
      <c r="H22" s="2"/>
      <c r="I22" s="14"/>
      <c r="J22" s="14"/>
    </row>
    <row r="23" spans="1:12" x14ac:dyDescent="0.25">
      <c r="A23" s="2"/>
      <c r="B23" s="2"/>
      <c r="C23" s="2"/>
      <c r="D23" s="2"/>
      <c r="E23" s="2"/>
      <c r="F23" s="2" t="s">
        <v>23</v>
      </c>
      <c r="G23" s="2"/>
      <c r="H23" s="2"/>
      <c r="I23" s="9">
        <v>14635.81</v>
      </c>
      <c r="J23" s="9">
        <v>138175.57999999999</v>
      </c>
      <c r="K23" s="10">
        <v>8.4597040672017648E-2</v>
      </c>
      <c r="L23" s="10">
        <v>8.3980476133113227E-2</v>
      </c>
    </row>
    <row r="24" spans="1:12" x14ac:dyDescent="0.25">
      <c r="A24" s="2"/>
      <c r="B24" s="2"/>
      <c r="C24" s="2"/>
      <c r="D24" s="2"/>
      <c r="E24" s="2"/>
      <c r="F24" s="2" t="s">
        <v>24</v>
      </c>
      <c r="G24" s="2"/>
      <c r="H24" s="2"/>
      <c r="I24" s="9">
        <v>5584.68</v>
      </c>
      <c r="J24" s="9">
        <v>77215.72</v>
      </c>
      <c r="K24" s="10">
        <v>3.2280236017016038E-2</v>
      </c>
      <c r="L24" s="10">
        <v>4.6930238545487953E-2</v>
      </c>
    </row>
    <row r="25" spans="1:12" x14ac:dyDescent="0.25">
      <c r="A25" s="2"/>
      <c r="B25" s="2"/>
      <c r="C25" s="2"/>
      <c r="D25" s="2"/>
      <c r="E25" s="2"/>
      <c r="F25" s="2" t="s">
        <v>25</v>
      </c>
      <c r="G25" s="2"/>
      <c r="H25" s="2"/>
      <c r="I25" s="9">
        <v>-535.5</v>
      </c>
      <c r="J25" s="9">
        <v>-1237.54</v>
      </c>
      <c r="K25" s="10">
        <v>-3.0952653307104593E-3</v>
      </c>
      <c r="L25" s="10">
        <v>-7.5215315494802303E-4</v>
      </c>
    </row>
    <row r="26" spans="1:12" x14ac:dyDescent="0.25">
      <c r="A26" s="2"/>
      <c r="B26" s="2"/>
      <c r="C26" s="2"/>
      <c r="D26" s="2"/>
      <c r="E26" s="2"/>
      <c r="F26" s="2" t="s">
        <v>26</v>
      </c>
      <c r="G26" s="2"/>
      <c r="H26" s="2"/>
    </row>
    <row r="27" spans="1:12" x14ac:dyDescent="0.25">
      <c r="A27" s="2"/>
      <c r="B27" s="2"/>
      <c r="C27" s="2"/>
      <c r="D27" s="2"/>
      <c r="E27" s="2"/>
      <c r="F27" s="2"/>
      <c r="G27" s="2" t="s">
        <v>27</v>
      </c>
      <c r="H27" s="2"/>
      <c r="I27" s="9">
        <v>5511.46</v>
      </c>
      <c r="J27" s="9">
        <v>41523.61</v>
      </c>
      <c r="K27" s="10">
        <v>3.1857014116895364E-2</v>
      </c>
      <c r="L27" s="10">
        <v>2.5237256384707793E-2</v>
      </c>
    </row>
    <row r="28" spans="1:12" ht="15.75" thickBot="1" x14ac:dyDescent="0.3">
      <c r="A28" s="2"/>
      <c r="B28" s="2"/>
      <c r="C28" s="2"/>
      <c r="D28" s="2"/>
      <c r="E28" s="2"/>
      <c r="F28" s="2"/>
      <c r="G28" s="2" t="s">
        <v>28</v>
      </c>
      <c r="H28" s="2"/>
      <c r="I28" s="12">
        <v>588.01</v>
      </c>
      <c r="J28" s="12">
        <v>6579.77</v>
      </c>
      <c r="K28" s="13">
        <v>3.3987805174809657E-3</v>
      </c>
      <c r="L28" s="13">
        <v>3.9990584258548043E-3</v>
      </c>
    </row>
    <row r="29" spans="1:12" x14ac:dyDescent="0.25">
      <c r="A29" s="2"/>
      <c r="B29" s="2"/>
      <c r="C29" s="2"/>
      <c r="D29" s="2"/>
      <c r="E29" s="2"/>
      <c r="F29" s="2" t="s">
        <v>29</v>
      </c>
      <c r="G29" s="2"/>
      <c r="H29" s="2"/>
      <c r="I29" s="9">
        <v>6099.47</v>
      </c>
      <c r="J29" s="9">
        <v>48103.38</v>
      </c>
      <c r="K29" s="10">
        <v>3.5255794634376336E-2</v>
      </c>
      <c r="L29" s="10">
        <v>2.9236314810562592E-2</v>
      </c>
    </row>
    <row r="30" spans="1:12" x14ac:dyDescent="0.25">
      <c r="A30" s="2"/>
      <c r="B30" s="2"/>
      <c r="C30" s="2"/>
      <c r="D30" s="2"/>
      <c r="E30" s="2"/>
      <c r="F30" s="2" t="s">
        <v>30</v>
      </c>
      <c r="G30" s="2"/>
      <c r="H30" s="2"/>
      <c r="I30" s="9">
        <v>0</v>
      </c>
      <c r="J30" s="9">
        <v>0</v>
      </c>
      <c r="K30" s="10">
        <v>0</v>
      </c>
      <c r="L30" s="10">
        <v>0</v>
      </c>
    </row>
    <row r="31" spans="1:12" x14ac:dyDescent="0.25">
      <c r="A31" s="2"/>
      <c r="B31" s="2"/>
      <c r="C31" s="2"/>
      <c r="D31" s="2"/>
      <c r="E31" s="2"/>
      <c r="F31" s="2" t="s">
        <v>31</v>
      </c>
      <c r="G31" s="2"/>
      <c r="H31" s="2"/>
      <c r="I31" s="15">
        <v>4807.46</v>
      </c>
      <c r="J31" s="15">
        <v>40472.46</v>
      </c>
      <c r="K31" s="10">
        <v>2.7787795082684044E-2</v>
      </c>
      <c r="L31" s="10">
        <v>2.4598387508692782E-2</v>
      </c>
    </row>
    <row r="32" spans="1:12" ht="15.75" thickBot="1" x14ac:dyDescent="0.3">
      <c r="A32" s="2"/>
      <c r="B32" s="2"/>
      <c r="C32" s="2"/>
      <c r="D32" s="2"/>
      <c r="E32" s="2"/>
      <c r="F32" s="2" t="s">
        <v>32</v>
      </c>
      <c r="G32" s="2"/>
      <c r="H32" s="2"/>
      <c r="I32" s="16">
        <v>104.4</v>
      </c>
      <c r="J32" s="16">
        <v>-298.27</v>
      </c>
      <c r="K32" s="13">
        <v>6.0344668632338375E-4</v>
      </c>
      <c r="L32" s="13">
        <v>-1.8128280421347739E-4</v>
      </c>
    </row>
    <row r="33" spans="1:12" x14ac:dyDescent="0.25">
      <c r="A33" s="2"/>
      <c r="B33" s="2"/>
      <c r="C33" s="2"/>
      <c r="D33" s="2"/>
      <c r="E33" s="2" t="s">
        <v>33</v>
      </c>
      <c r="F33" s="2"/>
      <c r="G33" s="2"/>
      <c r="H33" s="2"/>
      <c r="I33" s="15">
        <v>30696.32</v>
      </c>
      <c r="J33" s="15">
        <v>302431.33</v>
      </c>
      <c r="K33" s="10">
        <v>0.17743</v>
      </c>
      <c r="L33" s="10">
        <v>0.18381</v>
      </c>
    </row>
    <row r="34" spans="1:12" ht="15.75" thickBot="1" x14ac:dyDescent="0.3">
      <c r="A34" s="2"/>
      <c r="B34" s="2"/>
      <c r="C34" s="2"/>
      <c r="D34" s="2"/>
      <c r="E34" s="2" t="s">
        <v>34</v>
      </c>
      <c r="F34" s="2"/>
      <c r="G34" s="2"/>
      <c r="H34" s="2"/>
      <c r="I34" s="15">
        <v>2571.5500000000002</v>
      </c>
      <c r="J34" s="15">
        <v>24793</v>
      </c>
      <c r="K34" s="10">
        <v>0</v>
      </c>
      <c r="L34" s="10">
        <v>0</v>
      </c>
    </row>
    <row r="35" spans="1:12" ht="15.75" thickBot="1" x14ac:dyDescent="0.3">
      <c r="A35" s="2"/>
      <c r="B35" s="2"/>
      <c r="C35" s="2"/>
      <c r="D35" s="2" t="s">
        <v>35</v>
      </c>
      <c r="E35" s="2"/>
      <c r="F35" s="2"/>
      <c r="G35" s="2"/>
      <c r="H35" s="2"/>
      <c r="I35" s="17">
        <v>61918.13</v>
      </c>
      <c r="J35" s="17">
        <v>584448.82999999996</v>
      </c>
      <c r="K35" s="18">
        <v>0.3579</v>
      </c>
      <c r="L35" s="18">
        <v>0.35521999999999998</v>
      </c>
    </row>
    <row r="36" spans="1:12" x14ac:dyDescent="0.25">
      <c r="A36" s="2"/>
      <c r="B36" s="2"/>
      <c r="C36" s="2" t="s">
        <v>36</v>
      </c>
      <c r="D36" s="2"/>
      <c r="E36" s="2"/>
      <c r="F36" s="2"/>
      <c r="G36" s="2"/>
      <c r="H36" s="2"/>
      <c r="I36" s="15">
        <v>111088.04</v>
      </c>
      <c r="J36" s="15">
        <v>1060880.97</v>
      </c>
      <c r="K36" s="10">
        <v>0.6421</v>
      </c>
      <c r="L36" s="10">
        <v>0.64478000000000002</v>
      </c>
    </row>
    <row r="37" spans="1:12" x14ac:dyDescent="0.25">
      <c r="A37" s="2"/>
      <c r="B37" s="2"/>
      <c r="C37" s="2"/>
      <c r="D37" s="2" t="s">
        <v>37</v>
      </c>
      <c r="E37" s="2"/>
      <c r="F37" s="2"/>
      <c r="G37" s="2"/>
      <c r="H37" s="2"/>
    </row>
    <row r="38" spans="1:12" x14ac:dyDescent="0.25">
      <c r="A38" s="2"/>
      <c r="B38" s="2"/>
      <c r="C38" s="2"/>
      <c r="D38" s="2"/>
      <c r="E38" s="2" t="s">
        <v>38</v>
      </c>
      <c r="F38" s="2"/>
      <c r="G38" s="2"/>
      <c r="H38" s="2"/>
    </row>
    <row r="39" spans="1:12" x14ac:dyDescent="0.25">
      <c r="A39" s="2"/>
      <c r="B39" s="2"/>
      <c r="C39" s="2"/>
      <c r="D39" s="2"/>
      <c r="E39" s="2"/>
      <c r="F39" s="2" t="s">
        <v>39</v>
      </c>
      <c r="G39" s="2"/>
      <c r="H39" s="2"/>
    </row>
    <row r="40" spans="1:12" x14ac:dyDescent="0.25">
      <c r="A40" s="2"/>
      <c r="B40" s="2"/>
      <c r="C40" s="2"/>
      <c r="D40" s="2"/>
      <c r="E40" s="2"/>
      <c r="F40" s="2"/>
      <c r="G40" s="2" t="s">
        <v>40</v>
      </c>
      <c r="H40" s="2"/>
      <c r="I40" s="19">
        <v>0</v>
      </c>
      <c r="J40" s="19">
        <v>702.4</v>
      </c>
      <c r="K40" s="10">
        <v>0</v>
      </c>
      <c r="L40" s="10">
        <v>0</v>
      </c>
    </row>
    <row r="41" spans="1:12" ht="15.75" thickBot="1" x14ac:dyDescent="0.3">
      <c r="A41" s="2"/>
      <c r="B41" s="2"/>
      <c r="C41" s="2"/>
      <c r="D41" s="2"/>
      <c r="E41" s="2"/>
      <c r="F41" s="2"/>
      <c r="G41" s="2" t="s">
        <v>41</v>
      </c>
      <c r="H41" s="2"/>
      <c r="I41" s="20">
        <v>0</v>
      </c>
      <c r="J41" s="20">
        <v>705</v>
      </c>
      <c r="K41" s="13">
        <v>0</v>
      </c>
      <c r="L41" s="13">
        <v>1.9900000000000001E-2</v>
      </c>
    </row>
    <row r="42" spans="1:12" x14ac:dyDescent="0.25">
      <c r="A42" s="2"/>
      <c r="B42" s="2"/>
      <c r="C42" s="2"/>
      <c r="D42" s="2"/>
      <c r="E42" s="2"/>
      <c r="F42" s="2" t="s">
        <v>42</v>
      </c>
      <c r="G42" s="2"/>
      <c r="H42" s="2"/>
      <c r="I42" s="19">
        <v>0</v>
      </c>
      <c r="J42" s="19">
        <v>1407.4</v>
      </c>
      <c r="K42" s="10">
        <v>0</v>
      </c>
      <c r="L42" s="10">
        <v>3.9269999999999999E-2</v>
      </c>
    </row>
    <row r="43" spans="1:12" x14ac:dyDescent="0.25">
      <c r="A43" s="2"/>
      <c r="B43" s="2"/>
      <c r="C43" s="2"/>
      <c r="D43" s="2"/>
      <c r="E43" s="2"/>
      <c r="F43" s="2" t="s">
        <v>43</v>
      </c>
      <c r="G43" s="2"/>
      <c r="H43" s="2"/>
    </row>
    <row r="44" spans="1:12" x14ac:dyDescent="0.25">
      <c r="A44" s="2"/>
      <c r="B44" s="2"/>
      <c r="C44" s="2"/>
      <c r="D44" s="2"/>
      <c r="E44" s="2"/>
      <c r="F44" s="2"/>
      <c r="G44" s="2" t="s">
        <v>44</v>
      </c>
      <c r="H44" s="2"/>
      <c r="I44" s="19">
        <v>3824</v>
      </c>
      <c r="J44" s="19">
        <v>38488.089999999997</v>
      </c>
      <c r="K44" s="10">
        <v>0</v>
      </c>
      <c r="L44" s="10">
        <v>0</v>
      </c>
    </row>
    <row r="45" spans="1:12" x14ac:dyDescent="0.25">
      <c r="A45" s="2"/>
      <c r="B45" s="2"/>
      <c r="C45" s="2"/>
      <c r="D45" s="2"/>
      <c r="E45" s="2"/>
      <c r="F45" s="2"/>
      <c r="G45" s="2" t="s">
        <v>45</v>
      </c>
      <c r="H45" s="2"/>
      <c r="I45" s="19">
        <v>0</v>
      </c>
      <c r="J45" s="19">
        <v>0</v>
      </c>
      <c r="K45" s="10">
        <v>0</v>
      </c>
      <c r="L45" s="10">
        <v>0</v>
      </c>
    </row>
    <row r="46" spans="1:12" x14ac:dyDescent="0.25">
      <c r="A46" s="2"/>
      <c r="B46" s="2"/>
      <c r="C46" s="2"/>
      <c r="D46" s="2"/>
      <c r="E46" s="2"/>
      <c r="F46" s="2"/>
      <c r="G46" s="2" t="s">
        <v>46</v>
      </c>
      <c r="H46" s="2"/>
      <c r="I46" s="19">
        <v>0</v>
      </c>
      <c r="J46" s="19">
        <v>0</v>
      </c>
      <c r="K46" s="10">
        <v>0</v>
      </c>
      <c r="L46" s="10">
        <v>0</v>
      </c>
    </row>
    <row r="47" spans="1:12" ht="15.75" thickBot="1" x14ac:dyDescent="0.3">
      <c r="A47" s="2"/>
      <c r="B47" s="2"/>
      <c r="C47" s="2"/>
      <c r="D47" s="2"/>
      <c r="E47" s="2"/>
      <c r="F47" s="2"/>
      <c r="G47" s="2" t="s">
        <v>47</v>
      </c>
      <c r="H47" s="2"/>
      <c r="I47" s="20">
        <v>2750.03</v>
      </c>
      <c r="J47" s="20">
        <v>25140.92</v>
      </c>
      <c r="K47" s="13">
        <v>0.18790000000000001</v>
      </c>
      <c r="L47" s="13">
        <v>0.18195</v>
      </c>
    </row>
    <row r="48" spans="1:12" x14ac:dyDescent="0.25">
      <c r="A48" s="2"/>
      <c r="B48" s="2"/>
      <c r="C48" s="2"/>
      <c r="D48" s="2"/>
      <c r="E48" s="2"/>
      <c r="F48" s="2" t="s">
        <v>48</v>
      </c>
      <c r="G48" s="2"/>
      <c r="H48" s="2"/>
      <c r="I48" s="19">
        <v>6574.03</v>
      </c>
      <c r="J48" s="19">
        <v>63629.01</v>
      </c>
      <c r="K48" s="10">
        <v>3.7999999999999999E-2</v>
      </c>
      <c r="L48" s="10">
        <v>3.8670000000000003E-2</v>
      </c>
    </row>
    <row r="49" spans="1:12" x14ac:dyDescent="0.25">
      <c r="A49" s="2"/>
      <c r="B49" s="2"/>
      <c r="C49" s="2"/>
      <c r="D49" s="2"/>
      <c r="E49" s="2"/>
      <c r="F49" s="2" t="s">
        <v>49</v>
      </c>
      <c r="G49" s="2"/>
      <c r="H49" s="2"/>
      <c r="I49" s="19">
        <v>0</v>
      </c>
      <c r="J49" s="19">
        <v>0</v>
      </c>
      <c r="K49" s="10">
        <v>0</v>
      </c>
      <c r="L49" s="10">
        <v>0</v>
      </c>
    </row>
    <row r="50" spans="1:12" x14ac:dyDescent="0.25">
      <c r="A50" s="2"/>
      <c r="B50" s="2"/>
      <c r="C50" s="2"/>
      <c r="D50" s="2"/>
      <c r="E50" s="2"/>
      <c r="F50" s="2" t="s">
        <v>50</v>
      </c>
      <c r="G50" s="2"/>
      <c r="H50" s="2"/>
    </row>
    <row r="51" spans="1:12" ht="15.75" thickBot="1" x14ac:dyDescent="0.3">
      <c r="A51" s="2"/>
      <c r="B51" s="2"/>
      <c r="C51" s="2"/>
      <c r="D51" s="2"/>
      <c r="E51" s="2"/>
      <c r="F51" s="2"/>
      <c r="G51" s="2" t="s">
        <v>51</v>
      </c>
      <c r="H51" s="2"/>
      <c r="I51" s="20">
        <v>8.99</v>
      </c>
      <c r="J51" s="20">
        <v>-1145.3</v>
      </c>
      <c r="K51" s="13">
        <v>3.1E-4</v>
      </c>
      <c r="L51" s="13">
        <v>-4.45E-3</v>
      </c>
    </row>
    <row r="52" spans="1:12" ht="15.75" thickBot="1" x14ac:dyDescent="0.3">
      <c r="A52" s="2"/>
      <c r="B52" s="2"/>
      <c r="C52" s="2"/>
      <c r="D52" s="2"/>
      <c r="E52" s="2"/>
      <c r="F52" s="2" t="s">
        <v>52</v>
      </c>
      <c r="G52" s="2"/>
      <c r="H52" s="2"/>
      <c r="I52" s="21">
        <v>8.99</v>
      </c>
      <c r="J52" s="21">
        <v>-1145.3</v>
      </c>
      <c r="K52" s="18">
        <v>5.0000000000000002E-5</v>
      </c>
      <c r="L52" s="18">
        <v>-6.9999999999999999E-4</v>
      </c>
    </row>
    <row r="53" spans="1:12" x14ac:dyDescent="0.25">
      <c r="A53" s="2"/>
      <c r="B53" s="2"/>
      <c r="C53" s="2"/>
      <c r="D53" s="2"/>
      <c r="E53" s="2" t="s">
        <v>53</v>
      </c>
      <c r="F53" s="2"/>
      <c r="G53" s="2"/>
      <c r="H53" s="2"/>
      <c r="I53" s="19">
        <v>6583.02</v>
      </c>
      <c r="J53" s="19">
        <v>63891.11</v>
      </c>
      <c r="K53" s="10">
        <v>3.805E-2</v>
      </c>
      <c r="L53" s="10">
        <v>3.8830000000000003E-2</v>
      </c>
    </row>
    <row r="54" spans="1:12" x14ac:dyDescent="0.25">
      <c r="A54" s="2"/>
      <c r="B54" s="2"/>
      <c r="C54" s="2"/>
      <c r="D54" s="2"/>
      <c r="E54" s="2" t="s">
        <v>54</v>
      </c>
      <c r="F54" s="2"/>
      <c r="G54" s="2"/>
      <c r="H54" s="2"/>
    </row>
    <row r="55" spans="1:12" x14ac:dyDescent="0.25">
      <c r="A55" s="2"/>
      <c r="B55" s="2"/>
      <c r="C55" s="2"/>
      <c r="D55" s="2"/>
      <c r="E55" s="2"/>
      <c r="F55" s="2" t="s">
        <v>55</v>
      </c>
      <c r="G55" s="2"/>
      <c r="H55" s="2"/>
    </row>
    <row r="56" spans="1:12" x14ac:dyDescent="0.25">
      <c r="A56" s="2"/>
      <c r="B56" s="2"/>
      <c r="C56" s="2"/>
      <c r="D56" s="2"/>
      <c r="E56" s="2"/>
      <c r="F56" s="2"/>
      <c r="G56" s="2" t="s">
        <v>56</v>
      </c>
      <c r="H56" s="2"/>
      <c r="I56" s="19">
        <v>2922.93</v>
      </c>
      <c r="J56" s="19">
        <v>26321.49</v>
      </c>
      <c r="K56" s="10">
        <v>1.6889999999999999E-2</v>
      </c>
      <c r="L56" s="10">
        <v>1.6E-2</v>
      </c>
    </row>
    <row r="57" spans="1:12" x14ac:dyDescent="0.25">
      <c r="A57" s="2"/>
      <c r="B57" s="2"/>
      <c r="C57" s="2"/>
      <c r="D57" s="2"/>
      <c r="E57" s="2"/>
      <c r="F57" s="2"/>
      <c r="G57" s="2" t="s">
        <v>57</v>
      </c>
      <c r="H57" s="2"/>
      <c r="I57" s="19">
        <v>25</v>
      </c>
      <c r="J57" s="19">
        <v>250</v>
      </c>
      <c r="K57" s="10">
        <v>1.3999999999999999E-4</v>
      </c>
      <c r="L57" s="10">
        <v>1.4999999999999999E-4</v>
      </c>
    </row>
    <row r="58" spans="1:12" ht="15.75" thickBot="1" x14ac:dyDescent="0.3">
      <c r="A58" s="2"/>
      <c r="B58" s="2"/>
      <c r="C58" s="2"/>
      <c r="D58" s="2"/>
      <c r="E58" s="2"/>
      <c r="F58" s="2"/>
      <c r="G58" s="2" t="s">
        <v>58</v>
      </c>
      <c r="H58" s="2"/>
      <c r="I58" s="19">
        <v>0</v>
      </c>
      <c r="J58" s="19">
        <v>0</v>
      </c>
      <c r="K58" s="13">
        <v>0</v>
      </c>
      <c r="L58" s="13">
        <v>0</v>
      </c>
    </row>
    <row r="59" spans="1:12" ht="15.75" thickBot="1" x14ac:dyDescent="0.3">
      <c r="A59" s="2"/>
      <c r="B59" s="2"/>
      <c r="C59" s="2"/>
      <c r="D59" s="2"/>
      <c r="E59" s="2"/>
      <c r="F59" s="2" t="s">
        <v>59</v>
      </c>
      <c r="G59" s="2"/>
      <c r="H59" s="2"/>
      <c r="I59" s="21">
        <v>2947.93</v>
      </c>
      <c r="J59" s="21">
        <v>26571.49</v>
      </c>
      <c r="K59" s="18">
        <v>1.704E-2</v>
      </c>
      <c r="L59" s="18">
        <v>1.6150000000000001E-2</v>
      </c>
    </row>
    <row r="60" spans="1:12" x14ac:dyDescent="0.25">
      <c r="A60" s="2"/>
      <c r="B60" s="2"/>
      <c r="C60" s="2"/>
      <c r="D60" s="2"/>
      <c r="E60" s="2" t="s">
        <v>60</v>
      </c>
      <c r="F60" s="2"/>
      <c r="G60" s="2"/>
      <c r="H60" s="2"/>
      <c r="I60" s="19">
        <v>2947.93</v>
      </c>
      <c r="J60" s="19">
        <v>26571.49</v>
      </c>
      <c r="K60" s="10">
        <v>1.704E-2</v>
      </c>
      <c r="L60" s="10">
        <v>1.6150000000000001E-2</v>
      </c>
    </row>
    <row r="61" spans="1:12" x14ac:dyDescent="0.25">
      <c r="A61" s="2"/>
      <c r="B61" s="2"/>
      <c r="C61" s="2"/>
      <c r="D61" s="2"/>
      <c r="E61" s="2" t="s">
        <v>61</v>
      </c>
      <c r="F61" s="2"/>
      <c r="G61" s="2"/>
      <c r="H61" s="2"/>
    </row>
    <row r="62" spans="1:12" x14ac:dyDescent="0.25">
      <c r="A62" s="2"/>
      <c r="B62" s="2"/>
      <c r="C62" s="2"/>
      <c r="D62" s="2"/>
      <c r="E62" s="2"/>
      <c r="F62" s="2" t="s">
        <v>62</v>
      </c>
      <c r="G62" s="2"/>
      <c r="H62" s="2"/>
      <c r="I62" s="19">
        <v>0</v>
      </c>
      <c r="J62" s="19">
        <v>0</v>
      </c>
      <c r="K62" s="10">
        <v>0</v>
      </c>
      <c r="L62" s="10">
        <v>0</v>
      </c>
    </row>
    <row r="63" spans="1:12" x14ac:dyDescent="0.25">
      <c r="A63" s="2"/>
      <c r="B63" s="2"/>
      <c r="C63" s="2"/>
      <c r="D63" s="2"/>
      <c r="E63" s="2"/>
      <c r="F63" s="2" t="s">
        <v>63</v>
      </c>
      <c r="G63" s="2"/>
      <c r="H63" s="2"/>
      <c r="I63" s="19">
        <v>5190.1899999999996</v>
      </c>
      <c r="J63" s="19">
        <v>49369.25</v>
      </c>
      <c r="K63" s="10">
        <v>0.03</v>
      </c>
      <c r="L63" s="10">
        <v>3.0009999999999998E-2</v>
      </c>
    </row>
    <row r="64" spans="1:12" ht="15.75" thickBot="1" x14ac:dyDescent="0.3">
      <c r="A64" s="2"/>
      <c r="B64" s="2"/>
      <c r="C64" s="2"/>
      <c r="D64" s="2"/>
      <c r="E64" s="2"/>
      <c r="F64" s="2" t="s">
        <v>64</v>
      </c>
      <c r="G64" s="2"/>
      <c r="H64" s="2"/>
      <c r="I64" s="20">
        <v>0</v>
      </c>
      <c r="J64" s="20">
        <v>0</v>
      </c>
      <c r="K64" s="13">
        <v>0</v>
      </c>
      <c r="L64" s="13">
        <v>0</v>
      </c>
    </row>
    <row r="65" spans="1:12" x14ac:dyDescent="0.25">
      <c r="A65" s="2"/>
      <c r="B65" s="2"/>
      <c r="C65" s="2"/>
      <c r="D65" s="2"/>
      <c r="E65" s="2" t="s">
        <v>65</v>
      </c>
      <c r="F65" s="2"/>
      <c r="G65" s="2"/>
      <c r="H65" s="2"/>
      <c r="I65" s="19">
        <v>5190.1899999999996</v>
      </c>
      <c r="J65" s="19">
        <v>49369.25</v>
      </c>
      <c r="K65" s="10">
        <v>0.03</v>
      </c>
      <c r="L65" s="10">
        <v>3.0009999999999998E-2</v>
      </c>
    </row>
    <row r="66" spans="1:12" x14ac:dyDescent="0.25">
      <c r="A66" s="2"/>
      <c r="B66" s="2"/>
      <c r="C66" s="2"/>
      <c r="D66" s="2"/>
      <c r="E66" s="2" t="s">
        <v>66</v>
      </c>
      <c r="F66" s="2"/>
      <c r="G66" s="2"/>
      <c r="H66" s="2"/>
    </row>
    <row r="67" spans="1:12" ht="15.75" thickBot="1" x14ac:dyDescent="0.3">
      <c r="A67" s="2"/>
      <c r="B67" s="2"/>
      <c r="C67" s="2"/>
      <c r="D67" s="2"/>
      <c r="E67" s="2"/>
      <c r="F67" s="2" t="s">
        <v>67</v>
      </c>
      <c r="G67" s="2"/>
      <c r="H67" s="2"/>
      <c r="I67" s="20">
        <v>811.22</v>
      </c>
      <c r="J67" s="20">
        <v>8391.58</v>
      </c>
      <c r="K67" s="13">
        <v>4.6899999999999997E-3</v>
      </c>
      <c r="L67" s="13">
        <v>5.1000000000000004E-3</v>
      </c>
    </row>
    <row r="68" spans="1:12" x14ac:dyDescent="0.25">
      <c r="A68" s="2"/>
      <c r="B68" s="2"/>
      <c r="C68" s="2"/>
      <c r="D68" s="2"/>
      <c r="E68" s="2" t="s">
        <v>68</v>
      </c>
      <c r="F68" s="2"/>
      <c r="G68" s="2"/>
      <c r="H68" s="2"/>
      <c r="I68" s="19">
        <v>811.22</v>
      </c>
      <c r="J68" s="19">
        <v>8391.58</v>
      </c>
      <c r="K68" s="10">
        <v>4.6899999999999997E-3</v>
      </c>
      <c r="L68" s="10">
        <v>5.1000000000000004E-3</v>
      </c>
    </row>
    <row r="69" spans="1:12" x14ac:dyDescent="0.25">
      <c r="A69" s="2"/>
      <c r="B69" s="2"/>
      <c r="C69" s="2"/>
      <c r="D69" s="2"/>
      <c r="E69" s="2" t="s">
        <v>69</v>
      </c>
      <c r="F69" s="2"/>
      <c r="G69" s="2"/>
      <c r="H69" s="2"/>
    </row>
    <row r="70" spans="1:12" x14ac:dyDescent="0.25">
      <c r="A70" s="2"/>
      <c r="B70" s="2"/>
      <c r="C70" s="2"/>
      <c r="D70" s="2"/>
      <c r="E70" s="2"/>
      <c r="F70" s="2" t="s">
        <v>70</v>
      </c>
      <c r="G70" s="2"/>
      <c r="H70" s="2"/>
      <c r="I70" s="19">
        <v>106.95</v>
      </c>
      <c r="J70" s="19">
        <v>2644.12</v>
      </c>
      <c r="K70" s="10">
        <v>6.2E-4</v>
      </c>
      <c r="L70" s="10">
        <v>1.6100000000000001E-3</v>
      </c>
    </row>
    <row r="71" spans="1:12" x14ac:dyDescent="0.25">
      <c r="A71" s="2"/>
      <c r="B71" s="2"/>
      <c r="C71" s="2"/>
      <c r="D71" s="2"/>
      <c r="E71" s="2"/>
      <c r="F71" s="2" t="s">
        <v>71</v>
      </c>
      <c r="G71" s="2"/>
      <c r="H71" s="2"/>
      <c r="I71" s="19">
        <v>0</v>
      </c>
      <c r="J71" s="19">
        <v>219.84</v>
      </c>
      <c r="K71" s="10">
        <v>0</v>
      </c>
      <c r="L71" s="10">
        <v>1.2999999999999999E-4</v>
      </c>
    </row>
    <row r="72" spans="1:12" x14ac:dyDescent="0.25">
      <c r="A72" s="2"/>
      <c r="B72" s="2"/>
      <c r="C72" s="2"/>
      <c r="D72" s="2"/>
      <c r="E72" s="2"/>
      <c r="F72" s="2" t="s">
        <v>72</v>
      </c>
      <c r="G72" s="2"/>
      <c r="H72" s="2"/>
      <c r="I72" s="19">
        <v>510.75</v>
      </c>
      <c r="J72" s="19">
        <v>3906.06</v>
      </c>
      <c r="K72" s="10">
        <v>2.9499999999999999E-3</v>
      </c>
      <c r="L72" s="10">
        <v>2.3700000000000001E-3</v>
      </c>
    </row>
    <row r="73" spans="1:12" x14ac:dyDescent="0.25">
      <c r="A73" s="2"/>
      <c r="B73" s="2"/>
      <c r="C73" s="2"/>
      <c r="D73" s="2"/>
      <c r="E73" s="2"/>
      <c r="F73" s="2" t="s">
        <v>73</v>
      </c>
      <c r="G73" s="2"/>
      <c r="H73" s="2"/>
      <c r="I73" s="19">
        <v>3984.4</v>
      </c>
      <c r="J73" s="19">
        <v>19314.95</v>
      </c>
      <c r="K73" s="10">
        <v>2.3029999999999998E-2</v>
      </c>
      <c r="L73" s="10">
        <v>1.174E-2</v>
      </c>
    </row>
    <row r="74" spans="1:12" ht="15.75" thickBot="1" x14ac:dyDescent="0.3">
      <c r="A74" s="2"/>
      <c r="B74" s="2"/>
      <c r="C74" s="2"/>
      <c r="D74" s="2"/>
      <c r="E74" s="2"/>
      <c r="F74" s="2" t="s">
        <v>74</v>
      </c>
      <c r="G74" s="2"/>
      <c r="H74" s="2"/>
      <c r="I74" s="20">
        <v>0</v>
      </c>
      <c r="J74" s="20">
        <v>0</v>
      </c>
      <c r="K74" s="13">
        <v>0</v>
      </c>
      <c r="L74" s="13">
        <v>0</v>
      </c>
    </row>
    <row r="75" spans="1:12" x14ac:dyDescent="0.25">
      <c r="A75" s="2"/>
      <c r="B75" s="2"/>
      <c r="C75" s="2"/>
      <c r="D75" s="2"/>
      <c r="E75" s="2" t="s">
        <v>75</v>
      </c>
      <c r="F75" s="2"/>
      <c r="G75" s="2"/>
      <c r="H75" s="2"/>
      <c r="I75" s="19">
        <v>4602.1000000000004</v>
      </c>
      <c r="J75" s="19">
        <v>26084.97</v>
      </c>
      <c r="K75" s="10">
        <v>2.6599999999999999E-2</v>
      </c>
      <c r="L75" s="10">
        <v>1.585E-2</v>
      </c>
    </row>
    <row r="76" spans="1:12" x14ac:dyDescent="0.25">
      <c r="A76" s="2"/>
      <c r="B76" s="2"/>
      <c r="C76" s="2"/>
      <c r="D76" s="2"/>
      <c r="E76" s="2" t="s">
        <v>76</v>
      </c>
      <c r="F76" s="2"/>
      <c r="G76" s="2"/>
      <c r="H76" s="2"/>
    </row>
    <row r="77" spans="1:12" x14ac:dyDescent="0.25">
      <c r="A77" s="2"/>
      <c r="B77" s="2"/>
      <c r="C77" s="2"/>
      <c r="D77" s="2"/>
      <c r="E77" s="2"/>
      <c r="F77" s="2" t="s">
        <v>77</v>
      </c>
      <c r="G77" s="2"/>
      <c r="H77" s="2"/>
      <c r="I77" s="19">
        <v>7000</v>
      </c>
      <c r="J77" s="19">
        <v>70000</v>
      </c>
      <c r="K77" s="10">
        <v>4.0460000000000003E-2</v>
      </c>
      <c r="L77" s="10">
        <v>4.2540000000000001E-2</v>
      </c>
    </row>
    <row r="78" spans="1:12" x14ac:dyDescent="0.25">
      <c r="A78" s="2"/>
      <c r="B78" s="2"/>
      <c r="C78" s="2"/>
      <c r="D78" s="2"/>
      <c r="E78" s="2"/>
      <c r="F78" s="2" t="s">
        <v>78</v>
      </c>
      <c r="G78" s="2"/>
      <c r="H78" s="2"/>
      <c r="I78" s="19">
        <v>2978.72</v>
      </c>
      <c r="J78" s="19">
        <v>29313.23</v>
      </c>
      <c r="K78" s="10">
        <v>1.7219999999999999E-2</v>
      </c>
      <c r="L78" s="10">
        <v>1.7819999999999999E-2</v>
      </c>
    </row>
    <row r="79" spans="1:12" x14ac:dyDescent="0.25">
      <c r="A79" s="2"/>
      <c r="B79" s="2"/>
      <c r="C79" s="2"/>
      <c r="D79" s="2"/>
      <c r="E79" s="2"/>
      <c r="F79" s="2" t="s">
        <v>79</v>
      </c>
      <c r="G79" s="2"/>
      <c r="H79" s="2"/>
      <c r="I79" s="19">
        <v>53.89</v>
      </c>
      <c r="J79" s="19">
        <v>274.32</v>
      </c>
      <c r="K79" s="10">
        <v>3.1E-4</v>
      </c>
      <c r="L79" s="10">
        <v>1.7000000000000001E-4</v>
      </c>
    </row>
    <row r="80" spans="1:12" x14ac:dyDescent="0.25">
      <c r="A80" s="2"/>
      <c r="B80" s="2"/>
      <c r="C80" s="2"/>
      <c r="D80" s="2"/>
      <c r="E80" s="2"/>
      <c r="F80" s="2" t="s">
        <v>80</v>
      </c>
      <c r="G80" s="2"/>
      <c r="H80" s="2"/>
      <c r="I80" s="19">
        <v>0</v>
      </c>
      <c r="J80" s="19">
        <v>0</v>
      </c>
      <c r="K80" s="10">
        <v>0</v>
      </c>
      <c r="L80" s="10">
        <v>0</v>
      </c>
    </row>
    <row r="81" spans="1:12" ht="15.75" thickBot="1" x14ac:dyDescent="0.3">
      <c r="A81" s="2"/>
      <c r="B81" s="2"/>
      <c r="C81" s="2"/>
      <c r="D81" s="2"/>
      <c r="E81" s="2"/>
      <c r="F81" s="2" t="s">
        <v>81</v>
      </c>
      <c r="G81" s="2"/>
      <c r="H81" s="2"/>
      <c r="I81" s="20">
        <v>0</v>
      </c>
      <c r="J81" s="20">
        <v>3814.3</v>
      </c>
      <c r="K81" s="13">
        <v>0</v>
      </c>
      <c r="L81" s="13">
        <v>2.32E-3</v>
      </c>
    </row>
    <row r="82" spans="1:12" x14ac:dyDescent="0.25">
      <c r="A82" s="2"/>
      <c r="B82" s="2"/>
      <c r="C82" s="2"/>
      <c r="D82" s="2"/>
      <c r="E82" s="2" t="s">
        <v>82</v>
      </c>
      <c r="F82" s="2"/>
      <c r="G82" s="2"/>
      <c r="H82" s="2"/>
      <c r="I82" s="19">
        <v>10032.61</v>
      </c>
      <c r="J82" s="19">
        <v>103401.85</v>
      </c>
      <c r="K82" s="10">
        <v>5.799E-2</v>
      </c>
      <c r="L82" s="10">
        <v>6.2850000000000003E-2</v>
      </c>
    </row>
    <row r="83" spans="1:12" x14ac:dyDescent="0.25">
      <c r="A83" s="2"/>
      <c r="B83" s="2"/>
      <c r="C83" s="2"/>
      <c r="D83" s="2"/>
      <c r="E83" s="2" t="s">
        <v>83</v>
      </c>
      <c r="F83" s="2"/>
      <c r="G83" s="2"/>
      <c r="H83" s="2"/>
    </row>
    <row r="84" spans="1:12" x14ac:dyDescent="0.25">
      <c r="A84" s="2"/>
      <c r="B84" s="2"/>
      <c r="C84" s="2"/>
      <c r="D84" s="2"/>
      <c r="E84" s="2"/>
      <c r="F84" s="2" t="s">
        <v>84</v>
      </c>
      <c r="G84" s="2"/>
      <c r="H84" s="2"/>
      <c r="I84" s="19">
        <v>0</v>
      </c>
      <c r="J84" s="19">
        <v>1653.22</v>
      </c>
      <c r="K84" s="10">
        <v>0</v>
      </c>
      <c r="L84" s="10">
        <v>1E-3</v>
      </c>
    </row>
    <row r="85" spans="1:12" ht="15.75" thickBot="1" x14ac:dyDescent="0.3">
      <c r="A85" s="2"/>
      <c r="B85" s="2"/>
      <c r="C85" s="2"/>
      <c r="D85" s="2"/>
      <c r="E85" s="2"/>
      <c r="F85" s="2" t="s">
        <v>85</v>
      </c>
      <c r="G85" s="2"/>
      <c r="H85" s="2"/>
      <c r="I85" s="20">
        <v>126.9</v>
      </c>
      <c r="J85" s="20">
        <v>661.5</v>
      </c>
      <c r="K85" s="13">
        <v>7.2999999999999996E-4</v>
      </c>
      <c r="L85" s="13">
        <v>4.0000000000000002E-4</v>
      </c>
    </row>
    <row r="86" spans="1:12" x14ac:dyDescent="0.25">
      <c r="A86" s="2"/>
      <c r="B86" s="2"/>
      <c r="C86" s="2"/>
      <c r="D86" s="2"/>
      <c r="E86" s="2" t="s">
        <v>86</v>
      </c>
      <c r="F86" s="2"/>
      <c r="G86" s="2"/>
      <c r="H86" s="2"/>
      <c r="I86" s="19">
        <v>126.9</v>
      </c>
      <c r="J86" s="19">
        <v>2314.7199999999998</v>
      </c>
      <c r="K86" s="10">
        <v>7.2999999999999996E-4</v>
      </c>
      <c r="L86" s="10">
        <v>1.41E-3</v>
      </c>
    </row>
    <row r="87" spans="1:12" x14ac:dyDescent="0.25">
      <c r="A87" s="2"/>
      <c r="B87" s="2"/>
      <c r="C87" s="2"/>
      <c r="D87" s="2"/>
      <c r="E87" s="2" t="s">
        <v>87</v>
      </c>
      <c r="F87" s="2"/>
      <c r="G87" s="2"/>
      <c r="H87" s="2"/>
      <c r="I87" s="19">
        <v>671.08</v>
      </c>
      <c r="J87" s="19">
        <v>7335.94</v>
      </c>
      <c r="K87" s="10">
        <v>3.8800000000000002E-3</v>
      </c>
      <c r="L87" s="10">
        <v>4.4600000000000004E-3</v>
      </c>
    </row>
    <row r="88" spans="1:12" x14ac:dyDescent="0.25">
      <c r="A88" s="2"/>
      <c r="B88" s="2"/>
      <c r="C88" s="2"/>
      <c r="D88" s="2"/>
      <c r="E88" s="2" t="s">
        <v>88</v>
      </c>
      <c r="F88" s="2"/>
      <c r="G88" s="2"/>
      <c r="H88" s="2"/>
      <c r="I88" s="19">
        <v>0</v>
      </c>
      <c r="J88" s="19">
        <v>0</v>
      </c>
      <c r="K88" s="10">
        <v>0</v>
      </c>
      <c r="L88" s="10">
        <v>0</v>
      </c>
    </row>
    <row r="89" spans="1:12" x14ac:dyDescent="0.25">
      <c r="A89" s="2"/>
      <c r="B89" s="2"/>
      <c r="C89" s="2"/>
      <c r="D89" s="2"/>
      <c r="E89" s="2" t="s">
        <v>89</v>
      </c>
      <c r="F89" s="2"/>
      <c r="G89" s="2"/>
      <c r="H89" s="2"/>
    </row>
    <row r="90" spans="1:12" x14ac:dyDescent="0.25">
      <c r="A90" s="2"/>
      <c r="B90" s="2"/>
      <c r="C90" s="2"/>
      <c r="D90" s="2"/>
      <c r="E90" s="2"/>
      <c r="F90" s="2" t="s">
        <v>90</v>
      </c>
      <c r="G90" s="2"/>
      <c r="H90" s="2"/>
      <c r="I90" s="19">
        <v>30</v>
      </c>
      <c r="J90" s="19">
        <v>1365</v>
      </c>
      <c r="K90" s="10">
        <v>1.7000000000000001E-4</v>
      </c>
      <c r="L90" s="10">
        <v>8.3000000000000001E-4</v>
      </c>
    </row>
    <row r="91" spans="1:12" x14ac:dyDescent="0.25">
      <c r="A91" s="2"/>
      <c r="B91" s="2"/>
      <c r="C91" s="2"/>
      <c r="D91" s="2"/>
      <c r="E91" s="2"/>
      <c r="F91" s="2" t="s">
        <v>91</v>
      </c>
      <c r="G91" s="2"/>
      <c r="H91" s="2"/>
      <c r="I91" s="19">
        <v>445.45</v>
      </c>
      <c r="J91" s="19">
        <v>5086.62</v>
      </c>
      <c r="K91" s="10">
        <v>2.5699999999999998E-3</v>
      </c>
      <c r="L91" s="10">
        <v>3.0899999999999999E-3</v>
      </c>
    </row>
    <row r="92" spans="1:12" x14ac:dyDescent="0.25">
      <c r="A92" s="2"/>
      <c r="B92" s="2"/>
      <c r="C92" s="2"/>
      <c r="D92" s="2"/>
      <c r="E92" s="2"/>
      <c r="F92" s="2" t="s">
        <v>92</v>
      </c>
      <c r="G92" s="2"/>
      <c r="H92" s="2"/>
      <c r="I92" s="19">
        <v>77.58</v>
      </c>
      <c r="J92" s="19">
        <v>2028.05</v>
      </c>
      <c r="K92" s="10">
        <v>4.4999999999999999E-4</v>
      </c>
      <c r="L92" s="10">
        <v>1.23E-3</v>
      </c>
    </row>
    <row r="93" spans="1:12" ht="15.75" thickBot="1" x14ac:dyDescent="0.3">
      <c r="A93" s="2"/>
      <c r="B93" s="2"/>
      <c r="C93" s="2"/>
      <c r="D93" s="2"/>
      <c r="E93" s="2"/>
      <c r="F93" s="2" t="s">
        <v>93</v>
      </c>
      <c r="G93" s="2"/>
      <c r="H93" s="2"/>
      <c r="I93" s="20">
        <v>0</v>
      </c>
      <c r="J93" s="20">
        <v>0</v>
      </c>
      <c r="K93" s="13">
        <v>0</v>
      </c>
      <c r="L93" s="13">
        <v>0</v>
      </c>
    </row>
    <row r="94" spans="1:12" x14ac:dyDescent="0.25">
      <c r="A94" s="2"/>
      <c r="B94" s="2"/>
      <c r="C94" s="2"/>
      <c r="D94" s="2"/>
      <c r="E94" s="2" t="s">
        <v>94</v>
      </c>
      <c r="F94" s="2"/>
      <c r="G94" s="2"/>
      <c r="H94" s="2"/>
      <c r="I94" s="19">
        <v>553.03</v>
      </c>
      <c r="J94" s="19">
        <v>8479.67</v>
      </c>
      <c r="K94" s="10">
        <v>3.2000000000000002E-3</v>
      </c>
      <c r="L94" s="10">
        <v>5.1500000000000001E-3</v>
      </c>
    </row>
    <row r="95" spans="1:12" x14ac:dyDescent="0.25">
      <c r="A95" s="2"/>
      <c r="B95" s="2"/>
      <c r="C95" s="2"/>
      <c r="D95" s="2"/>
      <c r="E95" s="2" t="s">
        <v>95</v>
      </c>
      <c r="F95" s="2"/>
      <c r="G95" s="2"/>
      <c r="H95" s="2"/>
    </row>
    <row r="96" spans="1:12" x14ac:dyDescent="0.25">
      <c r="A96" s="2"/>
      <c r="B96" s="2"/>
      <c r="C96" s="2"/>
      <c r="D96" s="2"/>
      <c r="E96" s="2"/>
      <c r="F96" s="2" t="s">
        <v>96</v>
      </c>
      <c r="G96" s="2"/>
      <c r="H96" s="2"/>
      <c r="I96" s="19">
        <v>0</v>
      </c>
      <c r="J96" s="19">
        <v>0</v>
      </c>
      <c r="K96" s="10">
        <v>0</v>
      </c>
      <c r="L96" s="10">
        <v>0</v>
      </c>
    </row>
    <row r="97" spans="1:12" ht="15.75" thickBot="1" x14ac:dyDescent="0.3">
      <c r="A97" s="2"/>
      <c r="B97" s="2"/>
      <c r="C97" s="2"/>
      <c r="D97" s="2"/>
      <c r="E97" s="2"/>
      <c r="F97" s="2" t="s">
        <v>97</v>
      </c>
      <c r="G97" s="2"/>
      <c r="H97" s="2"/>
      <c r="I97" s="20">
        <v>-445</v>
      </c>
      <c r="J97" s="20">
        <v>655</v>
      </c>
      <c r="K97" s="13">
        <v>-2.5699999999999998E-3</v>
      </c>
      <c r="L97" s="13">
        <v>4.0000000000000002E-4</v>
      </c>
    </row>
    <row r="98" spans="1:12" x14ac:dyDescent="0.25">
      <c r="A98" s="2"/>
      <c r="B98" s="2"/>
      <c r="C98" s="2"/>
      <c r="D98" s="2"/>
      <c r="E98" s="2" t="s">
        <v>98</v>
      </c>
      <c r="F98" s="2"/>
      <c r="G98" s="2"/>
      <c r="H98" s="2"/>
      <c r="I98" s="19">
        <v>-445</v>
      </c>
      <c r="J98" s="19">
        <v>655</v>
      </c>
      <c r="K98" s="10">
        <v>-2.5699999999999998E-3</v>
      </c>
      <c r="L98" s="10">
        <v>4.0000000000000002E-4</v>
      </c>
    </row>
    <row r="99" spans="1:12" x14ac:dyDescent="0.25">
      <c r="A99" s="2"/>
      <c r="B99" s="2"/>
      <c r="C99" s="2"/>
      <c r="D99" s="2"/>
      <c r="E99" s="2" t="s">
        <v>99</v>
      </c>
      <c r="F99" s="2"/>
      <c r="G99" s="2"/>
      <c r="H99" s="2"/>
    </row>
    <row r="100" spans="1:12" x14ac:dyDescent="0.25">
      <c r="A100" s="2"/>
      <c r="B100" s="2"/>
      <c r="C100" s="2"/>
      <c r="D100" s="2"/>
      <c r="E100" s="2"/>
      <c r="F100" s="2" t="s">
        <v>100</v>
      </c>
      <c r="G100" s="2"/>
      <c r="H100" s="2"/>
      <c r="I100" s="19">
        <v>356.68</v>
      </c>
      <c r="J100" s="19">
        <v>3888.42</v>
      </c>
      <c r="K100" s="10">
        <v>2.0600000000000002E-3</v>
      </c>
      <c r="L100" s="10">
        <v>2.3600000000000001E-3</v>
      </c>
    </row>
    <row r="101" spans="1:12" x14ac:dyDescent="0.25">
      <c r="A101" s="2"/>
      <c r="B101" s="2"/>
      <c r="C101" s="2"/>
      <c r="D101" s="2"/>
      <c r="E101" s="2"/>
      <c r="F101" s="2" t="s">
        <v>101</v>
      </c>
      <c r="G101" s="2"/>
      <c r="H101" s="2"/>
      <c r="I101" s="19">
        <v>2.99</v>
      </c>
      <c r="J101" s="19">
        <v>2.99</v>
      </c>
      <c r="K101" s="10">
        <v>2.0000000000000002E-5</v>
      </c>
      <c r="L101" s="10">
        <v>0</v>
      </c>
    </row>
    <row r="102" spans="1:12" x14ac:dyDescent="0.25">
      <c r="A102" s="2"/>
      <c r="B102" s="2"/>
      <c r="C102" s="2"/>
      <c r="D102" s="2"/>
      <c r="E102" s="2"/>
      <c r="F102" s="2" t="s">
        <v>102</v>
      </c>
      <c r="G102" s="2"/>
      <c r="H102" s="2"/>
      <c r="I102" s="19">
        <v>0</v>
      </c>
      <c r="J102" s="19">
        <v>0</v>
      </c>
      <c r="K102" s="10">
        <v>0</v>
      </c>
      <c r="L102" s="10">
        <v>0</v>
      </c>
    </row>
    <row r="103" spans="1:12" ht="15.75" thickBot="1" x14ac:dyDescent="0.3">
      <c r="A103" s="2"/>
      <c r="B103" s="2"/>
      <c r="C103" s="2"/>
      <c r="D103" s="2"/>
      <c r="E103" s="2"/>
      <c r="F103" s="2" t="s">
        <v>103</v>
      </c>
      <c r="G103" s="2"/>
      <c r="H103" s="2"/>
      <c r="I103" s="20">
        <v>947.83</v>
      </c>
      <c r="J103" s="20">
        <v>10776.07</v>
      </c>
      <c r="K103" s="13">
        <v>5.4799999999999996E-3</v>
      </c>
      <c r="L103" s="13">
        <v>6.5500000000000003E-3</v>
      </c>
    </row>
    <row r="104" spans="1:12" x14ac:dyDescent="0.25">
      <c r="A104" s="2"/>
      <c r="B104" s="2"/>
      <c r="C104" s="2"/>
      <c r="D104" s="2"/>
      <c r="E104" s="2" t="s">
        <v>104</v>
      </c>
      <c r="F104" s="2"/>
      <c r="G104" s="2"/>
      <c r="H104" s="2"/>
      <c r="I104" s="19">
        <v>1307.5</v>
      </c>
      <c r="J104" s="19">
        <v>14667.48</v>
      </c>
      <c r="K104" s="10">
        <v>7.5599999999999999E-3</v>
      </c>
      <c r="L104" s="10">
        <v>8.9099999999999995E-3</v>
      </c>
    </row>
    <row r="105" spans="1:12" x14ac:dyDescent="0.25">
      <c r="A105" s="2"/>
      <c r="B105" s="2"/>
      <c r="C105" s="2"/>
      <c r="D105" s="2"/>
      <c r="E105" s="2" t="s">
        <v>105</v>
      </c>
      <c r="F105" s="2"/>
      <c r="G105" s="2"/>
      <c r="H105" s="2"/>
    </row>
    <row r="106" spans="1:12" x14ac:dyDescent="0.25">
      <c r="A106" s="2"/>
      <c r="B106" s="2"/>
      <c r="C106" s="2"/>
      <c r="D106" s="2"/>
      <c r="E106" s="2"/>
      <c r="F106" s="2" t="s">
        <v>106</v>
      </c>
      <c r="G106" s="2"/>
      <c r="H106" s="2"/>
    </row>
    <row r="107" spans="1:12" x14ac:dyDescent="0.25">
      <c r="A107" s="2"/>
      <c r="B107" s="2"/>
      <c r="C107" s="2"/>
      <c r="D107" s="2"/>
      <c r="E107" s="2"/>
      <c r="F107" s="2"/>
      <c r="G107" s="2" t="s">
        <v>107</v>
      </c>
      <c r="H107" s="2"/>
      <c r="I107" s="19">
        <v>6725</v>
      </c>
      <c r="J107" s="19">
        <v>61935</v>
      </c>
      <c r="K107" s="10">
        <v>3.8870000000000002E-2</v>
      </c>
      <c r="L107" s="10">
        <v>3.764E-2</v>
      </c>
    </row>
    <row r="108" spans="1:12" x14ac:dyDescent="0.25">
      <c r="A108" s="2"/>
      <c r="B108" s="2"/>
      <c r="C108" s="2"/>
      <c r="D108" s="2"/>
      <c r="E108" s="2"/>
      <c r="F108" s="2"/>
      <c r="G108" s="2" t="s">
        <v>108</v>
      </c>
      <c r="H108" s="2"/>
      <c r="I108" s="19">
        <v>12689.29</v>
      </c>
      <c r="J108" s="19">
        <v>131777.76</v>
      </c>
      <c r="K108" s="10">
        <v>7.3349999999999999E-2</v>
      </c>
      <c r="L108" s="10">
        <v>8.0089999999999995E-2</v>
      </c>
    </row>
    <row r="109" spans="1:12" x14ac:dyDescent="0.25">
      <c r="A109" s="2"/>
      <c r="B109" s="2"/>
      <c r="C109" s="2"/>
      <c r="D109" s="2"/>
      <c r="E109" s="2"/>
      <c r="F109" s="2"/>
      <c r="G109" s="2" t="s">
        <v>109</v>
      </c>
      <c r="H109" s="2"/>
      <c r="I109" s="19">
        <v>1896.33</v>
      </c>
      <c r="J109" s="19">
        <v>14515.4</v>
      </c>
      <c r="K109" s="10">
        <v>1.0959999999999999E-2</v>
      </c>
      <c r="L109" s="10">
        <v>8.8199999999999997E-3</v>
      </c>
    </row>
    <row r="110" spans="1:12" x14ac:dyDescent="0.25">
      <c r="A110" s="2"/>
      <c r="B110" s="2"/>
      <c r="C110" s="2"/>
      <c r="D110" s="2"/>
      <c r="E110" s="2"/>
      <c r="F110" s="2"/>
      <c r="G110" s="2" t="s">
        <v>110</v>
      </c>
      <c r="H110" s="2"/>
      <c r="I110" s="19">
        <v>0</v>
      </c>
      <c r="J110" s="19">
        <v>2432.08</v>
      </c>
      <c r="K110" s="10">
        <v>0</v>
      </c>
      <c r="L110" s="10">
        <v>1.48E-3</v>
      </c>
    </row>
    <row r="111" spans="1:12" ht="15.75" thickBot="1" x14ac:dyDescent="0.3">
      <c r="A111" s="2"/>
      <c r="B111" s="2"/>
      <c r="C111" s="2"/>
      <c r="D111" s="2"/>
      <c r="E111" s="2"/>
      <c r="F111" s="2"/>
      <c r="G111" s="2" t="s">
        <v>111</v>
      </c>
      <c r="H111" s="2"/>
      <c r="I111" s="20">
        <v>6769.77</v>
      </c>
      <c r="J111" s="20">
        <v>68537.22</v>
      </c>
      <c r="K111" s="13">
        <v>3.9129999999999998E-2</v>
      </c>
      <c r="L111" s="13">
        <v>4.1660000000000003E-2</v>
      </c>
    </row>
    <row r="112" spans="1:12" x14ac:dyDescent="0.25">
      <c r="A112" s="2"/>
      <c r="B112" s="2"/>
      <c r="C112" s="2"/>
      <c r="D112" s="2"/>
      <c r="E112" s="2"/>
      <c r="F112" s="2" t="s">
        <v>112</v>
      </c>
      <c r="G112" s="2"/>
      <c r="H112" s="2"/>
      <c r="I112" s="19">
        <v>28080.39</v>
      </c>
      <c r="J112" s="19">
        <v>279197.46000000002</v>
      </c>
      <c r="K112" s="10">
        <v>0.16231000000000001</v>
      </c>
      <c r="L112" s="10">
        <v>0.16969000000000001</v>
      </c>
    </row>
    <row r="113" spans="1:12" x14ac:dyDescent="0.25">
      <c r="A113" s="2"/>
      <c r="B113" s="2"/>
      <c r="C113" s="2"/>
      <c r="D113" s="2"/>
      <c r="E113" s="2"/>
      <c r="F113" s="2" t="s">
        <v>113</v>
      </c>
      <c r="G113" s="2"/>
      <c r="H113" s="2"/>
    </row>
    <row r="114" spans="1:12" x14ac:dyDescent="0.25">
      <c r="A114" s="2"/>
      <c r="B114" s="2"/>
      <c r="C114" s="2"/>
      <c r="D114" s="2"/>
      <c r="E114" s="2"/>
      <c r="F114" s="2"/>
      <c r="G114" s="2" t="s">
        <v>114</v>
      </c>
      <c r="H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 t="s">
        <v>115</v>
      </c>
      <c r="I115" s="19">
        <v>0</v>
      </c>
      <c r="J115" s="19">
        <v>0</v>
      </c>
      <c r="K115" s="10">
        <v>0</v>
      </c>
      <c r="L115" s="10">
        <v>0</v>
      </c>
    </row>
    <row r="116" spans="1:12" x14ac:dyDescent="0.25">
      <c r="A116" s="2"/>
      <c r="B116" s="2"/>
      <c r="C116" s="2"/>
      <c r="D116" s="2"/>
      <c r="E116" s="2"/>
      <c r="F116" s="2"/>
      <c r="G116" s="2"/>
      <c r="H116" s="2" t="s">
        <v>116</v>
      </c>
      <c r="I116" s="19">
        <v>0</v>
      </c>
      <c r="J116" s="19">
        <v>479.2</v>
      </c>
      <c r="K116" s="10">
        <v>0</v>
      </c>
      <c r="L116" s="10">
        <v>2.9E-4</v>
      </c>
    </row>
    <row r="117" spans="1:12" x14ac:dyDescent="0.25">
      <c r="A117" s="2"/>
      <c r="B117" s="2"/>
      <c r="C117" s="2"/>
      <c r="D117" s="2"/>
      <c r="E117" s="2"/>
      <c r="F117" s="2"/>
      <c r="G117" s="2"/>
      <c r="H117" s="2" t="s">
        <v>117</v>
      </c>
      <c r="I117" s="19">
        <v>0</v>
      </c>
      <c r="J117" s="19">
        <v>464.05</v>
      </c>
      <c r="K117" s="10">
        <v>0</v>
      </c>
      <c r="L117" s="10">
        <v>2.7999999999999998E-4</v>
      </c>
    </row>
    <row r="118" spans="1:12" ht="15.75" thickBot="1" x14ac:dyDescent="0.3">
      <c r="A118" s="2"/>
      <c r="B118" s="2"/>
      <c r="C118" s="2"/>
      <c r="D118" s="2"/>
      <c r="E118" s="2"/>
      <c r="F118" s="2"/>
      <c r="G118" s="2"/>
      <c r="H118" s="2" t="s">
        <v>118</v>
      </c>
      <c r="I118" s="20">
        <v>0</v>
      </c>
      <c r="J118" s="20">
        <v>0</v>
      </c>
      <c r="K118" s="13">
        <v>0</v>
      </c>
      <c r="L118" s="13">
        <v>0</v>
      </c>
    </row>
    <row r="119" spans="1:12" x14ac:dyDescent="0.25">
      <c r="A119" s="2"/>
      <c r="B119" s="2"/>
      <c r="C119" s="2"/>
      <c r="D119" s="2"/>
      <c r="E119" s="2"/>
      <c r="F119" s="2"/>
      <c r="G119" s="2" t="s">
        <v>119</v>
      </c>
      <c r="H119" s="2"/>
      <c r="I119" s="19">
        <v>0</v>
      </c>
      <c r="J119" s="19">
        <v>943.25</v>
      </c>
      <c r="K119" s="10">
        <v>0</v>
      </c>
      <c r="L119" s="10">
        <v>5.6999999999999998E-4</v>
      </c>
    </row>
    <row r="120" spans="1:12" x14ac:dyDescent="0.25">
      <c r="A120" s="2"/>
      <c r="B120" s="2"/>
      <c r="C120" s="2"/>
      <c r="D120" s="2"/>
      <c r="E120" s="2"/>
      <c r="F120" s="2"/>
      <c r="G120" s="2" t="s">
        <v>120</v>
      </c>
      <c r="H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 t="s">
        <v>121</v>
      </c>
      <c r="I121" s="19">
        <v>16.670000000000002</v>
      </c>
      <c r="J121" s="19">
        <v>143.35</v>
      </c>
      <c r="K121" s="10">
        <v>1E-4</v>
      </c>
      <c r="L121" s="10">
        <v>9.0000000000000006E-5</v>
      </c>
    </row>
    <row r="122" spans="1:12" ht="15.75" thickBot="1" x14ac:dyDescent="0.3">
      <c r="A122" s="2"/>
      <c r="B122" s="2"/>
      <c r="C122" s="2"/>
      <c r="D122" s="2"/>
      <c r="E122" s="2"/>
      <c r="F122" s="2"/>
      <c r="G122" s="2"/>
      <c r="H122" s="2" t="s">
        <v>122</v>
      </c>
      <c r="I122" s="20">
        <v>0</v>
      </c>
      <c r="J122" s="20">
        <v>0</v>
      </c>
      <c r="K122" s="13">
        <v>0</v>
      </c>
      <c r="L122" s="13">
        <v>0</v>
      </c>
    </row>
    <row r="123" spans="1:12" x14ac:dyDescent="0.25">
      <c r="A123" s="2"/>
      <c r="B123" s="2"/>
      <c r="C123" s="2"/>
      <c r="D123" s="2"/>
      <c r="E123" s="2"/>
      <c r="F123" s="2"/>
      <c r="G123" s="2" t="s">
        <v>123</v>
      </c>
      <c r="H123" s="2"/>
      <c r="I123" s="19">
        <v>16.670000000000002</v>
      </c>
      <c r="J123" s="19">
        <v>143.35</v>
      </c>
      <c r="K123" s="10">
        <v>1E-4</v>
      </c>
      <c r="L123" s="10">
        <v>9.0000000000000006E-5</v>
      </c>
    </row>
    <row r="124" spans="1:12" x14ac:dyDescent="0.25">
      <c r="A124" s="2"/>
      <c r="B124" s="2"/>
      <c r="C124" s="2"/>
      <c r="D124" s="2"/>
      <c r="E124" s="2"/>
      <c r="F124" s="2"/>
      <c r="G124" s="2" t="s">
        <v>124</v>
      </c>
      <c r="H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 t="s">
        <v>125</v>
      </c>
      <c r="I125" s="19">
        <v>7.04</v>
      </c>
      <c r="J125" s="19">
        <v>637.54</v>
      </c>
      <c r="K125" s="10">
        <v>4.0000000000000003E-5</v>
      </c>
      <c r="L125" s="10">
        <v>3.8999999999999999E-4</v>
      </c>
    </row>
    <row r="126" spans="1:12" ht="15.75" thickBot="1" x14ac:dyDescent="0.3">
      <c r="A126" s="2"/>
      <c r="B126" s="2"/>
      <c r="C126" s="2"/>
      <c r="D126" s="2"/>
      <c r="E126" s="2"/>
      <c r="F126" s="2"/>
      <c r="G126" s="2"/>
      <c r="H126" s="2" t="s">
        <v>126</v>
      </c>
      <c r="I126" s="20">
        <v>2060.6999999999998</v>
      </c>
      <c r="J126" s="20">
        <v>20528.68</v>
      </c>
      <c r="K126" s="13">
        <v>1.191E-2</v>
      </c>
      <c r="L126" s="13">
        <v>1.248E-2</v>
      </c>
    </row>
    <row r="127" spans="1:12" x14ac:dyDescent="0.25">
      <c r="A127" s="2"/>
      <c r="B127" s="2"/>
      <c r="C127" s="2"/>
      <c r="D127" s="2"/>
      <c r="E127" s="2"/>
      <c r="F127" s="2"/>
      <c r="G127" s="2" t="s">
        <v>127</v>
      </c>
      <c r="H127" s="2"/>
      <c r="I127" s="19">
        <v>2067.7399999999998</v>
      </c>
      <c r="J127" s="19">
        <v>21166.22</v>
      </c>
      <c r="K127" s="10">
        <v>1.1950000000000001E-2</v>
      </c>
      <c r="L127" s="10">
        <v>1.286E-2</v>
      </c>
    </row>
    <row r="128" spans="1:12" x14ac:dyDescent="0.25">
      <c r="A128" s="2"/>
      <c r="B128" s="2"/>
      <c r="C128" s="2"/>
      <c r="D128" s="2"/>
      <c r="E128" s="2"/>
      <c r="F128" s="2"/>
      <c r="G128" s="2" t="s">
        <v>128</v>
      </c>
      <c r="H128" s="2"/>
      <c r="I128" s="19">
        <v>419.43</v>
      </c>
      <c r="J128" s="19">
        <v>4973.1499999999996</v>
      </c>
      <c r="K128" s="10">
        <v>2.4199999999999998E-3</v>
      </c>
      <c r="L128" s="10">
        <v>3.0200000000000001E-3</v>
      </c>
    </row>
    <row r="129" spans="1:12" x14ac:dyDescent="0.25">
      <c r="A129" s="2"/>
      <c r="B129" s="2"/>
      <c r="C129" s="2"/>
      <c r="D129" s="2"/>
      <c r="E129" s="2"/>
      <c r="F129" s="2"/>
      <c r="G129" s="2" t="s">
        <v>129</v>
      </c>
      <c r="H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 t="s">
        <v>130</v>
      </c>
      <c r="I130" s="19">
        <v>2505.67</v>
      </c>
      <c r="J130" s="19">
        <v>30891.919999999998</v>
      </c>
      <c r="K130" s="10">
        <v>1.448E-2</v>
      </c>
      <c r="L130" s="10">
        <v>1.8780000000000002E-2</v>
      </c>
    </row>
    <row r="131" spans="1:12" ht="15.75" thickBot="1" x14ac:dyDescent="0.3">
      <c r="A131" s="2"/>
      <c r="B131" s="2"/>
      <c r="C131" s="2"/>
      <c r="D131" s="2"/>
      <c r="E131" s="2"/>
      <c r="F131" s="2"/>
      <c r="G131" s="2"/>
      <c r="H131" s="2" t="s">
        <v>131</v>
      </c>
      <c r="I131" s="20">
        <v>167.5</v>
      </c>
      <c r="J131" s="20">
        <v>1494.6</v>
      </c>
      <c r="K131" s="13">
        <v>9.7000000000000005E-4</v>
      </c>
      <c r="L131" s="13">
        <v>9.1E-4</v>
      </c>
    </row>
    <row r="132" spans="1:12" x14ac:dyDescent="0.25">
      <c r="A132" s="2"/>
      <c r="B132" s="2"/>
      <c r="C132" s="2"/>
      <c r="D132" s="2"/>
      <c r="E132" s="2"/>
      <c r="F132" s="2"/>
      <c r="G132" s="2" t="s">
        <v>132</v>
      </c>
      <c r="H132" s="2"/>
      <c r="I132" s="19">
        <v>2673.17</v>
      </c>
      <c r="J132" s="19">
        <v>32386.52</v>
      </c>
      <c r="K132" s="10">
        <v>1.545E-2</v>
      </c>
      <c r="L132" s="10">
        <v>1.968E-2</v>
      </c>
    </row>
    <row r="133" spans="1:12" x14ac:dyDescent="0.25">
      <c r="A133" s="2"/>
      <c r="B133" s="2"/>
      <c r="C133" s="2"/>
      <c r="D133" s="2"/>
      <c r="E133" s="2"/>
      <c r="F133" s="2"/>
      <c r="G133" s="2" t="s">
        <v>133</v>
      </c>
      <c r="H133" s="2"/>
      <c r="I133" s="19">
        <v>620.5</v>
      </c>
      <c r="J133" s="19">
        <v>2147.1799999999998</v>
      </c>
      <c r="K133" s="10">
        <v>3.5899999999999999E-3</v>
      </c>
      <c r="L133" s="10">
        <v>1.31E-3</v>
      </c>
    </row>
    <row r="134" spans="1:12" x14ac:dyDescent="0.25">
      <c r="A134" s="2"/>
      <c r="B134" s="2"/>
      <c r="C134" s="2"/>
      <c r="D134" s="2"/>
      <c r="E134" s="2"/>
      <c r="F134" s="2"/>
      <c r="G134" s="2" t="s">
        <v>134</v>
      </c>
      <c r="H134" s="2"/>
      <c r="I134" s="19">
        <v>0</v>
      </c>
      <c r="J134" s="19">
        <v>0</v>
      </c>
      <c r="K134" s="10">
        <v>0</v>
      </c>
      <c r="L134" s="10">
        <v>0</v>
      </c>
    </row>
    <row r="135" spans="1:12" x14ac:dyDescent="0.25">
      <c r="A135" s="2"/>
      <c r="B135" s="2"/>
      <c r="C135" s="2"/>
      <c r="D135" s="2"/>
      <c r="E135" s="2"/>
      <c r="F135" s="2"/>
      <c r="G135" s="2" t="s">
        <v>135</v>
      </c>
      <c r="H135" s="2"/>
      <c r="I135" s="19">
        <v>0</v>
      </c>
      <c r="J135" s="19">
        <v>0</v>
      </c>
      <c r="K135" s="10">
        <v>0</v>
      </c>
      <c r="L135" s="10">
        <v>0</v>
      </c>
    </row>
    <row r="136" spans="1:12" x14ac:dyDescent="0.25">
      <c r="A136" s="2"/>
      <c r="B136" s="2"/>
      <c r="C136" s="2"/>
      <c r="D136" s="2"/>
      <c r="E136" s="2"/>
      <c r="F136" s="2"/>
      <c r="G136" s="2" t="s">
        <v>136</v>
      </c>
      <c r="H136" s="2"/>
      <c r="I136" s="19">
        <v>18</v>
      </c>
      <c r="J136" s="19">
        <v>5292.62</v>
      </c>
      <c r="K136" s="10">
        <v>1E-4</v>
      </c>
      <c r="L136" s="10">
        <v>3.2200000000000002E-3</v>
      </c>
    </row>
    <row r="137" spans="1:12" x14ac:dyDescent="0.25">
      <c r="A137" s="2"/>
      <c r="B137" s="2"/>
      <c r="C137" s="2"/>
      <c r="D137" s="2"/>
      <c r="E137" s="2"/>
      <c r="F137" s="2"/>
      <c r="G137" s="2" t="s">
        <v>137</v>
      </c>
      <c r="H137" s="2"/>
      <c r="I137" s="19">
        <v>152.38999999999999</v>
      </c>
      <c r="J137" s="19">
        <v>1387</v>
      </c>
      <c r="K137" s="10">
        <v>8.8000000000000003E-4</v>
      </c>
      <c r="L137" s="10">
        <v>8.4000000000000003E-4</v>
      </c>
    </row>
    <row r="138" spans="1:12" x14ac:dyDescent="0.25">
      <c r="A138" s="2"/>
      <c r="B138" s="2"/>
      <c r="C138" s="2"/>
      <c r="D138" s="2"/>
      <c r="E138" s="2"/>
      <c r="F138" s="2"/>
      <c r="G138" s="2" t="s">
        <v>138</v>
      </c>
      <c r="H138" s="2"/>
      <c r="I138" s="19">
        <v>0</v>
      </c>
      <c r="J138" s="19">
        <v>55.95</v>
      </c>
      <c r="K138" s="10">
        <v>0</v>
      </c>
      <c r="L138" s="10">
        <v>3.0000000000000001E-5</v>
      </c>
    </row>
    <row r="139" spans="1:12" ht="15.75" thickBot="1" x14ac:dyDescent="0.3">
      <c r="A139" s="2"/>
      <c r="B139" s="2"/>
      <c r="C139" s="2"/>
      <c r="D139" s="2"/>
      <c r="E139" s="2"/>
      <c r="F139" s="2"/>
      <c r="G139" s="2" t="s">
        <v>139</v>
      </c>
      <c r="H139" s="2"/>
      <c r="I139" s="20">
        <v>0</v>
      </c>
      <c r="J139" s="20">
        <v>0</v>
      </c>
      <c r="K139" s="13">
        <v>0</v>
      </c>
      <c r="L139" s="13">
        <v>0</v>
      </c>
    </row>
    <row r="140" spans="1:12" x14ac:dyDescent="0.25">
      <c r="A140" s="2"/>
      <c r="B140" s="2"/>
      <c r="C140" s="2"/>
      <c r="D140" s="2"/>
      <c r="E140" s="2"/>
      <c r="F140" s="2" t="s">
        <v>140</v>
      </c>
      <c r="G140" s="2"/>
      <c r="H140" s="2"/>
      <c r="I140" s="19">
        <v>5967.9</v>
      </c>
      <c r="J140" s="19">
        <v>68495.240000000005</v>
      </c>
      <c r="K140" s="10">
        <v>3.4500000000000003E-2</v>
      </c>
      <c r="L140" s="10">
        <v>4.163E-2</v>
      </c>
    </row>
    <row r="141" spans="1:12" ht="15.75" thickBot="1" x14ac:dyDescent="0.3">
      <c r="A141" s="2"/>
      <c r="B141" s="2"/>
      <c r="C141" s="2"/>
      <c r="D141" s="2"/>
      <c r="E141" s="2"/>
      <c r="F141" s="2" t="s">
        <v>141</v>
      </c>
      <c r="G141" s="2"/>
      <c r="H141" s="2"/>
      <c r="I141" s="20">
        <v>0</v>
      </c>
      <c r="J141" s="20">
        <v>0</v>
      </c>
      <c r="K141" s="13">
        <v>0</v>
      </c>
      <c r="L141" s="13">
        <v>0</v>
      </c>
    </row>
    <row r="142" spans="1:12" x14ac:dyDescent="0.25">
      <c r="A142" s="2"/>
      <c r="B142" s="2"/>
      <c r="C142" s="2"/>
      <c r="D142" s="2"/>
      <c r="E142" s="2" t="s">
        <v>142</v>
      </c>
      <c r="F142" s="2"/>
      <c r="G142" s="2"/>
      <c r="H142" s="2"/>
      <c r="I142" s="19">
        <v>34048.29</v>
      </c>
      <c r="J142" s="19">
        <v>347692.7</v>
      </c>
      <c r="K142" s="10">
        <v>0.1968</v>
      </c>
      <c r="L142" s="10">
        <v>0.21132000000000001</v>
      </c>
    </row>
    <row r="143" spans="1:12" x14ac:dyDescent="0.25">
      <c r="A143" s="2"/>
      <c r="B143" s="2"/>
      <c r="C143" s="2"/>
      <c r="D143" s="2"/>
      <c r="E143" s="2" t="s">
        <v>143</v>
      </c>
      <c r="F143" s="2"/>
      <c r="G143" s="2"/>
      <c r="H143" s="2"/>
    </row>
    <row r="144" spans="1:12" x14ac:dyDescent="0.25">
      <c r="A144" s="2"/>
      <c r="B144" s="2"/>
      <c r="C144" s="2"/>
      <c r="D144" s="2"/>
      <c r="E144" s="2"/>
      <c r="F144" s="2" t="s">
        <v>144</v>
      </c>
      <c r="G144" s="2"/>
      <c r="H144" s="2"/>
      <c r="I144" s="19">
        <v>0</v>
      </c>
      <c r="J144" s="19">
        <v>153</v>
      </c>
      <c r="K144" s="10">
        <v>0</v>
      </c>
      <c r="L144" s="10">
        <v>9.0000000000000006E-5</v>
      </c>
    </row>
    <row r="145" spans="1:12" x14ac:dyDescent="0.25">
      <c r="A145" s="2"/>
      <c r="B145" s="2"/>
      <c r="C145" s="2"/>
      <c r="D145" s="2"/>
      <c r="E145" s="2"/>
      <c r="F145" s="2" t="s">
        <v>145</v>
      </c>
      <c r="G145" s="2"/>
      <c r="H145" s="2"/>
      <c r="I145" s="19">
        <v>689.34</v>
      </c>
      <c r="J145" s="19">
        <v>7259.58</v>
      </c>
      <c r="K145" s="10">
        <v>3.98E-3</v>
      </c>
      <c r="L145" s="10">
        <v>4.4099999999999999E-3</v>
      </c>
    </row>
    <row r="146" spans="1:12" x14ac:dyDescent="0.25">
      <c r="A146" s="2"/>
      <c r="B146" s="2"/>
      <c r="C146" s="2"/>
      <c r="D146" s="2"/>
      <c r="E146" s="2"/>
      <c r="F146" s="2" t="s">
        <v>146</v>
      </c>
      <c r="G146" s="2"/>
      <c r="H146" s="2"/>
      <c r="I146" s="19">
        <v>351.92</v>
      </c>
      <c r="J146" s="19">
        <v>3519.2</v>
      </c>
      <c r="K146" s="10">
        <v>2.0300000000000001E-3</v>
      </c>
      <c r="L146" s="10">
        <v>2.14E-3</v>
      </c>
    </row>
    <row r="147" spans="1:12" x14ac:dyDescent="0.25">
      <c r="A147" s="2"/>
      <c r="B147" s="2"/>
      <c r="C147" s="2"/>
      <c r="D147" s="2"/>
      <c r="E147" s="2"/>
      <c r="F147" s="2" t="s">
        <v>147</v>
      </c>
      <c r="G147" s="2"/>
      <c r="H147" s="2"/>
      <c r="I147" s="19">
        <v>40.26</v>
      </c>
      <c r="J147" s="19">
        <v>859.79</v>
      </c>
      <c r="K147" s="10">
        <v>2.3000000000000001E-4</v>
      </c>
      <c r="L147" s="10">
        <v>5.1999999999999995E-4</v>
      </c>
    </row>
    <row r="148" spans="1:12" x14ac:dyDescent="0.25">
      <c r="A148" s="2"/>
      <c r="B148" s="2"/>
      <c r="C148" s="2"/>
      <c r="D148" s="2"/>
      <c r="E148" s="2"/>
      <c r="F148" s="2" t="s">
        <v>148</v>
      </c>
      <c r="G148" s="2"/>
      <c r="H148" s="2"/>
      <c r="I148" s="19">
        <v>988.95</v>
      </c>
      <c r="J148" s="19">
        <v>9435.75</v>
      </c>
      <c r="K148" s="10">
        <v>5.7200000000000003E-3</v>
      </c>
      <c r="L148" s="10">
        <v>5.7299999999999999E-3</v>
      </c>
    </row>
    <row r="149" spans="1:12" x14ac:dyDescent="0.25">
      <c r="A149" s="2"/>
      <c r="B149" s="2"/>
      <c r="C149" s="2"/>
      <c r="D149" s="2"/>
      <c r="E149" s="2"/>
      <c r="F149" s="2" t="s">
        <v>149</v>
      </c>
      <c r="G149" s="2"/>
      <c r="H149" s="2"/>
      <c r="I149" s="19">
        <v>0</v>
      </c>
      <c r="J149" s="19">
        <v>200</v>
      </c>
      <c r="K149" s="10">
        <v>0</v>
      </c>
      <c r="L149" s="10">
        <v>1.2E-4</v>
      </c>
    </row>
    <row r="150" spans="1:12" ht="15.75" thickBot="1" x14ac:dyDescent="0.3">
      <c r="A150" s="2"/>
      <c r="B150" s="2"/>
      <c r="C150" s="2"/>
      <c r="D150" s="2"/>
      <c r="E150" s="2"/>
      <c r="F150" s="2" t="s">
        <v>150</v>
      </c>
      <c r="G150" s="2"/>
      <c r="H150" s="2"/>
      <c r="I150" s="20">
        <v>5106.57</v>
      </c>
      <c r="J150" s="20">
        <v>48306.36</v>
      </c>
      <c r="K150" s="13">
        <v>2.9520000000000001E-2</v>
      </c>
      <c r="L150" s="13">
        <v>2.9360000000000001E-2</v>
      </c>
    </row>
    <row r="151" spans="1:12" x14ac:dyDescent="0.25">
      <c r="A151" s="2"/>
      <c r="B151" s="2"/>
      <c r="C151" s="2"/>
      <c r="D151" s="2"/>
      <c r="E151" s="2" t="s">
        <v>151</v>
      </c>
      <c r="F151" s="2"/>
      <c r="G151" s="2"/>
      <c r="H151" s="2"/>
      <c r="I151" s="19">
        <v>7177.04</v>
      </c>
      <c r="J151" s="19">
        <v>69733.679999999993</v>
      </c>
      <c r="K151" s="10">
        <v>4.1480000000000003E-2</v>
      </c>
      <c r="L151" s="10">
        <v>4.2380000000000001E-2</v>
      </c>
    </row>
    <row r="152" spans="1:12" ht="15.75" thickBot="1" x14ac:dyDescent="0.3">
      <c r="A152" s="2"/>
      <c r="B152" s="2"/>
      <c r="C152" s="2"/>
      <c r="D152" s="2"/>
      <c r="E152" s="2" t="s">
        <v>152</v>
      </c>
      <c r="F152" s="2"/>
      <c r="G152" s="2"/>
      <c r="H152" s="2"/>
      <c r="I152" s="20">
        <v>10058.799999999999</v>
      </c>
      <c r="J152" s="20">
        <v>94724.1</v>
      </c>
      <c r="K152" s="13">
        <v>5.8139999999999997E-2</v>
      </c>
      <c r="L152" s="13">
        <v>5.7570000000000003E-2</v>
      </c>
    </row>
    <row r="153" spans="1:12" ht="15.75" thickBot="1" x14ac:dyDescent="0.3">
      <c r="A153" s="2"/>
      <c r="B153" s="2"/>
      <c r="C153" s="2"/>
      <c r="D153" s="2" t="s">
        <v>153</v>
      </c>
      <c r="E153" s="2"/>
      <c r="F153" s="2"/>
      <c r="G153" s="2"/>
      <c r="H153" s="2"/>
      <c r="I153" s="20">
        <v>84345.07</v>
      </c>
      <c r="J153" s="20">
        <v>824882.43</v>
      </c>
      <c r="K153" s="18">
        <v>0.48753000000000002</v>
      </c>
      <c r="L153" s="18">
        <v>0.50134999999999996</v>
      </c>
    </row>
    <row r="154" spans="1:12" x14ac:dyDescent="0.25">
      <c r="A154" s="2"/>
      <c r="B154" s="2" t="s">
        <v>154</v>
      </c>
      <c r="C154" s="2"/>
      <c r="D154" s="2"/>
      <c r="E154" s="2"/>
      <c r="F154" s="2"/>
      <c r="G154" s="2"/>
      <c r="H154" s="2"/>
      <c r="I154" s="19">
        <v>26742.97</v>
      </c>
      <c r="J154" s="19">
        <v>235998.54</v>
      </c>
      <c r="K154" s="10">
        <v>0.15458</v>
      </c>
      <c r="L154" s="10">
        <v>0.14344000000000001</v>
      </c>
    </row>
    <row r="155" spans="1:12" x14ac:dyDescent="0.25">
      <c r="A155" s="2"/>
      <c r="B155" s="2" t="s">
        <v>155</v>
      </c>
      <c r="C155" s="2"/>
      <c r="D155" s="2"/>
      <c r="E155" s="2"/>
      <c r="F155" s="2"/>
      <c r="G155" s="2"/>
      <c r="H155" s="2"/>
    </row>
    <row r="156" spans="1:12" x14ac:dyDescent="0.25">
      <c r="A156" s="2"/>
      <c r="B156" s="2"/>
      <c r="C156" s="2" t="s">
        <v>156</v>
      </c>
      <c r="D156" s="2"/>
      <c r="E156" s="2"/>
      <c r="F156" s="2"/>
      <c r="G156" s="2"/>
      <c r="H156" s="2"/>
    </row>
    <row r="157" spans="1:12" x14ac:dyDescent="0.25">
      <c r="A157" s="2"/>
      <c r="B157" s="2"/>
      <c r="C157" s="2"/>
      <c r="D157" s="2" t="s">
        <v>157</v>
      </c>
      <c r="E157" s="2"/>
      <c r="F157" s="2"/>
      <c r="G157" s="2"/>
      <c r="H157" s="2"/>
      <c r="I157" s="19">
        <v>15</v>
      </c>
      <c r="J157" s="19">
        <v>90</v>
      </c>
      <c r="K157" s="10">
        <v>4.4000000000000003E-3</v>
      </c>
      <c r="L157" s="10">
        <v>2.5100000000000001E-3</v>
      </c>
    </row>
    <row r="158" spans="1:12" x14ac:dyDescent="0.25">
      <c r="A158" s="2"/>
      <c r="B158" s="2"/>
      <c r="C158" s="2"/>
      <c r="D158" s="2" t="s">
        <v>158</v>
      </c>
      <c r="E158" s="2"/>
      <c r="F158" s="2"/>
      <c r="G158" s="2"/>
      <c r="H158" s="2"/>
      <c r="I158" s="19">
        <v>0</v>
      </c>
      <c r="J158" s="19">
        <v>300</v>
      </c>
      <c r="K158" s="10">
        <v>0</v>
      </c>
      <c r="L158" s="10">
        <v>1.8000000000000001E-4</v>
      </c>
    </row>
    <row r="159" spans="1:12" ht="15.75" thickBot="1" x14ac:dyDescent="0.3">
      <c r="A159" s="2"/>
      <c r="B159" s="2"/>
      <c r="C159" s="2"/>
      <c r="D159" s="2" t="s">
        <v>159</v>
      </c>
      <c r="E159" s="2"/>
      <c r="F159" s="2"/>
      <c r="G159" s="2"/>
      <c r="H159" s="2"/>
      <c r="I159" s="20">
        <v>331.55</v>
      </c>
      <c r="J159" s="20">
        <v>3046.42</v>
      </c>
      <c r="K159" s="13">
        <v>1.92E-3</v>
      </c>
      <c r="L159" s="13">
        <v>1.8500000000000001E-3</v>
      </c>
    </row>
    <row r="160" spans="1:12" x14ac:dyDescent="0.25">
      <c r="A160" s="2"/>
      <c r="B160" s="2"/>
      <c r="C160" s="2" t="s">
        <v>160</v>
      </c>
      <c r="D160" s="2"/>
      <c r="E160" s="2"/>
      <c r="F160" s="2"/>
      <c r="G160" s="2"/>
      <c r="H160" s="2"/>
      <c r="I160" s="19">
        <v>346.55</v>
      </c>
      <c r="J160" s="19">
        <v>3436.42</v>
      </c>
      <c r="K160" s="10">
        <v>2E-3</v>
      </c>
      <c r="L160" s="10">
        <v>2.0899999999999998E-3</v>
      </c>
    </row>
    <row r="161" spans="1:12" x14ac:dyDescent="0.25">
      <c r="A161" s="2"/>
      <c r="B161" s="2"/>
      <c r="C161" s="2" t="s">
        <v>161</v>
      </c>
      <c r="D161" s="2"/>
      <c r="E161" s="2"/>
      <c r="F161" s="2"/>
      <c r="G161" s="2"/>
      <c r="H161" s="2"/>
    </row>
    <row r="162" spans="1:12" ht="15.75" thickBot="1" x14ac:dyDescent="0.3">
      <c r="A162" s="2"/>
      <c r="B162" s="2"/>
      <c r="C162" s="2"/>
      <c r="D162" s="2" t="s">
        <v>162</v>
      </c>
      <c r="E162" s="2"/>
      <c r="F162" s="2"/>
      <c r="G162" s="2"/>
      <c r="H162" s="2"/>
      <c r="I162" s="20">
        <v>0</v>
      </c>
      <c r="J162" s="20">
        <v>0</v>
      </c>
      <c r="K162" s="13">
        <v>0</v>
      </c>
      <c r="L162" s="13">
        <v>0</v>
      </c>
    </row>
    <row r="163" spans="1:12" ht="15.75" thickBot="1" x14ac:dyDescent="0.3">
      <c r="A163" s="2"/>
      <c r="B163" s="2"/>
      <c r="C163" s="2" t="s">
        <v>163</v>
      </c>
      <c r="D163" s="2"/>
      <c r="E163" s="2"/>
      <c r="F163" s="2"/>
      <c r="G163" s="2"/>
      <c r="H163" s="2"/>
      <c r="I163" s="21">
        <v>0</v>
      </c>
      <c r="J163" s="21">
        <v>0</v>
      </c>
      <c r="K163" s="18">
        <v>0</v>
      </c>
      <c r="L163" s="18">
        <v>0</v>
      </c>
    </row>
    <row r="164" spans="1:12" ht="15.75" thickBot="1" x14ac:dyDescent="0.3">
      <c r="A164" s="2"/>
      <c r="B164" s="2" t="s">
        <v>164</v>
      </c>
      <c r="C164" s="2"/>
      <c r="D164" s="2"/>
      <c r="E164" s="2"/>
      <c r="F164" s="2"/>
      <c r="G164" s="2"/>
      <c r="H164" s="2"/>
      <c r="I164" s="21">
        <v>346.55</v>
      </c>
      <c r="J164" s="21">
        <v>3436.42</v>
      </c>
      <c r="K164" s="18">
        <v>2E-3</v>
      </c>
      <c r="L164" s="18">
        <v>2.0899999999999998E-3</v>
      </c>
    </row>
    <row r="165" spans="1:12" ht="15.75" thickBot="1" x14ac:dyDescent="0.3">
      <c r="A165" s="2" t="s">
        <v>165</v>
      </c>
      <c r="B165" s="2"/>
      <c r="C165" s="2"/>
      <c r="D165" s="2"/>
      <c r="E165" s="2"/>
      <c r="F165" s="2"/>
      <c r="G165" s="2"/>
      <c r="H165" s="2"/>
      <c r="I165" s="22">
        <v>27089.52</v>
      </c>
      <c r="J165" s="22">
        <v>239434.96</v>
      </c>
      <c r="K165" s="23">
        <v>0.15658</v>
      </c>
      <c r="L165" s="23">
        <v>0.14552000000000001</v>
      </c>
    </row>
    <row r="166" spans="1:12" ht="15.75" thickTop="1" x14ac:dyDescent="0.25"/>
  </sheetData>
  <mergeCells count="3">
    <mergeCell ref="I1:L1"/>
    <mergeCell ref="I3:L3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247F-247A-4F66-B5A8-07B389FBDBAF}">
  <sheetPr codeName="Sheet1"/>
  <dimension ref="A1:T457"/>
  <sheetViews>
    <sheetView workbookViewId="0">
      <pane xSplit="8" ySplit="1" topLeftCell="I2" activePane="bottomRight" state="frozenSplit"/>
      <selection pane="topRight" activeCell="I1" sqref="I1"/>
      <selection pane="bottomLeft" activeCell="A2" sqref="A2"/>
      <selection pane="bottomRight"/>
    </sheetView>
  </sheetViews>
  <sheetFormatPr defaultRowHeight="15" x14ac:dyDescent="0.25"/>
  <cols>
    <col min="1" max="7" width="3" style="41" customWidth="1"/>
    <col min="8" max="8" width="34.5703125" style="41" customWidth="1"/>
    <col min="9" max="9" width="2.28515625" style="41" customWidth="1"/>
    <col min="10" max="10" width="11.85546875" style="41" bestFit="1" customWidth="1"/>
    <col min="11" max="11" width="8.7109375" style="41" bestFit="1" customWidth="1"/>
    <col min="12" max="12" width="16.7109375" style="41" bestFit="1" customWidth="1"/>
    <col min="13" max="14" width="30.7109375" style="41" customWidth="1"/>
    <col min="15" max="15" width="18.7109375" style="41" bestFit="1" customWidth="1"/>
    <col min="16" max="16" width="3.28515625" style="41" bestFit="1" customWidth="1"/>
    <col min="17" max="17" width="30.7109375" style="41" customWidth="1"/>
    <col min="18" max="20" width="8.7109375" style="41" bestFit="1" customWidth="1"/>
  </cols>
  <sheetData>
    <row r="1" spans="1:20" s="40" customFormat="1" ht="15.75" thickBot="1" x14ac:dyDescent="0.3">
      <c r="A1" s="38"/>
      <c r="B1" s="38"/>
      <c r="C1" s="38"/>
      <c r="D1" s="38"/>
      <c r="E1" s="38"/>
      <c r="F1" s="38"/>
      <c r="G1" s="38"/>
      <c r="H1" s="38"/>
      <c r="I1" s="38"/>
      <c r="J1" s="39" t="s">
        <v>166</v>
      </c>
      <c r="K1" s="39" t="s">
        <v>167</v>
      </c>
      <c r="L1" s="39" t="s">
        <v>168</v>
      </c>
      <c r="M1" s="39" t="s">
        <v>169</v>
      </c>
      <c r="N1" s="39" t="s">
        <v>170</v>
      </c>
      <c r="O1" s="39" t="s">
        <v>171</v>
      </c>
      <c r="P1" s="39" t="s">
        <v>172</v>
      </c>
      <c r="Q1" s="39" t="s">
        <v>173</v>
      </c>
      <c r="R1" s="39" t="s">
        <v>174</v>
      </c>
      <c r="S1" s="39" t="s">
        <v>175</v>
      </c>
      <c r="T1" s="39" t="s">
        <v>176</v>
      </c>
    </row>
    <row r="2" spans="1:20" ht="15.75" thickTop="1" x14ac:dyDescent="0.25">
      <c r="A2" s="25"/>
      <c r="B2" s="25" t="s">
        <v>5</v>
      </c>
      <c r="C2" s="25"/>
      <c r="D2" s="25"/>
      <c r="E2" s="25"/>
      <c r="F2" s="25"/>
      <c r="G2" s="25"/>
      <c r="H2" s="25"/>
      <c r="I2" s="25"/>
      <c r="J2" s="25"/>
      <c r="K2" s="26"/>
      <c r="L2" s="25"/>
      <c r="M2" s="25"/>
      <c r="N2" s="25"/>
      <c r="O2" s="25"/>
      <c r="P2" s="25"/>
      <c r="Q2" s="25"/>
      <c r="R2" s="27"/>
      <c r="S2" s="27"/>
      <c r="T2" s="27"/>
    </row>
    <row r="3" spans="1:20" x14ac:dyDescent="0.25">
      <c r="A3" s="25"/>
      <c r="B3" s="25"/>
      <c r="C3" s="25"/>
      <c r="D3" s="25" t="s">
        <v>6</v>
      </c>
      <c r="E3" s="25"/>
      <c r="F3" s="25"/>
      <c r="G3" s="25"/>
      <c r="H3" s="25"/>
      <c r="I3" s="25"/>
      <c r="J3" s="25"/>
      <c r="K3" s="26"/>
      <c r="L3" s="25"/>
      <c r="M3" s="25"/>
      <c r="N3" s="25"/>
      <c r="O3" s="25"/>
      <c r="P3" s="25"/>
      <c r="Q3" s="25"/>
      <c r="R3" s="27"/>
      <c r="S3" s="27"/>
      <c r="T3" s="27"/>
    </row>
    <row r="4" spans="1:20" x14ac:dyDescent="0.25">
      <c r="A4" s="25"/>
      <c r="B4" s="25"/>
      <c r="C4" s="25"/>
      <c r="D4" s="25"/>
      <c r="E4" s="25" t="s">
        <v>7</v>
      </c>
      <c r="F4" s="25"/>
      <c r="G4" s="25"/>
      <c r="H4" s="25"/>
      <c r="I4" s="25"/>
      <c r="J4" s="25"/>
      <c r="K4" s="26"/>
      <c r="L4" s="25"/>
      <c r="M4" s="25"/>
      <c r="N4" s="25"/>
      <c r="O4" s="25"/>
      <c r="P4" s="25"/>
      <c r="Q4" s="25"/>
      <c r="R4" s="27"/>
      <c r="S4" s="27"/>
      <c r="T4" s="27"/>
    </row>
    <row r="5" spans="1:20" ht="15.75" thickBot="1" x14ac:dyDescent="0.3">
      <c r="A5" s="24"/>
      <c r="B5" s="24"/>
      <c r="C5" s="24"/>
      <c r="D5" s="24"/>
      <c r="E5" s="24"/>
      <c r="F5" s="24"/>
      <c r="G5" s="24"/>
      <c r="H5" s="24"/>
      <c r="I5" s="28"/>
      <c r="J5" s="28" t="s">
        <v>242</v>
      </c>
      <c r="K5" s="29">
        <v>44865</v>
      </c>
      <c r="L5" s="28" t="s">
        <v>246</v>
      </c>
      <c r="M5" s="28"/>
      <c r="N5" s="28" t="s">
        <v>383</v>
      </c>
      <c r="O5" s="28" t="s">
        <v>587</v>
      </c>
      <c r="P5" s="30"/>
      <c r="Q5" s="28" t="s">
        <v>588</v>
      </c>
      <c r="R5" s="31"/>
      <c r="S5" s="31">
        <v>113219.1</v>
      </c>
      <c r="T5" s="31">
        <v>113219.1</v>
      </c>
    </row>
    <row r="6" spans="1:20" x14ac:dyDescent="0.25">
      <c r="A6" s="28"/>
      <c r="B6" s="28"/>
      <c r="C6" s="28"/>
      <c r="D6" s="28"/>
      <c r="E6" s="28" t="s">
        <v>177</v>
      </c>
      <c r="F6" s="28"/>
      <c r="G6" s="28"/>
      <c r="H6" s="28"/>
      <c r="I6" s="28"/>
      <c r="J6" s="28"/>
      <c r="K6" s="29"/>
      <c r="L6" s="28"/>
      <c r="M6" s="28"/>
      <c r="N6" s="28"/>
      <c r="O6" s="28"/>
      <c r="P6" s="28"/>
      <c r="Q6" s="28"/>
      <c r="R6" s="32">
        <f>ROUND(SUM(R4:R5),5)</f>
        <v>0</v>
      </c>
      <c r="S6" s="32">
        <f>ROUND(SUM(S4:S5),5)</f>
        <v>113219.1</v>
      </c>
      <c r="T6" s="32">
        <f>T5</f>
        <v>113219.1</v>
      </c>
    </row>
    <row r="7" spans="1:20" x14ac:dyDescent="0.25">
      <c r="A7" s="25"/>
      <c r="B7" s="25"/>
      <c r="C7" s="25"/>
      <c r="D7" s="25"/>
      <c r="E7" s="25" t="s">
        <v>8</v>
      </c>
      <c r="F7" s="25"/>
      <c r="G7" s="25"/>
      <c r="H7" s="25"/>
      <c r="I7" s="25"/>
      <c r="J7" s="25"/>
      <c r="K7" s="26"/>
      <c r="L7" s="25"/>
      <c r="M7" s="25"/>
      <c r="N7" s="25"/>
      <c r="O7" s="25"/>
      <c r="P7" s="25"/>
      <c r="Q7" s="25"/>
      <c r="R7" s="27"/>
      <c r="S7" s="27"/>
      <c r="T7" s="27"/>
    </row>
    <row r="8" spans="1:20" ht="15.75" thickBot="1" x14ac:dyDescent="0.3">
      <c r="A8" s="24"/>
      <c r="B8" s="24"/>
      <c r="C8" s="24"/>
      <c r="D8" s="24"/>
      <c r="E8" s="24"/>
      <c r="F8" s="24"/>
      <c r="G8" s="24"/>
      <c r="H8" s="24"/>
      <c r="I8" s="28"/>
      <c r="J8" s="28" t="s">
        <v>242</v>
      </c>
      <c r="K8" s="29">
        <v>44865</v>
      </c>
      <c r="L8" s="28" t="s">
        <v>246</v>
      </c>
      <c r="M8" s="28"/>
      <c r="N8" s="28" t="s">
        <v>383</v>
      </c>
      <c r="O8" s="28" t="s">
        <v>587</v>
      </c>
      <c r="P8" s="30"/>
      <c r="Q8" s="28" t="s">
        <v>7</v>
      </c>
      <c r="R8" s="31"/>
      <c r="S8" s="31">
        <v>9975.33</v>
      </c>
      <c r="T8" s="31">
        <v>9975.33</v>
      </c>
    </row>
    <row r="9" spans="1:20" x14ac:dyDescent="0.25">
      <c r="A9" s="28"/>
      <c r="B9" s="28"/>
      <c r="C9" s="28"/>
      <c r="D9" s="28"/>
      <c r="E9" s="28" t="s">
        <v>178</v>
      </c>
      <c r="F9" s="28"/>
      <c r="G9" s="28"/>
      <c r="H9" s="28"/>
      <c r="I9" s="28"/>
      <c r="J9" s="28"/>
      <c r="K9" s="29"/>
      <c r="L9" s="28"/>
      <c r="M9" s="28"/>
      <c r="N9" s="28"/>
      <c r="O9" s="28"/>
      <c r="P9" s="28"/>
      <c r="Q9" s="28"/>
      <c r="R9" s="32">
        <f>ROUND(SUM(R7:R8),5)</f>
        <v>0</v>
      </c>
      <c r="S9" s="32">
        <f>ROUND(SUM(S7:S8),5)</f>
        <v>9975.33</v>
      </c>
      <c r="T9" s="32">
        <f>T8</f>
        <v>9975.33</v>
      </c>
    </row>
    <row r="10" spans="1:20" x14ac:dyDescent="0.25">
      <c r="A10" s="25"/>
      <c r="B10" s="25"/>
      <c r="C10" s="25"/>
      <c r="D10" s="25"/>
      <c r="E10" s="25" t="s">
        <v>9</v>
      </c>
      <c r="F10" s="25"/>
      <c r="G10" s="25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7"/>
      <c r="S10" s="27"/>
      <c r="T10" s="27"/>
    </row>
    <row r="11" spans="1:20" ht="15.75" thickBot="1" x14ac:dyDescent="0.3">
      <c r="A11" s="24"/>
      <c r="B11" s="24"/>
      <c r="C11" s="24"/>
      <c r="D11" s="24"/>
      <c r="E11" s="24"/>
      <c r="F11" s="24"/>
      <c r="G11" s="24"/>
      <c r="H11" s="24"/>
      <c r="I11" s="28"/>
      <c r="J11" s="28" t="s">
        <v>242</v>
      </c>
      <c r="K11" s="29">
        <v>44865</v>
      </c>
      <c r="L11" s="28" t="s">
        <v>246</v>
      </c>
      <c r="M11" s="28"/>
      <c r="N11" s="28" t="s">
        <v>383</v>
      </c>
      <c r="O11" s="28" t="s">
        <v>587</v>
      </c>
      <c r="P11" s="30"/>
      <c r="Q11" s="28" t="s">
        <v>7</v>
      </c>
      <c r="R11" s="31"/>
      <c r="S11" s="31">
        <v>18236.669999999998</v>
      </c>
      <c r="T11" s="31">
        <v>18236.669999999998</v>
      </c>
    </row>
    <row r="12" spans="1:20" x14ac:dyDescent="0.25">
      <c r="A12" s="28"/>
      <c r="B12" s="28"/>
      <c r="C12" s="28"/>
      <c r="D12" s="28"/>
      <c r="E12" s="28" t="s">
        <v>179</v>
      </c>
      <c r="F12" s="28"/>
      <c r="G12" s="28"/>
      <c r="H12" s="28"/>
      <c r="I12" s="28"/>
      <c r="J12" s="28"/>
      <c r="K12" s="29"/>
      <c r="L12" s="28"/>
      <c r="M12" s="28"/>
      <c r="N12" s="28"/>
      <c r="O12" s="28"/>
      <c r="P12" s="28"/>
      <c r="Q12" s="28"/>
      <c r="R12" s="32">
        <f>ROUND(SUM(R10:R11),5)</f>
        <v>0</v>
      </c>
      <c r="S12" s="32">
        <f>ROUND(SUM(S10:S11),5)</f>
        <v>18236.669999999998</v>
      </c>
      <c r="T12" s="32">
        <f>T11</f>
        <v>18236.669999999998</v>
      </c>
    </row>
    <row r="13" spans="1:20" x14ac:dyDescent="0.25">
      <c r="A13" s="25"/>
      <c r="B13" s="25"/>
      <c r="C13" s="25"/>
      <c r="D13" s="25"/>
      <c r="E13" s="25" t="s">
        <v>10</v>
      </c>
      <c r="F13" s="25"/>
      <c r="G13" s="25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7"/>
      <c r="S13" s="27"/>
      <c r="T13" s="27"/>
    </row>
    <row r="14" spans="1:20" ht="15.75" thickBot="1" x14ac:dyDescent="0.3">
      <c r="A14" s="24"/>
      <c r="B14" s="24"/>
      <c r="C14" s="24"/>
      <c r="D14" s="24"/>
      <c r="E14" s="24"/>
      <c r="F14" s="24"/>
      <c r="G14" s="24"/>
      <c r="H14" s="24"/>
      <c r="I14" s="28"/>
      <c r="J14" s="28" t="s">
        <v>242</v>
      </c>
      <c r="K14" s="29">
        <v>44865</v>
      </c>
      <c r="L14" s="28" t="s">
        <v>246</v>
      </c>
      <c r="M14" s="28"/>
      <c r="N14" s="28" t="s">
        <v>383</v>
      </c>
      <c r="O14" s="28" t="s">
        <v>587</v>
      </c>
      <c r="P14" s="30"/>
      <c r="Q14" s="28" t="s">
        <v>7</v>
      </c>
      <c r="R14" s="31"/>
      <c r="S14" s="31">
        <v>10830.01</v>
      </c>
      <c r="T14" s="31">
        <v>10830.01</v>
      </c>
    </row>
    <row r="15" spans="1:20" x14ac:dyDescent="0.25">
      <c r="A15" s="28"/>
      <c r="B15" s="28"/>
      <c r="C15" s="28"/>
      <c r="D15" s="28"/>
      <c r="E15" s="28" t="s">
        <v>180</v>
      </c>
      <c r="F15" s="28"/>
      <c r="G15" s="28"/>
      <c r="H15" s="28"/>
      <c r="I15" s="28"/>
      <c r="J15" s="28"/>
      <c r="K15" s="29"/>
      <c r="L15" s="28"/>
      <c r="M15" s="28"/>
      <c r="N15" s="28"/>
      <c r="O15" s="28"/>
      <c r="P15" s="28"/>
      <c r="Q15" s="28"/>
      <c r="R15" s="32">
        <f>ROUND(SUM(R13:R14),5)</f>
        <v>0</v>
      </c>
      <c r="S15" s="32">
        <f>ROUND(SUM(S13:S14),5)</f>
        <v>10830.01</v>
      </c>
      <c r="T15" s="32">
        <f>T14</f>
        <v>10830.01</v>
      </c>
    </row>
    <row r="16" spans="1:20" x14ac:dyDescent="0.25">
      <c r="A16" s="25"/>
      <c r="B16" s="25"/>
      <c r="C16" s="25"/>
      <c r="D16" s="25"/>
      <c r="E16" s="25" t="s">
        <v>11</v>
      </c>
      <c r="F16" s="25"/>
      <c r="G16" s="25"/>
      <c r="H16" s="25"/>
      <c r="I16" s="25"/>
      <c r="J16" s="25"/>
      <c r="K16" s="26"/>
      <c r="L16" s="25"/>
      <c r="M16" s="25"/>
      <c r="N16" s="25"/>
      <c r="O16" s="25"/>
      <c r="P16" s="25"/>
      <c r="Q16" s="25"/>
      <c r="R16" s="27"/>
      <c r="S16" s="27"/>
      <c r="T16" s="27"/>
    </row>
    <row r="17" spans="1:20" ht="15.75" thickBot="1" x14ac:dyDescent="0.3">
      <c r="A17" s="24"/>
      <c r="B17" s="24"/>
      <c r="C17" s="24"/>
      <c r="D17" s="24"/>
      <c r="E17" s="24"/>
      <c r="F17" s="24"/>
      <c r="G17" s="24"/>
      <c r="H17" s="24"/>
      <c r="I17" s="28"/>
      <c r="J17" s="28" t="s">
        <v>242</v>
      </c>
      <c r="K17" s="29">
        <v>44865</v>
      </c>
      <c r="L17" s="28" t="s">
        <v>246</v>
      </c>
      <c r="M17" s="28"/>
      <c r="N17" s="28" t="s">
        <v>383</v>
      </c>
      <c r="O17" s="28" t="s">
        <v>587</v>
      </c>
      <c r="P17" s="30"/>
      <c r="Q17" s="28" t="s">
        <v>7</v>
      </c>
      <c r="R17" s="31"/>
      <c r="S17" s="31"/>
      <c r="T17" s="31">
        <v>0</v>
      </c>
    </row>
    <row r="18" spans="1:20" x14ac:dyDescent="0.25">
      <c r="A18" s="28"/>
      <c r="B18" s="28"/>
      <c r="C18" s="28"/>
      <c r="D18" s="28"/>
      <c r="E18" s="28" t="s">
        <v>181</v>
      </c>
      <c r="F18" s="28"/>
      <c r="G18" s="28"/>
      <c r="H18" s="28"/>
      <c r="I18" s="28"/>
      <c r="J18" s="28"/>
      <c r="K18" s="29"/>
      <c r="L18" s="28"/>
      <c r="M18" s="28"/>
      <c r="N18" s="28"/>
      <c r="O18" s="28"/>
      <c r="P18" s="28"/>
      <c r="Q18" s="28"/>
      <c r="R18" s="32">
        <f>ROUND(SUM(R16:R17),5)</f>
        <v>0</v>
      </c>
      <c r="S18" s="32">
        <f>ROUND(SUM(S16:S17),5)</f>
        <v>0</v>
      </c>
      <c r="T18" s="32">
        <f>T17</f>
        <v>0</v>
      </c>
    </row>
    <row r="19" spans="1:20" x14ac:dyDescent="0.25">
      <c r="A19" s="25"/>
      <c r="B19" s="25"/>
      <c r="C19" s="25"/>
      <c r="D19" s="25"/>
      <c r="E19" s="25" t="s">
        <v>12</v>
      </c>
      <c r="F19" s="25"/>
      <c r="G19" s="25"/>
      <c r="H19" s="25"/>
      <c r="I19" s="25"/>
      <c r="J19" s="25"/>
      <c r="K19" s="26"/>
      <c r="L19" s="25"/>
      <c r="M19" s="25"/>
      <c r="N19" s="25"/>
      <c r="O19" s="25"/>
      <c r="P19" s="25"/>
      <c r="Q19" s="25"/>
      <c r="R19" s="27"/>
      <c r="S19" s="27"/>
      <c r="T19" s="27"/>
    </row>
    <row r="20" spans="1:20" ht="15.75" thickBot="1" x14ac:dyDescent="0.3">
      <c r="A20" s="24"/>
      <c r="B20" s="24"/>
      <c r="C20" s="24"/>
      <c r="D20" s="24"/>
      <c r="E20" s="24"/>
      <c r="F20" s="24"/>
      <c r="G20" s="24"/>
      <c r="H20" s="24"/>
      <c r="I20" s="28"/>
      <c r="J20" s="28" t="s">
        <v>242</v>
      </c>
      <c r="K20" s="29">
        <v>44865</v>
      </c>
      <c r="L20" s="28" t="s">
        <v>246</v>
      </c>
      <c r="M20" s="28"/>
      <c r="N20" s="28" t="s">
        <v>383</v>
      </c>
      <c r="O20" s="28" t="s">
        <v>587</v>
      </c>
      <c r="P20" s="30"/>
      <c r="Q20" s="28" t="s">
        <v>7</v>
      </c>
      <c r="R20" s="31"/>
      <c r="S20" s="31">
        <v>6127.94</v>
      </c>
      <c r="T20" s="31">
        <v>6127.94</v>
      </c>
    </row>
    <row r="21" spans="1:20" x14ac:dyDescent="0.25">
      <c r="A21" s="28"/>
      <c r="B21" s="28"/>
      <c r="C21" s="28"/>
      <c r="D21" s="28"/>
      <c r="E21" s="28" t="s">
        <v>182</v>
      </c>
      <c r="F21" s="28"/>
      <c r="G21" s="28"/>
      <c r="H21" s="28"/>
      <c r="I21" s="28"/>
      <c r="J21" s="28"/>
      <c r="K21" s="29"/>
      <c r="L21" s="28"/>
      <c r="M21" s="28"/>
      <c r="N21" s="28"/>
      <c r="O21" s="28"/>
      <c r="P21" s="28"/>
      <c r="Q21" s="28"/>
      <c r="R21" s="32">
        <f>ROUND(SUM(R19:R20),5)</f>
        <v>0</v>
      </c>
      <c r="S21" s="32">
        <f>ROUND(SUM(S19:S20),5)</f>
        <v>6127.94</v>
      </c>
      <c r="T21" s="32">
        <f>T20</f>
        <v>6127.94</v>
      </c>
    </row>
    <row r="22" spans="1:20" x14ac:dyDescent="0.25">
      <c r="A22" s="25"/>
      <c r="B22" s="25"/>
      <c r="C22" s="25"/>
      <c r="D22" s="25"/>
      <c r="E22" s="25" t="s">
        <v>13</v>
      </c>
      <c r="F22" s="25"/>
      <c r="G22" s="25"/>
      <c r="H22" s="25"/>
      <c r="I22" s="25"/>
      <c r="J22" s="25"/>
      <c r="K22" s="26"/>
      <c r="L22" s="25"/>
      <c r="M22" s="25"/>
      <c r="N22" s="25"/>
      <c r="O22" s="25"/>
      <c r="P22" s="25"/>
      <c r="Q22" s="25"/>
      <c r="R22" s="27"/>
      <c r="S22" s="27"/>
      <c r="T22" s="27"/>
    </row>
    <row r="23" spans="1:20" ht="15.75" thickBot="1" x14ac:dyDescent="0.3">
      <c r="A23" s="24"/>
      <c r="B23" s="24"/>
      <c r="C23" s="24"/>
      <c r="D23" s="24"/>
      <c r="E23" s="24"/>
      <c r="F23" s="24"/>
      <c r="G23" s="24"/>
      <c r="H23" s="24"/>
      <c r="I23" s="28"/>
      <c r="J23" s="28" t="s">
        <v>242</v>
      </c>
      <c r="K23" s="29">
        <v>44865</v>
      </c>
      <c r="L23" s="28" t="s">
        <v>246</v>
      </c>
      <c r="M23" s="28"/>
      <c r="N23" s="28" t="s">
        <v>383</v>
      </c>
      <c r="O23" s="28" t="s">
        <v>587</v>
      </c>
      <c r="P23" s="30"/>
      <c r="Q23" s="28" t="s">
        <v>7</v>
      </c>
      <c r="R23" s="31"/>
      <c r="S23" s="31">
        <v>6863.33</v>
      </c>
      <c r="T23" s="31">
        <v>6863.33</v>
      </c>
    </row>
    <row r="24" spans="1:20" x14ac:dyDescent="0.25">
      <c r="A24" s="28"/>
      <c r="B24" s="28"/>
      <c r="C24" s="28"/>
      <c r="D24" s="28"/>
      <c r="E24" s="28" t="s">
        <v>183</v>
      </c>
      <c r="F24" s="28"/>
      <c r="G24" s="28"/>
      <c r="H24" s="28"/>
      <c r="I24" s="28"/>
      <c r="J24" s="28"/>
      <c r="K24" s="29"/>
      <c r="L24" s="28"/>
      <c r="M24" s="28"/>
      <c r="N24" s="28"/>
      <c r="O24" s="28"/>
      <c r="P24" s="28"/>
      <c r="Q24" s="28"/>
      <c r="R24" s="32">
        <f>ROUND(SUM(R22:R23),5)</f>
        <v>0</v>
      </c>
      <c r="S24" s="32">
        <f>ROUND(SUM(S22:S23),5)</f>
        <v>6863.33</v>
      </c>
      <c r="T24" s="32">
        <f>T23</f>
        <v>6863.33</v>
      </c>
    </row>
    <row r="25" spans="1:20" x14ac:dyDescent="0.25">
      <c r="A25" s="25"/>
      <c r="B25" s="25"/>
      <c r="C25" s="25"/>
      <c r="D25" s="25"/>
      <c r="E25" s="25" t="s">
        <v>14</v>
      </c>
      <c r="F25" s="25"/>
      <c r="G25" s="25"/>
      <c r="H25" s="25"/>
      <c r="I25" s="25"/>
      <c r="J25" s="25"/>
      <c r="K25" s="26"/>
      <c r="L25" s="25"/>
      <c r="M25" s="25"/>
      <c r="N25" s="25"/>
      <c r="O25" s="25"/>
      <c r="P25" s="25"/>
      <c r="Q25" s="25"/>
      <c r="R25" s="27"/>
      <c r="S25" s="27"/>
      <c r="T25" s="27"/>
    </row>
    <row r="26" spans="1:20" ht="15.75" thickBot="1" x14ac:dyDescent="0.3">
      <c r="A26" s="24"/>
      <c r="B26" s="24"/>
      <c r="C26" s="24"/>
      <c r="D26" s="24"/>
      <c r="E26" s="24"/>
      <c r="F26" s="24"/>
      <c r="G26" s="24"/>
      <c r="H26" s="24"/>
      <c r="I26" s="28"/>
      <c r="J26" s="28" t="s">
        <v>242</v>
      </c>
      <c r="K26" s="29">
        <v>44865</v>
      </c>
      <c r="L26" s="28" t="s">
        <v>246</v>
      </c>
      <c r="M26" s="28"/>
      <c r="N26" s="28" t="s">
        <v>383</v>
      </c>
      <c r="O26" s="28" t="s">
        <v>587</v>
      </c>
      <c r="P26" s="30"/>
      <c r="Q26" s="28" t="s">
        <v>7</v>
      </c>
      <c r="R26" s="31"/>
      <c r="S26" s="31">
        <v>1560.98</v>
      </c>
      <c r="T26" s="31">
        <v>1560.98</v>
      </c>
    </row>
    <row r="27" spans="1:20" x14ac:dyDescent="0.25">
      <c r="A27" s="28"/>
      <c r="B27" s="28"/>
      <c r="C27" s="28"/>
      <c r="D27" s="28"/>
      <c r="E27" s="28" t="s">
        <v>184</v>
      </c>
      <c r="F27" s="28"/>
      <c r="G27" s="28"/>
      <c r="H27" s="28"/>
      <c r="I27" s="28"/>
      <c r="J27" s="28"/>
      <c r="K27" s="29"/>
      <c r="L27" s="28"/>
      <c r="M27" s="28"/>
      <c r="N27" s="28"/>
      <c r="O27" s="28"/>
      <c r="P27" s="28"/>
      <c r="Q27" s="28"/>
      <c r="R27" s="32">
        <f>ROUND(SUM(R25:R26),5)</f>
        <v>0</v>
      </c>
      <c r="S27" s="32">
        <f>ROUND(SUM(S25:S26),5)</f>
        <v>1560.98</v>
      </c>
      <c r="T27" s="32">
        <f>T26</f>
        <v>1560.98</v>
      </c>
    </row>
    <row r="28" spans="1:20" x14ac:dyDescent="0.25">
      <c r="A28" s="25"/>
      <c r="B28" s="25"/>
      <c r="C28" s="25"/>
      <c r="D28" s="25"/>
      <c r="E28" s="25" t="s">
        <v>15</v>
      </c>
      <c r="F28" s="25"/>
      <c r="G28" s="25"/>
      <c r="H28" s="25"/>
      <c r="I28" s="25"/>
      <c r="J28" s="25"/>
      <c r="K28" s="26"/>
      <c r="L28" s="25"/>
      <c r="M28" s="25"/>
      <c r="N28" s="25"/>
      <c r="O28" s="25"/>
      <c r="P28" s="25"/>
      <c r="Q28" s="25"/>
      <c r="R28" s="27"/>
      <c r="S28" s="27"/>
      <c r="T28" s="27"/>
    </row>
    <row r="29" spans="1:20" ht="15.75" thickBot="1" x14ac:dyDescent="0.3">
      <c r="A29" s="24"/>
      <c r="B29" s="24"/>
      <c r="C29" s="24"/>
      <c r="D29" s="24"/>
      <c r="E29" s="24"/>
      <c r="F29" s="24"/>
      <c r="G29" s="24"/>
      <c r="H29" s="24"/>
      <c r="I29" s="28"/>
      <c r="J29" s="28" t="s">
        <v>242</v>
      </c>
      <c r="K29" s="29">
        <v>44865</v>
      </c>
      <c r="L29" s="28" t="s">
        <v>246</v>
      </c>
      <c r="M29" s="28"/>
      <c r="N29" s="28" t="s">
        <v>383</v>
      </c>
      <c r="O29" s="28" t="s">
        <v>587</v>
      </c>
      <c r="P29" s="30"/>
      <c r="Q29" s="28" t="s">
        <v>7</v>
      </c>
      <c r="R29" s="31"/>
      <c r="S29" s="31"/>
      <c r="T29" s="31">
        <v>0</v>
      </c>
    </row>
    <row r="30" spans="1:20" x14ac:dyDescent="0.25">
      <c r="A30" s="28"/>
      <c r="B30" s="28"/>
      <c r="C30" s="28"/>
      <c r="D30" s="28"/>
      <c r="E30" s="28" t="s">
        <v>185</v>
      </c>
      <c r="F30" s="28"/>
      <c r="G30" s="28"/>
      <c r="H30" s="28"/>
      <c r="I30" s="28"/>
      <c r="J30" s="28"/>
      <c r="K30" s="29"/>
      <c r="L30" s="28"/>
      <c r="M30" s="28"/>
      <c r="N30" s="28"/>
      <c r="O30" s="28"/>
      <c r="P30" s="28"/>
      <c r="Q30" s="28"/>
      <c r="R30" s="32">
        <f>ROUND(SUM(R28:R29),5)</f>
        <v>0</v>
      </c>
      <c r="S30" s="32">
        <f>ROUND(SUM(S28:S29),5)</f>
        <v>0</v>
      </c>
      <c r="T30" s="32">
        <f>T29</f>
        <v>0</v>
      </c>
    </row>
    <row r="31" spans="1:20" x14ac:dyDescent="0.25">
      <c r="A31" s="25"/>
      <c r="B31" s="25"/>
      <c r="C31" s="25"/>
      <c r="D31" s="25"/>
      <c r="E31" s="25" t="s">
        <v>16</v>
      </c>
      <c r="F31" s="25"/>
      <c r="G31" s="25"/>
      <c r="H31" s="25"/>
      <c r="I31" s="25"/>
      <c r="J31" s="25"/>
      <c r="K31" s="26"/>
      <c r="L31" s="25"/>
      <c r="M31" s="25"/>
      <c r="N31" s="25"/>
      <c r="O31" s="25"/>
      <c r="P31" s="25"/>
      <c r="Q31" s="25"/>
      <c r="R31" s="27"/>
      <c r="S31" s="27"/>
      <c r="T31" s="27"/>
    </row>
    <row r="32" spans="1:20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 t="s">
        <v>243</v>
      </c>
      <c r="K32" s="29">
        <v>44838</v>
      </c>
      <c r="L32" s="28" t="s">
        <v>247</v>
      </c>
      <c r="M32" s="28" t="s">
        <v>348</v>
      </c>
      <c r="N32" s="28" t="s">
        <v>384</v>
      </c>
      <c r="O32" s="28" t="s">
        <v>587</v>
      </c>
      <c r="P32" s="30"/>
      <c r="Q32" s="28" t="s">
        <v>589</v>
      </c>
      <c r="R32" s="32"/>
      <c r="S32" s="32">
        <v>173</v>
      </c>
      <c r="T32" s="32">
        <v>173</v>
      </c>
    </row>
    <row r="33" spans="1:20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 t="s">
        <v>243</v>
      </c>
      <c r="K33" s="29">
        <v>44838</v>
      </c>
      <c r="L33" s="28" t="s">
        <v>247</v>
      </c>
      <c r="M33" s="28" t="s">
        <v>348</v>
      </c>
      <c r="N33" s="28" t="s">
        <v>385</v>
      </c>
      <c r="O33" s="28" t="s">
        <v>587</v>
      </c>
      <c r="P33" s="30"/>
      <c r="Q33" s="28" t="s">
        <v>589</v>
      </c>
      <c r="R33" s="32"/>
      <c r="S33" s="32">
        <v>156</v>
      </c>
      <c r="T33" s="32">
        <v>329</v>
      </c>
    </row>
    <row r="34" spans="1:20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 t="s">
        <v>243</v>
      </c>
      <c r="K34" s="29">
        <v>44838</v>
      </c>
      <c r="L34" s="28" t="s">
        <v>248</v>
      </c>
      <c r="M34" s="28" t="s">
        <v>348</v>
      </c>
      <c r="N34" s="28" t="s">
        <v>386</v>
      </c>
      <c r="O34" s="28" t="s">
        <v>587</v>
      </c>
      <c r="P34" s="30"/>
      <c r="Q34" s="28" t="s">
        <v>589</v>
      </c>
      <c r="R34" s="32"/>
      <c r="S34" s="32">
        <v>218</v>
      </c>
      <c r="T34" s="32">
        <v>547</v>
      </c>
    </row>
    <row r="35" spans="1:20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 t="s">
        <v>243</v>
      </c>
      <c r="K35" s="29">
        <v>44845</v>
      </c>
      <c r="L35" s="28" t="s">
        <v>249</v>
      </c>
      <c r="M35" s="28" t="s">
        <v>348</v>
      </c>
      <c r="N35" s="28" t="s">
        <v>387</v>
      </c>
      <c r="O35" s="28" t="s">
        <v>587</v>
      </c>
      <c r="P35" s="30"/>
      <c r="Q35" s="28" t="s">
        <v>589</v>
      </c>
      <c r="R35" s="32"/>
      <c r="S35" s="32">
        <v>454.32</v>
      </c>
      <c r="T35" s="32">
        <v>1001.32</v>
      </c>
    </row>
    <row r="36" spans="1:20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 t="s">
        <v>243</v>
      </c>
      <c r="K36" s="29">
        <v>44851</v>
      </c>
      <c r="L36" s="28" t="s">
        <v>250</v>
      </c>
      <c r="M36" s="28" t="s">
        <v>348</v>
      </c>
      <c r="N36" s="28" t="s">
        <v>388</v>
      </c>
      <c r="O36" s="28" t="s">
        <v>587</v>
      </c>
      <c r="P36" s="30"/>
      <c r="Q36" s="28" t="s">
        <v>589</v>
      </c>
      <c r="R36" s="32"/>
      <c r="S36" s="32">
        <v>108</v>
      </c>
      <c r="T36" s="32">
        <v>1109.32</v>
      </c>
    </row>
    <row r="37" spans="1:2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 t="s">
        <v>243</v>
      </c>
      <c r="K37" s="29">
        <v>44851</v>
      </c>
      <c r="L37" s="28" t="s">
        <v>251</v>
      </c>
      <c r="M37" s="28" t="s">
        <v>348</v>
      </c>
      <c r="N37" s="28" t="s">
        <v>389</v>
      </c>
      <c r="O37" s="28" t="s">
        <v>587</v>
      </c>
      <c r="P37" s="30"/>
      <c r="Q37" s="28" t="s">
        <v>589</v>
      </c>
      <c r="R37" s="32"/>
      <c r="S37" s="32">
        <v>334</v>
      </c>
      <c r="T37" s="32">
        <v>1443.32</v>
      </c>
    </row>
    <row r="38" spans="1:20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 t="s">
        <v>243</v>
      </c>
      <c r="K38" s="29">
        <v>44854</v>
      </c>
      <c r="L38" s="28" t="s">
        <v>252</v>
      </c>
      <c r="M38" s="28" t="s">
        <v>348</v>
      </c>
      <c r="N38" s="28" t="s">
        <v>390</v>
      </c>
      <c r="O38" s="28" t="s">
        <v>587</v>
      </c>
      <c r="P38" s="30"/>
      <c r="Q38" s="28" t="s">
        <v>589</v>
      </c>
      <c r="R38" s="32"/>
      <c r="S38" s="32">
        <v>254</v>
      </c>
      <c r="T38" s="32">
        <v>1697.32</v>
      </c>
    </row>
    <row r="39" spans="1:20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 t="s">
        <v>243</v>
      </c>
      <c r="K39" s="29">
        <v>44854</v>
      </c>
      <c r="L39" s="28" t="s">
        <v>252</v>
      </c>
      <c r="M39" s="28" t="s">
        <v>348</v>
      </c>
      <c r="N39" s="28" t="s">
        <v>391</v>
      </c>
      <c r="O39" s="28" t="s">
        <v>587</v>
      </c>
      <c r="P39" s="30"/>
      <c r="Q39" s="28" t="s">
        <v>589</v>
      </c>
      <c r="R39" s="32"/>
      <c r="S39" s="32">
        <v>246</v>
      </c>
      <c r="T39" s="32">
        <v>1943.32</v>
      </c>
    </row>
    <row r="40" spans="1:20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 t="s">
        <v>243</v>
      </c>
      <c r="K40" s="29">
        <v>44858</v>
      </c>
      <c r="L40" s="28" t="s">
        <v>253</v>
      </c>
      <c r="M40" s="28" t="s">
        <v>348</v>
      </c>
      <c r="N40" s="28" t="s">
        <v>392</v>
      </c>
      <c r="O40" s="28" t="s">
        <v>587</v>
      </c>
      <c r="P40" s="30"/>
      <c r="Q40" s="28" t="s">
        <v>589</v>
      </c>
      <c r="R40" s="32"/>
      <c r="S40" s="32">
        <v>171</v>
      </c>
      <c r="T40" s="32">
        <v>2114.3200000000002</v>
      </c>
    </row>
    <row r="41" spans="1:20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 t="s">
        <v>243</v>
      </c>
      <c r="K41" s="29">
        <v>44858</v>
      </c>
      <c r="L41" s="28" t="s">
        <v>254</v>
      </c>
      <c r="M41" s="28" t="s">
        <v>348</v>
      </c>
      <c r="N41" s="28" t="s">
        <v>393</v>
      </c>
      <c r="O41" s="28" t="s">
        <v>587</v>
      </c>
      <c r="P41" s="30"/>
      <c r="Q41" s="28" t="s">
        <v>589</v>
      </c>
      <c r="R41" s="32"/>
      <c r="S41" s="32">
        <v>202</v>
      </c>
      <c r="T41" s="32">
        <v>2316.3200000000002</v>
      </c>
    </row>
    <row r="42" spans="1:20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 t="s">
        <v>243</v>
      </c>
      <c r="K42" s="29">
        <v>44858</v>
      </c>
      <c r="L42" s="28" t="s">
        <v>255</v>
      </c>
      <c r="M42" s="28" t="s">
        <v>348</v>
      </c>
      <c r="N42" s="28" t="s">
        <v>394</v>
      </c>
      <c r="O42" s="28" t="s">
        <v>587</v>
      </c>
      <c r="P42" s="30"/>
      <c r="Q42" s="28" t="s">
        <v>589</v>
      </c>
      <c r="R42" s="32"/>
      <c r="S42" s="32">
        <v>110</v>
      </c>
      <c r="T42" s="32">
        <v>2426.3200000000002</v>
      </c>
    </row>
    <row r="43" spans="1:20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 t="s">
        <v>243</v>
      </c>
      <c r="K43" s="29">
        <v>44858</v>
      </c>
      <c r="L43" s="28" t="s">
        <v>256</v>
      </c>
      <c r="M43" s="28" t="s">
        <v>348</v>
      </c>
      <c r="N43" s="28" t="s">
        <v>395</v>
      </c>
      <c r="O43" s="28" t="s">
        <v>587</v>
      </c>
      <c r="P43" s="30"/>
      <c r="Q43" s="28" t="s">
        <v>589</v>
      </c>
      <c r="R43" s="32"/>
      <c r="S43" s="32">
        <v>113</v>
      </c>
      <c r="T43" s="32">
        <v>2539.3200000000002</v>
      </c>
    </row>
    <row r="44" spans="1:2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 t="s">
        <v>243</v>
      </c>
      <c r="K44" s="29">
        <v>44862</v>
      </c>
      <c r="L44" s="28" t="s">
        <v>257</v>
      </c>
      <c r="M44" s="28" t="s">
        <v>348</v>
      </c>
      <c r="N44" s="28" t="s">
        <v>396</v>
      </c>
      <c r="O44" s="28" t="s">
        <v>587</v>
      </c>
      <c r="P44" s="30"/>
      <c r="Q44" s="28" t="s">
        <v>589</v>
      </c>
      <c r="R44" s="32"/>
      <c r="S44" s="32">
        <v>156</v>
      </c>
      <c r="T44" s="32">
        <v>2695.32</v>
      </c>
    </row>
    <row r="45" spans="1:20" ht="15.75" thickBot="1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 t="s">
        <v>243</v>
      </c>
      <c r="K45" s="29">
        <v>44862</v>
      </c>
      <c r="L45" s="28" t="s">
        <v>258</v>
      </c>
      <c r="M45" s="28" t="s">
        <v>348</v>
      </c>
      <c r="N45" s="28" t="s">
        <v>397</v>
      </c>
      <c r="O45" s="28" t="s">
        <v>587</v>
      </c>
      <c r="P45" s="30"/>
      <c r="Q45" s="28" t="s">
        <v>589</v>
      </c>
      <c r="R45" s="31"/>
      <c r="S45" s="31">
        <v>92</v>
      </c>
      <c r="T45" s="31">
        <v>2787.32</v>
      </c>
    </row>
    <row r="46" spans="1:20" x14ac:dyDescent="0.25">
      <c r="A46" s="28"/>
      <c r="B46" s="28"/>
      <c r="C46" s="28"/>
      <c r="D46" s="28"/>
      <c r="E46" s="28" t="s">
        <v>186</v>
      </c>
      <c r="F46" s="28"/>
      <c r="G46" s="28"/>
      <c r="H46" s="28"/>
      <c r="I46" s="28"/>
      <c r="J46" s="28"/>
      <c r="K46" s="29"/>
      <c r="L46" s="28"/>
      <c r="M46" s="28"/>
      <c r="N46" s="28"/>
      <c r="O46" s="28"/>
      <c r="P46" s="28"/>
      <c r="Q46" s="28"/>
      <c r="R46" s="32">
        <f>ROUND(SUM(R31:R45),5)</f>
        <v>0</v>
      </c>
      <c r="S46" s="32">
        <f>ROUND(SUM(S31:S45),5)</f>
        <v>2787.32</v>
      </c>
      <c r="T46" s="32">
        <f>T45</f>
        <v>2787.32</v>
      </c>
    </row>
    <row r="47" spans="1:20" x14ac:dyDescent="0.25">
      <c r="A47" s="25"/>
      <c r="B47" s="25"/>
      <c r="C47" s="25"/>
      <c r="D47" s="25"/>
      <c r="E47" s="25" t="s">
        <v>17</v>
      </c>
      <c r="F47" s="25"/>
      <c r="G47" s="25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7"/>
      <c r="S47" s="27"/>
      <c r="T47" s="27"/>
    </row>
    <row r="48" spans="1:20" ht="15.75" thickBot="1" x14ac:dyDescent="0.3">
      <c r="A48" s="24"/>
      <c r="B48" s="24"/>
      <c r="C48" s="24"/>
      <c r="D48" s="24"/>
      <c r="E48" s="24"/>
      <c r="F48" s="24"/>
      <c r="G48" s="24"/>
      <c r="H48" s="24"/>
      <c r="I48" s="28"/>
      <c r="J48" s="28" t="s">
        <v>242</v>
      </c>
      <c r="K48" s="29">
        <v>44865</v>
      </c>
      <c r="L48" s="28" t="s">
        <v>246</v>
      </c>
      <c r="M48" s="28"/>
      <c r="N48" s="28" t="s">
        <v>383</v>
      </c>
      <c r="O48" s="28" t="s">
        <v>587</v>
      </c>
      <c r="P48" s="30"/>
      <c r="Q48" s="28" t="s">
        <v>7</v>
      </c>
      <c r="R48" s="33"/>
      <c r="S48" s="33">
        <v>3405.49</v>
      </c>
      <c r="T48" s="33">
        <v>3405.49</v>
      </c>
    </row>
    <row r="49" spans="1:20" ht="15.75" thickBot="1" x14ac:dyDescent="0.3">
      <c r="A49" s="28"/>
      <c r="B49" s="28"/>
      <c r="C49" s="28"/>
      <c r="D49" s="28"/>
      <c r="E49" s="28" t="s">
        <v>187</v>
      </c>
      <c r="F49" s="28"/>
      <c r="G49" s="28"/>
      <c r="H49" s="28"/>
      <c r="I49" s="28"/>
      <c r="J49" s="28"/>
      <c r="K49" s="29"/>
      <c r="L49" s="28"/>
      <c r="M49" s="28"/>
      <c r="N49" s="28"/>
      <c r="O49" s="28"/>
      <c r="P49" s="28"/>
      <c r="Q49" s="28"/>
      <c r="R49" s="34">
        <f>ROUND(SUM(R47:R48),5)</f>
        <v>0</v>
      </c>
      <c r="S49" s="34">
        <f>ROUND(SUM(S47:S48),5)</f>
        <v>3405.49</v>
      </c>
      <c r="T49" s="34">
        <f>T48</f>
        <v>3405.49</v>
      </c>
    </row>
    <row r="50" spans="1:20" x14ac:dyDescent="0.25">
      <c r="A50" s="28"/>
      <c r="B50" s="28"/>
      <c r="C50" s="28"/>
      <c r="D50" s="28" t="s">
        <v>19</v>
      </c>
      <c r="E50" s="28"/>
      <c r="F50" s="28"/>
      <c r="G50" s="28"/>
      <c r="H50" s="28"/>
      <c r="I50" s="28"/>
      <c r="J50" s="28"/>
      <c r="K50" s="29"/>
      <c r="L50" s="28"/>
      <c r="M50" s="28"/>
      <c r="N50" s="28"/>
      <c r="O50" s="28"/>
      <c r="P50" s="28"/>
      <c r="Q50" s="28"/>
      <c r="R50" s="32">
        <f>ROUND(R6+R9+R12+R15+R18+R21+R24+R27+R30+R46+R49,5)</f>
        <v>0</v>
      </c>
      <c r="S50" s="32">
        <f>ROUND(S6+S9+S12+S15+S18+S21+S24+S27+S30+S46+S49,5)</f>
        <v>173006.17</v>
      </c>
      <c r="T50" s="32">
        <f>ROUND(T6+T9+T12+T15+T18+T21+T24+T27+T30+T46+T49,5)</f>
        <v>173006.17</v>
      </c>
    </row>
    <row r="51" spans="1:20" x14ac:dyDescent="0.25">
      <c r="A51" s="25"/>
      <c r="B51" s="25"/>
      <c r="C51" s="25"/>
      <c r="D51" s="25" t="s">
        <v>20</v>
      </c>
      <c r="E51" s="25"/>
      <c r="F51" s="25"/>
      <c r="G51" s="25"/>
      <c r="H51" s="25"/>
      <c r="I51" s="25"/>
      <c r="J51" s="25"/>
      <c r="K51" s="26"/>
      <c r="L51" s="25"/>
      <c r="M51" s="25"/>
      <c r="N51" s="25"/>
      <c r="O51" s="25"/>
      <c r="P51" s="25"/>
      <c r="Q51" s="25"/>
      <c r="R51" s="27"/>
      <c r="S51" s="27"/>
      <c r="T51" s="27"/>
    </row>
    <row r="52" spans="1:20" x14ac:dyDescent="0.25">
      <c r="A52" s="25"/>
      <c r="B52" s="25"/>
      <c r="C52" s="25"/>
      <c r="D52" s="25"/>
      <c r="E52" s="25" t="s">
        <v>21</v>
      </c>
      <c r="F52" s="25"/>
      <c r="G52" s="25"/>
      <c r="H52" s="25"/>
      <c r="I52" s="25"/>
      <c r="J52" s="25"/>
      <c r="K52" s="26"/>
      <c r="L52" s="25"/>
      <c r="M52" s="25"/>
      <c r="N52" s="25"/>
      <c r="O52" s="25"/>
      <c r="P52" s="25"/>
      <c r="Q52" s="25"/>
      <c r="R52" s="27"/>
      <c r="S52" s="27"/>
      <c r="T52" s="27"/>
    </row>
    <row r="53" spans="1:20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 t="s">
        <v>242</v>
      </c>
      <c r="K53" s="29">
        <v>44865</v>
      </c>
      <c r="L53" s="28" t="s">
        <v>259</v>
      </c>
      <c r="M53" s="28"/>
      <c r="N53" s="28" t="s">
        <v>398</v>
      </c>
      <c r="O53" s="28" t="s">
        <v>587</v>
      </c>
      <c r="P53" s="30"/>
      <c r="Q53" s="28" t="s">
        <v>590</v>
      </c>
      <c r="R53" s="32">
        <v>23786.639999999999</v>
      </c>
      <c r="S53" s="32"/>
      <c r="T53" s="32">
        <v>23786.639999999999</v>
      </c>
    </row>
    <row r="54" spans="1:20" ht="15.75" thickBot="1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 t="s">
        <v>242</v>
      </c>
      <c r="K54" s="29">
        <v>44865</v>
      </c>
      <c r="L54" s="28" t="s">
        <v>259</v>
      </c>
      <c r="M54" s="28"/>
      <c r="N54" s="28" t="s">
        <v>398</v>
      </c>
      <c r="O54" s="28" t="s">
        <v>587</v>
      </c>
      <c r="P54" s="30"/>
      <c r="Q54" s="28" t="s">
        <v>590</v>
      </c>
      <c r="R54" s="31">
        <v>4863.62</v>
      </c>
      <c r="S54" s="31"/>
      <c r="T54" s="31">
        <v>28650.26</v>
      </c>
    </row>
    <row r="55" spans="1:20" x14ac:dyDescent="0.25">
      <c r="A55" s="28"/>
      <c r="B55" s="28"/>
      <c r="C55" s="28"/>
      <c r="D55" s="28"/>
      <c r="E55" s="28" t="s">
        <v>188</v>
      </c>
      <c r="F55" s="28"/>
      <c r="G55" s="28"/>
      <c r="H55" s="28"/>
      <c r="I55" s="28"/>
      <c r="J55" s="28"/>
      <c r="K55" s="29"/>
      <c r="L55" s="28"/>
      <c r="M55" s="28"/>
      <c r="N55" s="28"/>
      <c r="O55" s="28"/>
      <c r="P55" s="28"/>
      <c r="Q55" s="28"/>
      <c r="R55" s="32">
        <f>ROUND(SUM(R52:R54),5)</f>
        <v>28650.26</v>
      </c>
      <c r="S55" s="32">
        <f>ROUND(SUM(S52:S54),5)</f>
        <v>0</v>
      </c>
      <c r="T55" s="32">
        <f>T54</f>
        <v>28650.26</v>
      </c>
    </row>
    <row r="56" spans="1:20" x14ac:dyDescent="0.25">
      <c r="A56" s="25"/>
      <c r="B56" s="25"/>
      <c r="C56" s="25"/>
      <c r="D56" s="25"/>
      <c r="E56" s="25" t="s">
        <v>22</v>
      </c>
      <c r="F56" s="25"/>
      <c r="G56" s="25"/>
      <c r="H56" s="25"/>
      <c r="I56" s="25"/>
      <c r="J56" s="25"/>
      <c r="K56" s="26"/>
      <c r="L56" s="25"/>
      <c r="M56" s="25"/>
      <c r="N56" s="25"/>
      <c r="O56" s="25"/>
      <c r="P56" s="25"/>
      <c r="Q56" s="25"/>
      <c r="R56" s="27"/>
      <c r="S56" s="27"/>
      <c r="T56" s="27"/>
    </row>
    <row r="57" spans="1:20" x14ac:dyDescent="0.25">
      <c r="A57" s="25"/>
      <c r="B57" s="25"/>
      <c r="C57" s="25"/>
      <c r="D57" s="25"/>
      <c r="E57" s="25"/>
      <c r="F57" s="25" t="s">
        <v>23</v>
      </c>
      <c r="G57" s="25"/>
      <c r="H57" s="25"/>
      <c r="I57" s="25"/>
      <c r="J57" s="25"/>
      <c r="K57" s="26"/>
      <c r="L57" s="25"/>
      <c r="M57" s="25"/>
      <c r="N57" s="25"/>
      <c r="O57" s="25"/>
      <c r="P57" s="25"/>
      <c r="Q57" s="25"/>
      <c r="R57" s="27"/>
      <c r="S57" s="27"/>
      <c r="T57" s="27"/>
    </row>
    <row r="58" spans="1:20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 t="s">
        <v>242</v>
      </c>
      <c r="K58" s="29">
        <v>44865</v>
      </c>
      <c r="L58" s="28" t="s">
        <v>259</v>
      </c>
      <c r="M58" s="28"/>
      <c r="N58" s="28" t="s">
        <v>399</v>
      </c>
      <c r="O58" s="28" t="s">
        <v>587</v>
      </c>
      <c r="P58" s="30"/>
      <c r="Q58" s="28" t="s">
        <v>590</v>
      </c>
      <c r="R58" s="32">
        <v>15221.29</v>
      </c>
      <c r="S58" s="32"/>
      <c r="T58" s="32">
        <v>15221.29</v>
      </c>
    </row>
    <row r="59" spans="1:20" ht="15.75" thickBot="1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 t="s">
        <v>242</v>
      </c>
      <c r="K59" s="29">
        <v>44865</v>
      </c>
      <c r="L59" s="28" t="s">
        <v>259</v>
      </c>
      <c r="M59" s="28"/>
      <c r="N59" s="28" t="s">
        <v>399</v>
      </c>
      <c r="O59" s="28" t="s">
        <v>587</v>
      </c>
      <c r="P59" s="30"/>
      <c r="Q59" s="28" t="s">
        <v>590</v>
      </c>
      <c r="R59" s="31"/>
      <c r="S59" s="31">
        <v>585.48</v>
      </c>
      <c r="T59" s="31">
        <v>14635.81</v>
      </c>
    </row>
    <row r="60" spans="1:20" x14ac:dyDescent="0.25">
      <c r="A60" s="28"/>
      <c r="B60" s="28"/>
      <c r="C60" s="28"/>
      <c r="D60" s="28"/>
      <c r="E60" s="28"/>
      <c r="F60" s="28" t="s">
        <v>189</v>
      </c>
      <c r="G60" s="28"/>
      <c r="H60" s="28"/>
      <c r="I60" s="28"/>
      <c r="J60" s="28"/>
      <c r="K60" s="29"/>
      <c r="L60" s="28"/>
      <c r="M60" s="28"/>
      <c r="N60" s="28"/>
      <c r="O60" s="28"/>
      <c r="P60" s="28"/>
      <c r="Q60" s="28"/>
      <c r="R60" s="32">
        <f>ROUND(SUM(R57:R59),5)</f>
        <v>15221.29</v>
      </c>
      <c r="S60" s="32">
        <f>ROUND(SUM(S57:S59),5)</f>
        <v>585.48</v>
      </c>
      <c r="T60" s="32">
        <f>T59</f>
        <v>14635.81</v>
      </c>
    </row>
    <row r="61" spans="1:20" x14ac:dyDescent="0.25">
      <c r="A61" s="25"/>
      <c r="B61" s="25"/>
      <c r="C61" s="25"/>
      <c r="D61" s="25"/>
      <c r="E61" s="25"/>
      <c r="F61" s="25" t="s">
        <v>24</v>
      </c>
      <c r="G61" s="25"/>
      <c r="H61" s="25"/>
      <c r="I61" s="25"/>
      <c r="J61" s="25"/>
      <c r="K61" s="26"/>
      <c r="L61" s="25"/>
      <c r="M61" s="25"/>
      <c r="N61" s="25"/>
      <c r="O61" s="25"/>
      <c r="P61" s="25"/>
      <c r="Q61" s="25"/>
      <c r="R61" s="27"/>
      <c r="S61" s="27"/>
      <c r="T61" s="27"/>
    </row>
    <row r="62" spans="1:20" ht="15.75" thickBot="1" x14ac:dyDescent="0.3">
      <c r="A62" s="24"/>
      <c r="B62" s="24"/>
      <c r="C62" s="24"/>
      <c r="D62" s="24"/>
      <c r="E62" s="24"/>
      <c r="F62" s="24"/>
      <c r="G62" s="24"/>
      <c r="H62" s="24"/>
      <c r="I62" s="28"/>
      <c r="J62" s="28" t="s">
        <v>242</v>
      </c>
      <c r="K62" s="29">
        <v>44865</v>
      </c>
      <c r="L62" s="28" t="s">
        <v>259</v>
      </c>
      <c r="M62" s="28"/>
      <c r="N62" s="28" t="s">
        <v>400</v>
      </c>
      <c r="O62" s="28" t="s">
        <v>587</v>
      </c>
      <c r="P62" s="30"/>
      <c r="Q62" s="28" t="s">
        <v>590</v>
      </c>
      <c r="R62" s="31">
        <v>5584.68</v>
      </c>
      <c r="S62" s="31"/>
      <c r="T62" s="31">
        <v>5584.68</v>
      </c>
    </row>
    <row r="63" spans="1:20" x14ac:dyDescent="0.25">
      <c r="A63" s="28"/>
      <c r="B63" s="28"/>
      <c r="C63" s="28"/>
      <c r="D63" s="28"/>
      <c r="E63" s="28"/>
      <c r="F63" s="28" t="s">
        <v>190</v>
      </c>
      <c r="G63" s="28"/>
      <c r="H63" s="28"/>
      <c r="I63" s="28"/>
      <c r="J63" s="28"/>
      <c r="K63" s="29"/>
      <c r="L63" s="28"/>
      <c r="M63" s="28"/>
      <c r="N63" s="28"/>
      <c r="O63" s="28"/>
      <c r="P63" s="28"/>
      <c r="Q63" s="28"/>
      <c r="R63" s="32">
        <f>ROUND(SUM(R61:R62),5)</f>
        <v>5584.68</v>
      </c>
      <c r="S63" s="32">
        <f>ROUND(SUM(S61:S62),5)</f>
        <v>0</v>
      </c>
      <c r="T63" s="32">
        <f>T62</f>
        <v>5584.68</v>
      </c>
    </row>
    <row r="64" spans="1:20" x14ac:dyDescent="0.25">
      <c r="A64" s="25"/>
      <c r="B64" s="25"/>
      <c r="C64" s="25"/>
      <c r="D64" s="25"/>
      <c r="E64" s="25"/>
      <c r="F64" s="25" t="s">
        <v>25</v>
      </c>
      <c r="G64" s="25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7"/>
      <c r="S64" s="27"/>
      <c r="T64" s="27"/>
    </row>
    <row r="65" spans="1:20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 t="s">
        <v>242</v>
      </c>
      <c r="K65" s="29">
        <v>44865</v>
      </c>
      <c r="L65" s="28" t="s">
        <v>260</v>
      </c>
      <c r="M65" s="28"/>
      <c r="N65" s="28" t="s">
        <v>401</v>
      </c>
      <c r="O65" s="28" t="s">
        <v>587</v>
      </c>
      <c r="P65" s="30"/>
      <c r="Q65" s="28" t="s">
        <v>591</v>
      </c>
      <c r="R65" s="32"/>
      <c r="S65" s="32">
        <v>887.5</v>
      </c>
      <c r="T65" s="32">
        <v>-887.5</v>
      </c>
    </row>
    <row r="66" spans="1:20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 t="s">
        <v>242</v>
      </c>
      <c r="K66" s="29">
        <v>44865</v>
      </c>
      <c r="L66" s="28" t="s">
        <v>259</v>
      </c>
      <c r="M66" s="28"/>
      <c r="N66" s="28" t="s">
        <v>402</v>
      </c>
      <c r="O66" s="28" t="s">
        <v>587</v>
      </c>
      <c r="P66" s="30"/>
      <c r="Q66" s="28" t="s">
        <v>590</v>
      </c>
      <c r="R66" s="32">
        <v>887.5</v>
      </c>
      <c r="S66" s="32"/>
      <c r="T66" s="32">
        <v>0</v>
      </c>
    </row>
    <row r="67" spans="1:20" ht="15.75" thickBot="1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 t="s">
        <v>242</v>
      </c>
      <c r="K67" s="29">
        <v>44865</v>
      </c>
      <c r="L67" s="28" t="s">
        <v>259</v>
      </c>
      <c r="M67" s="28"/>
      <c r="N67" s="28" t="s">
        <v>402</v>
      </c>
      <c r="O67" s="28" t="s">
        <v>587</v>
      </c>
      <c r="P67" s="30"/>
      <c r="Q67" s="28" t="s">
        <v>590</v>
      </c>
      <c r="R67" s="31"/>
      <c r="S67" s="31">
        <v>535.5</v>
      </c>
      <c r="T67" s="31">
        <v>-535.5</v>
      </c>
    </row>
    <row r="68" spans="1:20" x14ac:dyDescent="0.25">
      <c r="A68" s="28"/>
      <c r="B68" s="28"/>
      <c r="C68" s="28"/>
      <c r="D68" s="28"/>
      <c r="E68" s="28"/>
      <c r="F68" s="28" t="s">
        <v>191</v>
      </c>
      <c r="G68" s="28"/>
      <c r="H68" s="28"/>
      <c r="I68" s="28"/>
      <c r="J68" s="28"/>
      <c r="K68" s="29"/>
      <c r="L68" s="28"/>
      <c r="M68" s="28"/>
      <c r="N68" s="28"/>
      <c r="O68" s="28"/>
      <c r="P68" s="28"/>
      <c r="Q68" s="28"/>
      <c r="R68" s="32">
        <f>ROUND(SUM(R64:R67),5)</f>
        <v>887.5</v>
      </c>
      <c r="S68" s="32">
        <f>ROUND(SUM(S64:S67),5)</f>
        <v>1423</v>
      </c>
      <c r="T68" s="32">
        <f>T67</f>
        <v>-535.5</v>
      </c>
    </row>
    <row r="69" spans="1:20" x14ac:dyDescent="0.25">
      <c r="A69" s="25"/>
      <c r="B69" s="25"/>
      <c r="C69" s="25"/>
      <c r="D69" s="25"/>
      <c r="E69" s="25"/>
      <c r="F69" s="25" t="s">
        <v>26</v>
      </c>
      <c r="G69" s="25"/>
      <c r="H69" s="25"/>
      <c r="I69" s="25"/>
      <c r="J69" s="25"/>
      <c r="K69" s="26"/>
      <c r="L69" s="25"/>
      <c r="M69" s="25"/>
      <c r="N69" s="25"/>
      <c r="O69" s="25"/>
      <c r="P69" s="25"/>
      <c r="Q69" s="25"/>
      <c r="R69" s="27"/>
      <c r="S69" s="27"/>
      <c r="T69" s="27"/>
    </row>
    <row r="70" spans="1:20" x14ac:dyDescent="0.25">
      <c r="A70" s="25"/>
      <c r="B70" s="25"/>
      <c r="C70" s="25"/>
      <c r="D70" s="25"/>
      <c r="E70" s="25"/>
      <c r="F70" s="25"/>
      <c r="G70" s="25" t="s">
        <v>27</v>
      </c>
      <c r="H70" s="25"/>
      <c r="I70" s="25"/>
      <c r="J70" s="25"/>
      <c r="K70" s="26"/>
      <c r="L70" s="25"/>
      <c r="M70" s="25"/>
      <c r="N70" s="25"/>
      <c r="O70" s="25"/>
      <c r="P70" s="25"/>
      <c r="Q70" s="25"/>
      <c r="R70" s="27"/>
      <c r="S70" s="27"/>
      <c r="T70" s="27"/>
    </row>
    <row r="71" spans="1:20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 t="s">
        <v>242</v>
      </c>
      <c r="K71" s="29">
        <v>44865</v>
      </c>
      <c r="L71" s="28" t="s">
        <v>259</v>
      </c>
      <c r="M71" s="28"/>
      <c r="N71" s="28" t="s">
        <v>403</v>
      </c>
      <c r="O71" s="28" t="s">
        <v>587</v>
      </c>
      <c r="P71" s="30"/>
      <c r="Q71" s="28" t="s">
        <v>590</v>
      </c>
      <c r="R71" s="32">
        <v>5188.46</v>
      </c>
      <c r="S71" s="32"/>
      <c r="T71" s="32">
        <v>5188.46</v>
      </c>
    </row>
    <row r="72" spans="1:20" ht="15.75" thickBot="1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 t="s">
        <v>242</v>
      </c>
      <c r="K72" s="29">
        <v>44865</v>
      </c>
      <c r="L72" s="28" t="s">
        <v>259</v>
      </c>
      <c r="M72" s="28"/>
      <c r="N72" s="28" t="s">
        <v>404</v>
      </c>
      <c r="O72" s="28" t="s">
        <v>587</v>
      </c>
      <c r="P72" s="30"/>
      <c r="Q72" s="28" t="s">
        <v>590</v>
      </c>
      <c r="R72" s="31">
        <v>323</v>
      </c>
      <c r="S72" s="31"/>
      <c r="T72" s="31">
        <v>5511.46</v>
      </c>
    </row>
    <row r="73" spans="1:20" x14ac:dyDescent="0.25">
      <c r="A73" s="28"/>
      <c r="B73" s="28"/>
      <c r="C73" s="28"/>
      <c r="D73" s="28"/>
      <c r="E73" s="28"/>
      <c r="F73" s="28"/>
      <c r="G73" s="28" t="s">
        <v>192</v>
      </c>
      <c r="H73" s="28"/>
      <c r="I73" s="28"/>
      <c r="J73" s="28"/>
      <c r="K73" s="29"/>
      <c r="L73" s="28"/>
      <c r="M73" s="28"/>
      <c r="N73" s="28"/>
      <c r="O73" s="28"/>
      <c r="P73" s="28"/>
      <c r="Q73" s="28"/>
      <c r="R73" s="32">
        <f>ROUND(SUM(R70:R72),5)</f>
        <v>5511.46</v>
      </c>
      <c r="S73" s="32">
        <f>ROUND(SUM(S70:S72),5)</f>
        <v>0</v>
      </c>
      <c r="T73" s="32">
        <f>T72</f>
        <v>5511.46</v>
      </c>
    </row>
    <row r="74" spans="1:20" x14ac:dyDescent="0.25">
      <c r="A74" s="25"/>
      <c r="B74" s="25"/>
      <c r="C74" s="25"/>
      <c r="D74" s="25"/>
      <c r="E74" s="25"/>
      <c r="F74" s="25"/>
      <c r="G74" s="25" t="s">
        <v>28</v>
      </c>
      <c r="H74" s="25"/>
      <c r="I74" s="25"/>
      <c r="J74" s="25"/>
      <c r="K74" s="26"/>
      <c r="L74" s="25"/>
      <c r="M74" s="25"/>
      <c r="N74" s="25"/>
      <c r="O74" s="25"/>
      <c r="P74" s="25"/>
      <c r="Q74" s="25"/>
      <c r="R74" s="27"/>
      <c r="S74" s="27"/>
      <c r="T74" s="27"/>
    </row>
    <row r="75" spans="1:20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 t="s">
        <v>242</v>
      </c>
      <c r="K75" s="29">
        <v>44865</v>
      </c>
      <c r="L75" s="28" t="s">
        <v>259</v>
      </c>
      <c r="M75" s="28"/>
      <c r="N75" s="28" t="s">
        <v>405</v>
      </c>
      <c r="O75" s="28" t="s">
        <v>587</v>
      </c>
      <c r="P75" s="30"/>
      <c r="Q75" s="28" t="s">
        <v>590</v>
      </c>
      <c r="R75" s="32">
        <v>664.54</v>
      </c>
      <c r="S75" s="32"/>
      <c r="T75" s="32">
        <v>664.54</v>
      </c>
    </row>
    <row r="76" spans="1:20" ht="15.75" thickBot="1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 t="s">
        <v>242</v>
      </c>
      <c r="K76" s="29">
        <v>44865</v>
      </c>
      <c r="L76" s="28" t="s">
        <v>259</v>
      </c>
      <c r="M76" s="28"/>
      <c r="N76" s="28" t="s">
        <v>405</v>
      </c>
      <c r="O76" s="28" t="s">
        <v>587</v>
      </c>
      <c r="P76" s="30"/>
      <c r="Q76" s="28" t="s">
        <v>590</v>
      </c>
      <c r="R76" s="33"/>
      <c r="S76" s="33">
        <v>76.53</v>
      </c>
      <c r="T76" s="33">
        <v>588.01</v>
      </c>
    </row>
    <row r="77" spans="1:20" ht="15.75" thickBot="1" x14ac:dyDescent="0.3">
      <c r="A77" s="28"/>
      <c r="B77" s="28"/>
      <c r="C77" s="28"/>
      <c r="D77" s="28"/>
      <c r="E77" s="28"/>
      <c r="F77" s="28"/>
      <c r="G77" s="28" t="s">
        <v>193</v>
      </c>
      <c r="H77" s="28"/>
      <c r="I77" s="28"/>
      <c r="J77" s="28"/>
      <c r="K77" s="29"/>
      <c r="L77" s="28"/>
      <c r="M77" s="28"/>
      <c r="N77" s="28"/>
      <c r="O77" s="28"/>
      <c r="P77" s="28"/>
      <c r="Q77" s="28"/>
      <c r="R77" s="34">
        <f>ROUND(SUM(R74:R76),5)</f>
        <v>664.54</v>
      </c>
      <c r="S77" s="34">
        <f>ROUND(SUM(S74:S76),5)</f>
        <v>76.53</v>
      </c>
      <c r="T77" s="34">
        <f>T76</f>
        <v>588.01</v>
      </c>
    </row>
    <row r="78" spans="1:20" x14ac:dyDescent="0.25">
      <c r="A78" s="28"/>
      <c r="B78" s="28"/>
      <c r="C78" s="28"/>
      <c r="D78" s="28"/>
      <c r="E78" s="28"/>
      <c r="F78" s="28" t="s">
        <v>29</v>
      </c>
      <c r="G78" s="28"/>
      <c r="H78" s="28"/>
      <c r="I78" s="28"/>
      <c r="J78" s="28"/>
      <c r="K78" s="29"/>
      <c r="L78" s="28"/>
      <c r="M78" s="28"/>
      <c r="N78" s="28"/>
      <c r="O78" s="28"/>
      <c r="P78" s="28"/>
      <c r="Q78" s="28"/>
      <c r="R78" s="32">
        <f>ROUND(R73+R77,5)</f>
        <v>6176</v>
      </c>
      <c r="S78" s="32">
        <f>ROUND(S73+S77,5)</f>
        <v>76.53</v>
      </c>
      <c r="T78" s="32">
        <f>ROUND(T73+T77,5)</f>
        <v>6099.47</v>
      </c>
    </row>
    <row r="79" spans="1:20" x14ac:dyDescent="0.25">
      <c r="A79" s="25"/>
      <c r="B79" s="25"/>
      <c r="C79" s="25"/>
      <c r="D79" s="25"/>
      <c r="E79" s="25"/>
      <c r="F79" s="25" t="s">
        <v>31</v>
      </c>
      <c r="G79" s="25"/>
      <c r="H79" s="25"/>
      <c r="I79" s="25"/>
      <c r="J79" s="25"/>
      <c r="K79" s="26"/>
      <c r="L79" s="25"/>
      <c r="M79" s="25"/>
      <c r="N79" s="25"/>
      <c r="O79" s="25"/>
      <c r="P79" s="25"/>
      <c r="Q79" s="25"/>
      <c r="R79" s="27"/>
      <c r="S79" s="27"/>
      <c r="T79" s="27"/>
    </row>
    <row r="80" spans="1:20" ht="15.75" thickBot="1" x14ac:dyDescent="0.3">
      <c r="A80" s="24"/>
      <c r="B80" s="24"/>
      <c r="C80" s="24"/>
      <c r="D80" s="24"/>
      <c r="E80" s="24"/>
      <c r="F80" s="24"/>
      <c r="G80" s="24"/>
      <c r="H80" s="24"/>
      <c r="I80" s="28"/>
      <c r="J80" s="28" t="s">
        <v>242</v>
      </c>
      <c r="K80" s="29">
        <v>44865</v>
      </c>
      <c r="L80" s="28" t="s">
        <v>261</v>
      </c>
      <c r="M80" s="28"/>
      <c r="N80" s="28" t="s">
        <v>406</v>
      </c>
      <c r="O80" s="28" t="s">
        <v>587</v>
      </c>
      <c r="P80" s="30"/>
      <c r="Q80" s="28" t="s">
        <v>588</v>
      </c>
      <c r="R80" s="31">
        <v>4807.46</v>
      </c>
      <c r="S80" s="31"/>
      <c r="T80" s="31">
        <v>4807.46</v>
      </c>
    </row>
    <row r="81" spans="1:20" x14ac:dyDescent="0.25">
      <c r="A81" s="28"/>
      <c r="B81" s="28"/>
      <c r="C81" s="28"/>
      <c r="D81" s="28"/>
      <c r="E81" s="28"/>
      <c r="F81" s="28" t="s">
        <v>194</v>
      </c>
      <c r="G81" s="28"/>
      <c r="H81" s="28"/>
      <c r="I81" s="28"/>
      <c r="J81" s="28"/>
      <c r="K81" s="29"/>
      <c r="L81" s="28"/>
      <c r="M81" s="28"/>
      <c r="N81" s="28"/>
      <c r="O81" s="28"/>
      <c r="P81" s="28"/>
      <c r="Q81" s="28"/>
      <c r="R81" s="32">
        <f>ROUND(SUM(R79:R80),5)</f>
        <v>4807.46</v>
      </c>
      <c r="S81" s="32">
        <f>ROUND(SUM(S79:S80),5)</f>
        <v>0</v>
      </c>
      <c r="T81" s="32">
        <f>T80</f>
        <v>4807.46</v>
      </c>
    </row>
    <row r="82" spans="1:20" x14ac:dyDescent="0.25">
      <c r="A82" s="25"/>
      <c r="B82" s="25"/>
      <c r="C82" s="25"/>
      <c r="D82" s="25"/>
      <c r="E82" s="25"/>
      <c r="F82" s="25" t="s">
        <v>32</v>
      </c>
      <c r="G82" s="25"/>
      <c r="H82" s="25"/>
      <c r="I82" s="25"/>
      <c r="J82" s="25"/>
      <c r="K82" s="26"/>
      <c r="L82" s="25"/>
      <c r="M82" s="25"/>
      <c r="N82" s="25"/>
      <c r="O82" s="25"/>
      <c r="P82" s="25"/>
      <c r="Q82" s="25"/>
      <c r="R82" s="27"/>
      <c r="S82" s="27"/>
      <c r="T82" s="27"/>
    </row>
    <row r="83" spans="1:20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 t="s">
        <v>244</v>
      </c>
      <c r="K83" s="29">
        <v>44835</v>
      </c>
      <c r="L83" s="28" t="s">
        <v>262</v>
      </c>
      <c r="M83" s="28" t="s">
        <v>349</v>
      </c>
      <c r="N83" s="28" t="s">
        <v>407</v>
      </c>
      <c r="O83" s="28" t="s">
        <v>587</v>
      </c>
      <c r="P83" s="30"/>
      <c r="Q83" s="28" t="s">
        <v>592</v>
      </c>
      <c r="R83" s="32">
        <v>25</v>
      </c>
      <c r="S83" s="32"/>
      <c r="T83" s="32">
        <v>25</v>
      </c>
    </row>
    <row r="84" spans="1:20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 t="s">
        <v>244</v>
      </c>
      <c r="K84" s="29">
        <v>44839</v>
      </c>
      <c r="L84" s="28" t="s">
        <v>263</v>
      </c>
      <c r="M84" s="28" t="s">
        <v>350</v>
      </c>
      <c r="N84" s="28" t="s">
        <v>408</v>
      </c>
      <c r="O84" s="28" t="s">
        <v>587</v>
      </c>
      <c r="P84" s="30"/>
      <c r="Q84" s="28" t="s">
        <v>592</v>
      </c>
      <c r="R84" s="32">
        <v>36</v>
      </c>
      <c r="S84" s="32"/>
      <c r="T84" s="32">
        <v>61</v>
      </c>
    </row>
    <row r="85" spans="1:20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 t="s">
        <v>244</v>
      </c>
      <c r="K85" s="29">
        <v>44844</v>
      </c>
      <c r="L85" s="28" t="s">
        <v>264</v>
      </c>
      <c r="M85" s="28" t="s">
        <v>351</v>
      </c>
      <c r="N85" s="28" t="s">
        <v>409</v>
      </c>
      <c r="O85" s="28" t="s">
        <v>587</v>
      </c>
      <c r="P85" s="30"/>
      <c r="Q85" s="28" t="s">
        <v>592</v>
      </c>
      <c r="R85" s="32">
        <v>1.52</v>
      </c>
      <c r="S85" s="32"/>
      <c r="T85" s="32">
        <v>62.52</v>
      </c>
    </row>
    <row r="86" spans="1:20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 t="s">
        <v>175</v>
      </c>
      <c r="K86" s="29">
        <v>44845</v>
      </c>
      <c r="L86" s="28" t="s">
        <v>265</v>
      </c>
      <c r="M86" s="28" t="s">
        <v>351</v>
      </c>
      <c r="N86" s="28" t="s">
        <v>410</v>
      </c>
      <c r="O86" s="28" t="s">
        <v>587</v>
      </c>
      <c r="P86" s="30"/>
      <c r="Q86" s="28" t="s">
        <v>592</v>
      </c>
      <c r="R86" s="32"/>
      <c r="S86" s="32">
        <v>407.45</v>
      </c>
      <c r="T86" s="32">
        <v>-344.93</v>
      </c>
    </row>
    <row r="87" spans="1:20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 t="s">
        <v>244</v>
      </c>
      <c r="K87" s="29">
        <v>44845</v>
      </c>
      <c r="L87" s="28" t="s">
        <v>266</v>
      </c>
      <c r="M87" s="28" t="s">
        <v>349</v>
      </c>
      <c r="N87" s="28" t="s">
        <v>411</v>
      </c>
      <c r="O87" s="28" t="s">
        <v>587</v>
      </c>
      <c r="P87" s="30"/>
      <c r="Q87" s="28" t="s">
        <v>592</v>
      </c>
      <c r="R87" s="32">
        <v>200</v>
      </c>
      <c r="S87" s="32"/>
      <c r="T87" s="32">
        <v>-144.93</v>
      </c>
    </row>
    <row r="88" spans="1:20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 t="s">
        <v>244</v>
      </c>
      <c r="K88" s="29">
        <v>44846</v>
      </c>
      <c r="L88" s="28" t="s">
        <v>267</v>
      </c>
      <c r="M88" s="28" t="s">
        <v>351</v>
      </c>
      <c r="N88" s="28" t="s">
        <v>412</v>
      </c>
      <c r="O88" s="28" t="s">
        <v>587</v>
      </c>
      <c r="P88" s="30"/>
      <c r="Q88" s="28" t="s">
        <v>592</v>
      </c>
      <c r="R88" s="32">
        <v>4.92</v>
      </c>
      <c r="S88" s="32"/>
      <c r="T88" s="32">
        <v>-140.01</v>
      </c>
    </row>
    <row r="89" spans="1:20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 t="s">
        <v>244</v>
      </c>
      <c r="K89" s="29">
        <v>44846</v>
      </c>
      <c r="L89" s="28" t="s">
        <v>268</v>
      </c>
      <c r="M89" s="28" t="s">
        <v>350</v>
      </c>
      <c r="N89" s="28" t="s">
        <v>413</v>
      </c>
      <c r="O89" s="28" t="s">
        <v>587</v>
      </c>
      <c r="P89" s="30"/>
      <c r="Q89" s="28" t="s">
        <v>592</v>
      </c>
      <c r="R89" s="32">
        <v>15</v>
      </c>
      <c r="S89" s="32"/>
      <c r="T89" s="32">
        <v>-125.01</v>
      </c>
    </row>
    <row r="90" spans="1:20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 t="s">
        <v>244</v>
      </c>
      <c r="K90" s="29">
        <v>44846</v>
      </c>
      <c r="L90" s="28" t="s">
        <v>269</v>
      </c>
      <c r="M90" s="28" t="s">
        <v>349</v>
      </c>
      <c r="N90" s="28" t="s">
        <v>414</v>
      </c>
      <c r="O90" s="28" t="s">
        <v>587</v>
      </c>
      <c r="P90" s="30"/>
      <c r="Q90" s="28" t="s">
        <v>592</v>
      </c>
      <c r="R90" s="32">
        <v>25</v>
      </c>
      <c r="S90" s="32"/>
      <c r="T90" s="32">
        <v>-100.01</v>
      </c>
    </row>
    <row r="91" spans="1:20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 t="s">
        <v>244</v>
      </c>
      <c r="K91" s="29">
        <v>44847</v>
      </c>
      <c r="L91" s="28" t="s">
        <v>270</v>
      </c>
      <c r="M91" s="28" t="s">
        <v>349</v>
      </c>
      <c r="N91" s="28" t="s">
        <v>415</v>
      </c>
      <c r="O91" s="28" t="s">
        <v>587</v>
      </c>
      <c r="P91" s="30"/>
      <c r="Q91" s="28" t="s">
        <v>592</v>
      </c>
      <c r="R91" s="32">
        <v>20</v>
      </c>
      <c r="S91" s="32"/>
      <c r="T91" s="32">
        <v>-80.010000000000005</v>
      </c>
    </row>
    <row r="92" spans="1:20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 t="s">
        <v>244</v>
      </c>
      <c r="K92" s="29">
        <v>44848</v>
      </c>
      <c r="L92" s="28" t="s">
        <v>271</v>
      </c>
      <c r="M92" s="28" t="s">
        <v>352</v>
      </c>
      <c r="N92" s="28" t="s">
        <v>416</v>
      </c>
      <c r="O92" s="28" t="s">
        <v>587</v>
      </c>
      <c r="P92" s="30"/>
      <c r="Q92" s="28" t="s">
        <v>592</v>
      </c>
      <c r="R92" s="32">
        <v>36.68</v>
      </c>
      <c r="S92" s="32"/>
      <c r="T92" s="32">
        <v>-43.33</v>
      </c>
    </row>
    <row r="93" spans="1:20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 t="s">
        <v>175</v>
      </c>
      <c r="K93" s="29">
        <v>44853</v>
      </c>
      <c r="L93" s="28" t="s">
        <v>272</v>
      </c>
      <c r="M93" s="28" t="s">
        <v>353</v>
      </c>
      <c r="N93" s="28" t="s">
        <v>417</v>
      </c>
      <c r="O93" s="28" t="s">
        <v>587</v>
      </c>
      <c r="P93" s="30"/>
      <c r="Q93" s="28" t="s">
        <v>592</v>
      </c>
      <c r="R93" s="32"/>
      <c r="S93" s="32">
        <v>15</v>
      </c>
      <c r="T93" s="32">
        <v>-58.33</v>
      </c>
    </row>
    <row r="94" spans="1:20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 t="s">
        <v>244</v>
      </c>
      <c r="K94" s="29">
        <v>44855</v>
      </c>
      <c r="L94" s="28" t="s">
        <v>273</v>
      </c>
      <c r="M94" s="28" t="s">
        <v>351</v>
      </c>
      <c r="N94" s="28" t="s">
        <v>418</v>
      </c>
      <c r="O94" s="28" t="s">
        <v>587</v>
      </c>
      <c r="P94" s="30"/>
      <c r="Q94" s="28" t="s">
        <v>592</v>
      </c>
      <c r="R94" s="32">
        <v>4.92</v>
      </c>
      <c r="S94" s="32"/>
      <c r="T94" s="32">
        <v>-53.41</v>
      </c>
    </row>
    <row r="95" spans="1:20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 t="s">
        <v>244</v>
      </c>
      <c r="K95" s="29">
        <v>44856</v>
      </c>
      <c r="L95" s="28" t="s">
        <v>274</v>
      </c>
      <c r="M95" s="28" t="s">
        <v>351</v>
      </c>
      <c r="N95" s="28" t="s">
        <v>419</v>
      </c>
      <c r="O95" s="28" t="s">
        <v>587</v>
      </c>
      <c r="P95" s="30"/>
      <c r="Q95" s="28" t="s">
        <v>592</v>
      </c>
      <c r="R95" s="32">
        <v>0.48</v>
      </c>
      <c r="S95" s="32"/>
      <c r="T95" s="32">
        <v>-52.93</v>
      </c>
    </row>
    <row r="96" spans="1:20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 t="s">
        <v>244</v>
      </c>
      <c r="K96" s="29">
        <v>44858</v>
      </c>
      <c r="L96" s="28" t="s">
        <v>275</v>
      </c>
      <c r="M96" s="28" t="s">
        <v>354</v>
      </c>
      <c r="N96" s="28" t="s">
        <v>420</v>
      </c>
      <c r="O96" s="28" t="s">
        <v>587</v>
      </c>
      <c r="P96" s="30"/>
      <c r="Q96" s="28" t="s">
        <v>592</v>
      </c>
      <c r="R96" s="32">
        <v>155.33000000000001</v>
      </c>
      <c r="S96" s="32"/>
      <c r="T96" s="32">
        <v>102.4</v>
      </c>
    </row>
    <row r="97" spans="1:20" ht="15.75" thickBot="1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 t="s">
        <v>244</v>
      </c>
      <c r="K97" s="29">
        <v>44865</v>
      </c>
      <c r="L97" s="28" t="s">
        <v>276</v>
      </c>
      <c r="M97" s="28" t="s">
        <v>351</v>
      </c>
      <c r="N97" s="28" t="s">
        <v>421</v>
      </c>
      <c r="O97" s="28" t="s">
        <v>587</v>
      </c>
      <c r="P97" s="30"/>
      <c r="Q97" s="28" t="s">
        <v>592</v>
      </c>
      <c r="R97" s="33">
        <v>2</v>
      </c>
      <c r="S97" s="33"/>
      <c r="T97" s="33">
        <v>104.4</v>
      </c>
    </row>
    <row r="98" spans="1:20" ht="15.75" thickBot="1" x14ac:dyDescent="0.3">
      <c r="A98" s="28"/>
      <c r="B98" s="28"/>
      <c r="C98" s="28"/>
      <c r="D98" s="28"/>
      <c r="E98" s="28"/>
      <c r="F98" s="28" t="s">
        <v>195</v>
      </c>
      <c r="G98" s="28"/>
      <c r="H98" s="28"/>
      <c r="I98" s="28"/>
      <c r="J98" s="28"/>
      <c r="K98" s="29"/>
      <c r="L98" s="28"/>
      <c r="M98" s="28"/>
      <c r="N98" s="28"/>
      <c r="O98" s="28"/>
      <c r="P98" s="28"/>
      <c r="Q98" s="28"/>
      <c r="R98" s="34">
        <f>ROUND(SUM(R82:R97),5)</f>
        <v>526.85</v>
      </c>
      <c r="S98" s="34">
        <f>ROUND(SUM(S82:S97),5)</f>
        <v>422.45</v>
      </c>
      <c r="T98" s="34">
        <f>T97</f>
        <v>104.4</v>
      </c>
    </row>
    <row r="99" spans="1:20" x14ac:dyDescent="0.25">
      <c r="A99" s="28"/>
      <c r="B99" s="28"/>
      <c r="C99" s="28"/>
      <c r="D99" s="28"/>
      <c r="E99" s="28" t="s">
        <v>33</v>
      </c>
      <c r="F99" s="28"/>
      <c r="G99" s="28"/>
      <c r="H99" s="28"/>
      <c r="I99" s="28"/>
      <c r="J99" s="28"/>
      <c r="K99" s="29"/>
      <c r="L99" s="28"/>
      <c r="M99" s="28"/>
      <c r="N99" s="28"/>
      <c r="O99" s="28"/>
      <c r="P99" s="28"/>
      <c r="Q99" s="28"/>
      <c r="R99" s="32">
        <f>ROUND(R60+R63+R68+R78+R81+R98,5)</f>
        <v>33203.78</v>
      </c>
      <c r="S99" s="32">
        <f>ROUND(S60+S63+S68+S78+S81+S98,5)</f>
        <v>2507.46</v>
      </c>
      <c r="T99" s="32">
        <f>ROUND(T60+T63+T68+T78+T81+T98,5)</f>
        <v>30696.32</v>
      </c>
    </row>
    <row r="100" spans="1:20" x14ac:dyDescent="0.25">
      <c r="A100" s="25"/>
      <c r="B100" s="25"/>
      <c r="C100" s="25"/>
      <c r="D100" s="25"/>
      <c r="E100" s="25" t="s">
        <v>34</v>
      </c>
      <c r="F100" s="25"/>
      <c r="G100" s="25"/>
      <c r="H100" s="25"/>
      <c r="I100" s="25"/>
      <c r="J100" s="25"/>
      <c r="K100" s="26"/>
      <c r="L100" s="25"/>
      <c r="M100" s="25"/>
      <c r="N100" s="25"/>
      <c r="O100" s="25"/>
      <c r="P100" s="25"/>
      <c r="Q100" s="25"/>
      <c r="R100" s="27"/>
      <c r="S100" s="27"/>
      <c r="T100" s="27"/>
    </row>
    <row r="101" spans="1:20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 t="s">
        <v>244</v>
      </c>
      <c r="K101" s="29">
        <v>44865</v>
      </c>
      <c r="L101" s="28" t="s">
        <v>277</v>
      </c>
      <c r="M101" s="28" t="s">
        <v>348</v>
      </c>
      <c r="N101" s="28" t="s">
        <v>422</v>
      </c>
      <c r="O101" s="28" t="s">
        <v>587</v>
      </c>
      <c r="P101" s="30"/>
      <c r="Q101" s="28" t="s">
        <v>592</v>
      </c>
      <c r="R101" s="32">
        <v>1947.24</v>
      </c>
      <c r="S101" s="32"/>
      <c r="T101" s="32">
        <v>1947.24</v>
      </c>
    </row>
    <row r="102" spans="1:20" ht="15.75" thickBot="1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 t="s">
        <v>244</v>
      </c>
      <c r="K102" s="29">
        <v>44865</v>
      </c>
      <c r="L102" s="28" t="s">
        <v>278</v>
      </c>
      <c r="M102" s="28" t="s">
        <v>348</v>
      </c>
      <c r="N102" s="28" t="s">
        <v>423</v>
      </c>
      <c r="O102" s="28" t="s">
        <v>587</v>
      </c>
      <c r="P102" s="30"/>
      <c r="Q102" s="28" t="s">
        <v>592</v>
      </c>
      <c r="R102" s="33">
        <v>624.30999999999995</v>
      </c>
      <c r="S102" s="33"/>
      <c r="T102" s="33">
        <v>2571.5500000000002</v>
      </c>
    </row>
    <row r="103" spans="1:20" ht="15.75" thickBot="1" x14ac:dyDescent="0.3">
      <c r="A103" s="28"/>
      <c r="B103" s="28"/>
      <c r="C103" s="28"/>
      <c r="D103" s="28"/>
      <c r="E103" s="28" t="s">
        <v>196</v>
      </c>
      <c r="F103" s="28"/>
      <c r="G103" s="28"/>
      <c r="H103" s="28"/>
      <c r="I103" s="28"/>
      <c r="J103" s="28"/>
      <c r="K103" s="29"/>
      <c r="L103" s="28"/>
      <c r="M103" s="28"/>
      <c r="N103" s="28"/>
      <c r="O103" s="28"/>
      <c r="P103" s="28"/>
      <c r="Q103" s="28"/>
      <c r="R103" s="35">
        <f>ROUND(SUM(R100:R102),5)</f>
        <v>2571.5500000000002</v>
      </c>
      <c r="S103" s="35">
        <f>ROUND(SUM(S100:S102),5)</f>
        <v>0</v>
      </c>
      <c r="T103" s="35">
        <f>T102</f>
        <v>2571.5500000000002</v>
      </c>
    </row>
    <row r="104" spans="1:20" ht="15.75" thickBot="1" x14ac:dyDescent="0.3">
      <c r="A104" s="28"/>
      <c r="B104" s="28"/>
      <c r="C104" s="28"/>
      <c r="D104" s="28" t="s">
        <v>35</v>
      </c>
      <c r="E104" s="28"/>
      <c r="F104" s="28"/>
      <c r="G104" s="28"/>
      <c r="H104" s="28"/>
      <c r="I104" s="28"/>
      <c r="J104" s="28"/>
      <c r="K104" s="29"/>
      <c r="L104" s="28"/>
      <c r="M104" s="28"/>
      <c r="N104" s="28"/>
      <c r="O104" s="28"/>
      <c r="P104" s="28"/>
      <c r="Q104" s="28"/>
      <c r="R104" s="34">
        <f>ROUND(R55+R99+R103,5)</f>
        <v>64425.59</v>
      </c>
      <c r="S104" s="34">
        <f>ROUND(S55+S99+S103,5)</f>
        <v>2507.46</v>
      </c>
      <c r="T104" s="34">
        <f>ROUND(T55+T99+T103,5)</f>
        <v>61918.13</v>
      </c>
    </row>
    <row r="105" spans="1:20" x14ac:dyDescent="0.25">
      <c r="A105" s="28"/>
      <c r="B105" s="28"/>
      <c r="C105" s="28" t="s">
        <v>36</v>
      </c>
      <c r="D105" s="28"/>
      <c r="E105" s="28"/>
      <c r="F105" s="28"/>
      <c r="G105" s="28"/>
      <c r="H105" s="28"/>
      <c r="I105" s="28"/>
      <c r="J105" s="28"/>
      <c r="K105" s="29"/>
      <c r="L105" s="28"/>
      <c r="M105" s="28"/>
      <c r="N105" s="28"/>
      <c r="O105" s="28"/>
      <c r="P105" s="28"/>
      <c r="Q105" s="28"/>
      <c r="R105" s="32">
        <f>ROUND(R50+R104,5)</f>
        <v>64425.59</v>
      </c>
      <c r="S105" s="32">
        <f>ROUND(S50+S104,5)</f>
        <v>175513.63</v>
      </c>
      <c r="T105" s="32">
        <f>ROUND(T50-T104,5)</f>
        <v>111088.04</v>
      </c>
    </row>
    <row r="106" spans="1:20" x14ac:dyDescent="0.25">
      <c r="A106" s="25"/>
      <c r="B106" s="25"/>
      <c r="C106" s="25"/>
      <c r="D106" s="25" t="s">
        <v>37</v>
      </c>
      <c r="E106" s="25"/>
      <c r="F106" s="25"/>
      <c r="G106" s="25"/>
      <c r="H106" s="25"/>
      <c r="I106" s="25"/>
      <c r="J106" s="25"/>
      <c r="K106" s="26"/>
      <c r="L106" s="25"/>
      <c r="M106" s="25"/>
      <c r="N106" s="25"/>
      <c r="O106" s="25"/>
      <c r="P106" s="25"/>
      <c r="Q106" s="25"/>
      <c r="R106" s="27"/>
      <c r="S106" s="27"/>
      <c r="T106" s="27"/>
    </row>
    <row r="107" spans="1:20" x14ac:dyDescent="0.25">
      <c r="A107" s="25"/>
      <c r="B107" s="25"/>
      <c r="C107" s="25"/>
      <c r="D107" s="25"/>
      <c r="E107" s="25" t="s">
        <v>38</v>
      </c>
      <c r="F107" s="25"/>
      <c r="G107" s="25"/>
      <c r="H107" s="25"/>
      <c r="I107" s="25"/>
      <c r="J107" s="25"/>
      <c r="K107" s="26"/>
      <c r="L107" s="25"/>
      <c r="M107" s="25"/>
      <c r="N107" s="25"/>
      <c r="O107" s="25"/>
      <c r="P107" s="25"/>
      <c r="Q107" s="25"/>
      <c r="R107" s="27"/>
      <c r="S107" s="27"/>
      <c r="T107" s="27"/>
    </row>
    <row r="108" spans="1:20" x14ac:dyDescent="0.25">
      <c r="A108" s="25"/>
      <c r="B108" s="25"/>
      <c r="C108" s="25"/>
      <c r="D108" s="25"/>
      <c r="E108" s="25"/>
      <c r="F108" s="25" t="s">
        <v>43</v>
      </c>
      <c r="G108" s="25"/>
      <c r="H108" s="25"/>
      <c r="I108" s="25"/>
      <c r="J108" s="25"/>
      <c r="K108" s="26"/>
      <c r="L108" s="25"/>
      <c r="M108" s="25"/>
      <c r="N108" s="25"/>
      <c r="O108" s="25"/>
      <c r="P108" s="25"/>
      <c r="Q108" s="25"/>
      <c r="R108" s="27"/>
      <c r="S108" s="27"/>
      <c r="T108" s="27"/>
    </row>
    <row r="109" spans="1:20" x14ac:dyDescent="0.25">
      <c r="A109" s="25"/>
      <c r="B109" s="25"/>
      <c r="C109" s="25"/>
      <c r="D109" s="25"/>
      <c r="E109" s="25"/>
      <c r="F109" s="25"/>
      <c r="G109" s="25" t="s">
        <v>44</v>
      </c>
      <c r="H109" s="25"/>
      <c r="I109" s="25"/>
      <c r="J109" s="25"/>
      <c r="K109" s="26"/>
      <c r="L109" s="25"/>
      <c r="M109" s="25"/>
      <c r="N109" s="25"/>
      <c r="O109" s="25"/>
      <c r="P109" s="25"/>
      <c r="Q109" s="25"/>
      <c r="R109" s="27"/>
      <c r="S109" s="27"/>
      <c r="T109" s="27"/>
    </row>
    <row r="110" spans="1:20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 t="s">
        <v>244</v>
      </c>
      <c r="K110" s="29">
        <v>44865</v>
      </c>
      <c r="L110" s="28" t="s">
        <v>279</v>
      </c>
      <c r="M110" s="28" t="s">
        <v>355</v>
      </c>
      <c r="N110" s="28" t="s">
        <v>424</v>
      </c>
      <c r="O110" s="28" t="s">
        <v>587</v>
      </c>
      <c r="P110" s="30"/>
      <c r="Q110" s="28" t="s">
        <v>592</v>
      </c>
      <c r="R110" s="32">
        <v>312</v>
      </c>
      <c r="S110" s="32"/>
      <c r="T110" s="32">
        <v>312</v>
      </c>
    </row>
    <row r="111" spans="1:20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 t="s">
        <v>244</v>
      </c>
      <c r="K111" s="29">
        <v>44865</v>
      </c>
      <c r="L111" s="28" t="s">
        <v>280</v>
      </c>
      <c r="M111" s="28" t="s">
        <v>356</v>
      </c>
      <c r="N111" s="28" t="s">
        <v>425</v>
      </c>
      <c r="O111" s="28" t="s">
        <v>587</v>
      </c>
      <c r="P111" s="30"/>
      <c r="Q111" s="28" t="s">
        <v>592</v>
      </c>
      <c r="R111" s="32">
        <v>200</v>
      </c>
      <c r="S111" s="32"/>
      <c r="T111" s="32">
        <v>512</v>
      </c>
    </row>
    <row r="112" spans="1:20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 t="s">
        <v>244</v>
      </c>
      <c r="K112" s="29">
        <v>44865</v>
      </c>
      <c r="L112" s="28" t="s">
        <v>281</v>
      </c>
      <c r="M112" s="28" t="s">
        <v>357</v>
      </c>
      <c r="N112" s="28" t="s">
        <v>426</v>
      </c>
      <c r="O112" s="28" t="s">
        <v>587</v>
      </c>
      <c r="P112" s="30"/>
      <c r="Q112" s="28" t="s">
        <v>592</v>
      </c>
      <c r="R112" s="32">
        <v>1440</v>
      </c>
      <c r="S112" s="32"/>
      <c r="T112" s="32">
        <v>1952</v>
      </c>
    </row>
    <row r="113" spans="1:20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 t="s">
        <v>244</v>
      </c>
      <c r="K113" s="29">
        <v>44865</v>
      </c>
      <c r="L113" s="28" t="s">
        <v>282</v>
      </c>
      <c r="M113" s="28" t="s">
        <v>358</v>
      </c>
      <c r="N113" s="28" t="s">
        <v>427</v>
      </c>
      <c r="O113" s="28" t="s">
        <v>587</v>
      </c>
      <c r="P113" s="30"/>
      <c r="Q113" s="28" t="s">
        <v>592</v>
      </c>
      <c r="R113" s="32">
        <v>80</v>
      </c>
      <c r="S113" s="32"/>
      <c r="T113" s="32">
        <v>2032</v>
      </c>
    </row>
    <row r="114" spans="1:20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 t="s">
        <v>244</v>
      </c>
      <c r="K114" s="29">
        <v>44865</v>
      </c>
      <c r="L114" s="28" t="s">
        <v>283</v>
      </c>
      <c r="M114" s="28" t="s">
        <v>358</v>
      </c>
      <c r="N114" s="28" t="s">
        <v>428</v>
      </c>
      <c r="O114" s="28" t="s">
        <v>587</v>
      </c>
      <c r="P114" s="30"/>
      <c r="Q114" s="28" t="s">
        <v>592</v>
      </c>
      <c r="R114" s="32">
        <v>250</v>
      </c>
      <c r="S114" s="32"/>
      <c r="T114" s="32">
        <v>2282</v>
      </c>
    </row>
    <row r="115" spans="1:20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 t="s">
        <v>244</v>
      </c>
      <c r="K115" s="29">
        <v>44865</v>
      </c>
      <c r="L115" s="28" t="s">
        <v>284</v>
      </c>
      <c r="M115" s="28" t="s">
        <v>358</v>
      </c>
      <c r="N115" s="28" t="s">
        <v>427</v>
      </c>
      <c r="O115" s="28" t="s">
        <v>587</v>
      </c>
      <c r="P115" s="30"/>
      <c r="Q115" s="28" t="s">
        <v>592</v>
      </c>
      <c r="R115" s="32">
        <v>1448</v>
      </c>
      <c r="S115" s="32"/>
      <c r="T115" s="32">
        <v>3730</v>
      </c>
    </row>
    <row r="116" spans="1:20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 t="s">
        <v>244</v>
      </c>
      <c r="K116" s="29">
        <v>44865</v>
      </c>
      <c r="L116" s="28" t="s">
        <v>285</v>
      </c>
      <c r="M116" s="28" t="s">
        <v>358</v>
      </c>
      <c r="N116" s="28" t="s">
        <v>427</v>
      </c>
      <c r="O116" s="28" t="s">
        <v>587</v>
      </c>
      <c r="P116" s="30"/>
      <c r="Q116" s="28" t="s">
        <v>592</v>
      </c>
      <c r="R116" s="32">
        <v>30</v>
      </c>
      <c r="S116" s="32"/>
      <c r="T116" s="32">
        <v>3760</v>
      </c>
    </row>
    <row r="117" spans="1:20" ht="15.75" thickBot="1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 t="s">
        <v>244</v>
      </c>
      <c r="K117" s="29">
        <v>44865</v>
      </c>
      <c r="L117" s="28" t="s">
        <v>286</v>
      </c>
      <c r="M117" s="28" t="s">
        <v>358</v>
      </c>
      <c r="N117" s="28" t="s">
        <v>429</v>
      </c>
      <c r="O117" s="28" t="s">
        <v>587</v>
      </c>
      <c r="P117" s="30"/>
      <c r="Q117" s="28" t="s">
        <v>592</v>
      </c>
      <c r="R117" s="31">
        <v>64</v>
      </c>
      <c r="S117" s="31"/>
      <c r="T117" s="31">
        <v>3824</v>
      </c>
    </row>
    <row r="118" spans="1:20" x14ac:dyDescent="0.25">
      <c r="A118" s="28"/>
      <c r="B118" s="28"/>
      <c r="C118" s="28"/>
      <c r="D118" s="28"/>
      <c r="E118" s="28"/>
      <c r="F118" s="28"/>
      <c r="G118" s="28" t="s">
        <v>197</v>
      </c>
      <c r="H118" s="28"/>
      <c r="I118" s="28"/>
      <c r="J118" s="28"/>
      <c r="K118" s="29"/>
      <c r="L118" s="28"/>
      <c r="M118" s="28"/>
      <c r="N118" s="28"/>
      <c r="O118" s="28"/>
      <c r="P118" s="28"/>
      <c r="Q118" s="28"/>
      <c r="R118" s="32">
        <f>ROUND(SUM(R109:R117),5)</f>
        <v>3824</v>
      </c>
      <c r="S118" s="32">
        <f>ROUND(SUM(S109:S117),5)</f>
        <v>0</v>
      </c>
      <c r="T118" s="32">
        <f>T117</f>
        <v>3824</v>
      </c>
    </row>
    <row r="119" spans="1:20" x14ac:dyDescent="0.25">
      <c r="A119" s="25"/>
      <c r="B119" s="25"/>
      <c r="C119" s="25"/>
      <c r="D119" s="25"/>
      <c r="E119" s="25"/>
      <c r="F119" s="25"/>
      <c r="G119" s="25" t="s">
        <v>47</v>
      </c>
      <c r="H119" s="25"/>
      <c r="I119" s="25"/>
      <c r="J119" s="25"/>
      <c r="K119" s="26"/>
      <c r="L119" s="25"/>
      <c r="M119" s="25"/>
      <c r="N119" s="25"/>
      <c r="O119" s="25"/>
      <c r="P119" s="25"/>
      <c r="Q119" s="25"/>
      <c r="R119" s="27"/>
      <c r="S119" s="27"/>
      <c r="T119" s="27"/>
    </row>
    <row r="120" spans="1:20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 t="s">
        <v>244</v>
      </c>
      <c r="K120" s="29">
        <v>44858</v>
      </c>
      <c r="L120" s="28" t="s">
        <v>287</v>
      </c>
      <c r="M120" s="28" t="s">
        <v>359</v>
      </c>
      <c r="N120" s="28" t="s">
        <v>430</v>
      </c>
      <c r="O120" s="28" t="s">
        <v>587</v>
      </c>
      <c r="P120" s="30"/>
      <c r="Q120" s="28" t="s">
        <v>592</v>
      </c>
      <c r="R120" s="32">
        <v>135</v>
      </c>
      <c r="S120" s="32"/>
      <c r="T120" s="32">
        <v>135</v>
      </c>
    </row>
    <row r="121" spans="1:20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 t="s">
        <v>242</v>
      </c>
      <c r="K121" s="29">
        <v>44865</v>
      </c>
      <c r="L121" s="28" t="s">
        <v>288</v>
      </c>
      <c r="M121" s="28"/>
      <c r="N121" s="28" t="s">
        <v>431</v>
      </c>
      <c r="O121" s="28" t="s">
        <v>587</v>
      </c>
      <c r="P121" s="30"/>
      <c r="Q121" s="28" t="s">
        <v>593</v>
      </c>
      <c r="R121" s="32">
        <v>2068.9699999999998</v>
      </c>
      <c r="S121" s="32"/>
      <c r="T121" s="32">
        <v>2203.9699999999998</v>
      </c>
    </row>
    <row r="122" spans="1:20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 t="s">
        <v>242</v>
      </c>
      <c r="K122" s="29">
        <v>44865</v>
      </c>
      <c r="L122" s="28" t="s">
        <v>288</v>
      </c>
      <c r="M122" s="28"/>
      <c r="N122" s="28" t="s">
        <v>432</v>
      </c>
      <c r="O122" s="28" t="s">
        <v>587</v>
      </c>
      <c r="P122" s="30"/>
      <c r="Q122" s="28" t="s">
        <v>593</v>
      </c>
      <c r="R122" s="32">
        <v>311.92</v>
      </c>
      <c r="S122" s="32"/>
      <c r="T122" s="32">
        <v>2515.89</v>
      </c>
    </row>
    <row r="123" spans="1:20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 t="s">
        <v>242</v>
      </c>
      <c r="K123" s="29">
        <v>44865</v>
      </c>
      <c r="L123" s="28" t="s">
        <v>288</v>
      </c>
      <c r="M123" s="28"/>
      <c r="N123" s="28" t="s">
        <v>433</v>
      </c>
      <c r="O123" s="28" t="s">
        <v>587</v>
      </c>
      <c r="P123" s="30"/>
      <c r="Q123" s="28" t="s">
        <v>593</v>
      </c>
      <c r="R123" s="32">
        <v>212.14</v>
      </c>
      <c r="S123" s="32"/>
      <c r="T123" s="32">
        <v>2728.03</v>
      </c>
    </row>
    <row r="124" spans="1:20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 t="s">
        <v>242</v>
      </c>
      <c r="K124" s="29">
        <v>44865</v>
      </c>
      <c r="L124" s="28" t="s">
        <v>288</v>
      </c>
      <c r="M124" s="28"/>
      <c r="N124" s="28" t="s">
        <v>433</v>
      </c>
      <c r="O124" s="28" t="s">
        <v>587</v>
      </c>
      <c r="P124" s="30"/>
      <c r="Q124" s="28" t="s">
        <v>593</v>
      </c>
      <c r="R124" s="32">
        <v>13.07</v>
      </c>
      <c r="S124" s="32"/>
      <c r="T124" s="32">
        <v>2741.1</v>
      </c>
    </row>
    <row r="125" spans="1:20" ht="15.75" thickBot="1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 t="s">
        <v>242</v>
      </c>
      <c r="K125" s="29">
        <v>44865</v>
      </c>
      <c r="L125" s="28" t="s">
        <v>288</v>
      </c>
      <c r="M125" s="28"/>
      <c r="N125" s="28" t="s">
        <v>434</v>
      </c>
      <c r="O125" s="28" t="s">
        <v>587</v>
      </c>
      <c r="P125" s="30"/>
      <c r="Q125" s="28" t="s">
        <v>593</v>
      </c>
      <c r="R125" s="33">
        <v>8.93</v>
      </c>
      <c r="S125" s="33"/>
      <c r="T125" s="33">
        <v>2750.03</v>
      </c>
    </row>
    <row r="126" spans="1:20" ht="15.75" thickBot="1" x14ac:dyDescent="0.3">
      <c r="A126" s="28"/>
      <c r="B126" s="28"/>
      <c r="C126" s="28"/>
      <c r="D126" s="28"/>
      <c r="E126" s="28"/>
      <c r="F126" s="28"/>
      <c r="G126" s="28" t="s">
        <v>198</v>
      </c>
      <c r="H126" s="28"/>
      <c r="I126" s="28"/>
      <c r="J126" s="28"/>
      <c r="K126" s="29"/>
      <c r="L126" s="28"/>
      <c r="M126" s="28"/>
      <c r="N126" s="28"/>
      <c r="O126" s="28"/>
      <c r="P126" s="28"/>
      <c r="Q126" s="28"/>
      <c r="R126" s="34">
        <f>ROUND(SUM(R119:R125),5)</f>
        <v>2750.03</v>
      </c>
      <c r="S126" s="34">
        <f>ROUND(SUM(S119:S125),5)</f>
        <v>0</v>
      </c>
      <c r="T126" s="34">
        <f>T125</f>
        <v>2750.03</v>
      </c>
    </row>
    <row r="127" spans="1:20" x14ac:dyDescent="0.25">
      <c r="A127" s="28"/>
      <c r="B127" s="28"/>
      <c r="C127" s="28"/>
      <c r="D127" s="28"/>
      <c r="E127" s="28"/>
      <c r="F127" s="28" t="s">
        <v>48</v>
      </c>
      <c r="G127" s="28"/>
      <c r="H127" s="28"/>
      <c r="I127" s="28"/>
      <c r="J127" s="28"/>
      <c r="K127" s="29"/>
      <c r="L127" s="28"/>
      <c r="M127" s="28"/>
      <c r="N127" s="28"/>
      <c r="O127" s="28"/>
      <c r="P127" s="28"/>
      <c r="Q127" s="28"/>
      <c r="R127" s="32">
        <f>ROUND(R118+R126,5)</f>
        <v>6574.03</v>
      </c>
      <c r="S127" s="32">
        <f>ROUND(S118+S126,5)</f>
        <v>0</v>
      </c>
      <c r="T127" s="32">
        <f>ROUND(T118+T126,5)</f>
        <v>6574.03</v>
      </c>
    </row>
    <row r="128" spans="1:20" x14ac:dyDescent="0.25">
      <c r="A128" s="25"/>
      <c r="B128" s="25"/>
      <c r="C128" s="25"/>
      <c r="D128" s="25"/>
      <c r="E128" s="25"/>
      <c r="F128" s="25" t="s">
        <v>50</v>
      </c>
      <c r="G128" s="25"/>
      <c r="H128" s="25"/>
      <c r="I128" s="25"/>
      <c r="J128" s="25"/>
      <c r="K128" s="26"/>
      <c r="L128" s="25"/>
      <c r="M128" s="25"/>
      <c r="N128" s="25"/>
      <c r="O128" s="25"/>
      <c r="P128" s="25"/>
      <c r="Q128" s="25"/>
      <c r="R128" s="27"/>
      <c r="S128" s="27"/>
      <c r="T128" s="27"/>
    </row>
    <row r="129" spans="1:20" x14ac:dyDescent="0.25">
      <c r="A129" s="25"/>
      <c r="B129" s="25"/>
      <c r="C129" s="25"/>
      <c r="D129" s="25"/>
      <c r="E129" s="25"/>
      <c r="F129" s="25"/>
      <c r="G129" s="25" t="s">
        <v>51</v>
      </c>
      <c r="H129" s="25"/>
      <c r="I129" s="25"/>
      <c r="J129" s="25"/>
      <c r="K129" s="26"/>
      <c r="L129" s="25"/>
      <c r="M129" s="25"/>
      <c r="N129" s="25"/>
      <c r="O129" s="25"/>
      <c r="P129" s="25"/>
      <c r="Q129" s="25"/>
      <c r="R129" s="27"/>
      <c r="S129" s="27"/>
      <c r="T129" s="27"/>
    </row>
    <row r="130" spans="1:20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 t="s">
        <v>242</v>
      </c>
      <c r="K130" s="29">
        <v>44845</v>
      </c>
      <c r="L130" s="28" t="s">
        <v>289</v>
      </c>
      <c r="M130" s="28"/>
      <c r="N130" s="28" t="s">
        <v>435</v>
      </c>
      <c r="O130" s="28" t="s">
        <v>587</v>
      </c>
      <c r="P130" s="30"/>
      <c r="Q130" s="28" t="s">
        <v>594</v>
      </c>
      <c r="R130" s="32">
        <v>10</v>
      </c>
      <c r="S130" s="32"/>
      <c r="T130" s="32">
        <v>10</v>
      </c>
    </row>
    <row r="131" spans="1:20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 t="s">
        <v>242</v>
      </c>
      <c r="K131" s="29">
        <v>44848</v>
      </c>
      <c r="L131" s="28" t="s">
        <v>289</v>
      </c>
      <c r="M131" s="28"/>
      <c r="N131" s="28" t="s">
        <v>436</v>
      </c>
      <c r="O131" s="28" t="s">
        <v>587</v>
      </c>
      <c r="P131" s="30"/>
      <c r="Q131" s="28" t="s">
        <v>594</v>
      </c>
      <c r="R131" s="32"/>
      <c r="S131" s="32">
        <v>108</v>
      </c>
      <c r="T131" s="32">
        <v>-98</v>
      </c>
    </row>
    <row r="132" spans="1:20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 t="s">
        <v>242</v>
      </c>
      <c r="K132" s="29">
        <v>44849</v>
      </c>
      <c r="L132" s="28" t="s">
        <v>289</v>
      </c>
      <c r="M132" s="28"/>
      <c r="N132" s="28" t="s">
        <v>436</v>
      </c>
      <c r="O132" s="28" t="s">
        <v>587</v>
      </c>
      <c r="P132" s="30"/>
      <c r="Q132" s="28" t="s">
        <v>594</v>
      </c>
      <c r="R132" s="32"/>
      <c r="S132" s="32">
        <v>738</v>
      </c>
      <c r="T132" s="32">
        <v>-836</v>
      </c>
    </row>
    <row r="133" spans="1:20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 t="s">
        <v>242</v>
      </c>
      <c r="K133" s="29">
        <v>44854</v>
      </c>
      <c r="L133" s="28" t="s">
        <v>289</v>
      </c>
      <c r="M133" s="28"/>
      <c r="N133" s="28" t="s">
        <v>435</v>
      </c>
      <c r="O133" s="28" t="s">
        <v>587</v>
      </c>
      <c r="P133" s="30"/>
      <c r="Q133" s="28" t="s">
        <v>594</v>
      </c>
      <c r="R133" s="32">
        <v>0.02</v>
      </c>
      <c r="S133" s="32"/>
      <c r="T133" s="32">
        <v>-835.98</v>
      </c>
    </row>
    <row r="134" spans="1:20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 t="s">
        <v>242</v>
      </c>
      <c r="K134" s="29">
        <v>44865</v>
      </c>
      <c r="L134" s="28" t="s">
        <v>246</v>
      </c>
      <c r="M134" s="28"/>
      <c r="N134" s="28" t="s">
        <v>383</v>
      </c>
      <c r="O134" s="28" t="s">
        <v>587</v>
      </c>
      <c r="P134" s="30"/>
      <c r="Q134" s="28" t="s">
        <v>7</v>
      </c>
      <c r="R134" s="32"/>
      <c r="S134" s="32"/>
      <c r="T134" s="32">
        <v>-835.98</v>
      </c>
    </row>
    <row r="135" spans="1:20" ht="15.75" thickBot="1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 t="s">
        <v>242</v>
      </c>
      <c r="K135" s="29">
        <v>44865</v>
      </c>
      <c r="L135" s="28" t="s">
        <v>246</v>
      </c>
      <c r="M135" s="28"/>
      <c r="N135" s="28" t="s">
        <v>383</v>
      </c>
      <c r="O135" s="28" t="s">
        <v>587</v>
      </c>
      <c r="P135" s="30"/>
      <c r="Q135" s="28" t="s">
        <v>7</v>
      </c>
      <c r="R135" s="33">
        <v>844.97</v>
      </c>
      <c r="S135" s="33"/>
      <c r="T135" s="33">
        <v>8.99</v>
      </c>
    </row>
    <row r="136" spans="1:20" ht="15.75" thickBot="1" x14ac:dyDescent="0.3">
      <c r="A136" s="28"/>
      <c r="B136" s="28"/>
      <c r="C136" s="28"/>
      <c r="D136" s="28"/>
      <c r="E136" s="28"/>
      <c r="F136" s="28"/>
      <c r="G136" s="28" t="s">
        <v>199</v>
      </c>
      <c r="H136" s="28"/>
      <c r="I136" s="28"/>
      <c r="J136" s="28"/>
      <c r="K136" s="29"/>
      <c r="L136" s="28"/>
      <c r="M136" s="28"/>
      <c r="N136" s="28"/>
      <c r="O136" s="28"/>
      <c r="P136" s="28"/>
      <c r="Q136" s="28"/>
      <c r="R136" s="35">
        <f>ROUND(SUM(R129:R135),5)</f>
        <v>854.99</v>
      </c>
      <c r="S136" s="35">
        <f>ROUND(SUM(S129:S135),5)</f>
        <v>846</v>
      </c>
      <c r="T136" s="35">
        <f>T135</f>
        <v>8.99</v>
      </c>
    </row>
    <row r="137" spans="1:20" ht="15.75" thickBot="1" x14ac:dyDescent="0.3">
      <c r="A137" s="28"/>
      <c r="B137" s="28"/>
      <c r="C137" s="28"/>
      <c r="D137" s="28"/>
      <c r="E137" s="28"/>
      <c r="F137" s="28" t="s">
        <v>52</v>
      </c>
      <c r="G137" s="28"/>
      <c r="H137" s="28"/>
      <c r="I137" s="28"/>
      <c r="J137" s="28"/>
      <c r="K137" s="29"/>
      <c r="L137" s="28"/>
      <c r="M137" s="28"/>
      <c r="N137" s="28"/>
      <c r="O137" s="28"/>
      <c r="P137" s="28"/>
      <c r="Q137" s="28"/>
      <c r="R137" s="34">
        <f>R136</f>
        <v>854.99</v>
      </c>
      <c r="S137" s="34">
        <f>S136</f>
        <v>846</v>
      </c>
      <c r="T137" s="34">
        <f>T136</f>
        <v>8.99</v>
      </c>
    </row>
    <row r="138" spans="1:20" x14ac:dyDescent="0.25">
      <c r="A138" s="28"/>
      <c r="B138" s="28"/>
      <c r="C138" s="28"/>
      <c r="D138" s="28"/>
      <c r="E138" s="28" t="s">
        <v>53</v>
      </c>
      <c r="F138" s="28"/>
      <c r="G138" s="28"/>
      <c r="H138" s="28"/>
      <c r="I138" s="28"/>
      <c r="J138" s="28"/>
      <c r="K138" s="29"/>
      <c r="L138" s="28"/>
      <c r="M138" s="28"/>
      <c r="N138" s="28"/>
      <c r="O138" s="28"/>
      <c r="P138" s="28"/>
      <c r="Q138" s="28"/>
      <c r="R138" s="32">
        <f>ROUND(R127+R137,5)</f>
        <v>7429.02</v>
      </c>
      <c r="S138" s="32">
        <f>ROUND(S127+S137,5)</f>
        <v>846</v>
      </c>
      <c r="T138" s="32">
        <f>ROUND(T127+T137,5)</f>
        <v>6583.02</v>
      </c>
    </row>
    <row r="139" spans="1:20" x14ac:dyDescent="0.25">
      <c r="A139" s="25"/>
      <c r="B139" s="25"/>
      <c r="C139" s="25"/>
      <c r="D139" s="25"/>
      <c r="E139" s="25" t="s">
        <v>54</v>
      </c>
      <c r="F139" s="25"/>
      <c r="G139" s="25"/>
      <c r="H139" s="25"/>
      <c r="I139" s="25"/>
      <c r="J139" s="25"/>
      <c r="K139" s="26"/>
      <c r="L139" s="25"/>
      <c r="M139" s="25"/>
      <c r="N139" s="25"/>
      <c r="O139" s="25"/>
      <c r="P139" s="25"/>
      <c r="Q139" s="25"/>
      <c r="R139" s="27"/>
      <c r="S139" s="27"/>
      <c r="T139" s="27"/>
    </row>
    <row r="140" spans="1:20" x14ac:dyDescent="0.25">
      <c r="A140" s="25"/>
      <c r="B140" s="25"/>
      <c r="C140" s="25"/>
      <c r="D140" s="25"/>
      <c r="E140" s="25"/>
      <c r="F140" s="25" t="s">
        <v>55</v>
      </c>
      <c r="G140" s="25"/>
      <c r="H140" s="25"/>
      <c r="I140" s="25"/>
      <c r="J140" s="25"/>
      <c r="K140" s="26"/>
      <c r="L140" s="25"/>
      <c r="M140" s="25"/>
      <c r="N140" s="25"/>
      <c r="O140" s="25"/>
      <c r="P140" s="25"/>
      <c r="Q140" s="25"/>
      <c r="R140" s="27"/>
      <c r="S140" s="27"/>
      <c r="T140" s="27"/>
    </row>
    <row r="141" spans="1:20" x14ac:dyDescent="0.25">
      <c r="A141" s="25"/>
      <c r="B141" s="25"/>
      <c r="C141" s="25"/>
      <c r="D141" s="25"/>
      <c r="E141" s="25"/>
      <c r="F141" s="25"/>
      <c r="G141" s="25" t="s">
        <v>56</v>
      </c>
      <c r="H141" s="25"/>
      <c r="I141" s="25"/>
      <c r="J141" s="25"/>
      <c r="K141" s="26"/>
      <c r="L141" s="25"/>
      <c r="M141" s="25"/>
      <c r="N141" s="25"/>
      <c r="O141" s="25"/>
      <c r="P141" s="25"/>
      <c r="Q141" s="25"/>
      <c r="R141" s="27"/>
      <c r="S141" s="27"/>
      <c r="T141" s="27"/>
    </row>
    <row r="142" spans="1:20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 t="s">
        <v>242</v>
      </c>
      <c r="K142" s="29">
        <v>44837</v>
      </c>
      <c r="L142" s="28" t="s">
        <v>290</v>
      </c>
      <c r="M142" s="28"/>
      <c r="N142" s="28" t="s">
        <v>437</v>
      </c>
      <c r="O142" s="28" t="s">
        <v>587</v>
      </c>
      <c r="P142" s="30"/>
      <c r="Q142" s="28" t="s">
        <v>588</v>
      </c>
      <c r="R142" s="32">
        <v>2460.6999999999998</v>
      </c>
      <c r="S142" s="32"/>
      <c r="T142" s="32">
        <v>2460.6999999999998</v>
      </c>
    </row>
    <row r="143" spans="1:20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 t="s">
        <v>242</v>
      </c>
      <c r="K143" s="29">
        <v>44837</v>
      </c>
      <c r="L143" s="28" t="s">
        <v>291</v>
      </c>
      <c r="M143" s="28"/>
      <c r="N143" s="28" t="s">
        <v>438</v>
      </c>
      <c r="O143" s="28" t="s">
        <v>587</v>
      </c>
      <c r="P143" s="30"/>
      <c r="Q143" s="28" t="s">
        <v>588</v>
      </c>
      <c r="R143" s="32">
        <v>281.08999999999997</v>
      </c>
      <c r="S143" s="32"/>
      <c r="T143" s="32">
        <v>2741.79</v>
      </c>
    </row>
    <row r="144" spans="1:20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 t="s">
        <v>242</v>
      </c>
      <c r="K144" s="29">
        <v>44837</v>
      </c>
      <c r="L144" s="28" t="s">
        <v>292</v>
      </c>
      <c r="M144" s="28"/>
      <c r="N144" s="28" t="s">
        <v>439</v>
      </c>
      <c r="O144" s="28" t="s">
        <v>587</v>
      </c>
      <c r="P144" s="30"/>
      <c r="Q144" s="28" t="s">
        <v>588</v>
      </c>
      <c r="R144" s="32">
        <v>32.61</v>
      </c>
      <c r="S144" s="32"/>
      <c r="T144" s="32">
        <v>2774.4</v>
      </c>
    </row>
    <row r="145" spans="1:20" ht="15.75" thickBot="1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 t="s">
        <v>242</v>
      </c>
      <c r="K145" s="29">
        <v>44837</v>
      </c>
      <c r="L145" s="28" t="s">
        <v>293</v>
      </c>
      <c r="M145" s="28"/>
      <c r="N145" s="28" t="s">
        <v>440</v>
      </c>
      <c r="O145" s="28" t="s">
        <v>587</v>
      </c>
      <c r="P145" s="30"/>
      <c r="Q145" s="28" t="s">
        <v>588</v>
      </c>
      <c r="R145" s="31">
        <v>148.53</v>
      </c>
      <c r="S145" s="31"/>
      <c r="T145" s="31">
        <v>2922.93</v>
      </c>
    </row>
    <row r="146" spans="1:20" x14ac:dyDescent="0.25">
      <c r="A146" s="28"/>
      <c r="B146" s="28"/>
      <c r="C146" s="28"/>
      <c r="D146" s="28"/>
      <c r="E146" s="28"/>
      <c r="F146" s="28"/>
      <c r="G146" s="28" t="s">
        <v>200</v>
      </c>
      <c r="H146" s="28"/>
      <c r="I146" s="28"/>
      <c r="J146" s="28"/>
      <c r="K146" s="29"/>
      <c r="L146" s="28"/>
      <c r="M146" s="28"/>
      <c r="N146" s="28"/>
      <c r="O146" s="28"/>
      <c r="P146" s="28"/>
      <c r="Q146" s="28"/>
      <c r="R146" s="32">
        <f>ROUND(SUM(R141:R145),5)</f>
        <v>2922.93</v>
      </c>
      <c r="S146" s="32">
        <f>ROUND(SUM(S141:S145),5)</f>
        <v>0</v>
      </c>
      <c r="T146" s="32">
        <f>T145</f>
        <v>2922.93</v>
      </c>
    </row>
    <row r="147" spans="1:20" x14ac:dyDescent="0.25">
      <c r="A147" s="25"/>
      <c r="B147" s="25"/>
      <c r="C147" s="25"/>
      <c r="D147" s="25"/>
      <c r="E147" s="25"/>
      <c r="F147" s="25"/>
      <c r="G147" s="25" t="s">
        <v>57</v>
      </c>
      <c r="H147" s="25"/>
      <c r="I147" s="25"/>
      <c r="J147" s="25"/>
      <c r="K147" s="26"/>
      <c r="L147" s="25"/>
      <c r="M147" s="25"/>
      <c r="N147" s="25"/>
      <c r="O147" s="25"/>
      <c r="P147" s="25"/>
      <c r="Q147" s="25"/>
      <c r="R147" s="27"/>
      <c r="S147" s="27"/>
      <c r="T147" s="27"/>
    </row>
    <row r="148" spans="1:20" ht="15.75" thickBot="1" x14ac:dyDescent="0.3">
      <c r="A148" s="24"/>
      <c r="B148" s="24"/>
      <c r="C148" s="24"/>
      <c r="D148" s="24"/>
      <c r="E148" s="24"/>
      <c r="F148" s="24"/>
      <c r="G148" s="24"/>
      <c r="H148" s="24"/>
      <c r="I148" s="28"/>
      <c r="J148" s="28" t="s">
        <v>245</v>
      </c>
      <c r="K148" s="29">
        <v>44865</v>
      </c>
      <c r="L148" s="28"/>
      <c r="M148" s="28"/>
      <c r="N148" s="28" t="s">
        <v>441</v>
      </c>
      <c r="O148" s="28" t="s">
        <v>587</v>
      </c>
      <c r="P148" s="30"/>
      <c r="Q148" s="28" t="s">
        <v>594</v>
      </c>
      <c r="R148" s="33">
        <v>25</v>
      </c>
      <c r="S148" s="33"/>
      <c r="T148" s="33">
        <v>25</v>
      </c>
    </row>
    <row r="149" spans="1:20" ht="15.75" thickBot="1" x14ac:dyDescent="0.3">
      <c r="A149" s="28"/>
      <c r="B149" s="28"/>
      <c r="C149" s="28"/>
      <c r="D149" s="28"/>
      <c r="E149" s="28"/>
      <c r="F149" s="28"/>
      <c r="G149" s="28" t="s">
        <v>201</v>
      </c>
      <c r="H149" s="28"/>
      <c r="I149" s="28"/>
      <c r="J149" s="28"/>
      <c r="K149" s="29"/>
      <c r="L149" s="28"/>
      <c r="M149" s="28"/>
      <c r="N149" s="28"/>
      <c r="O149" s="28"/>
      <c r="P149" s="28"/>
      <c r="Q149" s="28"/>
      <c r="R149" s="35">
        <f>ROUND(SUM(R147:R148),5)</f>
        <v>25</v>
      </c>
      <c r="S149" s="35">
        <f>ROUND(SUM(S147:S148),5)</f>
        <v>0</v>
      </c>
      <c r="T149" s="35">
        <f>T148</f>
        <v>25</v>
      </c>
    </row>
    <row r="150" spans="1:20" ht="15.75" thickBot="1" x14ac:dyDescent="0.3">
      <c r="A150" s="28"/>
      <c r="B150" s="28"/>
      <c r="C150" s="28"/>
      <c r="D150" s="28"/>
      <c r="E150" s="28"/>
      <c r="F150" s="28" t="s">
        <v>59</v>
      </c>
      <c r="G150" s="28"/>
      <c r="H150" s="28"/>
      <c r="I150" s="28"/>
      <c r="J150" s="28"/>
      <c r="K150" s="29"/>
      <c r="L150" s="28"/>
      <c r="M150" s="28"/>
      <c r="N150" s="28"/>
      <c r="O150" s="28"/>
      <c r="P150" s="28"/>
      <c r="Q150" s="28"/>
      <c r="R150" s="34">
        <f>ROUND(R146+R149,5)</f>
        <v>2947.93</v>
      </c>
      <c r="S150" s="34">
        <f>ROUND(S146+S149,5)</f>
        <v>0</v>
      </c>
      <c r="T150" s="34">
        <f>ROUND(T146+T149,5)</f>
        <v>2947.93</v>
      </c>
    </row>
    <row r="151" spans="1:20" x14ac:dyDescent="0.25">
      <c r="A151" s="28"/>
      <c r="B151" s="28"/>
      <c r="C151" s="28"/>
      <c r="D151" s="28"/>
      <c r="E151" s="28" t="s">
        <v>60</v>
      </c>
      <c r="F151" s="28"/>
      <c r="G151" s="28"/>
      <c r="H151" s="28"/>
      <c r="I151" s="28"/>
      <c r="J151" s="28"/>
      <c r="K151" s="29"/>
      <c r="L151" s="28"/>
      <c r="M151" s="28"/>
      <c r="N151" s="28"/>
      <c r="O151" s="28"/>
      <c r="P151" s="28"/>
      <c r="Q151" s="28"/>
      <c r="R151" s="32">
        <f>R150</f>
        <v>2947.93</v>
      </c>
      <c r="S151" s="32">
        <f>S150</f>
        <v>0</v>
      </c>
      <c r="T151" s="32">
        <f>T150</f>
        <v>2947.93</v>
      </c>
    </row>
    <row r="152" spans="1:20" x14ac:dyDescent="0.25">
      <c r="A152" s="25"/>
      <c r="B152" s="25"/>
      <c r="C152" s="25"/>
      <c r="D152" s="25"/>
      <c r="E152" s="25" t="s">
        <v>61</v>
      </c>
      <c r="F152" s="25"/>
      <c r="G152" s="25"/>
      <c r="H152" s="25"/>
      <c r="I152" s="25"/>
      <c r="J152" s="25"/>
      <c r="K152" s="26"/>
      <c r="L152" s="25"/>
      <c r="M152" s="25"/>
      <c r="N152" s="25"/>
      <c r="O152" s="25"/>
      <c r="P152" s="25"/>
      <c r="Q152" s="25"/>
      <c r="R152" s="27"/>
      <c r="S152" s="27"/>
      <c r="T152" s="27"/>
    </row>
    <row r="153" spans="1:20" x14ac:dyDescent="0.25">
      <c r="A153" s="25"/>
      <c r="B153" s="25"/>
      <c r="C153" s="25"/>
      <c r="D153" s="25"/>
      <c r="E153" s="25"/>
      <c r="F153" s="25" t="s">
        <v>63</v>
      </c>
      <c r="G153" s="25"/>
      <c r="H153" s="25"/>
      <c r="I153" s="25"/>
      <c r="J153" s="25"/>
      <c r="K153" s="26"/>
      <c r="L153" s="25"/>
      <c r="M153" s="25"/>
      <c r="N153" s="25"/>
      <c r="O153" s="25"/>
      <c r="P153" s="25"/>
      <c r="Q153" s="25"/>
      <c r="R153" s="27"/>
      <c r="S153" s="27"/>
      <c r="T153" s="27"/>
    </row>
    <row r="154" spans="1:20" ht="15.75" thickBot="1" x14ac:dyDescent="0.3">
      <c r="A154" s="24"/>
      <c r="B154" s="24"/>
      <c r="C154" s="24"/>
      <c r="D154" s="24"/>
      <c r="E154" s="24"/>
      <c r="F154" s="24"/>
      <c r="G154" s="24"/>
      <c r="H154" s="24"/>
      <c r="I154" s="28"/>
      <c r="J154" s="28" t="s">
        <v>242</v>
      </c>
      <c r="K154" s="29">
        <v>44865</v>
      </c>
      <c r="L154" s="28" t="s">
        <v>294</v>
      </c>
      <c r="M154" s="28"/>
      <c r="N154" s="28" t="s">
        <v>442</v>
      </c>
      <c r="O154" s="28" t="s">
        <v>587</v>
      </c>
      <c r="P154" s="30"/>
      <c r="Q154" s="28" t="s">
        <v>588</v>
      </c>
      <c r="R154" s="33">
        <v>5190.1899999999996</v>
      </c>
      <c r="S154" s="33"/>
      <c r="T154" s="33">
        <v>5190.1899999999996</v>
      </c>
    </row>
    <row r="155" spans="1:20" ht="15.75" thickBot="1" x14ac:dyDescent="0.3">
      <c r="A155" s="28"/>
      <c r="B155" s="28"/>
      <c r="C155" s="28"/>
      <c r="D155" s="28"/>
      <c r="E155" s="28"/>
      <c r="F155" s="28" t="s">
        <v>202</v>
      </c>
      <c r="G155" s="28"/>
      <c r="H155" s="28"/>
      <c r="I155" s="28"/>
      <c r="J155" s="28"/>
      <c r="K155" s="29"/>
      <c r="L155" s="28"/>
      <c r="M155" s="28"/>
      <c r="N155" s="28"/>
      <c r="O155" s="28"/>
      <c r="P155" s="28"/>
      <c r="Q155" s="28"/>
      <c r="R155" s="34">
        <f>ROUND(SUM(R153:R154),5)</f>
        <v>5190.1899999999996</v>
      </c>
      <c r="S155" s="34">
        <f>ROUND(SUM(S153:S154),5)</f>
        <v>0</v>
      </c>
      <c r="T155" s="34">
        <f>T154</f>
        <v>5190.1899999999996</v>
      </c>
    </row>
    <row r="156" spans="1:20" x14ac:dyDescent="0.25">
      <c r="A156" s="28"/>
      <c r="B156" s="28"/>
      <c r="C156" s="28"/>
      <c r="D156" s="28"/>
      <c r="E156" s="28" t="s">
        <v>65</v>
      </c>
      <c r="F156" s="28"/>
      <c r="G156" s="28"/>
      <c r="H156" s="28"/>
      <c r="I156" s="28"/>
      <c r="J156" s="28"/>
      <c r="K156" s="29"/>
      <c r="L156" s="28"/>
      <c r="M156" s="28"/>
      <c r="N156" s="28"/>
      <c r="O156" s="28"/>
      <c r="P156" s="28"/>
      <c r="Q156" s="28"/>
      <c r="R156" s="32">
        <f>R155</f>
        <v>5190.1899999999996</v>
      </c>
      <c r="S156" s="32">
        <f>S155</f>
        <v>0</v>
      </c>
      <c r="T156" s="32">
        <f>T155</f>
        <v>5190.1899999999996</v>
      </c>
    </row>
    <row r="157" spans="1:20" x14ac:dyDescent="0.25">
      <c r="A157" s="25"/>
      <c r="B157" s="25"/>
      <c r="C157" s="25"/>
      <c r="D157" s="25"/>
      <c r="E157" s="25" t="s">
        <v>66</v>
      </c>
      <c r="F157" s="25"/>
      <c r="G157" s="25"/>
      <c r="H157" s="25"/>
      <c r="I157" s="25"/>
      <c r="J157" s="25"/>
      <c r="K157" s="26"/>
      <c r="L157" s="25"/>
      <c r="M157" s="25"/>
      <c r="N157" s="25"/>
      <c r="O157" s="25"/>
      <c r="P157" s="25"/>
      <c r="Q157" s="25"/>
      <c r="R157" s="27"/>
      <c r="S157" s="27"/>
      <c r="T157" s="27"/>
    </row>
    <row r="158" spans="1:20" x14ac:dyDescent="0.25">
      <c r="A158" s="25"/>
      <c r="B158" s="25"/>
      <c r="C158" s="25"/>
      <c r="D158" s="25"/>
      <c r="E158" s="25"/>
      <c r="F158" s="25" t="s">
        <v>67</v>
      </c>
      <c r="G158" s="25"/>
      <c r="H158" s="25"/>
      <c r="I158" s="25"/>
      <c r="J158" s="25"/>
      <c r="K158" s="26"/>
      <c r="L158" s="25"/>
      <c r="M158" s="25"/>
      <c r="N158" s="25"/>
      <c r="O158" s="25"/>
      <c r="P158" s="25"/>
      <c r="Q158" s="25"/>
      <c r="R158" s="27"/>
      <c r="S158" s="27"/>
      <c r="T158" s="27"/>
    </row>
    <row r="159" spans="1:20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 t="s">
        <v>242</v>
      </c>
      <c r="K159" s="29">
        <v>44865</v>
      </c>
      <c r="L159" s="28" t="s">
        <v>295</v>
      </c>
      <c r="M159" s="28"/>
      <c r="N159" s="28" t="s">
        <v>443</v>
      </c>
      <c r="O159" s="28" t="s">
        <v>587</v>
      </c>
      <c r="P159" s="30"/>
      <c r="Q159" s="28" t="s">
        <v>588</v>
      </c>
      <c r="R159" s="32">
        <v>545</v>
      </c>
      <c r="S159" s="32"/>
      <c r="T159" s="32">
        <v>545</v>
      </c>
    </row>
    <row r="160" spans="1:20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 t="s">
        <v>242</v>
      </c>
      <c r="K160" s="29">
        <v>44865</v>
      </c>
      <c r="L160" s="28" t="s">
        <v>296</v>
      </c>
      <c r="M160" s="28" t="s">
        <v>360</v>
      </c>
      <c r="N160" s="28" t="s">
        <v>444</v>
      </c>
      <c r="O160" s="28" t="s">
        <v>587</v>
      </c>
      <c r="P160" s="30"/>
      <c r="Q160" s="28" t="s">
        <v>588</v>
      </c>
      <c r="R160" s="32">
        <v>103.13</v>
      </c>
      <c r="S160" s="32"/>
      <c r="T160" s="32">
        <v>648.13</v>
      </c>
    </row>
    <row r="161" spans="1:20" ht="15.75" thickBot="1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 t="s">
        <v>242</v>
      </c>
      <c r="K161" s="29">
        <v>44865</v>
      </c>
      <c r="L161" s="28" t="s">
        <v>297</v>
      </c>
      <c r="M161" s="28" t="s">
        <v>360</v>
      </c>
      <c r="N161" s="28" t="s">
        <v>445</v>
      </c>
      <c r="O161" s="28" t="s">
        <v>587</v>
      </c>
      <c r="P161" s="30"/>
      <c r="Q161" s="28" t="s">
        <v>588</v>
      </c>
      <c r="R161" s="33">
        <v>163.09</v>
      </c>
      <c r="S161" s="33"/>
      <c r="T161" s="33">
        <v>811.22</v>
      </c>
    </row>
    <row r="162" spans="1:20" ht="15.75" thickBot="1" x14ac:dyDescent="0.3">
      <c r="A162" s="28"/>
      <c r="B162" s="28"/>
      <c r="C162" s="28"/>
      <c r="D162" s="28"/>
      <c r="E162" s="28"/>
      <c r="F162" s="28" t="s">
        <v>203</v>
      </c>
      <c r="G162" s="28"/>
      <c r="H162" s="28"/>
      <c r="I162" s="28"/>
      <c r="J162" s="28"/>
      <c r="K162" s="29"/>
      <c r="L162" s="28"/>
      <c r="M162" s="28"/>
      <c r="N162" s="28"/>
      <c r="O162" s="28"/>
      <c r="P162" s="28"/>
      <c r="Q162" s="28"/>
      <c r="R162" s="34">
        <f>ROUND(SUM(R158:R161),5)</f>
        <v>811.22</v>
      </c>
      <c r="S162" s="34">
        <f>ROUND(SUM(S158:S161),5)</f>
        <v>0</v>
      </c>
      <c r="T162" s="34">
        <f>T161</f>
        <v>811.22</v>
      </c>
    </row>
    <row r="163" spans="1:20" x14ac:dyDescent="0.25">
      <c r="A163" s="28"/>
      <c r="B163" s="28"/>
      <c r="C163" s="28"/>
      <c r="D163" s="28"/>
      <c r="E163" s="28" t="s">
        <v>68</v>
      </c>
      <c r="F163" s="28"/>
      <c r="G163" s="28"/>
      <c r="H163" s="28"/>
      <c r="I163" s="28"/>
      <c r="J163" s="28"/>
      <c r="K163" s="29"/>
      <c r="L163" s="28"/>
      <c r="M163" s="28"/>
      <c r="N163" s="28"/>
      <c r="O163" s="28"/>
      <c r="P163" s="28"/>
      <c r="Q163" s="28"/>
      <c r="R163" s="32">
        <f>R162</f>
        <v>811.22</v>
      </c>
      <c r="S163" s="32">
        <f>S162</f>
        <v>0</v>
      </c>
      <c r="T163" s="32">
        <f>T162</f>
        <v>811.22</v>
      </c>
    </row>
    <row r="164" spans="1:20" x14ac:dyDescent="0.25">
      <c r="A164" s="25"/>
      <c r="B164" s="25"/>
      <c r="C164" s="25"/>
      <c r="D164" s="25"/>
      <c r="E164" s="25" t="s">
        <v>69</v>
      </c>
      <c r="F164" s="25"/>
      <c r="G164" s="25"/>
      <c r="H164" s="25"/>
      <c r="I164" s="25"/>
      <c r="J164" s="25"/>
      <c r="K164" s="26"/>
      <c r="L164" s="25"/>
      <c r="M164" s="25"/>
      <c r="N164" s="25"/>
      <c r="O164" s="25"/>
      <c r="P164" s="25"/>
      <c r="Q164" s="25"/>
      <c r="R164" s="27"/>
      <c r="S164" s="27"/>
      <c r="T164" s="27"/>
    </row>
    <row r="165" spans="1:20" x14ac:dyDescent="0.25">
      <c r="A165" s="25"/>
      <c r="B165" s="25"/>
      <c r="C165" s="25"/>
      <c r="D165" s="25"/>
      <c r="E165" s="25"/>
      <c r="F165" s="25" t="s">
        <v>70</v>
      </c>
      <c r="G165" s="25"/>
      <c r="H165" s="25"/>
      <c r="I165" s="25"/>
      <c r="J165" s="25"/>
      <c r="K165" s="26"/>
      <c r="L165" s="25"/>
      <c r="M165" s="25"/>
      <c r="N165" s="25"/>
      <c r="O165" s="25"/>
      <c r="P165" s="25"/>
      <c r="Q165" s="25"/>
      <c r="R165" s="27"/>
      <c r="S165" s="27"/>
      <c r="T165" s="27"/>
    </row>
    <row r="166" spans="1:20" ht="15.75" thickBot="1" x14ac:dyDescent="0.3">
      <c r="A166" s="24"/>
      <c r="B166" s="24"/>
      <c r="C166" s="24"/>
      <c r="D166" s="24"/>
      <c r="E166" s="24"/>
      <c r="F166" s="24"/>
      <c r="G166" s="24"/>
      <c r="H166" s="24"/>
      <c r="I166" s="28"/>
      <c r="J166" s="28" t="s">
        <v>242</v>
      </c>
      <c r="K166" s="29">
        <v>44865</v>
      </c>
      <c r="L166" s="28" t="s">
        <v>298</v>
      </c>
      <c r="M166" s="28"/>
      <c r="N166" s="28" t="s">
        <v>446</v>
      </c>
      <c r="O166" s="28" t="s">
        <v>587</v>
      </c>
      <c r="P166" s="30"/>
      <c r="Q166" s="28" t="s">
        <v>593</v>
      </c>
      <c r="R166" s="31">
        <v>106.95</v>
      </c>
      <c r="S166" s="31"/>
      <c r="T166" s="31">
        <v>106.95</v>
      </c>
    </row>
    <row r="167" spans="1:20" x14ac:dyDescent="0.25">
      <c r="A167" s="28"/>
      <c r="B167" s="28"/>
      <c r="C167" s="28"/>
      <c r="D167" s="28"/>
      <c r="E167" s="28"/>
      <c r="F167" s="28" t="s">
        <v>204</v>
      </c>
      <c r="G167" s="28"/>
      <c r="H167" s="28"/>
      <c r="I167" s="28"/>
      <c r="J167" s="28"/>
      <c r="K167" s="29"/>
      <c r="L167" s="28"/>
      <c r="M167" s="28"/>
      <c r="N167" s="28"/>
      <c r="O167" s="28"/>
      <c r="P167" s="28"/>
      <c r="Q167" s="28"/>
      <c r="R167" s="32">
        <f>ROUND(SUM(R165:R166),5)</f>
        <v>106.95</v>
      </c>
      <c r="S167" s="32">
        <f>ROUND(SUM(S165:S166),5)</f>
        <v>0</v>
      </c>
      <c r="T167" s="32">
        <f>T166</f>
        <v>106.95</v>
      </c>
    </row>
    <row r="168" spans="1:20" x14ac:dyDescent="0.25">
      <c r="A168" s="25"/>
      <c r="B168" s="25"/>
      <c r="C168" s="25"/>
      <c r="D168" s="25"/>
      <c r="E168" s="25"/>
      <c r="F168" s="25" t="s">
        <v>72</v>
      </c>
      <c r="G168" s="25"/>
      <c r="H168" s="25"/>
      <c r="I168" s="25"/>
      <c r="J168" s="25"/>
      <c r="K168" s="26"/>
      <c r="L168" s="25"/>
      <c r="M168" s="25"/>
      <c r="N168" s="25"/>
      <c r="O168" s="25"/>
      <c r="P168" s="25"/>
      <c r="Q168" s="25"/>
      <c r="R168" s="27"/>
      <c r="S168" s="27"/>
      <c r="T168" s="27"/>
    </row>
    <row r="169" spans="1:20" ht="15.75" thickBot="1" x14ac:dyDescent="0.3">
      <c r="A169" s="24"/>
      <c r="B169" s="24"/>
      <c r="C169" s="24"/>
      <c r="D169" s="24"/>
      <c r="E169" s="24"/>
      <c r="F169" s="24"/>
      <c r="G169" s="24"/>
      <c r="H169" s="24"/>
      <c r="I169" s="28"/>
      <c r="J169" s="28" t="s">
        <v>244</v>
      </c>
      <c r="K169" s="29">
        <v>44848</v>
      </c>
      <c r="L169" s="28" t="s">
        <v>299</v>
      </c>
      <c r="M169" s="28" t="s">
        <v>361</v>
      </c>
      <c r="N169" s="28" t="s">
        <v>447</v>
      </c>
      <c r="O169" s="28" t="s">
        <v>587</v>
      </c>
      <c r="P169" s="30"/>
      <c r="Q169" s="28" t="s">
        <v>592</v>
      </c>
      <c r="R169" s="31">
        <v>510.75</v>
      </c>
      <c r="S169" s="31"/>
      <c r="T169" s="31">
        <v>510.75</v>
      </c>
    </row>
    <row r="170" spans="1:20" x14ac:dyDescent="0.25">
      <c r="A170" s="28"/>
      <c r="B170" s="28"/>
      <c r="C170" s="28"/>
      <c r="D170" s="28"/>
      <c r="E170" s="28"/>
      <c r="F170" s="28" t="s">
        <v>205</v>
      </c>
      <c r="G170" s="28"/>
      <c r="H170" s="28"/>
      <c r="I170" s="28"/>
      <c r="J170" s="28"/>
      <c r="K170" s="29"/>
      <c r="L170" s="28"/>
      <c r="M170" s="28"/>
      <c r="N170" s="28"/>
      <c r="O170" s="28"/>
      <c r="P170" s="28"/>
      <c r="Q170" s="28"/>
      <c r="R170" s="32">
        <f>ROUND(SUM(R168:R169),5)</f>
        <v>510.75</v>
      </c>
      <c r="S170" s="32">
        <f>ROUND(SUM(S168:S169),5)</f>
        <v>0</v>
      </c>
      <c r="T170" s="32">
        <f>T169</f>
        <v>510.75</v>
      </c>
    </row>
    <row r="171" spans="1:20" x14ac:dyDescent="0.25">
      <c r="A171" s="25"/>
      <c r="B171" s="25"/>
      <c r="C171" s="25"/>
      <c r="D171" s="25"/>
      <c r="E171" s="25"/>
      <c r="F171" s="25" t="s">
        <v>73</v>
      </c>
      <c r="G171" s="25"/>
      <c r="H171" s="25"/>
      <c r="I171" s="25"/>
      <c r="J171" s="25"/>
      <c r="K171" s="26"/>
      <c r="L171" s="25"/>
      <c r="M171" s="25"/>
      <c r="N171" s="25"/>
      <c r="O171" s="25"/>
      <c r="P171" s="25"/>
      <c r="Q171" s="25"/>
      <c r="R171" s="27"/>
      <c r="S171" s="27"/>
      <c r="T171" s="27"/>
    </row>
    <row r="172" spans="1:20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 t="s">
        <v>244</v>
      </c>
      <c r="K172" s="29">
        <v>44837</v>
      </c>
      <c r="L172" s="28" t="s">
        <v>300</v>
      </c>
      <c r="M172" s="28" t="s">
        <v>354</v>
      </c>
      <c r="N172" s="28" t="s">
        <v>448</v>
      </c>
      <c r="O172" s="28" t="s">
        <v>587</v>
      </c>
      <c r="P172" s="30"/>
      <c r="Q172" s="28" t="s">
        <v>592</v>
      </c>
      <c r="R172" s="32">
        <v>690.43</v>
      </c>
      <c r="S172" s="32"/>
      <c r="T172" s="32">
        <v>690.43</v>
      </c>
    </row>
    <row r="173" spans="1:20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 t="s">
        <v>244</v>
      </c>
      <c r="K173" s="29">
        <v>44844</v>
      </c>
      <c r="L173" s="28" t="s">
        <v>301</v>
      </c>
      <c r="M173" s="28" t="s">
        <v>354</v>
      </c>
      <c r="N173" s="28" t="s">
        <v>449</v>
      </c>
      <c r="O173" s="28" t="s">
        <v>587</v>
      </c>
      <c r="P173" s="30"/>
      <c r="Q173" s="28" t="s">
        <v>592</v>
      </c>
      <c r="R173" s="32">
        <v>1203</v>
      </c>
      <c r="S173" s="32"/>
      <c r="T173" s="32">
        <v>1893.43</v>
      </c>
    </row>
    <row r="174" spans="1:20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 t="s">
        <v>244</v>
      </c>
      <c r="K174" s="29">
        <v>44845</v>
      </c>
      <c r="L174" s="28" t="s">
        <v>302</v>
      </c>
      <c r="M174" s="28" t="s">
        <v>354</v>
      </c>
      <c r="N174" s="28" t="s">
        <v>450</v>
      </c>
      <c r="O174" s="28" t="s">
        <v>587</v>
      </c>
      <c r="P174" s="30"/>
      <c r="Q174" s="28" t="s">
        <v>592</v>
      </c>
      <c r="R174" s="32">
        <v>98.59</v>
      </c>
      <c r="S174" s="32"/>
      <c r="T174" s="32">
        <v>1992.02</v>
      </c>
    </row>
    <row r="175" spans="1:20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 t="s">
        <v>244</v>
      </c>
      <c r="K175" s="29">
        <v>44848</v>
      </c>
      <c r="L175" s="28" t="s">
        <v>303</v>
      </c>
      <c r="M175" s="28" t="s">
        <v>362</v>
      </c>
      <c r="N175" s="28" t="s">
        <v>451</v>
      </c>
      <c r="O175" s="28" t="s">
        <v>587</v>
      </c>
      <c r="P175" s="30"/>
      <c r="Q175" s="28" t="s">
        <v>592</v>
      </c>
      <c r="R175" s="32">
        <v>1206.05</v>
      </c>
      <c r="S175" s="32"/>
      <c r="T175" s="32">
        <v>3198.07</v>
      </c>
    </row>
    <row r="176" spans="1:20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 t="s">
        <v>244</v>
      </c>
      <c r="K176" s="29">
        <v>44848</v>
      </c>
      <c r="L176" s="28" t="s">
        <v>304</v>
      </c>
      <c r="M176" s="28" t="s">
        <v>362</v>
      </c>
      <c r="N176" s="28" t="s">
        <v>451</v>
      </c>
      <c r="O176" s="28" t="s">
        <v>587</v>
      </c>
      <c r="P176" s="30"/>
      <c r="Q176" s="28" t="s">
        <v>592</v>
      </c>
      <c r="R176" s="32">
        <v>306.7</v>
      </c>
      <c r="S176" s="32"/>
      <c r="T176" s="32">
        <v>3504.77</v>
      </c>
    </row>
    <row r="177" spans="1:20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 t="s">
        <v>244</v>
      </c>
      <c r="K177" s="29">
        <v>44858</v>
      </c>
      <c r="L177" s="28" t="s">
        <v>305</v>
      </c>
      <c r="M177" s="28" t="s">
        <v>354</v>
      </c>
      <c r="N177" s="28" t="s">
        <v>452</v>
      </c>
      <c r="O177" s="28" t="s">
        <v>587</v>
      </c>
      <c r="P177" s="30"/>
      <c r="Q177" s="28" t="s">
        <v>592</v>
      </c>
      <c r="R177" s="32">
        <v>180.92</v>
      </c>
      <c r="S177" s="32"/>
      <c r="T177" s="32">
        <v>3685.69</v>
      </c>
    </row>
    <row r="178" spans="1:20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 t="s">
        <v>242</v>
      </c>
      <c r="K178" s="29">
        <v>44865</v>
      </c>
      <c r="L178" s="28" t="s">
        <v>298</v>
      </c>
      <c r="M178" s="28"/>
      <c r="N178" s="28" t="s">
        <v>453</v>
      </c>
      <c r="O178" s="28" t="s">
        <v>587</v>
      </c>
      <c r="P178" s="30"/>
      <c r="Q178" s="28" t="s">
        <v>593</v>
      </c>
      <c r="R178" s="32">
        <v>96.69</v>
      </c>
      <c r="S178" s="32"/>
      <c r="T178" s="32">
        <v>3782.38</v>
      </c>
    </row>
    <row r="179" spans="1:20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 t="s">
        <v>242</v>
      </c>
      <c r="K179" s="29">
        <v>44865</v>
      </c>
      <c r="L179" s="28" t="s">
        <v>298</v>
      </c>
      <c r="M179" s="28"/>
      <c r="N179" s="28" t="s">
        <v>454</v>
      </c>
      <c r="O179" s="28" t="s">
        <v>587</v>
      </c>
      <c r="P179" s="30"/>
      <c r="Q179" s="28" t="s">
        <v>593</v>
      </c>
      <c r="R179" s="32">
        <v>25.79</v>
      </c>
      <c r="S179" s="32"/>
      <c r="T179" s="32">
        <v>3808.17</v>
      </c>
    </row>
    <row r="180" spans="1:20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 t="s">
        <v>242</v>
      </c>
      <c r="K180" s="29">
        <v>44865</v>
      </c>
      <c r="L180" s="28" t="s">
        <v>298</v>
      </c>
      <c r="M180" s="28"/>
      <c r="N180" s="28" t="s">
        <v>455</v>
      </c>
      <c r="O180" s="28" t="s">
        <v>587</v>
      </c>
      <c r="P180" s="30"/>
      <c r="Q180" s="28" t="s">
        <v>593</v>
      </c>
      <c r="R180" s="32">
        <v>17.89</v>
      </c>
      <c r="S180" s="32"/>
      <c r="T180" s="32">
        <v>3826.06</v>
      </c>
    </row>
    <row r="181" spans="1:20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 t="s">
        <v>242</v>
      </c>
      <c r="K181" s="29">
        <v>44865</v>
      </c>
      <c r="L181" s="28" t="s">
        <v>298</v>
      </c>
      <c r="M181" s="28"/>
      <c r="N181" s="28" t="s">
        <v>456</v>
      </c>
      <c r="O181" s="28" t="s">
        <v>587</v>
      </c>
      <c r="P181" s="30"/>
      <c r="Q181" s="28" t="s">
        <v>593</v>
      </c>
      <c r="R181" s="32">
        <v>24.36</v>
      </c>
      <c r="S181" s="32"/>
      <c r="T181" s="32">
        <v>3850.42</v>
      </c>
    </row>
    <row r="182" spans="1:20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 t="s">
        <v>242</v>
      </c>
      <c r="K182" s="29">
        <v>44865</v>
      </c>
      <c r="L182" s="28" t="s">
        <v>298</v>
      </c>
      <c r="M182" s="28"/>
      <c r="N182" s="28" t="s">
        <v>457</v>
      </c>
      <c r="O182" s="28" t="s">
        <v>587</v>
      </c>
      <c r="P182" s="30"/>
      <c r="Q182" s="28" t="s">
        <v>593</v>
      </c>
      <c r="R182" s="32">
        <v>6.54</v>
      </c>
      <c r="S182" s="32"/>
      <c r="T182" s="32">
        <v>3856.96</v>
      </c>
    </row>
    <row r="183" spans="1:20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 t="s">
        <v>242</v>
      </c>
      <c r="K183" s="29">
        <v>44865</v>
      </c>
      <c r="L183" s="28" t="s">
        <v>298</v>
      </c>
      <c r="M183" s="28"/>
      <c r="N183" s="28" t="s">
        <v>458</v>
      </c>
      <c r="O183" s="28" t="s">
        <v>587</v>
      </c>
      <c r="P183" s="30"/>
      <c r="Q183" s="28" t="s">
        <v>593</v>
      </c>
      <c r="R183" s="32">
        <v>10.82</v>
      </c>
      <c r="S183" s="32"/>
      <c r="T183" s="32">
        <v>3867.78</v>
      </c>
    </row>
    <row r="184" spans="1:20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 t="s">
        <v>242</v>
      </c>
      <c r="K184" s="29">
        <v>44865</v>
      </c>
      <c r="L184" s="28" t="s">
        <v>298</v>
      </c>
      <c r="M184" s="28"/>
      <c r="N184" s="28" t="s">
        <v>459</v>
      </c>
      <c r="O184" s="28" t="s">
        <v>587</v>
      </c>
      <c r="P184" s="30"/>
      <c r="Q184" s="28" t="s">
        <v>593</v>
      </c>
      <c r="R184" s="32">
        <v>17.59</v>
      </c>
      <c r="S184" s="32"/>
      <c r="T184" s="32">
        <v>3885.37</v>
      </c>
    </row>
    <row r="185" spans="1:20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 t="s">
        <v>242</v>
      </c>
      <c r="K185" s="29">
        <v>44865</v>
      </c>
      <c r="L185" s="28" t="s">
        <v>298</v>
      </c>
      <c r="M185" s="28"/>
      <c r="N185" s="28" t="s">
        <v>460</v>
      </c>
      <c r="O185" s="28" t="s">
        <v>587</v>
      </c>
      <c r="P185" s="30"/>
      <c r="Q185" s="28" t="s">
        <v>593</v>
      </c>
      <c r="R185" s="32">
        <v>43.74</v>
      </c>
      <c r="S185" s="32"/>
      <c r="T185" s="32">
        <v>3929.11</v>
      </c>
    </row>
    <row r="186" spans="1:20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 t="s">
        <v>242</v>
      </c>
      <c r="K186" s="29">
        <v>44865</v>
      </c>
      <c r="L186" s="28" t="s">
        <v>298</v>
      </c>
      <c r="M186" s="28"/>
      <c r="N186" s="28" t="s">
        <v>461</v>
      </c>
      <c r="O186" s="28" t="s">
        <v>587</v>
      </c>
      <c r="P186" s="30"/>
      <c r="Q186" s="28" t="s">
        <v>593</v>
      </c>
      <c r="R186" s="32">
        <v>7.26</v>
      </c>
      <c r="S186" s="32"/>
      <c r="T186" s="32">
        <v>3936.37</v>
      </c>
    </row>
    <row r="187" spans="1:20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 t="s">
        <v>242</v>
      </c>
      <c r="K187" s="29">
        <v>44865</v>
      </c>
      <c r="L187" s="28" t="s">
        <v>298</v>
      </c>
      <c r="M187" s="28"/>
      <c r="N187" s="28" t="s">
        <v>462</v>
      </c>
      <c r="O187" s="28" t="s">
        <v>587</v>
      </c>
      <c r="P187" s="30"/>
      <c r="Q187" s="28" t="s">
        <v>593</v>
      </c>
      <c r="R187" s="32">
        <v>41.73</v>
      </c>
      <c r="S187" s="32"/>
      <c r="T187" s="32">
        <v>3978.1</v>
      </c>
    </row>
    <row r="188" spans="1:20" ht="15.75" thickBot="1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 t="s">
        <v>242</v>
      </c>
      <c r="K188" s="29">
        <v>44865</v>
      </c>
      <c r="L188" s="28" t="s">
        <v>298</v>
      </c>
      <c r="M188" s="28"/>
      <c r="N188" s="28" t="s">
        <v>463</v>
      </c>
      <c r="O188" s="28" t="s">
        <v>587</v>
      </c>
      <c r="P188" s="30"/>
      <c r="Q188" s="28" t="s">
        <v>593</v>
      </c>
      <c r="R188" s="33">
        <v>6.3</v>
      </c>
      <c r="S188" s="33"/>
      <c r="T188" s="33">
        <v>3984.4</v>
      </c>
    </row>
    <row r="189" spans="1:20" ht="15.75" thickBot="1" x14ac:dyDescent="0.3">
      <c r="A189" s="28"/>
      <c r="B189" s="28"/>
      <c r="C189" s="28"/>
      <c r="D189" s="28"/>
      <c r="E189" s="28"/>
      <c r="F189" s="28" t="s">
        <v>206</v>
      </c>
      <c r="G189" s="28"/>
      <c r="H189" s="28"/>
      <c r="I189" s="28"/>
      <c r="J189" s="28"/>
      <c r="K189" s="29"/>
      <c r="L189" s="28"/>
      <c r="M189" s="28"/>
      <c r="N189" s="28"/>
      <c r="O189" s="28"/>
      <c r="P189" s="28"/>
      <c r="Q189" s="28"/>
      <c r="R189" s="34">
        <f>ROUND(SUM(R171:R188),5)</f>
        <v>3984.4</v>
      </c>
      <c r="S189" s="34">
        <f>ROUND(SUM(S171:S188),5)</f>
        <v>0</v>
      </c>
      <c r="T189" s="34">
        <f>T188</f>
        <v>3984.4</v>
      </c>
    </row>
    <row r="190" spans="1:20" x14ac:dyDescent="0.25">
      <c r="A190" s="28"/>
      <c r="B190" s="28"/>
      <c r="C190" s="28"/>
      <c r="D190" s="28"/>
      <c r="E190" s="28" t="s">
        <v>75</v>
      </c>
      <c r="F190" s="28"/>
      <c r="G190" s="28"/>
      <c r="H190" s="28"/>
      <c r="I190" s="28"/>
      <c r="J190" s="28"/>
      <c r="K190" s="29"/>
      <c r="L190" s="28"/>
      <c r="M190" s="28"/>
      <c r="N190" s="28"/>
      <c r="O190" s="28"/>
      <c r="P190" s="28"/>
      <c r="Q190" s="28"/>
      <c r="R190" s="32">
        <f>ROUND(R167+R170+R189,5)</f>
        <v>4602.1000000000004</v>
      </c>
      <c r="S190" s="32">
        <f>ROUND(S167+S170+S189,5)</f>
        <v>0</v>
      </c>
      <c r="T190" s="32">
        <f>ROUND(T167+T170+T189,5)</f>
        <v>4602.1000000000004</v>
      </c>
    </row>
    <row r="191" spans="1:20" x14ac:dyDescent="0.25">
      <c r="A191" s="25"/>
      <c r="B191" s="25"/>
      <c r="C191" s="25"/>
      <c r="D191" s="25"/>
      <c r="E191" s="25" t="s">
        <v>76</v>
      </c>
      <c r="F191" s="25"/>
      <c r="G191" s="25"/>
      <c r="H191" s="25"/>
      <c r="I191" s="25"/>
      <c r="J191" s="25"/>
      <c r="K191" s="26"/>
      <c r="L191" s="25"/>
      <c r="M191" s="25"/>
      <c r="N191" s="25"/>
      <c r="O191" s="25"/>
      <c r="P191" s="25"/>
      <c r="Q191" s="25"/>
      <c r="R191" s="27"/>
      <c r="S191" s="27"/>
      <c r="T191" s="27"/>
    </row>
    <row r="192" spans="1:20" x14ac:dyDescent="0.25">
      <c r="A192" s="25"/>
      <c r="B192" s="25"/>
      <c r="C192" s="25"/>
      <c r="D192" s="25"/>
      <c r="E192" s="25"/>
      <c r="F192" s="25" t="s">
        <v>77</v>
      </c>
      <c r="G192" s="25"/>
      <c r="H192" s="25"/>
      <c r="I192" s="25"/>
      <c r="J192" s="25"/>
      <c r="K192" s="26"/>
      <c r="L192" s="25"/>
      <c r="M192" s="25"/>
      <c r="N192" s="25"/>
      <c r="O192" s="25"/>
      <c r="P192" s="25"/>
      <c r="Q192" s="25"/>
      <c r="R192" s="27"/>
      <c r="S192" s="27"/>
      <c r="T192" s="27"/>
    </row>
    <row r="193" spans="1:20" ht="15.75" thickBot="1" x14ac:dyDescent="0.3">
      <c r="A193" s="24"/>
      <c r="B193" s="24"/>
      <c r="C193" s="24"/>
      <c r="D193" s="24"/>
      <c r="E193" s="24"/>
      <c r="F193" s="24"/>
      <c r="G193" s="24"/>
      <c r="H193" s="24"/>
      <c r="I193" s="28"/>
      <c r="J193" s="28" t="s">
        <v>244</v>
      </c>
      <c r="K193" s="29">
        <v>44835</v>
      </c>
      <c r="L193" s="28" t="s">
        <v>306</v>
      </c>
      <c r="M193" s="28" t="s">
        <v>363</v>
      </c>
      <c r="N193" s="28" t="s">
        <v>464</v>
      </c>
      <c r="O193" s="28" t="s">
        <v>587</v>
      </c>
      <c r="P193" s="30"/>
      <c r="Q193" s="28" t="s">
        <v>592</v>
      </c>
      <c r="R193" s="31">
        <v>7000</v>
      </c>
      <c r="S193" s="31"/>
      <c r="T193" s="31">
        <v>7000</v>
      </c>
    </row>
    <row r="194" spans="1:20" x14ac:dyDescent="0.25">
      <c r="A194" s="28"/>
      <c r="B194" s="28"/>
      <c r="C194" s="28"/>
      <c r="D194" s="28"/>
      <c r="E194" s="28"/>
      <c r="F194" s="28" t="s">
        <v>207</v>
      </c>
      <c r="G194" s="28"/>
      <c r="H194" s="28"/>
      <c r="I194" s="28"/>
      <c r="J194" s="28"/>
      <c r="K194" s="29"/>
      <c r="L194" s="28"/>
      <c r="M194" s="28"/>
      <c r="N194" s="28"/>
      <c r="O194" s="28"/>
      <c r="P194" s="28"/>
      <c r="Q194" s="28"/>
      <c r="R194" s="32">
        <f>ROUND(SUM(R192:R193),5)</f>
        <v>7000</v>
      </c>
      <c r="S194" s="32">
        <f>ROUND(SUM(S192:S193),5)</f>
        <v>0</v>
      </c>
      <c r="T194" s="32">
        <f>T193</f>
        <v>7000</v>
      </c>
    </row>
    <row r="195" spans="1:20" x14ac:dyDescent="0.25">
      <c r="A195" s="25"/>
      <c r="B195" s="25"/>
      <c r="C195" s="25"/>
      <c r="D195" s="25"/>
      <c r="E195" s="25"/>
      <c r="F195" s="25" t="s">
        <v>78</v>
      </c>
      <c r="G195" s="25"/>
      <c r="H195" s="25"/>
      <c r="I195" s="25"/>
      <c r="J195" s="25"/>
      <c r="K195" s="26"/>
      <c r="L195" s="25"/>
      <c r="M195" s="25"/>
      <c r="N195" s="25"/>
      <c r="O195" s="25"/>
      <c r="P195" s="25"/>
      <c r="Q195" s="25"/>
      <c r="R195" s="27"/>
      <c r="S195" s="27"/>
      <c r="T195" s="27"/>
    </row>
    <row r="196" spans="1:20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 t="s">
        <v>244</v>
      </c>
      <c r="K196" s="29">
        <v>44851</v>
      </c>
      <c r="L196" s="28" t="s">
        <v>307</v>
      </c>
      <c r="M196" s="28" t="s">
        <v>364</v>
      </c>
      <c r="N196" s="28" t="s">
        <v>465</v>
      </c>
      <c r="O196" s="28" t="s">
        <v>587</v>
      </c>
      <c r="P196" s="30"/>
      <c r="Q196" s="28" t="s">
        <v>592</v>
      </c>
      <c r="R196" s="32">
        <v>2388.65</v>
      </c>
      <c r="S196" s="32"/>
      <c r="T196" s="32">
        <v>2388.65</v>
      </c>
    </row>
    <row r="197" spans="1:20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 t="s">
        <v>244</v>
      </c>
      <c r="K197" s="29">
        <v>44858</v>
      </c>
      <c r="L197" s="28" t="s">
        <v>308</v>
      </c>
      <c r="M197" s="28" t="s">
        <v>365</v>
      </c>
      <c r="N197" s="28" t="s">
        <v>466</v>
      </c>
      <c r="O197" s="28" t="s">
        <v>587</v>
      </c>
      <c r="P197" s="30"/>
      <c r="Q197" s="28" t="s">
        <v>592</v>
      </c>
      <c r="R197" s="32">
        <v>40.53</v>
      </c>
      <c r="S197" s="32"/>
      <c r="T197" s="32">
        <v>2429.1799999999998</v>
      </c>
    </row>
    <row r="198" spans="1:20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 t="s">
        <v>244</v>
      </c>
      <c r="K198" s="29">
        <v>44860</v>
      </c>
      <c r="L198" s="28" t="s">
        <v>309</v>
      </c>
      <c r="M198" s="28" t="s">
        <v>366</v>
      </c>
      <c r="N198" s="28" t="s">
        <v>467</v>
      </c>
      <c r="O198" s="28" t="s">
        <v>587</v>
      </c>
      <c r="P198" s="30"/>
      <c r="Q198" s="28" t="s">
        <v>592</v>
      </c>
      <c r="R198" s="32">
        <v>16.3</v>
      </c>
      <c r="S198" s="32"/>
      <c r="T198" s="32">
        <v>2445.48</v>
      </c>
    </row>
    <row r="199" spans="1:20" ht="15.75" thickBot="1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 t="s">
        <v>244</v>
      </c>
      <c r="K199" s="29">
        <v>44865</v>
      </c>
      <c r="L199" s="28" t="s">
        <v>310</v>
      </c>
      <c r="M199" s="28" t="s">
        <v>367</v>
      </c>
      <c r="N199" s="28" t="s">
        <v>468</v>
      </c>
      <c r="O199" s="28" t="s">
        <v>587</v>
      </c>
      <c r="P199" s="30"/>
      <c r="Q199" s="28" t="s">
        <v>592</v>
      </c>
      <c r="R199" s="31">
        <v>533.24</v>
      </c>
      <c r="S199" s="31"/>
      <c r="T199" s="31">
        <v>2978.72</v>
      </c>
    </row>
    <row r="200" spans="1:20" x14ac:dyDescent="0.25">
      <c r="A200" s="28"/>
      <c r="B200" s="28"/>
      <c r="C200" s="28"/>
      <c r="D200" s="28"/>
      <c r="E200" s="28"/>
      <c r="F200" s="28" t="s">
        <v>208</v>
      </c>
      <c r="G200" s="28"/>
      <c r="H200" s="28"/>
      <c r="I200" s="28"/>
      <c r="J200" s="28"/>
      <c r="K200" s="29"/>
      <c r="L200" s="28"/>
      <c r="M200" s="28"/>
      <c r="N200" s="28"/>
      <c r="O200" s="28"/>
      <c r="P200" s="28"/>
      <c r="Q200" s="28"/>
      <c r="R200" s="32">
        <f>ROUND(SUM(R195:R199),5)</f>
        <v>2978.72</v>
      </c>
      <c r="S200" s="32">
        <f>ROUND(SUM(S195:S199),5)</f>
        <v>0</v>
      </c>
      <c r="T200" s="32">
        <f>T199</f>
        <v>2978.72</v>
      </c>
    </row>
    <row r="201" spans="1:20" x14ac:dyDescent="0.25">
      <c r="A201" s="25"/>
      <c r="B201" s="25"/>
      <c r="C201" s="25"/>
      <c r="D201" s="25"/>
      <c r="E201" s="25"/>
      <c r="F201" s="25" t="s">
        <v>209</v>
      </c>
      <c r="G201" s="25"/>
      <c r="H201" s="25"/>
      <c r="I201" s="25"/>
      <c r="J201" s="25"/>
      <c r="K201" s="26"/>
      <c r="L201" s="25"/>
      <c r="M201" s="25"/>
      <c r="N201" s="25"/>
      <c r="O201" s="25"/>
      <c r="P201" s="25"/>
      <c r="Q201" s="25"/>
      <c r="R201" s="27"/>
      <c r="S201" s="27"/>
      <c r="T201" s="27"/>
    </row>
    <row r="202" spans="1:20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 t="s">
        <v>242</v>
      </c>
      <c r="K202" s="29">
        <v>44835</v>
      </c>
      <c r="L202" s="28" t="s">
        <v>311</v>
      </c>
      <c r="M202" s="28"/>
      <c r="N202" s="28" t="s">
        <v>469</v>
      </c>
      <c r="O202" s="28" t="s">
        <v>587</v>
      </c>
      <c r="P202" s="30"/>
      <c r="Q202" s="28" t="s">
        <v>588</v>
      </c>
      <c r="R202" s="32">
        <v>340.18</v>
      </c>
      <c r="S202" s="32"/>
      <c r="T202" s="32">
        <v>340.18</v>
      </c>
    </row>
    <row r="203" spans="1:20" ht="15.75" thickBot="1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 t="s">
        <v>242</v>
      </c>
      <c r="K203" s="29">
        <v>44865</v>
      </c>
      <c r="L203" s="28" t="s">
        <v>311</v>
      </c>
      <c r="M203" s="28"/>
      <c r="N203" s="28" t="s">
        <v>470</v>
      </c>
      <c r="O203" s="28" t="s">
        <v>587</v>
      </c>
      <c r="P203" s="30"/>
      <c r="Q203" s="28" t="s">
        <v>588</v>
      </c>
      <c r="R203" s="31">
        <v>340.18</v>
      </c>
      <c r="S203" s="31"/>
      <c r="T203" s="31">
        <v>680.36</v>
      </c>
    </row>
    <row r="204" spans="1:20" x14ac:dyDescent="0.25">
      <c r="A204" s="28"/>
      <c r="B204" s="28"/>
      <c r="C204" s="28"/>
      <c r="D204" s="28"/>
      <c r="E204" s="28"/>
      <c r="F204" s="28" t="s">
        <v>210</v>
      </c>
      <c r="G204" s="28"/>
      <c r="H204" s="28"/>
      <c r="I204" s="28"/>
      <c r="J204" s="28"/>
      <c r="K204" s="29"/>
      <c r="L204" s="28"/>
      <c r="M204" s="28"/>
      <c r="N204" s="28"/>
      <c r="O204" s="28"/>
      <c r="P204" s="28"/>
      <c r="Q204" s="28"/>
      <c r="R204" s="32">
        <f>ROUND(SUM(R201:R203),5)</f>
        <v>680.36</v>
      </c>
      <c r="S204" s="32">
        <f>ROUND(SUM(S201:S203),5)</f>
        <v>0</v>
      </c>
      <c r="T204" s="32">
        <f>T203</f>
        <v>680.36</v>
      </c>
    </row>
    <row r="205" spans="1:20" x14ac:dyDescent="0.25">
      <c r="A205" s="25"/>
      <c r="B205" s="25"/>
      <c r="C205" s="25"/>
      <c r="D205" s="25"/>
      <c r="E205" s="25"/>
      <c r="F205" s="25" t="s">
        <v>79</v>
      </c>
      <c r="G205" s="25"/>
      <c r="H205" s="25"/>
      <c r="I205" s="25"/>
      <c r="J205" s="25"/>
      <c r="K205" s="26"/>
      <c r="L205" s="25"/>
      <c r="M205" s="25"/>
      <c r="N205" s="25"/>
      <c r="O205" s="25"/>
      <c r="P205" s="25"/>
      <c r="Q205" s="25"/>
      <c r="R205" s="27"/>
      <c r="S205" s="27"/>
      <c r="T205" s="27"/>
    </row>
    <row r="206" spans="1:20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 t="s">
        <v>244</v>
      </c>
      <c r="K206" s="29">
        <v>44865</v>
      </c>
      <c r="L206" s="28" t="s">
        <v>312</v>
      </c>
      <c r="M206" s="28" t="s">
        <v>368</v>
      </c>
      <c r="N206" s="28" t="s">
        <v>465</v>
      </c>
      <c r="O206" s="28" t="s">
        <v>587</v>
      </c>
      <c r="P206" s="30"/>
      <c r="Q206" s="28" t="s">
        <v>592</v>
      </c>
      <c r="R206" s="32">
        <v>21.16</v>
      </c>
      <c r="S206" s="32"/>
      <c r="T206" s="32">
        <v>21.16</v>
      </c>
    </row>
    <row r="207" spans="1:20" ht="15.75" thickBot="1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 t="s">
        <v>242</v>
      </c>
      <c r="K207" s="29">
        <v>44865</v>
      </c>
      <c r="L207" s="28" t="s">
        <v>298</v>
      </c>
      <c r="M207" s="28"/>
      <c r="N207" s="28" t="s">
        <v>471</v>
      </c>
      <c r="O207" s="28" t="s">
        <v>587</v>
      </c>
      <c r="P207" s="30"/>
      <c r="Q207" s="28" t="s">
        <v>593</v>
      </c>
      <c r="R207" s="33">
        <v>32.729999999999997</v>
      </c>
      <c r="S207" s="33"/>
      <c r="T207" s="33">
        <v>53.89</v>
      </c>
    </row>
    <row r="208" spans="1:20" ht="15.75" thickBot="1" x14ac:dyDescent="0.3">
      <c r="A208" s="28"/>
      <c r="B208" s="28"/>
      <c r="C208" s="28"/>
      <c r="D208" s="28"/>
      <c r="E208" s="28"/>
      <c r="F208" s="28" t="s">
        <v>211</v>
      </c>
      <c r="G208" s="28"/>
      <c r="H208" s="28"/>
      <c r="I208" s="28"/>
      <c r="J208" s="28"/>
      <c r="K208" s="29"/>
      <c r="L208" s="28"/>
      <c r="M208" s="28"/>
      <c r="N208" s="28"/>
      <c r="O208" s="28"/>
      <c r="P208" s="28"/>
      <c r="Q208" s="28"/>
      <c r="R208" s="34">
        <f>ROUND(SUM(R205:R207),5)</f>
        <v>53.89</v>
      </c>
      <c r="S208" s="34">
        <f>ROUND(SUM(S205:S207),5)</f>
        <v>0</v>
      </c>
      <c r="T208" s="34">
        <f>T207</f>
        <v>53.89</v>
      </c>
    </row>
    <row r="209" spans="1:20" x14ac:dyDescent="0.25">
      <c r="A209" s="28"/>
      <c r="B209" s="28"/>
      <c r="C209" s="28"/>
      <c r="D209" s="28"/>
      <c r="E209" s="28" t="s">
        <v>82</v>
      </c>
      <c r="F209" s="28"/>
      <c r="G209" s="28"/>
      <c r="H209" s="28"/>
      <c r="I209" s="28"/>
      <c r="J209" s="28"/>
      <c r="K209" s="29"/>
      <c r="L209" s="28"/>
      <c r="M209" s="28"/>
      <c r="N209" s="28"/>
      <c r="O209" s="28"/>
      <c r="P209" s="28"/>
      <c r="Q209" s="28"/>
      <c r="R209" s="32">
        <f>ROUND(R194+R200+R204+R208,5)</f>
        <v>10712.97</v>
      </c>
      <c r="S209" s="32">
        <f>ROUND(S194+S200+S204+S208,5)</f>
        <v>0</v>
      </c>
      <c r="T209" s="32">
        <f>ROUND(T194+T200+T204+T208,5)</f>
        <v>10712.97</v>
      </c>
    </row>
    <row r="210" spans="1:20" x14ac:dyDescent="0.25">
      <c r="A210" s="25"/>
      <c r="B210" s="25"/>
      <c r="C210" s="25"/>
      <c r="D210" s="25"/>
      <c r="E210" s="25" t="s">
        <v>83</v>
      </c>
      <c r="F210" s="25"/>
      <c r="G210" s="25"/>
      <c r="H210" s="25"/>
      <c r="I210" s="25"/>
      <c r="J210" s="25"/>
      <c r="K210" s="26"/>
      <c r="L210" s="25"/>
      <c r="M210" s="25"/>
      <c r="N210" s="25"/>
      <c r="O210" s="25"/>
      <c r="P210" s="25"/>
      <c r="Q210" s="25"/>
      <c r="R210" s="27"/>
      <c r="S210" s="27"/>
      <c r="T210" s="27"/>
    </row>
    <row r="211" spans="1:20" x14ac:dyDescent="0.25">
      <c r="A211" s="25"/>
      <c r="B211" s="25"/>
      <c r="C211" s="25"/>
      <c r="D211" s="25"/>
      <c r="E211" s="25"/>
      <c r="F211" s="25" t="s">
        <v>85</v>
      </c>
      <c r="G211" s="25"/>
      <c r="H211" s="25"/>
      <c r="I211" s="25"/>
      <c r="J211" s="25"/>
      <c r="K211" s="26"/>
      <c r="L211" s="25"/>
      <c r="M211" s="25"/>
      <c r="N211" s="25"/>
      <c r="O211" s="25"/>
      <c r="P211" s="25"/>
      <c r="Q211" s="25"/>
      <c r="R211" s="27"/>
      <c r="S211" s="27"/>
      <c r="T211" s="27"/>
    </row>
    <row r="212" spans="1:20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 t="s">
        <v>244</v>
      </c>
      <c r="K212" s="29">
        <v>44835</v>
      </c>
      <c r="L212" s="28" t="s">
        <v>313</v>
      </c>
      <c r="M212" s="28" t="s">
        <v>369</v>
      </c>
      <c r="N212" s="28" t="s">
        <v>472</v>
      </c>
      <c r="O212" s="28" t="s">
        <v>587</v>
      </c>
      <c r="P212" s="30"/>
      <c r="Q212" s="28" t="s">
        <v>592</v>
      </c>
      <c r="R212" s="32">
        <v>63.45</v>
      </c>
      <c r="S212" s="32"/>
      <c r="T212" s="32">
        <v>63.45</v>
      </c>
    </row>
    <row r="213" spans="1:20" ht="15.75" thickBot="1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 t="s">
        <v>244</v>
      </c>
      <c r="K213" s="29">
        <v>44865</v>
      </c>
      <c r="L213" s="28" t="s">
        <v>314</v>
      </c>
      <c r="M213" s="28" t="s">
        <v>369</v>
      </c>
      <c r="N213" s="28" t="s">
        <v>472</v>
      </c>
      <c r="O213" s="28" t="s">
        <v>587</v>
      </c>
      <c r="P213" s="30"/>
      <c r="Q213" s="28" t="s">
        <v>592</v>
      </c>
      <c r="R213" s="33">
        <v>63.45</v>
      </c>
      <c r="S213" s="33"/>
      <c r="T213" s="33">
        <v>126.9</v>
      </c>
    </row>
    <row r="214" spans="1:20" ht="15.75" thickBot="1" x14ac:dyDescent="0.3">
      <c r="A214" s="28"/>
      <c r="B214" s="28"/>
      <c r="C214" s="28"/>
      <c r="D214" s="28"/>
      <c r="E214" s="28"/>
      <c r="F214" s="28" t="s">
        <v>212</v>
      </c>
      <c r="G214" s="28"/>
      <c r="H214" s="28"/>
      <c r="I214" s="28"/>
      <c r="J214" s="28"/>
      <c r="K214" s="29"/>
      <c r="L214" s="28"/>
      <c r="M214" s="28"/>
      <c r="N214" s="28"/>
      <c r="O214" s="28"/>
      <c r="P214" s="28"/>
      <c r="Q214" s="28"/>
      <c r="R214" s="34">
        <f>ROUND(SUM(R211:R213),5)</f>
        <v>126.9</v>
      </c>
      <c r="S214" s="34">
        <f>ROUND(SUM(S211:S213),5)</f>
        <v>0</v>
      </c>
      <c r="T214" s="34">
        <f>T213</f>
        <v>126.9</v>
      </c>
    </row>
    <row r="215" spans="1:20" x14ac:dyDescent="0.25">
      <c r="A215" s="28"/>
      <c r="B215" s="28"/>
      <c r="C215" s="28"/>
      <c r="D215" s="28"/>
      <c r="E215" s="28" t="s">
        <v>86</v>
      </c>
      <c r="F215" s="28"/>
      <c r="G215" s="28"/>
      <c r="H215" s="28"/>
      <c r="I215" s="28"/>
      <c r="J215" s="28"/>
      <c r="K215" s="29"/>
      <c r="L215" s="28"/>
      <c r="M215" s="28"/>
      <c r="N215" s="28"/>
      <c r="O215" s="28"/>
      <c r="P215" s="28"/>
      <c r="Q215" s="28"/>
      <c r="R215" s="32">
        <f>R214</f>
        <v>126.9</v>
      </c>
      <c r="S215" s="32">
        <f>S214</f>
        <v>0</v>
      </c>
      <c r="T215" s="32">
        <f>T214</f>
        <v>126.9</v>
      </c>
    </row>
    <row r="216" spans="1:20" x14ac:dyDescent="0.25">
      <c r="A216" s="25"/>
      <c r="B216" s="25"/>
      <c r="C216" s="25"/>
      <c r="D216" s="25"/>
      <c r="E216" s="25" t="s">
        <v>87</v>
      </c>
      <c r="F216" s="25"/>
      <c r="G216" s="25"/>
      <c r="H216" s="25"/>
      <c r="I216" s="25"/>
      <c r="J216" s="25"/>
      <c r="K216" s="26"/>
      <c r="L216" s="25"/>
      <c r="M216" s="25"/>
      <c r="N216" s="25"/>
      <c r="O216" s="25"/>
      <c r="P216" s="25"/>
      <c r="Q216" s="25"/>
      <c r="R216" s="27"/>
      <c r="S216" s="27"/>
      <c r="T216" s="27"/>
    </row>
    <row r="217" spans="1:20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 t="s">
        <v>242</v>
      </c>
      <c r="K217" s="29">
        <v>44865</v>
      </c>
      <c r="L217" s="28" t="s">
        <v>315</v>
      </c>
      <c r="M217" s="28"/>
      <c r="N217" s="28" t="s">
        <v>473</v>
      </c>
      <c r="O217" s="28" t="s">
        <v>587</v>
      </c>
      <c r="P217" s="30"/>
      <c r="Q217" s="28" t="s">
        <v>588</v>
      </c>
      <c r="R217" s="32">
        <v>5.1100000000000003</v>
      </c>
      <c r="S217" s="32"/>
      <c r="T217" s="32">
        <v>5.1100000000000003</v>
      </c>
    </row>
    <row r="218" spans="1:20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 t="s">
        <v>242</v>
      </c>
      <c r="K218" s="29">
        <v>44865</v>
      </c>
      <c r="L218" s="28" t="s">
        <v>315</v>
      </c>
      <c r="M218" s="28"/>
      <c r="N218" s="28" t="s">
        <v>473</v>
      </c>
      <c r="O218" s="28" t="s">
        <v>587</v>
      </c>
      <c r="P218" s="30"/>
      <c r="Q218" s="28" t="s">
        <v>87</v>
      </c>
      <c r="R218" s="32">
        <v>118.07</v>
      </c>
      <c r="S218" s="32"/>
      <c r="T218" s="32">
        <v>123.18</v>
      </c>
    </row>
    <row r="219" spans="1:20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 t="s">
        <v>242</v>
      </c>
      <c r="K219" s="29">
        <v>44865</v>
      </c>
      <c r="L219" s="28" t="s">
        <v>316</v>
      </c>
      <c r="M219" s="28"/>
      <c r="N219" s="28" t="s">
        <v>474</v>
      </c>
      <c r="O219" s="28" t="s">
        <v>587</v>
      </c>
      <c r="P219" s="30"/>
      <c r="Q219" s="28" t="s">
        <v>588</v>
      </c>
      <c r="R219" s="32">
        <v>537.29999999999995</v>
      </c>
      <c r="S219" s="32"/>
      <c r="T219" s="32">
        <v>660.48</v>
      </c>
    </row>
    <row r="220" spans="1:20" ht="15.75" thickBot="1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 t="s">
        <v>242</v>
      </c>
      <c r="K220" s="29">
        <v>44865</v>
      </c>
      <c r="L220" s="28" t="s">
        <v>317</v>
      </c>
      <c r="M220" s="28"/>
      <c r="N220" s="28" t="s">
        <v>475</v>
      </c>
      <c r="O220" s="28" t="s">
        <v>587</v>
      </c>
      <c r="P220" s="30"/>
      <c r="Q220" s="28" t="s">
        <v>588</v>
      </c>
      <c r="R220" s="31">
        <v>10.6</v>
      </c>
      <c r="S220" s="31"/>
      <c r="T220" s="31">
        <v>671.08</v>
      </c>
    </row>
    <row r="221" spans="1:20" x14ac:dyDescent="0.25">
      <c r="A221" s="28"/>
      <c r="B221" s="28"/>
      <c r="C221" s="28"/>
      <c r="D221" s="28"/>
      <c r="E221" s="28" t="s">
        <v>213</v>
      </c>
      <c r="F221" s="28"/>
      <c r="G221" s="28"/>
      <c r="H221" s="28"/>
      <c r="I221" s="28"/>
      <c r="J221" s="28"/>
      <c r="K221" s="29"/>
      <c r="L221" s="28"/>
      <c r="M221" s="28"/>
      <c r="N221" s="28"/>
      <c r="O221" s="28"/>
      <c r="P221" s="28"/>
      <c r="Q221" s="28"/>
      <c r="R221" s="32">
        <f>ROUND(SUM(R216:R220),5)</f>
        <v>671.08</v>
      </c>
      <c r="S221" s="32">
        <f>ROUND(SUM(S216:S220),5)</f>
        <v>0</v>
      </c>
      <c r="T221" s="32">
        <f>T220</f>
        <v>671.08</v>
      </c>
    </row>
    <row r="222" spans="1:20" x14ac:dyDescent="0.25">
      <c r="A222" s="25"/>
      <c r="B222" s="25"/>
      <c r="C222" s="25"/>
      <c r="D222" s="25"/>
      <c r="E222" s="25" t="s">
        <v>89</v>
      </c>
      <c r="F222" s="25"/>
      <c r="G222" s="25"/>
      <c r="H222" s="25"/>
      <c r="I222" s="25"/>
      <c r="J222" s="25"/>
      <c r="K222" s="26"/>
      <c r="L222" s="25"/>
      <c r="M222" s="25"/>
      <c r="N222" s="25"/>
      <c r="O222" s="25"/>
      <c r="P222" s="25"/>
      <c r="Q222" s="25"/>
      <c r="R222" s="27"/>
      <c r="S222" s="27"/>
      <c r="T222" s="27"/>
    </row>
    <row r="223" spans="1:20" x14ac:dyDescent="0.25">
      <c r="A223" s="25"/>
      <c r="B223" s="25"/>
      <c r="C223" s="25"/>
      <c r="D223" s="25"/>
      <c r="E223" s="25"/>
      <c r="F223" s="25" t="s">
        <v>90</v>
      </c>
      <c r="G223" s="25"/>
      <c r="H223" s="25"/>
      <c r="I223" s="25"/>
      <c r="J223" s="25"/>
      <c r="K223" s="26"/>
      <c r="L223" s="25"/>
      <c r="M223" s="25"/>
      <c r="N223" s="25"/>
      <c r="O223" s="25"/>
      <c r="P223" s="25"/>
      <c r="Q223" s="25"/>
      <c r="R223" s="27"/>
      <c r="S223" s="27"/>
      <c r="T223" s="27"/>
    </row>
    <row r="224" spans="1:20" ht="15.75" thickBot="1" x14ac:dyDescent="0.3">
      <c r="A224" s="24"/>
      <c r="B224" s="24"/>
      <c r="C224" s="24"/>
      <c r="D224" s="24"/>
      <c r="E224" s="24"/>
      <c r="F224" s="24"/>
      <c r="G224" s="24"/>
      <c r="H224" s="24"/>
      <c r="I224" s="28"/>
      <c r="J224" s="28" t="s">
        <v>242</v>
      </c>
      <c r="K224" s="29">
        <v>44865</v>
      </c>
      <c r="L224" s="28" t="s">
        <v>298</v>
      </c>
      <c r="M224" s="28"/>
      <c r="N224" s="28" t="s">
        <v>476</v>
      </c>
      <c r="O224" s="28" t="s">
        <v>587</v>
      </c>
      <c r="P224" s="30"/>
      <c r="Q224" s="28" t="s">
        <v>593</v>
      </c>
      <c r="R224" s="31">
        <v>30</v>
      </c>
      <c r="S224" s="31"/>
      <c r="T224" s="31">
        <v>30</v>
      </c>
    </row>
    <row r="225" spans="1:20" x14ac:dyDescent="0.25">
      <c r="A225" s="28"/>
      <c r="B225" s="28"/>
      <c r="C225" s="28"/>
      <c r="D225" s="28"/>
      <c r="E225" s="28"/>
      <c r="F225" s="28" t="s">
        <v>214</v>
      </c>
      <c r="G225" s="28"/>
      <c r="H225" s="28"/>
      <c r="I225" s="28"/>
      <c r="J225" s="28"/>
      <c r="K225" s="29"/>
      <c r="L225" s="28"/>
      <c r="M225" s="28"/>
      <c r="N225" s="28"/>
      <c r="O225" s="28"/>
      <c r="P225" s="28"/>
      <c r="Q225" s="28"/>
      <c r="R225" s="32">
        <f>ROUND(SUM(R223:R224),5)</f>
        <v>30</v>
      </c>
      <c r="S225" s="32">
        <f>ROUND(SUM(S223:S224),5)</f>
        <v>0</v>
      </c>
      <c r="T225" s="32">
        <f>T224</f>
        <v>30</v>
      </c>
    </row>
    <row r="226" spans="1:20" x14ac:dyDescent="0.25">
      <c r="A226" s="25"/>
      <c r="B226" s="25"/>
      <c r="C226" s="25"/>
      <c r="D226" s="25"/>
      <c r="E226" s="25"/>
      <c r="F226" s="25" t="s">
        <v>91</v>
      </c>
      <c r="G226" s="25"/>
      <c r="H226" s="25"/>
      <c r="I226" s="25"/>
      <c r="J226" s="25"/>
      <c r="K226" s="26"/>
      <c r="L226" s="25"/>
      <c r="M226" s="25"/>
      <c r="N226" s="25"/>
      <c r="O226" s="25"/>
      <c r="P226" s="25"/>
      <c r="Q226" s="25"/>
      <c r="R226" s="27"/>
      <c r="S226" s="27"/>
      <c r="T226" s="27"/>
    </row>
    <row r="227" spans="1:20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 t="s">
        <v>242</v>
      </c>
      <c r="K227" s="29">
        <v>44865</v>
      </c>
      <c r="L227" s="28" t="s">
        <v>298</v>
      </c>
      <c r="M227" s="28"/>
      <c r="N227" s="28" t="s">
        <v>477</v>
      </c>
      <c r="O227" s="28" t="s">
        <v>587</v>
      </c>
      <c r="P227" s="30"/>
      <c r="Q227" s="28" t="s">
        <v>593</v>
      </c>
      <c r="R227" s="32">
        <v>70.069999999999993</v>
      </c>
      <c r="S227" s="32"/>
      <c r="T227" s="32">
        <v>70.069999999999993</v>
      </c>
    </row>
    <row r="228" spans="1:20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 t="s">
        <v>242</v>
      </c>
      <c r="K228" s="29">
        <v>44865</v>
      </c>
      <c r="L228" s="28" t="s">
        <v>298</v>
      </c>
      <c r="M228" s="28"/>
      <c r="N228" s="28" t="s">
        <v>478</v>
      </c>
      <c r="O228" s="28" t="s">
        <v>587</v>
      </c>
      <c r="P228" s="30"/>
      <c r="Q228" s="28" t="s">
        <v>593</v>
      </c>
      <c r="R228" s="32">
        <v>75</v>
      </c>
      <c r="S228" s="32"/>
      <c r="T228" s="32">
        <v>145.07</v>
      </c>
    </row>
    <row r="229" spans="1:20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 t="s">
        <v>242</v>
      </c>
      <c r="K229" s="29">
        <v>44865</v>
      </c>
      <c r="L229" s="28" t="s">
        <v>298</v>
      </c>
      <c r="M229" s="28"/>
      <c r="N229" s="28" t="s">
        <v>478</v>
      </c>
      <c r="O229" s="28" t="s">
        <v>587</v>
      </c>
      <c r="P229" s="30"/>
      <c r="Q229" s="28" t="s">
        <v>593</v>
      </c>
      <c r="R229" s="32">
        <v>49.85</v>
      </c>
      <c r="S229" s="32"/>
      <c r="T229" s="32">
        <v>194.92</v>
      </c>
    </row>
    <row r="230" spans="1:20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 t="s">
        <v>242</v>
      </c>
      <c r="K230" s="29">
        <v>44865</v>
      </c>
      <c r="L230" s="28" t="s">
        <v>298</v>
      </c>
      <c r="M230" s="28"/>
      <c r="N230" s="28" t="s">
        <v>479</v>
      </c>
      <c r="O230" s="28" t="s">
        <v>587</v>
      </c>
      <c r="P230" s="30"/>
      <c r="Q230" s="28" t="s">
        <v>593</v>
      </c>
      <c r="R230" s="32">
        <v>92.01</v>
      </c>
      <c r="S230" s="32"/>
      <c r="T230" s="32">
        <v>286.93</v>
      </c>
    </row>
    <row r="231" spans="1:20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 t="s">
        <v>242</v>
      </c>
      <c r="K231" s="29">
        <v>44865</v>
      </c>
      <c r="L231" s="28" t="s">
        <v>298</v>
      </c>
      <c r="M231" s="28"/>
      <c r="N231" s="28" t="s">
        <v>480</v>
      </c>
      <c r="O231" s="28" t="s">
        <v>587</v>
      </c>
      <c r="P231" s="30"/>
      <c r="Q231" s="28" t="s">
        <v>593</v>
      </c>
      <c r="R231" s="32">
        <v>82.52</v>
      </c>
      <c r="S231" s="32"/>
      <c r="T231" s="32">
        <v>369.45</v>
      </c>
    </row>
    <row r="232" spans="1:20" ht="15.75" thickBot="1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 t="s">
        <v>242</v>
      </c>
      <c r="K232" s="29">
        <v>44865</v>
      </c>
      <c r="L232" s="28" t="s">
        <v>298</v>
      </c>
      <c r="M232" s="28"/>
      <c r="N232" s="28" t="s">
        <v>481</v>
      </c>
      <c r="O232" s="28" t="s">
        <v>587</v>
      </c>
      <c r="P232" s="30"/>
      <c r="Q232" s="28" t="s">
        <v>593</v>
      </c>
      <c r="R232" s="31">
        <v>76</v>
      </c>
      <c r="S232" s="31"/>
      <c r="T232" s="31">
        <v>445.45</v>
      </c>
    </row>
    <row r="233" spans="1:20" x14ac:dyDescent="0.25">
      <c r="A233" s="28"/>
      <c r="B233" s="28"/>
      <c r="C233" s="28"/>
      <c r="D233" s="28"/>
      <c r="E233" s="28"/>
      <c r="F233" s="28" t="s">
        <v>215</v>
      </c>
      <c r="G233" s="28"/>
      <c r="H233" s="28"/>
      <c r="I233" s="28"/>
      <c r="J233" s="28"/>
      <c r="K233" s="29"/>
      <c r="L233" s="28"/>
      <c r="M233" s="28"/>
      <c r="N233" s="28"/>
      <c r="O233" s="28"/>
      <c r="P233" s="28"/>
      <c r="Q233" s="28"/>
      <c r="R233" s="32">
        <f>ROUND(SUM(R226:R232),5)</f>
        <v>445.45</v>
      </c>
      <c r="S233" s="32">
        <f>ROUND(SUM(S226:S232),5)</f>
        <v>0</v>
      </c>
      <c r="T233" s="32">
        <f>T232</f>
        <v>445.45</v>
      </c>
    </row>
    <row r="234" spans="1:20" x14ac:dyDescent="0.25">
      <c r="A234" s="25"/>
      <c r="B234" s="25"/>
      <c r="C234" s="25"/>
      <c r="D234" s="25"/>
      <c r="E234" s="25"/>
      <c r="F234" s="25" t="s">
        <v>92</v>
      </c>
      <c r="G234" s="25"/>
      <c r="H234" s="25"/>
      <c r="I234" s="25"/>
      <c r="J234" s="25"/>
      <c r="K234" s="26"/>
      <c r="L234" s="25"/>
      <c r="M234" s="25"/>
      <c r="N234" s="25"/>
      <c r="O234" s="25"/>
      <c r="P234" s="25"/>
      <c r="Q234" s="25"/>
      <c r="R234" s="27"/>
      <c r="S234" s="27"/>
      <c r="T234" s="27"/>
    </row>
    <row r="235" spans="1:20" ht="15.75" thickBot="1" x14ac:dyDescent="0.3">
      <c r="A235" s="24"/>
      <c r="B235" s="24"/>
      <c r="C235" s="24"/>
      <c r="D235" s="24"/>
      <c r="E235" s="24"/>
      <c r="F235" s="24"/>
      <c r="G235" s="24"/>
      <c r="H235" s="24"/>
      <c r="I235" s="28"/>
      <c r="J235" s="28" t="s">
        <v>242</v>
      </c>
      <c r="K235" s="29">
        <v>44865</v>
      </c>
      <c r="L235" s="28" t="s">
        <v>318</v>
      </c>
      <c r="M235" s="28" t="s">
        <v>360</v>
      </c>
      <c r="N235" s="28" t="s">
        <v>482</v>
      </c>
      <c r="O235" s="28" t="s">
        <v>587</v>
      </c>
      <c r="P235" s="30"/>
      <c r="Q235" s="28" t="s">
        <v>588</v>
      </c>
      <c r="R235" s="33">
        <v>77.58</v>
      </c>
      <c r="S235" s="33"/>
      <c r="T235" s="33">
        <v>77.58</v>
      </c>
    </row>
    <row r="236" spans="1:20" ht="15.75" thickBot="1" x14ac:dyDescent="0.3">
      <c r="A236" s="28"/>
      <c r="B236" s="28"/>
      <c r="C236" s="28"/>
      <c r="D236" s="28"/>
      <c r="E236" s="28"/>
      <c r="F236" s="28" t="s">
        <v>216</v>
      </c>
      <c r="G236" s="28"/>
      <c r="H236" s="28"/>
      <c r="I236" s="28"/>
      <c r="J236" s="28"/>
      <c r="K236" s="29"/>
      <c r="L236" s="28"/>
      <c r="M236" s="28"/>
      <c r="N236" s="28"/>
      <c r="O236" s="28"/>
      <c r="P236" s="28"/>
      <c r="Q236" s="28"/>
      <c r="R236" s="34">
        <f>ROUND(SUM(R234:R235),5)</f>
        <v>77.58</v>
      </c>
      <c r="S236" s="34">
        <f>ROUND(SUM(S234:S235),5)</f>
        <v>0</v>
      </c>
      <c r="T236" s="34">
        <f>T235</f>
        <v>77.58</v>
      </c>
    </row>
    <row r="237" spans="1:20" x14ac:dyDescent="0.25">
      <c r="A237" s="28"/>
      <c r="B237" s="28"/>
      <c r="C237" s="28"/>
      <c r="D237" s="28"/>
      <c r="E237" s="28" t="s">
        <v>94</v>
      </c>
      <c r="F237" s="28"/>
      <c r="G237" s="28"/>
      <c r="H237" s="28"/>
      <c r="I237" s="28"/>
      <c r="J237" s="28"/>
      <c r="K237" s="29"/>
      <c r="L237" s="28"/>
      <c r="M237" s="28"/>
      <c r="N237" s="28"/>
      <c r="O237" s="28"/>
      <c r="P237" s="28"/>
      <c r="Q237" s="28"/>
      <c r="R237" s="32">
        <f>ROUND(R225+R233+R236,5)</f>
        <v>553.03</v>
      </c>
      <c r="S237" s="32">
        <f>ROUND(S225+S233+S236,5)</f>
        <v>0</v>
      </c>
      <c r="T237" s="32">
        <f>ROUND(T225+T233+T236,5)</f>
        <v>553.03</v>
      </c>
    </row>
    <row r="238" spans="1:20" x14ac:dyDescent="0.25">
      <c r="A238" s="25"/>
      <c r="B238" s="25"/>
      <c r="C238" s="25"/>
      <c r="D238" s="25"/>
      <c r="E238" s="25" t="s">
        <v>95</v>
      </c>
      <c r="F238" s="25"/>
      <c r="G238" s="25"/>
      <c r="H238" s="25"/>
      <c r="I238" s="25"/>
      <c r="J238" s="25"/>
      <c r="K238" s="26"/>
      <c r="L238" s="25"/>
      <c r="M238" s="25"/>
      <c r="N238" s="25"/>
      <c r="O238" s="25"/>
      <c r="P238" s="25"/>
      <c r="Q238" s="25"/>
      <c r="R238" s="27"/>
      <c r="S238" s="27"/>
      <c r="T238" s="27"/>
    </row>
    <row r="239" spans="1:20" x14ac:dyDescent="0.25">
      <c r="A239" s="25"/>
      <c r="B239" s="25"/>
      <c r="C239" s="25"/>
      <c r="D239" s="25"/>
      <c r="E239" s="25"/>
      <c r="F239" s="25" t="s">
        <v>97</v>
      </c>
      <c r="G239" s="25"/>
      <c r="H239" s="25"/>
      <c r="I239" s="25"/>
      <c r="J239" s="25"/>
      <c r="K239" s="26"/>
      <c r="L239" s="25"/>
      <c r="M239" s="25"/>
      <c r="N239" s="25"/>
      <c r="O239" s="25"/>
      <c r="P239" s="25"/>
      <c r="Q239" s="25"/>
      <c r="R239" s="27"/>
      <c r="S239" s="27"/>
      <c r="T239" s="27"/>
    </row>
    <row r="240" spans="1:20" ht="15.75" thickBot="1" x14ac:dyDescent="0.3">
      <c r="A240" s="24"/>
      <c r="B240" s="24"/>
      <c r="C240" s="24"/>
      <c r="D240" s="24"/>
      <c r="E240" s="24"/>
      <c r="F240" s="24"/>
      <c r="G240" s="24"/>
      <c r="H240" s="24"/>
      <c r="I240" s="28"/>
      <c r="J240" s="28" t="s">
        <v>242</v>
      </c>
      <c r="K240" s="29">
        <v>44854</v>
      </c>
      <c r="L240" s="28" t="s">
        <v>319</v>
      </c>
      <c r="M240" s="28" t="s">
        <v>370</v>
      </c>
      <c r="N240" s="28" t="s">
        <v>483</v>
      </c>
      <c r="O240" s="28" t="s">
        <v>587</v>
      </c>
      <c r="P240" s="30"/>
      <c r="Q240" s="28" t="s">
        <v>589</v>
      </c>
      <c r="R240" s="33"/>
      <c r="S240" s="33">
        <v>445</v>
      </c>
      <c r="T240" s="33">
        <v>-445</v>
      </c>
    </row>
    <row r="241" spans="1:20" ht="15.75" thickBot="1" x14ac:dyDescent="0.3">
      <c r="A241" s="28"/>
      <c r="B241" s="28"/>
      <c r="C241" s="28"/>
      <c r="D241" s="28"/>
      <c r="E241" s="28"/>
      <c r="F241" s="28" t="s">
        <v>217</v>
      </c>
      <c r="G241" s="28"/>
      <c r="H241" s="28"/>
      <c r="I241" s="28"/>
      <c r="J241" s="28"/>
      <c r="K241" s="29"/>
      <c r="L241" s="28"/>
      <c r="M241" s="28"/>
      <c r="N241" s="28"/>
      <c r="O241" s="28"/>
      <c r="P241" s="28"/>
      <c r="Q241" s="28"/>
      <c r="R241" s="34">
        <f>ROUND(SUM(R239:R240),5)</f>
        <v>0</v>
      </c>
      <c r="S241" s="34">
        <f>ROUND(SUM(S239:S240),5)</f>
        <v>445</v>
      </c>
      <c r="T241" s="34">
        <f>T240</f>
        <v>-445</v>
      </c>
    </row>
    <row r="242" spans="1:20" x14ac:dyDescent="0.25">
      <c r="A242" s="28"/>
      <c r="B242" s="28"/>
      <c r="C242" s="28"/>
      <c r="D242" s="28"/>
      <c r="E242" s="28" t="s">
        <v>98</v>
      </c>
      <c r="F242" s="28"/>
      <c r="G242" s="28"/>
      <c r="H242" s="28"/>
      <c r="I242" s="28"/>
      <c r="J242" s="28"/>
      <c r="K242" s="29"/>
      <c r="L242" s="28"/>
      <c r="M242" s="28"/>
      <c r="N242" s="28"/>
      <c r="O242" s="28"/>
      <c r="P242" s="28"/>
      <c r="Q242" s="28"/>
      <c r="R242" s="32">
        <f>R241</f>
        <v>0</v>
      </c>
      <c r="S242" s="32">
        <f>S241</f>
        <v>445</v>
      </c>
      <c r="T242" s="32">
        <f>T241</f>
        <v>-445</v>
      </c>
    </row>
    <row r="243" spans="1:20" x14ac:dyDescent="0.25">
      <c r="A243" s="25"/>
      <c r="B243" s="25"/>
      <c r="C243" s="25"/>
      <c r="D243" s="25"/>
      <c r="E243" s="25" t="s">
        <v>99</v>
      </c>
      <c r="F243" s="25"/>
      <c r="G243" s="25"/>
      <c r="H243" s="25"/>
      <c r="I243" s="25"/>
      <c r="J243" s="25"/>
      <c r="K243" s="26"/>
      <c r="L243" s="25"/>
      <c r="M243" s="25"/>
      <c r="N243" s="25"/>
      <c r="O243" s="25"/>
      <c r="P243" s="25"/>
      <c r="Q243" s="25"/>
      <c r="R243" s="27"/>
      <c r="S243" s="27"/>
      <c r="T243" s="27"/>
    </row>
    <row r="244" spans="1:20" x14ac:dyDescent="0.25">
      <c r="A244" s="25"/>
      <c r="B244" s="25"/>
      <c r="C244" s="25"/>
      <c r="D244" s="25"/>
      <c r="E244" s="25"/>
      <c r="F244" s="25" t="s">
        <v>100</v>
      </c>
      <c r="G244" s="25"/>
      <c r="H244" s="25"/>
      <c r="I244" s="25"/>
      <c r="J244" s="25"/>
      <c r="K244" s="26"/>
      <c r="L244" s="25"/>
      <c r="M244" s="25"/>
      <c r="N244" s="25"/>
      <c r="O244" s="25"/>
      <c r="P244" s="25"/>
      <c r="Q244" s="25"/>
      <c r="R244" s="27"/>
      <c r="S244" s="27"/>
      <c r="T244" s="27"/>
    </row>
    <row r="245" spans="1:20" ht="15.75" thickBot="1" x14ac:dyDescent="0.3">
      <c r="A245" s="24"/>
      <c r="B245" s="24"/>
      <c r="C245" s="24"/>
      <c r="D245" s="24"/>
      <c r="E245" s="24"/>
      <c r="F245" s="24"/>
      <c r="G245" s="24"/>
      <c r="H245" s="24"/>
      <c r="I245" s="28"/>
      <c r="J245" s="28" t="s">
        <v>244</v>
      </c>
      <c r="K245" s="29">
        <v>44835</v>
      </c>
      <c r="L245" s="28" t="s">
        <v>320</v>
      </c>
      <c r="M245" s="28" t="s">
        <v>371</v>
      </c>
      <c r="N245" s="28" t="s">
        <v>484</v>
      </c>
      <c r="O245" s="28" t="s">
        <v>587</v>
      </c>
      <c r="P245" s="30"/>
      <c r="Q245" s="28" t="s">
        <v>592</v>
      </c>
      <c r="R245" s="31">
        <v>356.68</v>
      </c>
      <c r="S245" s="31"/>
      <c r="T245" s="31">
        <v>356.68</v>
      </c>
    </row>
    <row r="246" spans="1:20" x14ac:dyDescent="0.25">
      <c r="A246" s="28"/>
      <c r="B246" s="28"/>
      <c r="C246" s="28"/>
      <c r="D246" s="28"/>
      <c r="E246" s="28"/>
      <c r="F246" s="28" t="s">
        <v>218</v>
      </c>
      <c r="G246" s="28"/>
      <c r="H246" s="28"/>
      <c r="I246" s="28"/>
      <c r="J246" s="28"/>
      <c r="K246" s="29"/>
      <c r="L246" s="28"/>
      <c r="M246" s="28"/>
      <c r="N246" s="28"/>
      <c r="O246" s="28"/>
      <c r="P246" s="28"/>
      <c r="Q246" s="28"/>
      <c r="R246" s="32">
        <f>ROUND(SUM(R244:R245),5)</f>
        <v>356.68</v>
      </c>
      <c r="S246" s="32">
        <f>ROUND(SUM(S244:S245),5)</f>
        <v>0</v>
      </c>
      <c r="T246" s="32">
        <f>T245</f>
        <v>356.68</v>
      </c>
    </row>
    <row r="247" spans="1:20" x14ac:dyDescent="0.25">
      <c r="A247" s="25"/>
      <c r="B247" s="25"/>
      <c r="C247" s="25"/>
      <c r="D247" s="25"/>
      <c r="E247" s="25"/>
      <c r="F247" s="25" t="s">
        <v>101</v>
      </c>
      <c r="G247" s="25"/>
      <c r="H247" s="25"/>
      <c r="I247" s="25"/>
      <c r="J247" s="25"/>
      <c r="K247" s="26"/>
      <c r="L247" s="25"/>
      <c r="M247" s="25"/>
      <c r="N247" s="25"/>
      <c r="O247" s="25"/>
      <c r="P247" s="25"/>
      <c r="Q247" s="25"/>
      <c r="R247" s="27"/>
      <c r="S247" s="27"/>
      <c r="T247" s="27"/>
    </row>
    <row r="248" spans="1:20" ht="15.75" thickBot="1" x14ac:dyDescent="0.3">
      <c r="A248" s="24"/>
      <c r="B248" s="24"/>
      <c r="C248" s="24"/>
      <c r="D248" s="24"/>
      <c r="E248" s="24"/>
      <c r="F248" s="24"/>
      <c r="G248" s="24"/>
      <c r="H248" s="24"/>
      <c r="I248" s="28"/>
      <c r="J248" s="28" t="s">
        <v>242</v>
      </c>
      <c r="K248" s="29">
        <v>44865</v>
      </c>
      <c r="L248" s="28" t="s">
        <v>298</v>
      </c>
      <c r="M248" s="28"/>
      <c r="N248" s="28" t="s">
        <v>485</v>
      </c>
      <c r="O248" s="28" t="s">
        <v>587</v>
      </c>
      <c r="P248" s="30"/>
      <c r="Q248" s="28" t="s">
        <v>593</v>
      </c>
      <c r="R248" s="31">
        <v>2.99</v>
      </c>
      <c r="S248" s="31"/>
      <c r="T248" s="31">
        <v>2.99</v>
      </c>
    </row>
    <row r="249" spans="1:20" x14ac:dyDescent="0.25">
      <c r="A249" s="28"/>
      <c r="B249" s="28"/>
      <c r="C249" s="28"/>
      <c r="D249" s="28"/>
      <c r="E249" s="28"/>
      <c r="F249" s="28" t="s">
        <v>219</v>
      </c>
      <c r="G249" s="28"/>
      <c r="H249" s="28"/>
      <c r="I249" s="28"/>
      <c r="J249" s="28"/>
      <c r="K249" s="29"/>
      <c r="L249" s="28"/>
      <c r="M249" s="28"/>
      <c r="N249" s="28"/>
      <c r="O249" s="28"/>
      <c r="P249" s="28"/>
      <c r="Q249" s="28"/>
      <c r="R249" s="32">
        <f>ROUND(SUM(R247:R248),5)</f>
        <v>2.99</v>
      </c>
      <c r="S249" s="32">
        <f>ROUND(SUM(S247:S248),5)</f>
        <v>0</v>
      </c>
      <c r="T249" s="32">
        <f>T248</f>
        <v>2.99</v>
      </c>
    </row>
    <row r="250" spans="1:20" x14ac:dyDescent="0.25">
      <c r="A250" s="25"/>
      <c r="B250" s="25"/>
      <c r="C250" s="25"/>
      <c r="D250" s="25"/>
      <c r="E250" s="25"/>
      <c r="F250" s="25" t="s">
        <v>103</v>
      </c>
      <c r="G250" s="25"/>
      <c r="H250" s="25"/>
      <c r="I250" s="25"/>
      <c r="J250" s="25"/>
      <c r="K250" s="26"/>
      <c r="L250" s="25"/>
      <c r="M250" s="25"/>
      <c r="N250" s="25"/>
      <c r="O250" s="25"/>
      <c r="P250" s="25"/>
      <c r="Q250" s="25"/>
      <c r="R250" s="27"/>
      <c r="S250" s="27"/>
      <c r="T250" s="27"/>
    </row>
    <row r="251" spans="1:20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 t="s">
        <v>244</v>
      </c>
      <c r="K251" s="29">
        <v>44835</v>
      </c>
      <c r="L251" s="28" t="s">
        <v>321</v>
      </c>
      <c r="M251" s="28" t="s">
        <v>372</v>
      </c>
      <c r="N251" s="28" t="s">
        <v>486</v>
      </c>
      <c r="O251" s="28" t="s">
        <v>587</v>
      </c>
      <c r="P251" s="30"/>
      <c r="Q251" s="28" t="s">
        <v>592</v>
      </c>
      <c r="R251" s="32">
        <v>102</v>
      </c>
      <c r="S251" s="32"/>
      <c r="T251" s="32">
        <v>102</v>
      </c>
    </row>
    <row r="252" spans="1:20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 t="s">
        <v>244</v>
      </c>
      <c r="K252" s="29">
        <v>44842</v>
      </c>
      <c r="L252" s="28" t="s">
        <v>322</v>
      </c>
      <c r="M252" s="28" t="s">
        <v>373</v>
      </c>
      <c r="N252" s="28" t="s">
        <v>487</v>
      </c>
      <c r="O252" s="28" t="s">
        <v>587</v>
      </c>
      <c r="P252" s="30"/>
      <c r="Q252" s="28" t="s">
        <v>592</v>
      </c>
      <c r="R252" s="32">
        <v>599.29</v>
      </c>
      <c r="S252" s="32"/>
      <c r="T252" s="32">
        <v>701.29</v>
      </c>
    </row>
    <row r="253" spans="1:20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 t="s">
        <v>244</v>
      </c>
      <c r="K253" s="29">
        <v>44852</v>
      </c>
      <c r="L253" s="28" t="s">
        <v>323</v>
      </c>
      <c r="M253" s="28" t="s">
        <v>374</v>
      </c>
      <c r="N253" s="28" t="s">
        <v>488</v>
      </c>
      <c r="O253" s="28" t="s">
        <v>587</v>
      </c>
      <c r="P253" s="30"/>
      <c r="Q253" s="28" t="s">
        <v>592</v>
      </c>
      <c r="R253" s="32">
        <v>102.47</v>
      </c>
      <c r="S253" s="32"/>
      <c r="T253" s="32">
        <v>803.76</v>
      </c>
    </row>
    <row r="254" spans="1:20" ht="15.75" thickBot="1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 t="s">
        <v>244</v>
      </c>
      <c r="K254" s="29">
        <v>44865</v>
      </c>
      <c r="L254" s="28" t="s">
        <v>324</v>
      </c>
      <c r="M254" s="28" t="s">
        <v>375</v>
      </c>
      <c r="N254" s="28" t="s">
        <v>489</v>
      </c>
      <c r="O254" s="28" t="s">
        <v>587</v>
      </c>
      <c r="P254" s="30"/>
      <c r="Q254" s="28" t="s">
        <v>592</v>
      </c>
      <c r="R254" s="33">
        <v>144.07</v>
      </c>
      <c r="S254" s="33"/>
      <c r="T254" s="33">
        <v>947.83</v>
      </c>
    </row>
    <row r="255" spans="1:20" ht="15.75" thickBot="1" x14ac:dyDescent="0.3">
      <c r="A255" s="28"/>
      <c r="B255" s="28"/>
      <c r="C255" s="28"/>
      <c r="D255" s="28"/>
      <c r="E255" s="28"/>
      <c r="F255" s="28" t="s">
        <v>220</v>
      </c>
      <c r="G255" s="28"/>
      <c r="H255" s="28"/>
      <c r="I255" s="28"/>
      <c r="J255" s="28"/>
      <c r="K255" s="29"/>
      <c r="L255" s="28"/>
      <c r="M255" s="28"/>
      <c r="N255" s="28"/>
      <c r="O255" s="28"/>
      <c r="P255" s="28"/>
      <c r="Q255" s="28"/>
      <c r="R255" s="34">
        <f>ROUND(SUM(R250:R254),5)</f>
        <v>947.83</v>
      </c>
      <c r="S255" s="34">
        <f>ROUND(SUM(S250:S254),5)</f>
        <v>0</v>
      </c>
      <c r="T255" s="34">
        <f>T254</f>
        <v>947.83</v>
      </c>
    </row>
    <row r="256" spans="1:20" x14ac:dyDescent="0.25">
      <c r="A256" s="28"/>
      <c r="B256" s="28"/>
      <c r="C256" s="28"/>
      <c r="D256" s="28"/>
      <c r="E256" s="28" t="s">
        <v>104</v>
      </c>
      <c r="F256" s="28"/>
      <c r="G256" s="28"/>
      <c r="H256" s="28"/>
      <c r="I256" s="28"/>
      <c r="J256" s="28"/>
      <c r="K256" s="29"/>
      <c r="L256" s="28"/>
      <c r="M256" s="28"/>
      <c r="N256" s="28"/>
      <c r="O256" s="28"/>
      <c r="P256" s="28"/>
      <c r="Q256" s="28"/>
      <c r="R256" s="32">
        <f>ROUND(R246+R249+R255,5)</f>
        <v>1307.5</v>
      </c>
      <c r="S256" s="32">
        <f>ROUND(S246+S249+S255,5)</f>
        <v>0</v>
      </c>
      <c r="T256" s="32">
        <f>ROUND(T246+T249+T255,5)</f>
        <v>1307.5</v>
      </c>
    </row>
    <row r="257" spans="1:20" x14ac:dyDescent="0.25">
      <c r="A257" s="25"/>
      <c r="B257" s="25"/>
      <c r="C257" s="25"/>
      <c r="D257" s="25"/>
      <c r="E257" s="25" t="s">
        <v>105</v>
      </c>
      <c r="F257" s="25"/>
      <c r="G257" s="25"/>
      <c r="H257" s="25"/>
      <c r="I257" s="25"/>
      <c r="J257" s="25"/>
      <c r="K257" s="26"/>
      <c r="L257" s="25"/>
      <c r="M257" s="25"/>
      <c r="N257" s="25"/>
      <c r="O257" s="25"/>
      <c r="P257" s="25"/>
      <c r="Q257" s="25"/>
      <c r="R257" s="27"/>
      <c r="S257" s="27"/>
      <c r="T257" s="27"/>
    </row>
    <row r="258" spans="1:20" x14ac:dyDescent="0.25">
      <c r="A258" s="25"/>
      <c r="B258" s="25"/>
      <c r="C258" s="25"/>
      <c r="D258" s="25"/>
      <c r="E258" s="25"/>
      <c r="F258" s="25" t="s">
        <v>106</v>
      </c>
      <c r="G258" s="25"/>
      <c r="H258" s="25"/>
      <c r="I258" s="25"/>
      <c r="J258" s="25"/>
      <c r="K258" s="26"/>
      <c r="L258" s="25"/>
      <c r="M258" s="25"/>
      <c r="N258" s="25"/>
      <c r="O258" s="25"/>
      <c r="P258" s="25"/>
      <c r="Q258" s="25"/>
      <c r="R258" s="27"/>
      <c r="S258" s="27"/>
      <c r="T258" s="27"/>
    </row>
    <row r="259" spans="1:20" x14ac:dyDescent="0.25">
      <c r="A259" s="25"/>
      <c r="B259" s="25"/>
      <c r="C259" s="25"/>
      <c r="D259" s="25"/>
      <c r="E259" s="25"/>
      <c r="F259" s="25"/>
      <c r="G259" s="25" t="s">
        <v>107</v>
      </c>
      <c r="H259" s="25"/>
      <c r="I259" s="25"/>
      <c r="J259" s="25"/>
      <c r="K259" s="26"/>
      <c r="L259" s="25"/>
      <c r="M259" s="25"/>
      <c r="N259" s="25"/>
      <c r="O259" s="25"/>
      <c r="P259" s="25"/>
      <c r="Q259" s="25"/>
      <c r="R259" s="27"/>
      <c r="S259" s="27"/>
      <c r="T259" s="27"/>
    </row>
    <row r="260" spans="1:20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 t="s">
        <v>242</v>
      </c>
      <c r="K260" s="29">
        <v>44855</v>
      </c>
      <c r="L260" s="28" t="s">
        <v>325</v>
      </c>
      <c r="M260" s="28"/>
      <c r="N260" s="28" t="s">
        <v>490</v>
      </c>
      <c r="O260" s="28" t="s">
        <v>587</v>
      </c>
      <c r="P260" s="30"/>
      <c r="Q260" s="28" t="s">
        <v>589</v>
      </c>
      <c r="R260" s="32">
        <v>3362.5</v>
      </c>
      <c r="S260" s="32"/>
      <c r="T260" s="32">
        <v>3362.5</v>
      </c>
    </row>
    <row r="261" spans="1:20" ht="15.75" thickBot="1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 t="s">
        <v>242</v>
      </c>
      <c r="K261" s="29">
        <v>44865</v>
      </c>
      <c r="L261" s="28" t="s">
        <v>326</v>
      </c>
      <c r="M261" s="28"/>
      <c r="N261" s="28" t="s">
        <v>490</v>
      </c>
      <c r="O261" s="28" t="s">
        <v>587</v>
      </c>
      <c r="P261" s="30"/>
      <c r="Q261" s="28" t="s">
        <v>595</v>
      </c>
      <c r="R261" s="31">
        <v>3362.5</v>
      </c>
      <c r="S261" s="31"/>
      <c r="T261" s="31">
        <v>6725</v>
      </c>
    </row>
    <row r="262" spans="1:20" x14ac:dyDescent="0.25">
      <c r="A262" s="28"/>
      <c r="B262" s="28"/>
      <c r="C262" s="28"/>
      <c r="D262" s="28"/>
      <c r="E262" s="28"/>
      <c r="F262" s="28"/>
      <c r="G262" s="28" t="s">
        <v>221</v>
      </c>
      <c r="H262" s="28"/>
      <c r="I262" s="28"/>
      <c r="J262" s="28"/>
      <c r="K262" s="29"/>
      <c r="L262" s="28"/>
      <c r="M262" s="28"/>
      <c r="N262" s="28"/>
      <c r="O262" s="28"/>
      <c r="P262" s="28"/>
      <c r="Q262" s="28"/>
      <c r="R262" s="32">
        <f>ROUND(SUM(R259:R261),5)</f>
        <v>6725</v>
      </c>
      <c r="S262" s="32">
        <f>ROUND(SUM(S259:S261),5)</f>
        <v>0</v>
      </c>
      <c r="T262" s="32">
        <f>T261</f>
        <v>6725</v>
      </c>
    </row>
    <row r="263" spans="1:20" x14ac:dyDescent="0.25">
      <c r="A263" s="25"/>
      <c r="B263" s="25"/>
      <c r="C263" s="25"/>
      <c r="D263" s="25"/>
      <c r="E263" s="25"/>
      <c r="F263" s="25"/>
      <c r="G263" s="25" t="s">
        <v>108</v>
      </c>
      <c r="H263" s="25"/>
      <c r="I263" s="25"/>
      <c r="J263" s="25"/>
      <c r="K263" s="26"/>
      <c r="L263" s="25"/>
      <c r="M263" s="25"/>
      <c r="N263" s="25"/>
      <c r="O263" s="25"/>
      <c r="P263" s="25"/>
      <c r="Q263" s="25"/>
      <c r="R263" s="27"/>
      <c r="S263" s="27"/>
      <c r="T263" s="27"/>
    </row>
    <row r="264" spans="1:20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 t="s">
        <v>242</v>
      </c>
      <c r="K264" s="29">
        <v>44855</v>
      </c>
      <c r="L264" s="28" t="s">
        <v>325</v>
      </c>
      <c r="M264" s="28"/>
      <c r="N264" s="28" t="s">
        <v>491</v>
      </c>
      <c r="O264" s="28" t="s">
        <v>587</v>
      </c>
      <c r="P264" s="30"/>
      <c r="Q264" s="28" t="s">
        <v>589</v>
      </c>
      <c r="R264" s="32">
        <v>6102.78</v>
      </c>
      <c r="S264" s="32"/>
      <c r="T264" s="32">
        <v>6102.78</v>
      </c>
    </row>
    <row r="265" spans="1:20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 t="s">
        <v>242</v>
      </c>
      <c r="K265" s="29">
        <v>44855</v>
      </c>
      <c r="L265" s="28" t="s">
        <v>325</v>
      </c>
      <c r="M265" s="28"/>
      <c r="N265" s="28" t="s">
        <v>492</v>
      </c>
      <c r="O265" s="28" t="s">
        <v>587</v>
      </c>
      <c r="P265" s="30"/>
      <c r="Q265" s="28" t="s">
        <v>589</v>
      </c>
      <c r="R265" s="32">
        <v>400</v>
      </c>
      <c r="S265" s="32"/>
      <c r="T265" s="32">
        <v>6502.78</v>
      </c>
    </row>
    <row r="266" spans="1:20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 t="s">
        <v>242</v>
      </c>
      <c r="K266" s="29">
        <v>44865</v>
      </c>
      <c r="L266" s="28" t="s">
        <v>326</v>
      </c>
      <c r="M266" s="28"/>
      <c r="N266" s="28" t="s">
        <v>491</v>
      </c>
      <c r="O266" s="28" t="s">
        <v>587</v>
      </c>
      <c r="P266" s="30"/>
      <c r="Q266" s="28" t="s">
        <v>595</v>
      </c>
      <c r="R266" s="32">
        <v>6071.07</v>
      </c>
      <c r="S266" s="32"/>
      <c r="T266" s="32">
        <v>12573.85</v>
      </c>
    </row>
    <row r="267" spans="1:20" ht="15.75" thickBot="1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 t="s">
        <v>242</v>
      </c>
      <c r="K267" s="29">
        <v>44865</v>
      </c>
      <c r="L267" s="28" t="s">
        <v>326</v>
      </c>
      <c r="M267" s="28"/>
      <c r="N267" s="28" t="s">
        <v>493</v>
      </c>
      <c r="O267" s="28" t="s">
        <v>587</v>
      </c>
      <c r="P267" s="30"/>
      <c r="Q267" s="28" t="s">
        <v>595</v>
      </c>
      <c r="R267" s="31">
        <v>115.44</v>
      </c>
      <c r="S267" s="31"/>
      <c r="T267" s="31">
        <v>12689.29</v>
      </c>
    </row>
    <row r="268" spans="1:20" x14ac:dyDescent="0.25">
      <c r="A268" s="28"/>
      <c r="B268" s="28"/>
      <c r="C268" s="28"/>
      <c r="D268" s="28"/>
      <c r="E268" s="28"/>
      <c r="F268" s="28"/>
      <c r="G268" s="28" t="s">
        <v>222</v>
      </c>
      <c r="H268" s="28"/>
      <c r="I268" s="28"/>
      <c r="J268" s="28"/>
      <c r="K268" s="29"/>
      <c r="L268" s="28"/>
      <c r="M268" s="28"/>
      <c r="N268" s="28"/>
      <c r="O268" s="28"/>
      <c r="P268" s="28"/>
      <c r="Q268" s="28"/>
      <c r="R268" s="32">
        <v>12689.29</v>
      </c>
      <c r="S268" s="32">
        <v>0</v>
      </c>
      <c r="T268" s="32">
        <v>12689.29</v>
      </c>
    </row>
    <row r="269" spans="1:20" x14ac:dyDescent="0.25">
      <c r="A269" s="25"/>
      <c r="B269" s="25"/>
      <c r="C269" s="25"/>
      <c r="D269" s="25"/>
      <c r="E269" s="25"/>
      <c r="F269" s="25"/>
      <c r="G269" s="25" t="s">
        <v>109</v>
      </c>
      <c r="H269" s="25"/>
      <c r="I269" s="25"/>
      <c r="J269" s="25"/>
      <c r="K269" s="26"/>
      <c r="L269" s="25"/>
      <c r="M269" s="25"/>
      <c r="N269" s="25"/>
      <c r="O269" s="25"/>
      <c r="P269" s="25"/>
      <c r="Q269" s="25"/>
      <c r="R269" s="27"/>
      <c r="S269" s="27"/>
      <c r="T269" s="27"/>
    </row>
    <row r="270" spans="1:20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 t="s">
        <v>242</v>
      </c>
      <c r="K270" s="29">
        <v>44855</v>
      </c>
      <c r="L270" s="28" t="s">
        <v>325</v>
      </c>
      <c r="M270" s="28"/>
      <c r="N270" s="28" t="s">
        <v>494</v>
      </c>
      <c r="O270" s="28" t="s">
        <v>587</v>
      </c>
      <c r="P270" s="30"/>
      <c r="Q270" s="28" t="s">
        <v>589</v>
      </c>
      <c r="R270" s="32">
        <v>902.6</v>
      </c>
      <c r="S270" s="32"/>
      <c r="T270" s="32">
        <v>902.6</v>
      </c>
    </row>
    <row r="271" spans="1:20" ht="15.75" thickBot="1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 t="s">
        <v>242</v>
      </c>
      <c r="K271" s="29">
        <v>44865</v>
      </c>
      <c r="L271" s="28" t="s">
        <v>326</v>
      </c>
      <c r="M271" s="28"/>
      <c r="N271" s="28" t="s">
        <v>494</v>
      </c>
      <c r="O271" s="28" t="s">
        <v>587</v>
      </c>
      <c r="P271" s="30"/>
      <c r="Q271" s="28" t="s">
        <v>595</v>
      </c>
      <c r="R271" s="31">
        <v>993.73</v>
      </c>
      <c r="S271" s="31"/>
      <c r="T271" s="31">
        <v>1896.33</v>
      </c>
    </row>
    <row r="272" spans="1:20" x14ac:dyDescent="0.25">
      <c r="A272" s="28"/>
      <c r="B272" s="28"/>
      <c r="C272" s="28"/>
      <c r="D272" s="28"/>
      <c r="E272" s="28"/>
      <c r="F272" s="28"/>
      <c r="G272" s="28" t="s">
        <v>223</v>
      </c>
      <c r="H272" s="28"/>
      <c r="I272" s="28"/>
      <c r="J272" s="28"/>
      <c r="K272" s="29"/>
      <c r="L272" s="28"/>
      <c r="M272" s="28"/>
      <c r="N272" s="28"/>
      <c r="O272" s="28"/>
      <c r="P272" s="28"/>
      <c r="Q272" s="28"/>
      <c r="R272" s="32">
        <f>ROUND(SUM(R269:R271),5)</f>
        <v>1896.33</v>
      </c>
      <c r="S272" s="32">
        <f>ROUND(SUM(S269:S271),5)</f>
        <v>0</v>
      </c>
      <c r="T272" s="32">
        <f>T271</f>
        <v>1896.33</v>
      </c>
    </row>
    <row r="273" spans="1:20" x14ac:dyDescent="0.25">
      <c r="A273" s="25"/>
      <c r="B273" s="25"/>
      <c r="C273" s="25"/>
      <c r="D273" s="25"/>
      <c r="E273" s="25"/>
      <c r="F273" s="25"/>
      <c r="G273" s="25" t="s">
        <v>111</v>
      </c>
      <c r="H273" s="25"/>
      <c r="I273" s="25"/>
      <c r="J273" s="25"/>
      <c r="K273" s="26"/>
      <c r="L273" s="25"/>
      <c r="M273" s="25"/>
      <c r="N273" s="25"/>
      <c r="O273" s="25"/>
      <c r="P273" s="25"/>
      <c r="Q273" s="25"/>
      <c r="R273" s="27"/>
      <c r="S273" s="27"/>
      <c r="T273" s="27"/>
    </row>
    <row r="274" spans="1:20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 t="s">
        <v>242</v>
      </c>
      <c r="K274" s="29">
        <v>44855</v>
      </c>
      <c r="L274" s="28" t="s">
        <v>325</v>
      </c>
      <c r="M274" s="28"/>
      <c r="N274" s="28" t="s">
        <v>495</v>
      </c>
      <c r="O274" s="28" t="s">
        <v>587</v>
      </c>
      <c r="P274" s="30"/>
      <c r="Q274" s="28" t="s">
        <v>589</v>
      </c>
      <c r="R274" s="32">
        <v>1056.53</v>
      </c>
      <c r="S274" s="32"/>
      <c r="T274" s="32">
        <v>1056.53</v>
      </c>
    </row>
    <row r="275" spans="1:20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 t="s">
        <v>242</v>
      </c>
      <c r="K275" s="29">
        <v>44855</v>
      </c>
      <c r="L275" s="28" t="s">
        <v>325</v>
      </c>
      <c r="M275" s="28"/>
      <c r="N275" s="28" t="s">
        <v>496</v>
      </c>
      <c r="O275" s="28" t="s">
        <v>587</v>
      </c>
      <c r="P275" s="30"/>
      <c r="Q275" s="28" t="s">
        <v>589</v>
      </c>
      <c r="R275" s="32">
        <v>2529.41</v>
      </c>
      <c r="S275" s="32"/>
      <c r="T275" s="32">
        <v>3585.94</v>
      </c>
    </row>
    <row r="276" spans="1:20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 t="s">
        <v>242</v>
      </c>
      <c r="K276" s="29">
        <v>44855</v>
      </c>
      <c r="L276" s="28" t="s">
        <v>325</v>
      </c>
      <c r="M276" s="28"/>
      <c r="N276" s="28" t="s">
        <v>497</v>
      </c>
      <c r="O276" s="28" t="s">
        <v>587</v>
      </c>
      <c r="P276" s="30"/>
      <c r="Q276" s="28" t="s">
        <v>589</v>
      </c>
      <c r="R276" s="32">
        <v>3132.5</v>
      </c>
      <c r="S276" s="32"/>
      <c r="T276" s="32">
        <v>6718.44</v>
      </c>
    </row>
    <row r="277" spans="1:20" ht="15.75" thickBot="1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 t="s">
        <v>242</v>
      </c>
      <c r="K277" s="29">
        <v>44855</v>
      </c>
      <c r="L277" s="28" t="s">
        <v>325</v>
      </c>
      <c r="M277" s="28"/>
      <c r="N277" s="28" t="s">
        <v>498</v>
      </c>
      <c r="O277" s="28" t="s">
        <v>587</v>
      </c>
      <c r="P277" s="30"/>
      <c r="Q277" s="28" t="s">
        <v>589</v>
      </c>
      <c r="R277" s="33">
        <v>51.33</v>
      </c>
      <c r="S277" s="33"/>
      <c r="T277" s="33">
        <v>6769.77</v>
      </c>
    </row>
    <row r="278" spans="1:20" ht="15.75" thickBot="1" x14ac:dyDescent="0.3">
      <c r="A278" s="28"/>
      <c r="B278" s="28"/>
      <c r="C278" s="28"/>
      <c r="D278" s="28"/>
      <c r="E278" s="28"/>
      <c r="F278" s="28"/>
      <c r="G278" s="28" t="s">
        <v>224</v>
      </c>
      <c r="H278" s="28"/>
      <c r="I278" s="28"/>
      <c r="J278" s="28"/>
      <c r="K278" s="29"/>
      <c r="L278" s="28"/>
      <c r="M278" s="28"/>
      <c r="N278" s="28"/>
      <c r="O278" s="28"/>
      <c r="P278" s="28"/>
      <c r="Q278" s="28"/>
      <c r="R278" s="34">
        <f>ROUND(SUM(R273:R277),5)</f>
        <v>6769.77</v>
      </c>
      <c r="S278" s="34">
        <f>ROUND(SUM(S273:S277),5)</f>
        <v>0</v>
      </c>
      <c r="T278" s="34">
        <f>T277</f>
        <v>6769.77</v>
      </c>
    </row>
    <row r="279" spans="1:20" x14ac:dyDescent="0.25">
      <c r="A279" s="28"/>
      <c r="B279" s="28"/>
      <c r="C279" s="28"/>
      <c r="D279" s="28"/>
      <c r="E279" s="28"/>
      <c r="F279" s="28" t="s">
        <v>112</v>
      </c>
      <c r="G279" s="28"/>
      <c r="H279" s="28"/>
      <c r="I279" s="28"/>
      <c r="J279" s="28"/>
      <c r="K279" s="29"/>
      <c r="L279" s="28"/>
      <c r="M279" s="28"/>
      <c r="N279" s="28"/>
      <c r="O279" s="28"/>
      <c r="P279" s="28"/>
      <c r="Q279" s="28"/>
      <c r="R279" s="32">
        <f>ROUND(R262+R268+R272+R278,5)</f>
        <v>28080.39</v>
      </c>
      <c r="S279" s="32">
        <f>ROUND(S262+S268+S272+S278,5)</f>
        <v>0</v>
      </c>
      <c r="T279" s="32">
        <f>ROUND(T262+T268+T272+T278,5)</f>
        <v>28080.39</v>
      </c>
    </row>
    <row r="280" spans="1:20" x14ac:dyDescent="0.25">
      <c r="A280" s="25"/>
      <c r="B280" s="25"/>
      <c r="C280" s="25"/>
      <c r="D280" s="25"/>
      <c r="E280" s="25"/>
      <c r="F280" s="25" t="s">
        <v>113</v>
      </c>
      <c r="G280" s="25"/>
      <c r="H280" s="25"/>
      <c r="I280" s="25"/>
      <c r="J280" s="25"/>
      <c r="K280" s="26"/>
      <c r="L280" s="25"/>
      <c r="M280" s="25"/>
      <c r="N280" s="25"/>
      <c r="O280" s="25"/>
      <c r="P280" s="25"/>
      <c r="Q280" s="25"/>
      <c r="R280" s="27"/>
      <c r="S280" s="27"/>
      <c r="T280" s="27"/>
    </row>
    <row r="281" spans="1:20" x14ac:dyDescent="0.25">
      <c r="A281" s="25"/>
      <c r="B281" s="25"/>
      <c r="C281" s="25"/>
      <c r="D281" s="25"/>
      <c r="E281" s="25"/>
      <c r="F281" s="25"/>
      <c r="G281" s="25" t="s">
        <v>120</v>
      </c>
      <c r="H281" s="25"/>
      <c r="I281" s="25"/>
      <c r="J281" s="25"/>
      <c r="K281" s="26"/>
      <c r="L281" s="25"/>
      <c r="M281" s="25"/>
      <c r="N281" s="25"/>
      <c r="O281" s="25"/>
      <c r="P281" s="25"/>
      <c r="Q281" s="25"/>
      <c r="R281" s="27"/>
      <c r="S281" s="27"/>
      <c r="T281" s="27"/>
    </row>
    <row r="282" spans="1:20" x14ac:dyDescent="0.25">
      <c r="A282" s="25"/>
      <c r="B282" s="25"/>
      <c r="C282" s="25"/>
      <c r="D282" s="25"/>
      <c r="E282" s="25"/>
      <c r="F282" s="25"/>
      <c r="G282" s="25"/>
      <c r="H282" s="25" t="s">
        <v>121</v>
      </c>
      <c r="I282" s="25"/>
      <c r="J282" s="25"/>
      <c r="K282" s="26"/>
      <c r="L282" s="25"/>
      <c r="M282" s="25"/>
      <c r="N282" s="25"/>
      <c r="O282" s="25"/>
      <c r="P282" s="25"/>
      <c r="Q282" s="25"/>
      <c r="R282" s="27"/>
      <c r="S282" s="27"/>
      <c r="T282" s="27"/>
    </row>
    <row r="283" spans="1:20" ht="15.75" thickBot="1" x14ac:dyDescent="0.3">
      <c r="A283" s="24"/>
      <c r="B283" s="24"/>
      <c r="C283" s="24"/>
      <c r="D283" s="24"/>
      <c r="E283" s="24"/>
      <c r="F283" s="24"/>
      <c r="G283" s="24"/>
      <c r="H283" s="24"/>
      <c r="I283" s="28"/>
      <c r="J283" s="28" t="s">
        <v>242</v>
      </c>
      <c r="K283" s="29">
        <v>44865</v>
      </c>
      <c r="L283" s="28" t="s">
        <v>327</v>
      </c>
      <c r="M283" s="28"/>
      <c r="N283" s="28" t="s">
        <v>327</v>
      </c>
      <c r="O283" s="28" t="s">
        <v>587</v>
      </c>
      <c r="P283" s="30"/>
      <c r="Q283" s="28" t="s">
        <v>588</v>
      </c>
      <c r="R283" s="33">
        <v>16.670000000000002</v>
      </c>
      <c r="S283" s="33"/>
      <c r="T283" s="33">
        <v>16.670000000000002</v>
      </c>
    </row>
    <row r="284" spans="1:20" ht="15.75" thickBot="1" x14ac:dyDescent="0.3">
      <c r="A284" s="28"/>
      <c r="B284" s="28"/>
      <c r="C284" s="28"/>
      <c r="D284" s="28"/>
      <c r="E284" s="28"/>
      <c r="F284" s="28"/>
      <c r="G284" s="28"/>
      <c r="H284" s="28" t="s">
        <v>225</v>
      </c>
      <c r="I284" s="28"/>
      <c r="J284" s="28"/>
      <c r="K284" s="29"/>
      <c r="L284" s="28"/>
      <c r="M284" s="28"/>
      <c r="N284" s="28"/>
      <c r="O284" s="28"/>
      <c r="P284" s="28"/>
      <c r="Q284" s="28"/>
      <c r="R284" s="34">
        <f>ROUND(SUM(R282:R283),5)</f>
        <v>16.670000000000002</v>
      </c>
      <c r="S284" s="34">
        <f>ROUND(SUM(S282:S283),5)</f>
        <v>0</v>
      </c>
      <c r="T284" s="34">
        <f>T283</f>
        <v>16.670000000000002</v>
      </c>
    </row>
    <row r="285" spans="1:20" x14ac:dyDescent="0.25">
      <c r="A285" s="28"/>
      <c r="B285" s="28"/>
      <c r="C285" s="28"/>
      <c r="D285" s="28"/>
      <c r="E285" s="28"/>
      <c r="F285" s="28"/>
      <c r="G285" s="28" t="s">
        <v>123</v>
      </c>
      <c r="H285" s="28"/>
      <c r="I285" s="28"/>
      <c r="J285" s="28"/>
      <c r="K285" s="29"/>
      <c r="L285" s="28"/>
      <c r="M285" s="28"/>
      <c r="N285" s="28"/>
      <c r="O285" s="28"/>
      <c r="P285" s="28"/>
      <c r="Q285" s="28"/>
      <c r="R285" s="32">
        <f>R284</f>
        <v>16.670000000000002</v>
      </c>
      <c r="S285" s="32">
        <f>S284</f>
        <v>0</v>
      </c>
      <c r="T285" s="32">
        <f>T284</f>
        <v>16.670000000000002</v>
      </c>
    </row>
    <row r="286" spans="1:20" x14ac:dyDescent="0.25">
      <c r="A286" s="25"/>
      <c r="B286" s="25"/>
      <c r="C286" s="25"/>
      <c r="D286" s="25"/>
      <c r="E286" s="25"/>
      <c r="F286" s="25"/>
      <c r="G286" s="25" t="s">
        <v>124</v>
      </c>
      <c r="H286" s="25"/>
      <c r="I286" s="25"/>
      <c r="J286" s="25"/>
      <c r="K286" s="26"/>
      <c r="L286" s="25"/>
      <c r="M286" s="25"/>
      <c r="N286" s="25"/>
      <c r="O286" s="25"/>
      <c r="P286" s="25"/>
      <c r="Q286" s="25"/>
      <c r="R286" s="27"/>
      <c r="S286" s="27"/>
      <c r="T286" s="27"/>
    </row>
    <row r="287" spans="1:20" x14ac:dyDescent="0.25">
      <c r="A287" s="25"/>
      <c r="B287" s="25"/>
      <c r="C287" s="25"/>
      <c r="D287" s="25"/>
      <c r="E287" s="25"/>
      <c r="F287" s="25"/>
      <c r="G287" s="25"/>
      <c r="H287" s="25" t="s">
        <v>125</v>
      </c>
      <c r="I287" s="25"/>
      <c r="J287" s="25"/>
      <c r="K287" s="26"/>
      <c r="L287" s="25"/>
      <c r="M287" s="25"/>
      <c r="N287" s="25"/>
      <c r="O287" s="25"/>
      <c r="P287" s="25"/>
      <c r="Q287" s="25"/>
      <c r="R287" s="27"/>
      <c r="S287" s="27"/>
      <c r="T287" s="27"/>
    </row>
    <row r="288" spans="1:20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 t="s">
        <v>242</v>
      </c>
      <c r="K288" s="29">
        <v>44855</v>
      </c>
      <c r="L288" s="28" t="s">
        <v>325</v>
      </c>
      <c r="M288" s="28"/>
      <c r="N288" s="28" t="s">
        <v>499</v>
      </c>
      <c r="O288" s="28" t="s">
        <v>587</v>
      </c>
      <c r="P288" s="30"/>
      <c r="Q288" s="28" t="s">
        <v>589</v>
      </c>
      <c r="R288" s="32">
        <v>3.2</v>
      </c>
      <c r="S288" s="32"/>
      <c r="T288" s="32">
        <v>3.2</v>
      </c>
    </row>
    <row r="289" spans="1:20" ht="15.75" thickBot="1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 t="s">
        <v>242</v>
      </c>
      <c r="K289" s="29">
        <v>44855</v>
      </c>
      <c r="L289" s="28" t="s">
        <v>325</v>
      </c>
      <c r="M289" s="28"/>
      <c r="N289" s="28" t="s">
        <v>500</v>
      </c>
      <c r="O289" s="28" t="s">
        <v>587</v>
      </c>
      <c r="P289" s="30"/>
      <c r="Q289" s="28" t="s">
        <v>589</v>
      </c>
      <c r="R289" s="31">
        <v>3.84</v>
      </c>
      <c r="S289" s="31"/>
      <c r="T289" s="31">
        <v>7.04</v>
      </c>
    </row>
    <row r="290" spans="1:20" x14ac:dyDescent="0.25">
      <c r="A290" s="28"/>
      <c r="B290" s="28"/>
      <c r="C290" s="28"/>
      <c r="D290" s="28"/>
      <c r="E290" s="28"/>
      <c r="F290" s="28"/>
      <c r="G290" s="28"/>
      <c r="H290" s="28" t="s">
        <v>226</v>
      </c>
      <c r="I290" s="28"/>
      <c r="J290" s="28"/>
      <c r="K290" s="29"/>
      <c r="L290" s="28"/>
      <c r="M290" s="28"/>
      <c r="N290" s="28"/>
      <c r="O290" s="28"/>
      <c r="P290" s="28"/>
      <c r="Q290" s="28"/>
      <c r="R290" s="32">
        <f>ROUND(SUM(R287:R289),5)</f>
        <v>7.04</v>
      </c>
      <c r="S290" s="32">
        <f>ROUND(SUM(S287:S289),5)</f>
        <v>0</v>
      </c>
      <c r="T290" s="32">
        <f>T289</f>
        <v>7.04</v>
      </c>
    </row>
    <row r="291" spans="1:20" x14ac:dyDescent="0.25">
      <c r="A291" s="25"/>
      <c r="B291" s="25"/>
      <c r="C291" s="25"/>
      <c r="D291" s="25"/>
      <c r="E291" s="25"/>
      <c r="F291" s="25"/>
      <c r="G291" s="25"/>
      <c r="H291" s="25" t="s">
        <v>126</v>
      </c>
      <c r="I291" s="25"/>
      <c r="J291" s="25"/>
      <c r="K291" s="26"/>
      <c r="L291" s="25"/>
      <c r="M291" s="25"/>
      <c r="N291" s="25"/>
      <c r="O291" s="25"/>
      <c r="P291" s="25"/>
      <c r="Q291" s="25"/>
      <c r="R291" s="27"/>
      <c r="S291" s="27"/>
      <c r="T291" s="27"/>
    </row>
    <row r="292" spans="1:20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 t="s">
        <v>242</v>
      </c>
      <c r="K292" s="29">
        <v>44855</v>
      </c>
      <c r="L292" s="28" t="s">
        <v>325</v>
      </c>
      <c r="M292" s="28"/>
      <c r="N292" s="28" t="s">
        <v>501</v>
      </c>
      <c r="O292" s="28" t="s">
        <v>587</v>
      </c>
      <c r="P292" s="30"/>
      <c r="Q292" s="28" t="s">
        <v>589</v>
      </c>
      <c r="R292" s="32">
        <v>246.46</v>
      </c>
      <c r="S292" s="32"/>
      <c r="T292" s="32">
        <v>246.46</v>
      </c>
    </row>
    <row r="293" spans="1:20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 t="s">
        <v>242</v>
      </c>
      <c r="K293" s="29">
        <v>44855</v>
      </c>
      <c r="L293" s="28" t="s">
        <v>325</v>
      </c>
      <c r="M293" s="28"/>
      <c r="N293" s="28" t="s">
        <v>502</v>
      </c>
      <c r="O293" s="28" t="s">
        <v>587</v>
      </c>
      <c r="P293" s="30"/>
      <c r="Q293" s="28" t="s">
        <v>589</v>
      </c>
      <c r="R293" s="32">
        <v>1053.82</v>
      </c>
      <c r="S293" s="32"/>
      <c r="T293" s="32">
        <v>1300.28</v>
      </c>
    </row>
    <row r="294" spans="1:20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 t="s">
        <v>242</v>
      </c>
      <c r="K294" s="29">
        <v>44865</v>
      </c>
      <c r="L294" s="28" t="s">
        <v>326</v>
      </c>
      <c r="M294" s="28"/>
      <c r="N294" s="28" t="s">
        <v>501</v>
      </c>
      <c r="O294" s="28" t="s">
        <v>587</v>
      </c>
      <c r="P294" s="30"/>
      <c r="Q294" s="28" t="s">
        <v>595</v>
      </c>
      <c r="R294" s="32">
        <v>144.13</v>
      </c>
      <c r="S294" s="32"/>
      <c r="T294" s="32">
        <v>1444.41</v>
      </c>
    </row>
    <row r="295" spans="1:20" ht="15.75" thickBot="1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 t="s">
        <v>242</v>
      </c>
      <c r="K295" s="29">
        <v>44865</v>
      </c>
      <c r="L295" s="28" t="s">
        <v>326</v>
      </c>
      <c r="M295" s="28"/>
      <c r="N295" s="28" t="s">
        <v>502</v>
      </c>
      <c r="O295" s="28" t="s">
        <v>587</v>
      </c>
      <c r="P295" s="30"/>
      <c r="Q295" s="28" t="s">
        <v>595</v>
      </c>
      <c r="R295" s="33">
        <v>616.29</v>
      </c>
      <c r="S295" s="33"/>
      <c r="T295" s="33">
        <v>2060.6999999999998</v>
      </c>
    </row>
    <row r="296" spans="1:20" ht="15.75" thickBot="1" x14ac:dyDescent="0.3">
      <c r="A296" s="28"/>
      <c r="B296" s="28"/>
      <c r="C296" s="28"/>
      <c r="D296" s="28"/>
      <c r="E296" s="28"/>
      <c r="F296" s="28"/>
      <c r="G296" s="28"/>
      <c r="H296" s="28" t="s">
        <v>227</v>
      </c>
      <c r="I296" s="28"/>
      <c r="J296" s="28"/>
      <c r="K296" s="29"/>
      <c r="L296" s="28"/>
      <c r="M296" s="28"/>
      <c r="N296" s="28"/>
      <c r="O296" s="28"/>
      <c r="P296" s="28"/>
      <c r="Q296" s="28"/>
      <c r="R296" s="34">
        <f>ROUND(SUM(R291:R295),5)</f>
        <v>2060.6999999999998</v>
      </c>
      <c r="S296" s="34">
        <f>ROUND(SUM(S291:S295),5)</f>
        <v>0</v>
      </c>
      <c r="T296" s="34">
        <f>T295</f>
        <v>2060.6999999999998</v>
      </c>
    </row>
    <row r="297" spans="1:20" x14ac:dyDescent="0.25">
      <c r="A297" s="28"/>
      <c r="B297" s="28"/>
      <c r="C297" s="28"/>
      <c r="D297" s="28"/>
      <c r="E297" s="28"/>
      <c r="F297" s="28"/>
      <c r="G297" s="28" t="s">
        <v>127</v>
      </c>
      <c r="H297" s="28"/>
      <c r="I297" s="28"/>
      <c r="J297" s="28"/>
      <c r="K297" s="29"/>
      <c r="L297" s="28"/>
      <c r="M297" s="28"/>
      <c r="N297" s="28"/>
      <c r="O297" s="28"/>
      <c r="P297" s="28"/>
      <c r="Q297" s="28"/>
      <c r="R297" s="32">
        <f>ROUND(R290+R296,5)</f>
        <v>2067.7399999999998</v>
      </c>
      <c r="S297" s="32">
        <f>ROUND(S290+S296,5)</f>
        <v>0</v>
      </c>
      <c r="T297" s="32">
        <f>ROUND(T290+T296,5)</f>
        <v>2067.7399999999998</v>
      </c>
    </row>
    <row r="298" spans="1:20" x14ac:dyDescent="0.25">
      <c r="A298" s="25"/>
      <c r="B298" s="25"/>
      <c r="C298" s="25"/>
      <c r="D298" s="25"/>
      <c r="E298" s="25"/>
      <c r="F298" s="25"/>
      <c r="G298" s="25" t="s">
        <v>128</v>
      </c>
      <c r="H298" s="25"/>
      <c r="I298" s="25"/>
      <c r="J298" s="25"/>
      <c r="K298" s="26"/>
      <c r="L298" s="25"/>
      <c r="M298" s="25"/>
      <c r="N298" s="25"/>
      <c r="O298" s="25"/>
      <c r="P298" s="25"/>
      <c r="Q298" s="25"/>
      <c r="R298" s="27"/>
      <c r="S298" s="27"/>
      <c r="T298" s="27"/>
    </row>
    <row r="299" spans="1:20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 t="s">
        <v>242</v>
      </c>
      <c r="K299" s="29">
        <v>44855</v>
      </c>
      <c r="L299" s="28" t="s">
        <v>325</v>
      </c>
      <c r="M299" s="28"/>
      <c r="N299" s="28" t="s">
        <v>503</v>
      </c>
      <c r="O299" s="28" t="s">
        <v>587</v>
      </c>
      <c r="P299" s="30"/>
      <c r="Q299" s="28" t="s">
        <v>589</v>
      </c>
      <c r="R299" s="32">
        <v>241.71</v>
      </c>
      <c r="S299" s="32"/>
      <c r="T299" s="32">
        <v>241.71</v>
      </c>
    </row>
    <row r="300" spans="1:20" ht="15.75" thickBot="1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 t="s">
        <v>242</v>
      </c>
      <c r="K300" s="29">
        <v>44865</v>
      </c>
      <c r="L300" s="28" t="s">
        <v>326</v>
      </c>
      <c r="M300" s="28"/>
      <c r="N300" s="28" t="s">
        <v>503</v>
      </c>
      <c r="O300" s="28" t="s">
        <v>587</v>
      </c>
      <c r="P300" s="30"/>
      <c r="Q300" s="28" t="s">
        <v>595</v>
      </c>
      <c r="R300" s="31">
        <v>177.72</v>
      </c>
      <c r="S300" s="31"/>
      <c r="T300" s="31">
        <v>419.43</v>
      </c>
    </row>
    <row r="301" spans="1:20" x14ac:dyDescent="0.25">
      <c r="A301" s="28"/>
      <c r="B301" s="28"/>
      <c r="C301" s="28"/>
      <c r="D301" s="28"/>
      <c r="E301" s="28"/>
      <c r="F301" s="28"/>
      <c r="G301" s="28" t="s">
        <v>228</v>
      </c>
      <c r="H301" s="28"/>
      <c r="I301" s="28"/>
      <c r="J301" s="28"/>
      <c r="K301" s="29"/>
      <c r="L301" s="28"/>
      <c r="M301" s="28"/>
      <c r="N301" s="28"/>
      <c r="O301" s="28"/>
      <c r="P301" s="28"/>
      <c r="Q301" s="28"/>
      <c r="R301" s="32">
        <f>ROUND(SUM(R298:R300),5)</f>
        <v>419.43</v>
      </c>
      <c r="S301" s="32">
        <f>ROUND(SUM(S298:S300),5)</f>
        <v>0</v>
      </c>
      <c r="T301" s="32">
        <f>T300</f>
        <v>419.43</v>
      </c>
    </row>
    <row r="302" spans="1:20" x14ac:dyDescent="0.25">
      <c r="A302" s="25"/>
      <c r="B302" s="25"/>
      <c r="C302" s="25"/>
      <c r="D302" s="25"/>
      <c r="E302" s="25"/>
      <c r="F302" s="25"/>
      <c r="G302" s="25" t="s">
        <v>129</v>
      </c>
      <c r="H302" s="25"/>
      <c r="I302" s="25"/>
      <c r="J302" s="25"/>
      <c r="K302" s="26"/>
      <c r="L302" s="25"/>
      <c r="M302" s="25"/>
      <c r="N302" s="25"/>
      <c r="O302" s="25"/>
      <c r="P302" s="25"/>
      <c r="Q302" s="25"/>
      <c r="R302" s="27"/>
      <c r="S302" s="27"/>
      <c r="T302" s="27"/>
    </row>
    <row r="303" spans="1:20" x14ac:dyDescent="0.25">
      <c r="A303" s="25"/>
      <c r="B303" s="25"/>
      <c r="C303" s="25"/>
      <c r="D303" s="25"/>
      <c r="E303" s="25"/>
      <c r="F303" s="25"/>
      <c r="G303" s="25"/>
      <c r="H303" s="25" t="s">
        <v>130</v>
      </c>
      <c r="I303" s="25"/>
      <c r="J303" s="25"/>
      <c r="K303" s="26"/>
      <c r="L303" s="25"/>
      <c r="M303" s="25"/>
      <c r="N303" s="25"/>
      <c r="O303" s="25"/>
      <c r="P303" s="25"/>
      <c r="Q303" s="25"/>
      <c r="R303" s="27"/>
      <c r="S303" s="27"/>
      <c r="T303" s="27"/>
    </row>
    <row r="304" spans="1:20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 t="s">
        <v>242</v>
      </c>
      <c r="K304" s="29">
        <v>44835</v>
      </c>
      <c r="L304" s="28" t="s">
        <v>328</v>
      </c>
      <c r="M304" s="28"/>
      <c r="N304" s="28" t="s">
        <v>504</v>
      </c>
      <c r="O304" s="28" t="s">
        <v>587</v>
      </c>
      <c r="P304" s="30"/>
      <c r="Q304" s="28" t="s">
        <v>596</v>
      </c>
      <c r="R304" s="32">
        <v>38.450000000000003</v>
      </c>
      <c r="S304" s="32"/>
      <c r="T304" s="32">
        <v>38.450000000000003</v>
      </c>
    </row>
    <row r="305" spans="1:20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 t="s">
        <v>242</v>
      </c>
      <c r="K305" s="29">
        <v>44835</v>
      </c>
      <c r="L305" s="28" t="s">
        <v>328</v>
      </c>
      <c r="M305" s="28"/>
      <c r="N305" s="28" t="s">
        <v>505</v>
      </c>
      <c r="O305" s="28" t="s">
        <v>587</v>
      </c>
      <c r="P305" s="30"/>
      <c r="Q305" s="28" t="s">
        <v>596</v>
      </c>
      <c r="R305" s="32">
        <v>23.03</v>
      </c>
      <c r="S305" s="32"/>
      <c r="T305" s="32">
        <v>61.48</v>
      </c>
    </row>
    <row r="306" spans="1:20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 t="s">
        <v>242</v>
      </c>
      <c r="K306" s="29">
        <v>44835</v>
      </c>
      <c r="L306" s="28" t="s">
        <v>328</v>
      </c>
      <c r="M306" s="28"/>
      <c r="N306" s="28" t="s">
        <v>506</v>
      </c>
      <c r="O306" s="28" t="s">
        <v>587</v>
      </c>
      <c r="P306" s="30"/>
      <c r="Q306" s="28" t="s">
        <v>596</v>
      </c>
      <c r="R306" s="32">
        <v>23.03</v>
      </c>
      <c r="S306" s="32"/>
      <c r="T306" s="32">
        <v>84.51</v>
      </c>
    </row>
    <row r="307" spans="1:20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 t="s">
        <v>242</v>
      </c>
      <c r="K307" s="29">
        <v>44835</v>
      </c>
      <c r="L307" s="28" t="s">
        <v>328</v>
      </c>
      <c r="M307" s="28"/>
      <c r="N307" s="28" t="s">
        <v>507</v>
      </c>
      <c r="O307" s="28" t="s">
        <v>587</v>
      </c>
      <c r="P307" s="30"/>
      <c r="Q307" s="28" t="s">
        <v>596</v>
      </c>
      <c r="R307" s="32">
        <v>47.92</v>
      </c>
      <c r="S307" s="32"/>
      <c r="T307" s="32">
        <v>132.43</v>
      </c>
    </row>
    <row r="308" spans="1:20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 t="s">
        <v>242</v>
      </c>
      <c r="K308" s="29">
        <v>44835</v>
      </c>
      <c r="L308" s="28" t="s">
        <v>328</v>
      </c>
      <c r="M308" s="28"/>
      <c r="N308" s="28" t="s">
        <v>508</v>
      </c>
      <c r="O308" s="28" t="s">
        <v>587</v>
      </c>
      <c r="P308" s="30"/>
      <c r="Q308" s="28" t="s">
        <v>596</v>
      </c>
      <c r="R308" s="32">
        <v>23.03</v>
      </c>
      <c r="S308" s="32"/>
      <c r="T308" s="32">
        <v>155.46</v>
      </c>
    </row>
    <row r="309" spans="1:20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 t="s">
        <v>242</v>
      </c>
      <c r="K309" s="29">
        <v>44835</v>
      </c>
      <c r="L309" s="28" t="s">
        <v>328</v>
      </c>
      <c r="M309" s="28"/>
      <c r="N309" s="28" t="s">
        <v>509</v>
      </c>
      <c r="O309" s="28" t="s">
        <v>587</v>
      </c>
      <c r="P309" s="30"/>
      <c r="Q309" s="28" t="s">
        <v>596</v>
      </c>
      <c r="R309" s="32">
        <v>47.92</v>
      </c>
      <c r="S309" s="32"/>
      <c r="T309" s="32">
        <v>203.38</v>
      </c>
    </row>
    <row r="310" spans="1:20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 t="s">
        <v>242</v>
      </c>
      <c r="K310" s="29">
        <v>44835</v>
      </c>
      <c r="L310" s="28" t="s">
        <v>328</v>
      </c>
      <c r="M310" s="28"/>
      <c r="N310" s="28" t="s">
        <v>510</v>
      </c>
      <c r="O310" s="28" t="s">
        <v>587</v>
      </c>
      <c r="P310" s="30"/>
      <c r="Q310" s="28" t="s">
        <v>596</v>
      </c>
      <c r="R310" s="32">
        <v>23.03</v>
      </c>
      <c r="S310" s="32"/>
      <c r="T310" s="32">
        <v>226.41</v>
      </c>
    </row>
    <row r="311" spans="1:20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 t="s">
        <v>242</v>
      </c>
      <c r="K311" s="29">
        <v>44835</v>
      </c>
      <c r="L311" s="28" t="s">
        <v>328</v>
      </c>
      <c r="M311" s="28"/>
      <c r="N311" s="28" t="s">
        <v>511</v>
      </c>
      <c r="O311" s="28" t="s">
        <v>587</v>
      </c>
      <c r="P311" s="30"/>
      <c r="Q311" s="28" t="s">
        <v>596</v>
      </c>
      <c r="R311" s="32">
        <v>420.33</v>
      </c>
      <c r="S311" s="32"/>
      <c r="T311" s="32">
        <v>646.74</v>
      </c>
    </row>
    <row r="312" spans="1:20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 t="s">
        <v>242</v>
      </c>
      <c r="K312" s="29">
        <v>44835</v>
      </c>
      <c r="L312" s="28" t="s">
        <v>328</v>
      </c>
      <c r="M312" s="28"/>
      <c r="N312" s="28" t="s">
        <v>512</v>
      </c>
      <c r="O312" s="28" t="s">
        <v>587</v>
      </c>
      <c r="P312" s="30"/>
      <c r="Q312" s="28" t="s">
        <v>596</v>
      </c>
      <c r="R312" s="32">
        <v>1047.07</v>
      </c>
      <c r="S312" s="32"/>
      <c r="T312" s="32">
        <v>1693.81</v>
      </c>
    </row>
    <row r="313" spans="1:20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 t="s">
        <v>242</v>
      </c>
      <c r="K313" s="29">
        <v>44835</v>
      </c>
      <c r="L313" s="28" t="s">
        <v>328</v>
      </c>
      <c r="M313" s="28"/>
      <c r="N313" s="28" t="s">
        <v>513</v>
      </c>
      <c r="O313" s="28" t="s">
        <v>587</v>
      </c>
      <c r="P313" s="30"/>
      <c r="Q313" s="28" t="s">
        <v>596</v>
      </c>
      <c r="R313" s="32">
        <v>482.75</v>
      </c>
      <c r="S313" s="32"/>
      <c r="T313" s="32">
        <v>2176.56</v>
      </c>
    </row>
    <row r="314" spans="1:20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 t="s">
        <v>242</v>
      </c>
      <c r="K314" s="29">
        <v>44835</v>
      </c>
      <c r="L314" s="28" t="s">
        <v>328</v>
      </c>
      <c r="M314" s="28"/>
      <c r="N314" s="28" t="s">
        <v>514</v>
      </c>
      <c r="O314" s="28" t="s">
        <v>587</v>
      </c>
      <c r="P314" s="30"/>
      <c r="Q314" s="28" t="s">
        <v>596</v>
      </c>
      <c r="R314" s="32">
        <v>482.75</v>
      </c>
      <c r="S314" s="32"/>
      <c r="T314" s="32">
        <v>2659.31</v>
      </c>
    </row>
    <row r="315" spans="1:20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 t="s">
        <v>242</v>
      </c>
      <c r="K315" s="29">
        <v>44835</v>
      </c>
      <c r="L315" s="28" t="s">
        <v>328</v>
      </c>
      <c r="M315" s="28"/>
      <c r="N315" s="28" t="s">
        <v>515</v>
      </c>
      <c r="O315" s="28" t="s">
        <v>587</v>
      </c>
      <c r="P315" s="30"/>
      <c r="Q315" s="28" t="s">
        <v>596</v>
      </c>
      <c r="R315" s="32">
        <v>482.75</v>
      </c>
      <c r="S315" s="32"/>
      <c r="T315" s="32">
        <v>3142.06</v>
      </c>
    </row>
    <row r="316" spans="1:20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 t="s">
        <v>242</v>
      </c>
      <c r="K316" s="29">
        <v>44835</v>
      </c>
      <c r="L316" s="28" t="s">
        <v>328</v>
      </c>
      <c r="M316" s="28"/>
      <c r="N316" s="28" t="s">
        <v>516</v>
      </c>
      <c r="O316" s="28" t="s">
        <v>587</v>
      </c>
      <c r="P316" s="30"/>
      <c r="Q316" s="28" t="s">
        <v>596</v>
      </c>
      <c r="R316" s="32">
        <v>482.75</v>
      </c>
      <c r="S316" s="32"/>
      <c r="T316" s="32">
        <v>3624.81</v>
      </c>
    </row>
    <row r="317" spans="1:20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 t="s">
        <v>242</v>
      </c>
      <c r="K317" s="29">
        <v>44835</v>
      </c>
      <c r="L317" s="28" t="s">
        <v>328</v>
      </c>
      <c r="M317" s="28"/>
      <c r="N317" s="28" t="s">
        <v>517</v>
      </c>
      <c r="O317" s="28" t="s">
        <v>587</v>
      </c>
      <c r="P317" s="30"/>
      <c r="Q317" s="28" t="s">
        <v>596</v>
      </c>
      <c r="R317" s="32">
        <v>10.039999999999999</v>
      </c>
      <c r="S317" s="32"/>
      <c r="T317" s="32">
        <v>3634.85</v>
      </c>
    </row>
    <row r="318" spans="1:20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 t="s">
        <v>242</v>
      </c>
      <c r="K318" s="29">
        <v>44835</v>
      </c>
      <c r="L318" s="28" t="s">
        <v>328</v>
      </c>
      <c r="M318" s="28"/>
      <c r="N318" s="28" t="s">
        <v>518</v>
      </c>
      <c r="O318" s="28" t="s">
        <v>587</v>
      </c>
      <c r="P318" s="30"/>
      <c r="Q318" s="28" t="s">
        <v>596</v>
      </c>
      <c r="R318" s="32">
        <v>11.86</v>
      </c>
      <c r="S318" s="32"/>
      <c r="T318" s="32">
        <v>3646.71</v>
      </c>
    </row>
    <row r="319" spans="1:20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 t="s">
        <v>242</v>
      </c>
      <c r="K319" s="29">
        <v>44835</v>
      </c>
      <c r="L319" s="28" t="s">
        <v>328</v>
      </c>
      <c r="M319" s="28"/>
      <c r="N319" s="28" t="s">
        <v>519</v>
      </c>
      <c r="O319" s="28" t="s">
        <v>587</v>
      </c>
      <c r="P319" s="30"/>
      <c r="Q319" s="28" t="s">
        <v>596</v>
      </c>
      <c r="R319" s="32">
        <v>5.92</v>
      </c>
      <c r="S319" s="32"/>
      <c r="T319" s="32">
        <v>3652.63</v>
      </c>
    </row>
    <row r="320" spans="1:20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 t="s">
        <v>242</v>
      </c>
      <c r="K320" s="29">
        <v>44835</v>
      </c>
      <c r="L320" s="28" t="s">
        <v>328</v>
      </c>
      <c r="M320" s="28"/>
      <c r="N320" s="28" t="s">
        <v>520</v>
      </c>
      <c r="O320" s="28" t="s">
        <v>587</v>
      </c>
      <c r="P320" s="30"/>
      <c r="Q320" s="28" t="s">
        <v>596</v>
      </c>
      <c r="R320" s="32">
        <v>11.86</v>
      </c>
      <c r="S320" s="32"/>
      <c r="T320" s="32">
        <v>3664.49</v>
      </c>
    </row>
    <row r="321" spans="1:20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 t="s">
        <v>242</v>
      </c>
      <c r="K321" s="29">
        <v>44835</v>
      </c>
      <c r="L321" s="28" t="s">
        <v>328</v>
      </c>
      <c r="M321" s="28"/>
      <c r="N321" s="28" t="s">
        <v>521</v>
      </c>
      <c r="O321" s="28" t="s">
        <v>587</v>
      </c>
      <c r="P321" s="30"/>
      <c r="Q321" s="28" t="s">
        <v>596</v>
      </c>
      <c r="R321" s="32">
        <v>5.92</v>
      </c>
      <c r="S321" s="32"/>
      <c r="T321" s="32">
        <v>3670.41</v>
      </c>
    </row>
    <row r="322" spans="1:20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 t="s">
        <v>242</v>
      </c>
      <c r="K322" s="29">
        <v>44835</v>
      </c>
      <c r="L322" s="28" t="s">
        <v>328</v>
      </c>
      <c r="M322" s="28"/>
      <c r="N322" s="28" t="s">
        <v>522</v>
      </c>
      <c r="O322" s="28" t="s">
        <v>587</v>
      </c>
      <c r="P322" s="30"/>
      <c r="Q322" s="28" t="s">
        <v>596</v>
      </c>
      <c r="R322" s="32">
        <v>1.68</v>
      </c>
      <c r="S322" s="32"/>
      <c r="T322" s="32">
        <v>3672.09</v>
      </c>
    </row>
    <row r="323" spans="1:20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 t="s">
        <v>242</v>
      </c>
      <c r="K323" s="29">
        <v>44835</v>
      </c>
      <c r="L323" s="28" t="s">
        <v>328</v>
      </c>
      <c r="M323" s="28"/>
      <c r="N323" s="28" t="s">
        <v>523</v>
      </c>
      <c r="O323" s="28" t="s">
        <v>587</v>
      </c>
      <c r="P323" s="30"/>
      <c r="Q323" s="28" t="s">
        <v>596</v>
      </c>
      <c r="R323" s="32">
        <v>1.68</v>
      </c>
      <c r="S323" s="32"/>
      <c r="T323" s="32">
        <v>3673.77</v>
      </c>
    </row>
    <row r="324" spans="1:20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 t="s">
        <v>242</v>
      </c>
      <c r="K324" s="29">
        <v>44835</v>
      </c>
      <c r="L324" s="28" t="s">
        <v>328</v>
      </c>
      <c r="M324" s="28"/>
      <c r="N324" s="28" t="s">
        <v>524</v>
      </c>
      <c r="O324" s="28" t="s">
        <v>587</v>
      </c>
      <c r="P324" s="30"/>
      <c r="Q324" s="28" t="s">
        <v>596</v>
      </c>
      <c r="R324" s="32">
        <v>1.68</v>
      </c>
      <c r="S324" s="32"/>
      <c r="T324" s="32">
        <v>3675.45</v>
      </c>
    </row>
    <row r="325" spans="1:20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 t="s">
        <v>242</v>
      </c>
      <c r="K325" s="29">
        <v>44835</v>
      </c>
      <c r="L325" s="28" t="s">
        <v>328</v>
      </c>
      <c r="M325" s="28"/>
      <c r="N325" s="28" t="s">
        <v>525</v>
      </c>
      <c r="O325" s="28" t="s">
        <v>587</v>
      </c>
      <c r="P325" s="30"/>
      <c r="Q325" s="28" t="s">
        <v>596</v>
      </c>
      <c r="R325" s="32">
        <v>1.68</v>
      </c>
      <c r="S325" s="32"/>
      <c r="T325" s="32">
        <v>3677.13</v>
      </c>
    </row>
    <row r="326" spans="1:20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 t="s">
        <v>242</v>
      </c>
      <c r="K326" s="29">
        <v>44835</v>
      </c>
      <c r="L326" s="28" t="s">
        <v>328</v>
      </c>
      <c r="M326" s="28"/>
      <c r="N326" s="28" t="s">
        <v>526</v>
      </c>
      <c r="O326" s="28" t="s">
        <v>587</v>
      </c>
      <c r="P326" s="30"/>
      <c r="Q326" s="28" t="s">
        <v>596</v>
      </c>
      <c r="R326" s="32">
        <v>1.68</v>
      </c>
      <c r="S326" s="32"/>
      <c r="T326" s="32">
        <v>3678.81</v>
      </c>
    </row>
    <row r="327" spans="1:20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 t="s">
        <v>242</v>
      </c>
      <c r="K327" s="29">
        <v>44835</v>
      </c>
      <c r="L327" s="28" t="s">
        <v>328</v>
      </c>
      <c r="M327" s="28"/>
      <c r="N327" s="28" t="s">
        <v>527</v>
      </c>
      <c r="O327" s="28" t="s">
        <v>587</v>
      </c>
      <c r="P327" s="30"/>
      <c r="Q327" s="28" t="s">
        <v>596</v>
      </c>
      <c r="R327" s="32">
        <v>1.68</v>
      </c>
      <c r="S327" s="32"/>
      <c r="T327" s="32">
        <v>3680.49</v>
      </c>
    </row>
    <row r="328" spans="1:20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 t="s">
        <v>242</v>
      </c>
      <c r="K328" s="29">
        <v>44835</v>
      </c>
      <c r="L328" s="28" t="s">
        <v>328</v>
      </c>
      <c r="M328" s="28"/>
      <c r="N328" s="28" t="s">
        <v>528</v>
      </c>
      <c r="O328" s="28" t="s">
        <v>587</v>
      </c>
      <c r="P328" s="30"/>
      <c r="Q328" s="28" t="s">
        <v>596</v>
      </c>
      <c r="R328" s="32">
        <v>1.1000000000000001</v>
      </c>
      <c r="S328" s="32"/>
      <c r="T328" s="32">
        <v>3681.59</v>
      </c>
    </row>
    <row r="329" spans="1:20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 t="s">
        <v>242</v>
      </c>
      <c r="K329" s="29">
        <v>44835</v>
      </c>
      <c r="L329" s="28" t="s">
        <v>328</v>
      </c>
      <c r="M329" s="28"/>
      <c r="N329" s="28" t="s">
        <v>529</v>
      </c>
      <c r="O329" s="28" t="s">
        <v>587</v>
      </c>
      <c r="P329" s="30"/>
      <c r="Q329" s="28" t="s">
        <v>596</v>
      </c>
      <c r="R329" s="32">
        <v>10.38</v>
      </c>
      <c r="S329" s="32"/>
      <c r="T329" s="32">
        <v>3691.97</v>
      </c>
    </row>
    <row r="330" spans="1:20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 t="s">
        <v>242</v>
      </c>
      <c r="K330" s="29">
        <v>44835</v>
      </c>
      <c r="L330" s="28" t="s">
        <v>328</v>
      </c>
      <c r="M330" s="28"/>
      <c r="N330" s="28" t="s">
        <v>530</v>
      </c>
      <c r="O330" s="28" t="s">
        <v>587</v>
      </c>
      <c r="P330" s="30"/>
      <c r="Q330" s="28" t="s">
        <v>596</v>
      </c>
      <c r="R330" s="32">
        <v>16.239999999999998</v>
      </c>
      <c r="S330" s="32"/>
      <c r="T330" s="32">
        <v>3708.21</v>
      </c>
    </row>
    <row r="331" spans="1:20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 t="s">
        <v>242</v>
      </c>
      <c r="K331" s="29">
        <v>44835</v>
      </c>
      <c r="L331" s="28" t="s">
        <v>328</v>
      </c>
      <c r="M331" s="28"/>
      <c r="N331" s="28" t="s">
        <v>531</v>
      </c>
      <c r="O331" s="28" t="s">
        <v>587</v>
      </c>
      <c r="P331" s="30"/>
      <c r="Q331" s="28" t="s">
        <v>596</v>
      </c>
      <c r="R331" s="32">
        <v>12.36</v>
      </c>
      <c r="S331" s="32"/>
      <c r="T331" s="32">
        <v>3720.57</v>
      </c>
    </row>
    <row r="332" spans="1:20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 t="s">
        <v>242</v>
      </c>
      <c r="K332" s="29">
        <v>44835</v>
      </c>
      <c r="L332" s="28" t="s">
        <v>328</v>
      </c>
      <c r="M332" s="28"/>
      <c r="N332" s="28" t="s">
        <v>532</v>
      </c>
      <c r="O332" s="28" t="s">
        <v>587</v>
      </c>
      <c r="P332" s="30"/>
      <c r="Q332" s="28" t="s">
        <v>596</v>
      </c>
      <c r="R332" s="32">
        <v>20.6</v>
      </c>
      <c r="S332" s="32"/>
      <c r="T332" s="32">
        <v>3741.17</v>
      </c>
    </row>
    <row r="333" spans="1:20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 t="s">
        <v>242</v>
      </c>
      <c r="K333" s="29">
        <v>44835</v>
      </c>
      <c r="L333" s="28" t="s">
        <v>328</v>
      </c>
      <c r="M333" s="28"/>
      <c r="N333" s="28" t="s">
        <v>533</v>
      </c>
      <c r="O333" s="28" t="s">
        <v>587</v>
      </c>
      <c r="P333" s="30"/>
      <c r="Q333" s="28" t="s">
        <v>596</v>
      </c>
      <c r="R333" s="32">
        <v>9.8800000000000008</v>
      </c>
      <c r="S333" s="32"/>
      <c r="T333" s="32">
        <v>3751.05</v>
      </c>
    </row>
    <row r="334" spans="1:20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 t="s">
        <v>242</v>
      </c>
      <c r="K334" s="29">
        <v>44835</v>
      </c>
      <c r="L334" s="28" t="s">
        <v>328</v>
      </c>
      <c r="M334" s="28"/>
      <c r="N334" s="28" t="s">
        <v>534</v>
      </c>
      <c r="O334" s="28" t="s">
        <v>587</v>
      </c>
      <c r="P334" s="30"/>
      <c r="Q334" s="28" t="s">
        <v>596</v>
      </c>
      <c r="R334" s="32">
        <v>8.6</v>
      </c>
      <c r="S334" s="32"/>
      <c r="T334" s="32">
        <v>3759.65</v>
      </c>
    </row>
    <row r="335" spans="1:20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 t="s">
        <v>242</v>
      </c>
      <c r="K335" s="29">
        <v>44835</v>
      </c>
      <c r="L335" s="28" t="s">
        <v>328</v>
      </c>
      <c r="M335" s="28"/>
      <c r="N335" s="28" t="s">
        <v>535</v>
      </c>
      <c r="O335" s="28" t="s">
        <v>587</v>
      </c>
      <c r="P335" s="30"/>
      <c r="Q335" s="28" t="s">
        <v>596</v>
      </c>
      <c r="R335" s="32">
        <v>22.1</v>
      </c>
      <c r="S335" s="32"/>
      <c r="T335" s="32">
        <v>3781.75</v>
      </c>
    </row>
    <row r="336" spans="1:20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 t="s">
        <v>242</v>
      </c>
      <c r="K336" s="29">
        <v>44835</v>
      </c>
      <c r="L336" s="28" t="s">
        <v>328</v>
      </c>
      <c r="M336" s="28"/>
      <c r="N336" s="28" t="s">
        <v>536</v>
      </c>
      <c r="O336" s="28" t="s">
        <v>587</v>
      </c>
      <c r="P336" s="30"/>
      <c r="Q336" s="28" t="s">
        <v>596</v>
      </c>
      <c r="R336" s="32">
        <v>3.84</v>
      </c>
      <c r="S336" s="32"/>
      <c r="T336" s="32">
        <v>3785.59</v>
      </c>
    </row>
    <row r="337" spans="1:20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 t="s">
        <v>242</v>
      </c>
      <c r="K337" s="29">
        <v>44835</v>
      </c>
      <c r="L337" s="28" t="s">
        <v>328</v>
      </c>
      <c r="M337" s="28"/>
      <c r="N337" s="28" t="s">
        <v>537</v>
      </c>
      <c r="O337" s="28" t="s">
        <v>587</v>
      </c>
      <c r="P337" s="30"/>
      <c r="Q337" s="28" t="s">
        <v>596</v>
      </c>
      <c r="R337" s="32">
        <v>4.5599999999999996</v>
      </c>
      <c r="S337" s="32"/>
      <c r="T337" s="32">
        <v>3790.15</v>
      </c>
    </row>
    <row r="338" spans="1:20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 t="s">
        <v>242</v>
      </c>
      <c r="K338" s="29">
        <v>44835</v>
      </c>
      <c r="L338" s="28" t="s">
        <v>328</v>
      </c>
      <c r="M338" s="28"/>
      <c r="N338" s="28" t="s">
        <v>538</v>
      </c>
      <c r="O338" s="28" t="s">
        <v>587</v>
      </c>
      <c r="P338" s="30"/>
      <c r="Q338" s="28" t="s">
        <v>596</v>
      </c>
      <c r="R338" s="32">
        <v>10.78</v>
      </c>
      <c r="S338" s="32"/>
      <c r="T338" s="32">
        <v>3800.93</v>
      </c>
    </row>
    <row r="339" spans="1:20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 t="s">
        <v>242</v>
      </c>
      <c r="K339" s="29">
        <v>44835</v>
      </c>
      <c r="L339" s="28" t="s">
        <v>328</v>
      </c>
      <c r="M339" s="28"/>
      <c r="N339" s="28" t="s">
        <v>539</v>
      </c>
      <c r="O339" s="28" t="s">
        <v>587</v>
      </c>
      <c r="P339" s="30"/>
      <c r="Q339" s="28" t="s">
        <v>596</v>
      </c>
      <c r="R339" s="32">
        <v>26.68</v>
      </c>
      <c r="S339" s="32"/>
      <c r="T339" s="32">
        <v>3827.61</v>
      </c>
    </row>
    <row r="340" spans="1:20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 t="s">
        <v>242</v>
      </c>
      <c r="K340" s="29">
        <v>44835</v>
      </c>
      <c r="L340" s="28" t="s">
        <v>328</v>
      </c>
      <c r="M340" s="28"/>
      <c r="N340" s="28" t="s">
        <v>540</v>
      </c>
      <c r="O340" s="28" t="s">
        <v>587</v>
      </c>
      <c r="P340" s="30"/>
      <c r="Q340" s="28" t="s">
        <v>596</v>
      </c>
      <c r="R340" s="32">
        <v>12.18</v>
      </c>
      <c r="S340" s="32"/>
      <c r="T340" s="32">
        <v>3839.79</v>
      </c>
    </row>
    <row r="341" spans="1:20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 t="s">
        <v>242</v>
      </c>
      <c r="K341" s="29">
        <v>44835</v>
      </c>
      <c r="L341" s="28" t="s">
        <v>328</v>
      </c>
      <c r="M341" s="28"/>
      <c r="N341" s="28" t="s">
        <v>541</v>
      </c>
      <c r="O341" s="28" t="s">
        <v>587</v>
      </c>
      <c r="P341" s="30"/>
      <c r="Q341" s="28" t="s">
        <v>596</v>
      </c>
      <c r="R341" s="32">
        <v>12.18</v>
      </c>
      <c r="S341" s="32"/>
      <c r="T341" s="32">
        <v>3851.97</v>
      </c>
    </row>
    <row r="342" spans="1:20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 t="s">
        <v>242</v>
      </c>
      <c r="K342" s="29">
        <v>44835</v>
      </c>
      <c r="L342" s="28" t="s">
        <v>328</v>
      </c>
      <c r="M342" s="28"/>
      <c r="N342" s="28" t="s">
        <v>542</v>
      </c>
      <c r="O342" s="28" t="s">
        <v>587</v>
      </c>
      <c r="P342" s="30"/>
      <c r="Q342" s="28" t="s">
        <v>596</v>
      </c>
      <c r="R342" s="32">
        <v>12.18</v>
      </c>
      <c r="S342" s="32"/>
      <c r="T342" s="32">
        <v>3864.15</v>
      </c>
    </row>
    <row r="343" spans="1:20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 t="s">
        <v>242</v>
      </c>
      <c r="K343" s="29">
        <v>44855</v>
      </c>
      <c r="L343" s="28" t="s">
        <v>325</v>
      </c>
      <c r="M343" s="28"/>
      <c r="N343" s="28" t="s">
        <v>543</v>
      </c>
      <c r="O343" s="28" t="s">
        <v>587</v>
      </c>
      <c r="P343" s="30"/>
      <c r="Q343" s="28" t="s">
        <v>589</v>
      </c>
      <c r="R343" s="32"/>
      <c r="S343" s="32">
        <v>13.34</v>
      </c>
      <c r="T343" s="32">
        <v>3850.81</v>
      </c>
    </row>
    <row r="344" spans="1:20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 t="s">
        <v>242</v>
      </c>
      <c r="K344" s="29">
        <v>44855</v>
      </c>
      <c r="L344" s="28" t="s">
        <v>325</v>
      </c>
      <c r="M344" s="28"/>
      <c r="N344" s="28" t="s">
        <v>544</v>
      </c>
      <c r="O344" s="28" t="s">
        <v>587</v>
      </c>
      <c r="P344" s="30"/>
      <c r="Q344" s="28" t="s">
        <v>589</v>
      </c>
      <c r="R344" s="32"/>
      <c r="S344" s="32">
        <v>5.19</v>
      </c>
      <c r="T344" s="32">
        <v>3845.62</v>
      </c>
    </row>
    <row r="345" spans="1:20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 t="s">
        <v>242</v>
      </c>
      <c r="K345" s="29">
        <v>44855</v>
      </c>
      <c r="L345" s="28" t="s">
        <v>325</v>
      </c>
      <c r="M345" s="28"/>
      <c r="N345" s="28" t="s">
        <v>545</v>
      </c>
      <c r="O345" s="28" t="s">
        <v>587</v>
      </c>
      <c r="P345" s="30"/>
      <c r="Q345" s="28" t="s">
        <v>589</v>
      </c>
      <c r="R345" s="32"/>
      <c r="S345" s="32">
        <v>7.71</v>
      </c>
      <c r="T345" s="32">
        <v>3837.91</v>
      </c>
    </row>
    <row r="346" spans="1:20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 t="s">
        <v>242</v>
      </c>
      <c r="K346" s="29">
        <v>44855</v>
      </c>
      <c r="L346" s="28" t="s">
        <v>325</v>
      </c>
      <c r="M346" s="28"/>
      <c r="N346" s="28" t="s">
        <v>546</v>
      </c>
      <c r="O346" s="28" t="s">
        <v>587</v>
      </c>
      <c r="P346" s="30"/>
      <c r="Q346" s="28" t="s">
        <v>589</v>
      </c>
      <c r="R346" s="32"/>
      <c r="S346" s="32">
        <v>1.92</v>
      </c>
      <c r="T346" s="32">
        <v>3835.99</v>
      </c>
    </row>
    <row r="347" spans="1:20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 t="s">
        <v>242</v>
      </c>
      <c r="K347" s="29">
        <v>44855</v>
      </c>
      <c r="L347" s="28" t="s">
        <v>325</v>
      </c>
      <c r="M347" s="28"/>
      <c r="N347" s="28" t="s">
        <v>547</v>
      </c>
      <c r="O347" s="28" t="s">
        <v>587</v>
      </c>
      <c r="P347" s="30"/>
      <c r="Q347" s="28" t="s">
        <v>589</v>
      </c>
      <c r="R347" s="32"/>
      <c r="S347" s="32">
        <v>308.54000000000002</v>
      </c>
      <c r="T347" s="32">
        <v>3527.45</v>
      </c>
    </row>
    <row r="348" spans="1:20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 t="s">
        <v>242</v>
      </c>
      <c r="K348" s="29">
        <v>44855</v>
      </c>
      <c r="L348" s="28" t="s">
        <v>325</v>
      </c>
      <c r="M348" s="28"/>
      <c r="N348" s="28" t="s">
        <v>548</v>
      </c>
      <c r="O348" s="28" t="s">
        <v>587</v>
      </c>
      <c r="P348" s="30"/>
      <c r="Q348" s="28" t="s">
        <v>589</v>
      </c>
      <c r="R348" s="32"/>
      <c r="S348" s="32">
        <v>5.0199999999999996</v>
      </c>
      <c r="T348" s="32">
        <v>3522.43</v>
      </c>
    </row>
    <row r="349" spans="1:20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 t="s">
        <v>242</v>
      </c>
      <c r="K349" s="29">
        <v>44855</v>
      </c>
      <c r="L349" s="28" t="s">
        <v>325</v>
      </c>
      <c r="M349" s="28"/>
      <c r="N349" s="28" t="s">
        <v>549</v>
      </c>
      <c r="O349" s="28" t="s">
        <v>587</v>
      </c>
      <c r="P349" s="30"/>
      <c r="Q349" s="28" t="s">
        <v>589</v>
      </c>
      <c r="R349" s="32"/>
      <c r="S349" s="32">
        <v>6.09</v>
      </c>
      <c r="T349" s="32">
        <v>3516.34</v>
      </c>
    </row>
    <row r="350" spans="1:20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 t="s">
        <v>242</v>
      </c>
      <c r="K350" s="29">
        <v>44855</v>
      </c>
      <c r="L350" s="28" t="s">
        <v>325</v>
      </c>
      <c r="M350" s="28"/>
      <c r="N350" s="28" t="s">
        <v>550</v>
      </c>
      <c r="O350" s="28" t="s">
        <v>587</v>
      </c>
      <c r="P350" s="30"/>
      <c r="Q350" s="28" t="s">
        <v>589</v>
      </c>
      <c r="R350" s="32"/>
      <c r="S350" s="32">
        <v>4.3</v>
      </c>
      <c r="T350" s="32">
        <v>3512.04</v>
      </c>
    </row>
    <row r="351" spans="1:20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 t="s">
        <v>242</v>
      </c>
      <c r="K351" s="29">
        <v>44855</v>
      </c>
      <c r="L351" s="28" t="s">
        <v>325</v>
      </c>
      <c r="M351" s="28"/>
      <c r="N351" s="28" t="s">
        <v>551</v>
      </c>
      <c r="O351" s="28" t="s">
        <v>587</v>
      </c>
      <c r="P351" s="30"/>
      <c r="Q351" s="28" t="s">
        <v>589</v>
      </c>
      <c r="R351" s="32"/>
      <c r="S351" s="32">
        <v>50</v>
      </c>
      <c r="T351" s="32">
        <v>3462.04</v>
      </c>
    </row>
    <row r="352" spans="1:20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 t="s">
        <v>242</v>
      </c>
      <c r="K352" s="29">
        <v>44855</v>
      </c>
      <c r="L352" s="28" t="s">
        <v>325</v>
      </c>
      <c r="M352" s="28"/>
      <c r="N352" s="28" t="s">
        <v>552</v>
      </c>
      <c r="O352" s="28" t="s">
        <v>587</v>
      </c>
      <c r="P352" s="30"/>
      <c r="Q352" s="28" t="s">
        <v>589</v>
      </c>
      <c r="R352" s="32"/>
      <c r="S352" s="32">
        <v>8.1199999999999992</v>
      </c>
      <c r="T352" s="32">
        <v>3453.92</v>
      </c>
    </row>
    <row r="353" spans="1:20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 t="s">
        <v>242</v>
      </c>
      <c r="K353" s="29">
        <v>44855</v>
      </c>
      <c r="L353" s="28" t="s">
        <v>325</v>
      </c>
      <c r="M353" s="28"/>
      <c r="N353" s="28" t="s">
        <v>553</v>
      </c>
      <c r="O353" s="28" t="s">
        <v>587</v>
      </c>
      <c r="P353" s="30"/>
      <c r="Q353" s="28" t="s">
        <v>589</v>
      </c>
      <c r="R353" s="32"/>
      <c r="S353" s="32">
        <v>12.5</v>
      </c>
      <c r="T353" s="32">
        <v>3441.42</v>
      </c>
    </row>
    <row r="354" spans="1:20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 t="s">
        <v>242</v>
      </c>
      <c r="K354" s="29">
        <v>44855</v>
      </c>
      <c r="L354" s="28" t="s">
        <v>325</v>
      </c>
      <c r="M354" s="28"/>
      <c r="N354" s="28" t="s">
        <v>554</v>
      </c>
      <c r="O354" s="28" t="s">
        <v>587</v>
      </c>
      <c r="P354" s="30"/>
      <c r="Q354" s="28" t="s">
        <v>589</v>
      </c>
      <c r="R354" s="32"/>
      <c r="S354" s="32">
        <v>6.18</v>
      </c>
      <c r="T354" s="32">
        <v>3435.24</v>
      </c>
    </row>
    <row r="355" spans="1:20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 t="s">
        <v>242</v>
      </c>
      <c r="K355" s="29">
        <v>44855</v>
      </c>
      <c r="L355" s="28" t="s">
        <v>325</v>
      </c>
      <c r="M355" s="28"/>
      <c r="N355" s="28" t="s">
        <v>555</v>
      </c>
      <c r="O355" s="28" t="s">
        <v>587</v>
      </c>
      <c r="P355" s="30"/>
      <c r="Q355" s="28" t="s">
        <v>589</v>
      </c>
      <c r="R355" s="32"/>
      <c r="S355" s="32">
        <v>12.45</v>
      </c>
      <c r="T355" s="32">
        <v>3422.79</v>
      </c>
    </row>
    <row r="356" spans="1:20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 t="s">
        <v>242</v>
      </c>
      <c r="K356" s="29">
        <v>44855</v>
      </c>
      <c r="L356" s="28" t="s">
        <v>325</v>
      </c>
      <c r="M356" s="28"/>
      <c r="N356" s="28" t="s">
        <v>556</v>
      </c>
      <c r="O356" s="28" t="s">
        <v>587</v>
      </c>
      <c r="P356" s="30"/>
      <c r="Q356" s="28" t="s">
        <v>589</v>
      </c>
      <c r="R356" s="32"/>
      <c r="S356" s="32">
        <v>2.2799999999999998</v>
      </c>
      <c r="T356" s="32">
        <v>3420.51</v>
      </c>
    </row>
    <row r="357" spans="1:20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 t="s">
        <v>242</v>
      </c>
      <c r="K357" s="29">
        <v>44855</v>
      </c>
      <c r="L357" s="28" t="s">
        <v>325</v>
      </c>
      <c r="M357" s="28"/>
      <c r="N357" s="28" t="s">
        <v>557</v>
      </c>
      <c r="O357" s="28" t="s">
        <v>587</v>
      </c>
      <c r="P357" s="30"/>
      <c r="Q357" s="28" t="s">
        <v>589</v>
      </c>
      <c r="R357" s="32"/>
      <c r="S357" s="32">
        <v>50</v>
      </c>
      <c r="T357" s="32">
        <v>3370.51</v>
      </c>
    </row>
    <row r="358" spans="1:20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 t="s">
        <v>242</v>
      </c>
      <c r="K358" s="29">
        <v>44855</v>
      </c>
      <c r="L358" s="28" t="s">
        <v>325</v>
      </c>
      <c r="M358" s="28"/>
      <c r="N358" s="28" t="s">
        <v>558</v>
      </c>
      <c r="O358" s="28" t="s">
        <v>587</v>
      </c>
      <c r="P358" s="30"/>
      <c r="Q358" s="28" t="s">
        <v>589</v>
      </c>
      <c r="R358" s="32"/>
      <c r="S358" s="32">
        <v>5.93</v>
      </c>
      <c r="T358" s="32">
        <v>3364.58</v>
      </c>
    </row>
    <row r="359" spans="1:20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 t="s">
        <v>242</v>
      </c>
      <c r="K359" s="29">
        <v>44855</v>
      </c>
      <c r="L359" s="28" t="s">
        <v>325</v>
      </c>
      <c r="M359" s="28"/>
      <c r="N359" s="28" t="s">
        <v>559</v>
      </c>
      <c r="O359" s="28" t="s">
        <v>587</v>
      </c>
      <c r="P359" s="30"/>
      <c r="Q359" s="28" t="s">
        <v>589</v>
      </c>
      <c r="R359" s="32"/>
      <c r="S359" s="32">
        <v>6.09</v>
      </c>
      <c r="T359" s="32">
        <v>3358.49</v>
      </c>
    </row>
    <row r="360" spans="1:20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 t="s">
        <v>242</v>
      </c>
      <c r="K360" s="29">
        <v>44855</v>
      </c>
      <c r="L360" s="28" t="s">
        <v>325</v>
      </c>
      <c r="M360" s="28"/>
      <c r="N360" s="28" t="s">
        <v>560</v>
      </c>
      <c r="O360" s="28" t="s">
        <v>587</v>
      </c>
      <c r="P360" s="30"/>
      <c r="Q360" s="28" t="s">
        <v>589</v>
      </c>
      <c r="R360" s="32"/>
      <c r="S360" s="32">
        <v>10.3</v>
      </c>
      <c r="T360" s="32">
        <v>3348.19</v>
      </c>
    </row>
    <row r="361" spans="1:20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 t="s">
        <v>242</v>
      </c>
      <c r="K361" s="29">
        <v>44855</v>
      </c>
      <c r="L361" s="28" t="s">
        <v>325</v>
      </c>
      <c r="M361" s="28"/>
      <c r="N361" s="28" t="s">
        <v>561</v>
      </c>
      <c r="O361" s="28" t="s">
        <v>587</v>
      </c>
      <c r="P361" s="30"/>
      <c r="Q361" s="28" t="s">
        <v>589</v>
      </c>
      <c r="R361" s="32"/>
      <c r="S361" s="32">
        <v>11.05</v>
      </c>
      <c r="T361" s="32">
        <v>3337.14</v>
      </c>
    </row>
    <row r="362" spans="1:20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 t="s">
        <v>242</v>
      </c>
      <c r="K362" s="29">
        <v>44855</v>
      </c>
      <c r="L362" s="28" t="s">
        <v>325</v>
      </c>
      <c r="M362" s="28"/>
      <c r="N362" s="28" t="s">
        <v>562</v>
      </c>
      <c r="O362" s="28" t="s">
        <v>587</v>
      </c>
      <c r="P362" s="30"/>
      <c r="Q362" s="28" t="s">
        <v>589</v>
      </c>
      <c r="R362" s="32"/>
      <c r="S362" s="32">
        <v>5.39</v>
      </c>
      <c r="T362" s="32">
        <v>3331.75</v>
      </c>
    </row>
    <row r="363" spans="1:20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 t="s">
        <v>242</v>
      </c>
      <c r="K363" s="29">
        <v>44855</v>
      </c>
      <c r="L363" s="28" t="s">
        <v>325</v>
      </c>
      <c r="M363" s="28"/>
      <c r="N363" s="28" t="s">
        <v>563</v>
      </c>
      <c r="O363" s="28" t="s">
        <v>587</v>
      </c>
      <c r="P363" s="30"/>
      <c r="Q363" s="28" t="s">
        <v>589</v>
      </c>
      <c r="R363" s="32"/>
      <c r="S363" s="32">
        <v>50</v>
      </c>
      <c r="T363" s="32">
        <v>3281.75</v>
      </c>
    </row>
    <row r="364" spans="1:20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 t="s">
        <v>242</v>
      </c>
      <c r="K364" s="29">
        <v>44855</v>
      </c>
      <c r="L364" s="28" t="s">
        <v>325</v>
      </c>
      <c r="M364" s="28"/>
      <c r="N364" s="28" t="s">
        <v>564</v>
      </c>
      <c r="O364" s="28" t="s">
        <v>587</v>
      </c>
      <c r="P364" s="30"/>
      <c r="Q364" s="28" t="s">
        <v>589</v>
      </c>
      <c r="R364" s="32"/>
      <c r="S364" s="32">
        <v>2.96</v>
      </c>
      <c r="T364" s="32">
        <v>3278.79</v>
      </c>
    </row>
    <row r="365" spans="1:20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 t="s">
        <v>242</v>
      </c>
      <c r="K365" s="29">
        <v>44855</v>
      </c>
      <c r="L365" s="28" t="s">
        <v>325</v>
      </c>
      <c r="M365" s="28"/>
      <c r="N365" s="28" t="s">
        <v>565</v>
      </c>
      <c r="O365" s="28" t="s">
        <v>587</v>
      </c>
      <c r="P365" s="30"/>
      <c r="Q365" s="28" t="s">
        <v>589</v>
      </c>
      <c r="R365" s="32"/>
      <c r="S365" s="32">
        <v>6.09</v>
      </c>
      <c r="T365" s="32">
        <v>3272.7</v>
      </c>
    </row>
    <row r="366" spans="1:20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 t="s">
        <v>242</v>
      </c>
      <c r="K366" s="29">
        <v>44855</v>
      </c>
      <c r="L366" s="28" t="s">
        <v>325</v>
      </c>
      <c r="M366" s="28"/>
      <c r="N366" s="28" t="s">
        <v>566</v>
      </c>
      <c r="O366" s="28" t="s">
        <v>587</v>
      </c>
      <c r="P366" s="30"/>
      <c r="Q366" s="28" t="s">
        <v>589</v>
      </c>
      <c r="R366" s="32"/>
      <c r="S366" s="32">
        <v>4.9400000000000004</v>
      </c>
      <c r="T366" s="32">
        <v>3267.76</v>
      </c>
    </row>
    <row r="367" spans="1:20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 t="s">
        <v>242</v>
      </c>
      <c r="K367" s="29">
        <v>44855</v>
      </c>
      <c r="L367" s="28" t="s">
        <v>325</v>
      </c>
      <c r="M367" s="28"/>
      <c r="N367" s="28" t="s">
        <v>567</v>
      </c>
      <c r="O367" s="28" t="s">
        <v>587</v>
      </c>
      <c r="P367" s="30"/>
      <c r="Q367" s="28" t="s">
        <v>589</v>
      </c>
      <c r="R367" s="32"/>
      <c r="S367" s="32">
        <v>50</v>
      </c>
      <c r="T367" s="32">
        <v>3217.76</v>
      </c>
    </row>
    <row r="368" spans="1:20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 t="s">
        <v>242</v>
      </c>
      <c r="K368" s="29">
        <v>44855</v>
      </c>
      <c r="L368" s="28" t="s">
        <v>325</v>
      </c>
      <c r="M368" s="28"/>
      <c r="N368" s="28" t="s">
        <v>568</v>
      </c>
      <c r="O368" s="28" t="s">
        <v>587</v>
      </c>
      <c r="P368" s="30"/>
      <c r="Q368" s="28" t="s">
        <v>589</v>
      </c>
      <c r="R368" s="32"/>
      <c r="S368" s="32">
        <v>2.96</v>
      </c>
      <c r="T368" s="32">
        <v>3214.8</v>
      </c>
    </row>
    <row r="369" spans="1:20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 t="s">
        <v>242</v>
      </c>
      <c r="K369" s="29">
        <v>44865</v>
      </c>
      <c r="L369" s="28" t="s">
        <v>326</v>
      </c>
      <c r="M369" s="28"/>
      <c r="N369" s="28" t="s">
        <v>543</v>
      </c>
      <c r="O369" s="28" t="s">
        <v>587</v>
      </c>
      <c r="P369" s="30"/>
      <c r="Q369" s="28" t="s">
        <v>595</v>
      </c>
      <c r="R369" s="32"/>
      <c r="S369" s="32">
        <v>13.34</v>
      </c>
      <c r="T369" s="32">
        <v>3201.46</v>
      </c>
    </row>
    <row r="370" spans="1:20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 t="s">
        <v>242</v>
      </c>
      <c r="K370" s="29">
        <v>44865</v>
      </c>
      <c r="L370" s="28" t="s">
        <v>326</v>
      </c>
      <c r="M370" s="28"/>
      <c r="N370" s="28" t="s">
        <v>544</v>
      </c>
      <c r="O370" s="28" t="s">
        <v>587</v>
      </c>
      <c r="P370" s="30"/>
      <c r="Q370" s="28" t="s">
        <v>595</v>
      </c>
      <c r="R370" s="32"/>
      <c r="S370" s="32">
        <v>5.19</v>
      </c>
      <c r="T370" s="32">
        <v>3196.27</v>
      </c>
    </row>
    <row r="371" spans="1:20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 t="s">
        <v>242</v>
      </c>
      <c r="K371" s="29">
        <v>44865</v>
      </c>
      <c r="L371" s="28" t="s">
        <v>326</v>
      </c>
      <c r="M371" s="28"/>
      <c r="N371" s="28" t="s">
        <v>545</v>
      </c>
      <c r="O371" s="28" t="s">
        <v>587</v>
      </c>
      <c r="P371" s="30"/>
      <c r="Q371" s="28" t="s">
        <v>595</v>
      </c>
      <c r="R371" s="32"/>
      <c r="S371" s="32">
        <v>7.71</v>
      </c>
      <c r="T371" s="32">
        <v>3188.56</v>
      </c>
    </row>
    <row r="372" spans="1:20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 t="s">
        <v>242</v>
      </c>
      <c r="K372" s="29">
        <v>44865</v>
      </c>
      <c r="L372" s="28" t="s">
        <v>326</v>
      </c>
      <c r="M372" s="28"/>
      <c r="N372" s="28" t="s">
        <v>546</v>
      </c>
      <c r="O372" s="28" t="s">
        <v>587</v>
      </c>
      <c r="P372" s="30"/>
      <c r="Q372" s="28" t="s">
        <v>595</v>
      </c>
      <c r="R372" s="32"/>
      <c r="S372" s="32">
        <v>1.92</v>
      </c>
      <c r="T372" s="32">
        <v>3186.64</v>
      </c>
    </row>
    <row r="373" spans="1:20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 t="s">
        <v>242</v>
      </c>
      <c r="K373" s="29">
        <v>44865</v>
      </c>
      <c r="L373" s="28" t="s">
        <v>326</v>
      </c>
      <c r="M373" s="28"/>
      <c r="N373" s="28" t="s">
        <v>547</v>
      </c>
      <c r="O373" s="28" t="s">
        <v>587</v>
      </c>
      <c r="P373" s="30"/>
      <c r="Q373" s="28" t="s">
        <v>595</v>
      </c>
      <c r="R373" s="32"/>
      <c r="S373" s="32">
        <v>308.54000000000002</v>
      </c>
      <c r="T373" s="32">
        <v>2878.1</v>
      </c>
    </row>
    <row r="374" spans="1:20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 t="s">
        <v>242</v>
      </c>
      <c r="K374" s="29">
        <v>44865</v>
      </c>
      <c r="L374" s="28" t="s">
        <v>326</v>
      </c>
      <c r="M374" s="28"/>
      <c r="N374" s="28" t="s">
        <v>548</v>
      </c>
      <c r="O374" s="28" t="s">
        <v>587</v>
      </c>
      <c r="P374" s="30"/>
      <c r="Q374" s="28" t="s">
        <v>595</v>
      </c>
      <c r="R374" s="32"/>
      <c r="S374" s="32">
        <v>5.0199999999999996</v>
      </c>
      <c r="T374" s="32">
        <v>2873.08</v>
      </c>
    </row>
    <row r="375" spans="1:20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 t="s">
        <v>242</v>
      </c>
      <c r="K375" s="29">
        <v>44865</v>
      </c>
      <c r="L375" s="28" t="s">
        <v>326</v>
      </c>
      <c r="M375" s="28"/>
      <c r="N375" s="28" t="s">
        <v>549</v>
      </c>
      <c r="O375" s="28" t="s">
        <v>587</v>
      </c>
      <c r="P375" s="30"/>
      <c r="Q375" s="28" t="s">
        <v>595</v>
      </c>
      <c r="R375" s="32"/>
      <c r="S375" s="32">
        <v>6.09</v>
      </c>
      <c r="T375" s="32">
        <v>2866.99</v>
      </c>
    </row>
    <row r="376" spans="1:20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 t="s">
        <v>242</v>
      </c>
      <c r="K376" s="29">
        <v>44865</v>
      </c>
      <c r="L376" s="28" t="s">
        <v>326</v>
      </c>
      <c r="M376" s="28"/>
      <c r="N376" s="28" t="s">
        <v>550</v>
      </c>
      <c r="O376" s="28" t="s">
        <v>587</v>
      </c>
      <c r="P376" s="30"/>
      <c r="Q376" s="28" t="s">
        <v>595</v>
      </c>
      <c r="R376" s="32"/>
      <c r="S376" s="32">
        <v>4.3</v>
      </c>
      <c r="T376" s="32">
        <v>2862.69</v>
      </c>
    </row>
    <row r="377" spans="1:20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 t="s">
        <v>242</v>
      </c>
      <c r="K377" s="29">
        <v>44865</v>
      </c>
      <c r="L377" s="28" t="s">
        <v>326</v>
      </c>
      <c r="M377" s="28"/>
      <c r="N377" s="28" t="s">
        <v>551</v>
      </c>
      <c r="O377" s="28" t="s">
        <v>587</v>
      </c>
      <c r="P377" s="30"/>
      <c r="Q377" s="28" t="s">
        <v>595</v>
      </c>
      <c r="R377" s="32"/>
      <c r="S377" s="32">
        <v>50</v>
      </c>
      <c r="T377" s="32">
        <v>2812.69</v>
      </c>
    </row>
    <row r="378" spans="1:20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 t="s">
        <v>242</v>
      </c>
      <c r="K378" s="29">
        <v>44865</v>
      </c>
      <c r="L378" s="28" t="s">
        <v>326</v>
      </c>
      <c r="M378" s="28"/>
      <c r="N378" s="28" t="s">
        <v>552</v>
      </c>
      <c r="O378" s="28" t="s">
        <v>587</v>
      </c>
      <c r="P378" s="30"/>
      <c r="Q378" s="28" t="s">
        <v>595</v>
      </c>
      <c r="R378" s="32"/>
      <c r="S378" s="32">
        <v>8.1199999999999992</v>
      </c>
      <c r="T378" s="32">
        <v>2804.57</v>
      </c>
    </row>
    <row r="379" spans="1:20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 t="s">
        <v>242</v>
      </c>
      <c r="K379" s="29">
        <v>44865</v>
      </c>
      <c r="L379" s="28" t="s">
        <v>326</v>
      </c>
      <c r="M379" s="28"/>
      <c r="N379" s="28" t="s">
        <v>553</v>
      </c>
      <c r="O379" s="28" t="s">
        <v>587</v>
      </c>
      <c r="P379" s="30"/>
      <c r="Q379" s="28" t="s">
        <v>595</v>
      </c>
      <c r="R379" s="32"/>
      <c r="S379" s="32">
        <v>12.5</v>
      </c>
      <c r="T379" s="32">
        <v>2792.07</v>
      </c>
    </row>
    <row r="380" spans="1:20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 t="s">
        <v>242</v>
      </c>
      <c r="K380" s="29">
        <v>44865</v>
      </c>
      <c r="L380" s="28" t="s">
        <v>326</v>
      </c>
      <c r="M380" s="28"/>
      <c r="N380" s="28" t="s">
        <v>554</v>
      </c>
      <c r="O380" s="28" t="s">
        <v>587</v>
      </c>
      <c r="P380" s="30"/>
      <c r="Q380" s="28" t="s">
        <v>595</v>
      </c>
      <c r="R380" s="32"/>
      <c r="S380" s="32">
        <v>6.18</v>
      </c>
      <c r="T380" s="32">
        <v>2785.89</v>
      </c>
    </row>
    <row r="381" spans="1:20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 t="s">
        <v>242</v>
      </c>
      <c r="K381" s="29">
        <v>44865</v>
      </c>
      <c r="L381" s="28" t="s">
        <v>326</v>
      </c>
      <c r="M381" s="28"/>
      <c r="N381" s="28" t="s">
        <v>555</v>
      </c>
      <c r="O381" s="28" t="s">
        <v>587</v>
      </c>
      <c r="P381" s="30"/>
      <c r="Q381" s="28" t="s">
        <v>595</v>
      </c>
      <c r="R381" s="32"/>
      <c r="S381" s="32">
        <v>12.45</v>
      </c>
      <c r="T381" s="32">
        <v>2773.44</v>
      </c>
    </row>
    <row r="382" spans="1:20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 t="s">
        <v>242</v>
      </c>
      <c r="K382" s="29">
        <v>44865</v>
      </c>
      <c r="L382" s="28" t="s">
        <v>326</v>
      </c>
      <c r="M382" s="28"/>
      <c r="N382" s="28" t="s">
        <v>556</v>
      </c>
      <c r="O382" s="28" t="s">
        <v>587</v>
      </c>
      <c r="P382" s="30"/>
      <c r="Q382" s="28" t="s">
        <v>595</v>
      </c>
      <c r="R382" s="32"/>
      <c r="S382" s="32">
        <v>2.2799999999999998</v>
      </c>
      <c r="T382" s="32">
        <v>2771.16</v>
      </c>
    </row>
    <row r="383" spans="1:20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 t="s">
        <v>242</v>
      </c>
      <c r="K383" s="29">
        <v>44865</v>
      </c>
      <c r="L383" s="28" t="s">
        <v>326</v>
      </c>
      <c r="M383" s="28"/>
      <c r="N383" s="28" t="s">
        <v>557</v>
      </c>
      <c r="O383" s="28" t="s">
        <v>587</v>
      </c>
      <c r="P383" s="30"/>
      <c r="Q383" s="28" t="s">
        <v>595</v>
      </c>
      <c r="R383" s="32"/>
      <c r="S383" s="32">
        <v>50</v>
      </c>
      <c r="T383" s="32">
        <v>2721.16</v>
      </c>
    </row>
    <row r="384" spans="1:20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 t="s">
        <v>242</v>
      </c>
      <c r="K384" s="29">
        <v>44865</v>
      </c>
      <c r="L384" s="28" t="s">
        <v>326</v>
      </c>
      <c r="M384" s="28"/>
      <c r="N384" s="28" t="s">
        <v>558</v>
      </c>
      <c r="O384" s="28" t="s">
        <v>587</v>
      </c>
      <c r="P384" s="30"/>
      <c r="Q384" s="28" t="s">
        <v>595</v>
      </c>
      <c r="R384" s="32"/>
      <c r="S384" s="32">
        <v>5.93</v>
      </c>
      <c r="T384" s="32">
        <v>2715.23</v>
      </c>
    </row>
    <row r="385" spans="1:20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 t="s">
        <v>242</v>
      </c>
      <c r="K385" s="29">
        <v>44865</v>
      </c>
      <c r="L385" s="28" t="s">
        <v>326</v>
      </c>
      <c r="M385" s="28"/>
      <c r="N385" s="28" t="s">
        <v>559</v>
      </c>
      <c r="O385" s="28" t="s">
        <v>587</v>
      </c>
      <c r="P385" s="30"/>
      <c r="Q385" s="28" t="s">
        <v>595</v>
      </c>
      <c r="R385" s="32"/>
      <c r="S385" s="32">
        <v>6.09</v>
      </c>
      <c r="T385" s="32">
        <v>2709.14</v>
      </c>
    </row>
    <row r="386" spans="1:20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 t="s">
        <v>242</v>
      </c>
      <c r="K386" s="29">
        <v>44865</v>
      </c>
      <c r="L386" s="28" t="s">
        <v>326</v>
      </c>
      <c r="M386" s="28"/>
      <c r="N386" s="28" t="s">
        <v>560</v>
      </c>
      <c r="O386" s="28" t="s">
        <v>587</v>
      </c>
      <c r="P386" s="30"/>
      <c r="Q386" s="28" t="s">
        <v>595</v>
      </c>
      <c r="R386" s="32"/>
      <c r="S386" s="32">
        <v>10.3</v>
      </c>
      <c r="T386" s="32">
        <v>2698.84</v>
      </c>
    </row>
    <row r="387" spans="1:20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 t="s">
        <v>242</v>
      </c>
      <c r="K387" s="29">
        <v>44865</v>
      </c>
      <c r="L387" s="28" t="s">
        <v>326</v>
      </c>
      <c r="M387" s="28"/>
      <c r="N387" s="28" t="s">
        <v>561</v>
      </c>
      <c r="O387" s="28" t="s">
        <v>587</v>
      </c>
      <c r="P387" s="30"/>
      <c r="Q387" s="28" t="s">
        <v>595</v>
      </c>
      <c r="R387" s="32"/>
      <c r="S387" s="32">
        <v>11.05</v>
      </c>
      <c r="T387" s="32">
        <v>2687.79</v>
      </c>
    </row>
    <row r="388" spans="1:20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 t="s">
        <v>242</v>
      </c>
      <c r="K388" s="29">
        <v>44865</v>
      </c>
      <c r="L388" s="28" t="s">
        <v>326</v>
      </c>
      <c r="M388" s="28"/>
      <c r="N388" s="28" t="s">
        <v>562</v>
      </c>
      <c r="O388" s="28" t="s">
        <v>587</v>
      </c>
      <c r="P388" s="30"/>
      <c r="Q388" s="28" t="s">
        <v>595</v>
      </c>
      <c r="R388" s="32"/>
      <c r="S388" s="32">
        <v>5.39</v>
      </c>
      <c r="T388" s="32">
        <v>2682.4</v>
      </c>
    </row>
    <row r="389" spans="1:20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 t="s">
        <v>242</v>
      </c>
      <c r="K389" s="29">
        <v>44865</v>
      </c>
      <c r="L389" s="28" t="s">
        <v>326</v>
      </c>
      <c r="M389" s="28"/>
      <c r="N389" s="28" t="s">
        <v>563</v>
      </c>
      <c r="O389" s="28" t="s">
        <v>587</v>
      </c>
      <c r="P389" s="30"/>
      <c r="Q389" s="28" t="s">
        <v>595</v>
      </c>
      <c r="R389" s="32"/>
      <c r="S389" s="32">
        <v>50</v>
      </c>
      <c r="T389" s="32">
        <v>2632.4</v>
      </c>
    </row>
    <row r="390" spans="1:20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 t="s">
        <v>242</v>
      </c>
      <c r="K390" s="29">
        <v>44865</v>
      </c>
      <c r="L390" s="28" t="s">
        <v>326</v>
      </c>
      <c r="M390" s="28"/>
      <c r="N390" s="28" t="s">
        <v>564</v>
      </c>
      <c r="O390" s="28" t="s">
        <v>587</v>
      </c>
      <c r="P390" s="30"/>
      <c r="Q390" s="28" t="s">
        <v>595</v>
      </c>
      <c r="R390" s="32"/>
      <c r="S390" s="32">
        <v>2.96</v>
      </c>
      <c r="T390" s="32">
        <v>2629.44</v>
      </c>
    </row>
    <row r="391" spans="1:20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 t="s">
        <v>242</v>
      </c>
      <c r="K391" s="29">
        <v>44865</v>
      </c>
      <c r="L391" s="28" t="s">
        <v>326</v>
      </c>
      <c r="M391" s="28"/>
      <c r="N391" s="28" t="s">
        <v>565</v>
      </c>
      <c r="O391" s="28" t="s">
        <v>587</v>
      </c>
      <c r="P391" s="30"/>
      <c r="Q391" s="28" t="s">
        <v>595</v>
      </c>
      <c r="R391" s="32"/>
      <c r="S391" s="32">
        <v>6.09</v>
      </c>
      <c r="T391" s="32">
        <v>2623.35</v>
      </c>
    </row>
    <row r="392" spans="1:20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 t="s">
        <v>242</v>
      </c>
      <c r="K392" s="29">
        <v>44865</v>
      </c>
      <c r="L392" s="28" t="s">
        <v>326</v>
      </c>
      <c r="M392" s="28"/>
      <c r="N392" s="28" t="s">
        <v>566</v>
      </c>
      <c r="O392" s="28" t="s">
        <v>587</v>
      </c>
      <c r="P392" s="30"/>
      <c r="Q392" s="28" t="s">
        <v>595</v>
      </c>
      <c r="R392" s="32"/>
      <c r="S392" s="32">
        <v>4.9400000000000004</v>
      </c>
      <c r="T392" s="32">
        <v>2618.41</v>
      </c>
    </row>
    <row r="393" spans="1:20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 t="s">
        <v>242</v>
      </c>
      <c r="K393" s="29">
        <v>44865</v>
      </c>
      <c r="L393" s="28" t="s">
        <v>326</v>
      </c>
      <c r="M393" s="28"/>
      <c r="N393" s="28" t="s">
        <v>567</v>
      </c>
      <c r="O393" s="28" t="s">
        <v>587</v>
      </c>
      <c r="P393" s="30"/>
      <c r="Q393" s="28" t="s">
        <v>595</v>
      </c>
      <c r="R393" s="32"/>
      <c r="S393" s="32">
        <v>50</v>
      </c>
      <c r="T393" s="32">
        <v>2568.41</v>
      </c>
    </row>
    <row r="394" spans="1:20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 t="s">
        <v>242</v>
      </c>
      <c r="K394" s="29">
        <v>44865</v>
      </c>
      <c r="L394" s="28" t="s">
        <v>326</v>
      </c>
      <c r="M394" s="28"/>
      <c r="N394" s="28" t="s">
        <v>568</v>
      </c>
      <c r="O394" s="28" t="s">
        <v>587</v>
      </c>
      <c r="P394" s="30"/>
      <c r="Q394" s="28" t="s">
        <v>595</v>
      </c>
      <c r="R394" s="32"/>
      <c r="S394" s="32">
        <v>2.96</v>
      </c>
      <c r="T394" s="32">
        <v>2565.4499999999998</v>
      </c>
    </row>
    <row r="395" spans="1:20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 t="s">
        <v>242</v>
      </c>
      <c r="K395" s="29">
        <v>44865</v>
      </c>
      <c r="L395" s="28" t="s">
        <v>329</v>
      </c>
      <c r="M395" s="28"/>
      <c r="N395" s="28" t="s">
        <v>569</v>
      </c>
      <c r="O395" s="28" t="s">
        <v>587</v>
      </c>
      <c r="P395" s="30"/>
      <c r="Q395" s="28" t="s">
        <v>597</v>
      </c>
      <c r="R395" s="32"/>
      <c r="S395" s="32">
        <v>47.92</v>
      </c>
      <c r="T395" s="32">
        <v>2517.5300000000002</v>
      </c>
    </row>
    <row r="396" spans="1:20" ht="15.75" thickBot="1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 t="s">
        <v>242</v>
      </c>
      <c r="K396" s="29">
        <v>44865</v>
      </c>
      <c r="L396" s="28" t="s">
        <v>329</v>
      </c>
      <c r="M396" s="28"/>
      <c r="N396" s="28" t="s">
        <v>570</v>
      </c>
      <c r="O396" s="28" t="s">
        <v>587</v>
      </c>
      <c r="P396" s="30"/>
      <c r="Q396" s="28" t="s">
        <v>597</v>
      </c>
      <c r="R396" s="31"/>
      <c r="S396" s="31">
        <v>11.86</v>
      </c>
      <c r="T396" s="31">
        <v>2505.67</v>
      </c>
    </row>
    <row r="397" spans="1:20" x14ac:dyDescent="0.25">
      <c r="A397" s="28"/>
      <c r="B397" s="28"/>
      <c r="C397" s="28"/>
      <c r="D397" s="28"/>
      <c r="E397" s="28"/>
      <c r="F397" s="28"/>
      <c r="G397" s="28"/>
      <c r="H397" s="28" t="s">
        <v>229</v>
      </c>
      <c r="I397" s="28"/>
      <c r="J397" s="28"/>
      <c r="K397" s="29"/>
      <c r="L397" s="28"/>
      <c r="M397" s="28"/>
      <c r="N397" s="28"/>
      <c r="O397" s="28"/>
      <c r="P397" s="28"/>
      <c r="Q397" s="28"/>
      <c r="R397" s="32">
        <f>ROUND(SUM(R303:R396),5)</f>
        <v>3864.15</v>
      </c>
      <c r="S397" s="32">
        <f>ROUND(SUM(S303:S396),5)</f>
        <v>1358.48</v>
      </c>
      <c r="T397" s="32">
        <f>T396</f>
        <v>2505.67</v>
      </c>
    </row>
    <row r="398" spans="1:20" x14ac:dyDescent="0.25">
      <c r="A398" s="25"/>
      <c r="B398" s="25"/>
      <c r="C398" s="25"/>
      <c r="D398" s="25"/>
      <c r="E398" s="25"/>
      <c r="F398" s="25"/>
      <c r="G398" s="25"/>
      <c r="H398" s="25" t="s">
        <v>131</v>
      </c>
      <c r="I398" s="25"/>
      <c r="J398" s="25"/>
      <c r="K398" s="26"/>
      <c r="L398" s="25"/>
      <c r="M398" s="25"/>
      <c r="N398" s="25"/>
      <c r="O398" s="25"/>
      <c r="P398" s="25"/>
      <c r="Q398" s="25"/>
      <c r="R398" s="27"/>
      <c r="S398" s="27"/>
      <c r="T398" s="27"/>
    </row>
    <row r="399" spans="1:20" ht="15.75" thickBot="1" x14ac:dyDescent="0.3">
      <c r="A399" s="24"/>
      <c r="B399" s="24"/>
      <c r="C399" s="24"/>
      <c r="D399" s="24"/>
      <c r="E399" s="24"/>
      <c r="F399" s="24"/>
      <c r="G399" s="24"/>
      <c r="H399" s="24"/>
      <c r="I399" s="28"/>
      <c r="J399" s="28" t="s">
        <v>242</v>
      </c>
      <c r="K399" s="29">
        <v>44865</v>
      </c>
      <c r="L399" s="28" t="s">
        <v>330</v>
      </c>
      <c r="M399" s="28"/>
      <c r="N399" s="28" t="s">
        <v>571</v>
      </c>
      <c r="O399" s="28" t="s">
        <v>587</v>
      </c>
      <c r="P399" s="30"/>
      <c r="Q399" s="28" t="s">
        <v>588</v>
      </c>
      <c r="R399" s="33">
        <v>167.5</v>
      </c>
      <c r="S399" s="33"/>
      <c r="T399" s="33">
        <v>167.5</v>
      </c>
    </row>
    <row r="400" spans="1:20" ht="15.75" thickBot="1" x14ac:dyDescent="0.3">
      <c r="A400" s="28"/>
      <c r="B400" s="28"/>
      <c r="C400" s="28"/>
      <c r="D400" s="28"/>
      <c r="E400" s="28"/>
      <c r="F400" s="28"/>
      <c r="G400" s="28"/>
      <c r="H400" s="28" t="s">
        <v>230</v>
      </c>
      <c r="I400" s="28"/>
      <c r="J400" s="28"/>
      <c r="K400" s="29"/>
      <c r="L400" s="28"/>
      <c r="M400" s="28"/>
      <c r="N400" s="28"/>
      <c r="O400" s="28"/>
      <c r="P400" s="28"/>
      <c r="Q400" s="28"/>
      <c r="R400" s="34">
        <f>ROUND(SUM(R398:R399),5)</f>
        <v>167.5</v>
      </c>
      <c r="S400" s="34">
        <f>ROUND(SUM(S398:S399),5)</f>
        <v>0</v>
      </c>
      <c r="T400" s="34">
        <f>T399</f>
        <v>167.5</v>
      </c>
    </row>
    <row r="401" spans="1:20" x14ac:dyDescent="0.25">
      <c r="A401" s="28"/>
      <c r="B401" s="28"/>
      <c r="C401" s="28"/>
      <c r="D401" s="28"/>
      <c r="E401" s="28"/>
      <c r="F401" s="28"/>
      <c r="G401" s="28" t="s">
        <v>132</v>
      </c>
      <c r="H401" s="28"/>
      <c r="I401" s="28"/>
      <c r="J401" s="28"/>
      <c r="K401" s="29"/>
      <c r="L401" s="28"/>
      <c r="M401" s="28"/>
      <c r="N401" s="28"/>
      <c r="O401" s="28"/>
      <c r="P401" s="28"/>
      <c r="Q401" s="28"/>
      <c r="R401" s="32">
        <f>ROUND(R397+R400,5)</f>
        <v>4031.65</v>
      </c>
      <c r="S401" s="32">
        <f>ROUND(S397+S400,5)</f>
        <v>1358.48</v>
      </c>
      <c r="T401" s="32">
        <f>ROUND(T397+T400,5)</f>
        <v>2673.17</v>
      </c>
    </row>
    <row r="402" spans="1:20" x14ac:dyDescent="0.25">
      <c r="A402" s="25"/>
      <c r="B402" s="25"/>
      <c r="C402" s="25"/>
      <c r="D402" s="25"/>
      <c r="E402" s="25"/>
      <c r="F402" s="25"/>
      <c r="G402" s="25" t="s">
        <v>133</v>
      </c>
      <c r="H402" s="25"/>
      <c r="I402" s="25"/>
      <c r="J402" s="25"/>
      <c r="K402" s="26"/>
      <c r="L402" s="25"/>
      <c r="M402" s="25"/>
      <c r="N402" s="25"/>
      <c r="O402" s="25"/>
      <c r="P402" s="25"/>
      <c r="Q402" s="25"/>
      <c r="R402" s="27"/>
      <c r="S402" s="27"/>
      <c r="T402" s="27"/>
    </row>
    <row r="403" spans="1:20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 t="s">
        <v>244</v>
      </c>
      <c r="K403" s="29">
        <v>44835</v>
      </c>
      <c r="L403" s="28" t="s">
        <v>331</v>
      </c>
      <c r="M403" s="28" t="s">
        <v>376</v>
      </c>
      <c r="N403" s="28" t="s">
        <v>572</v>
      </c>
      <c r="O403" s="28" t="s">
        <v>587</v>
      </c>
      <c r="P403" s="30"/>
      <c r="Q403" s="28" t="s">
        <v>592</v>
      </c>
      <c r="R403" s="32">
        <v>250</v>
      </c>
      <c r="S403" s="32"/>
      <c r="T403" s="32">
        <v>250</v>
      </c>
    </row>
    <row r="404" spans="1:20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 t="s">
        <v>244</v>
      </c>
      <c r="K404" s="29">
        <v>44843</v>
      </c>
      <c r="L404" s="28" t="s">
        <v>332</v>
      </c>
      <c r="M404" s="28" t="s">
        <v>377</v>
      </c>
      <c r="N404" s="28" t="s">
        <v>573</v>
      </c>
      <c r="O404" s="28" t="s">
        <v>587</v>
      </c>
      <c r="P404" s="30"/>
      <c r="Q404" s="28" t="s">
        <v>592</v>
      </c>
      <c r="R404" s="32">
        <v>62.5</v>
      </c>
      <c r="S404" s="32"/>
      <c r="T404" s="32">
        <v>312.5</v>
      </c>
    </row>
    <row r="405" spans="1:20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 t="s">
        <v>244</v>
      </c>
      <c r="K405" s="29">
        <v>44865</v>
      </c>
      <c r="L405" s="28" t="s">
        <v>333</v>
      </c>
      <c r="M405" s="28" t="s">
        <v>376</v>
      </c>
      <c r="N405" s="28" t="s">
        <v>574</v>
      </c>
      <c r="O405" s="28" t="s">
        <v>587</v>
      </c>
      <c r="P405" s="30"/>
      <c r="Q405" s="28" t="s">
        <v>592</v>
      </c>
      <c r="R405" s="32">
        <v>250</v>
      </c>
      <c r="S405" s="32"/>
      <c r="T405" s="32">
        <v>562.5</v>
      </c>
    </row>
    <row r="406" spans="1:20" ht="15.75" thickBot="1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 t="s">
        <v>242</v>
      </c>
      <c r="K406" s="29">
        <v>44865</v>
      </c>
      <c r="L406" s="28" t="s">
        <v>334</v>
      </c>
      <c r="M406" s="28"/>
      <c r="N406" s="28" t="s">
        <v>575</v>
      </c>
      <c r="O406" s="28" t="s">
        <v>587</v>
      </c>
      <c r="P406" s="30"/>
      <c r="Q406" s="28" t="s">
        <v>588</v>
      </c>
      <c r="R406" s="31">
        <v>58</v>
      </c>
      <c r="S406" s="31"/>
      <c r="T406" s="31">
        <v>620.5</v>
      </c>
    </row>
    <row r="407" spans="1:20" x14ac:dyDescent="0.25">
      <c r="A407" s="28"/>
      <c r="B407" s="28"/>
      <c r="C407" s="28"/>
      <c r="D407" s="28"/>
      <c r="E407" s="28"/>
      <c r="F407" s="28"/>
      <c r="G407" s="28" t="s">
        <v>231</v>
      </c>
      <c r="H407" s="28"/>
      <c r="I407" s="28"/>
      <c r="J407" s="28"/>
      <c r="K407" s="29"/>
      <c r="L407" s="28"/>
      <c r="M407" s="28"/>
      <c r="N407" s="28"/>
      <c r="O407" s="28"/>
      <c r="P407" s="28"/>
      <c r="Q407" s="28"/>
      <c r="R407" s="32">
        <f>ROUND(SUM(R402:R406),5)</f>
        <v>620.5</v>
      </c>
      <c r="S407" s="32">
        <f>ROUND(SUM(S402:S406),5)</f>
        <v>0</v>
      </c>
      <c r="T407" s="32">
        <f>T406</f>
        <v>620.5</v>
      </c>
    </row>
    <row r="408" spans="1:20" x14ac:dyDescent="0.25">
      <c r="A408" s="25"/>
      <c r="B408" s="25"/>
      <c r="C408" s="25"/>
      <c r="D408" s="25"/>
      <c r="E408" s="25"/>
      <c r="F408" s="25"/>
      <c r="G408" s="25" t="s">
        <v>136</v>
      </c>
      <c r="H408" s="25"/>
      <c r="I408" s="25"/>
      <c r="J408" s="25"/>
      <c r="K408" s="26"/>
      <c r="L408" s="25"/>
      <c r="M408" s="25"/>
      <c r="N408" s="25"/>
      <c r="O408" s="25"/>
      <c r="P408" s="25"/>
      <c r="Q408" s="25"/>
      <c r="R408" s="27"/>
      <c r="S408" s="27"/>
      <c r="T408" s="27"/>
    </row>
    <row r="409" spans="1:20" ht="15.75" thickBot="1" x14ac:dyDescent="0.3">
      <c r="A409" s="24"/>
      <c r="B409" s="24"/>
      <c r="C409" s="24"/>
      <c r="D409" s="24"/>
      <c r="E409" s="24"/>
      <c r="F409" s="24"/>
      <c r="G409" s="24"/>
      <c r="H409" s="24"/>
      <c r="I409" s="28"/>
      <c r="J409" s="28" t="s">
        <v>242</v>
      </c>
      <c r="K409" s="29">
        <v>44865</v>
      </c>
      <c r="L409" s="28" t="s">
        <v>335</v>
      </c>
      <c r="M409" s="28"/>
      <c r="N409" s="28" t="s">
        <v>576</v>
      </c>
      <c r="O409" s="28" t="s">
        <v>587</v>
      </c>
      <c r="P409" s="30"/>
      <c r="Q409" s="28" t="s">
        <v>588</v>
      </c>
      <c r="R409" s="31">
        <v>18</v>
      </c>
      <c r="S409" s="31"/>
      <c r="T409" s="31">
        <v>18</v>
      </c>
    </row>
    <row r="410" spans="1:20" x14ac:dyDescent="0.25">
      <c r="A410" s="28"/>
      <c r="B410" s="28"/>
      <c r="C410" s="28"/>
      <c r="D410" s="28"/>
      <c r="E410" s="28"/>
      <c r="F410" s="28"/>
      <c r="G410" s="28" t="s">
        <v>232</v>
      </c>
      <c r="H410" s="28"/>
      <c r="I410" s="28"/>
      <c r="J410" s="28"/>
      <c r="K410" s="29"/>
      <c r="L410" s="28"/>
      <c r="M410" s="28"/>
      <c r="N410" s="28"/>
      <c r="O410" s="28"/>
      <c r="P410" s="28"/>
      <c r="Q410" s="28"/>
      <c r="R410" s="32">
        <f>ROUND(SUM(R408:R409),5)</f>
        <v>18</v>
      </c>
      <c r="S410" s="32">
        <f>ROUND(SUM(S408:S409),5)</f>
        <v>0</v>
      </c>
      <c r="T410" s="32">
        <f>T409</f>
        <v>18</v>
      </c>
    </row>
    <row r="411" spans="1:20" x14ac:dyDescent="0.25">
      <c r="A411" s="25"/>
      <c r="B411" s="25"/>
      <c r="C411" s="25"/>
      <c r="D411" s="25"/>
      <c r="E411" s="25"/>
      <c r="F411" s="25"/>
      <c r="G411" s="25" t="s">
        <v>137</v>
      </c>
      <c r="H411" s="25"/>
      <c r="I411" s="25"/>
      <c r="J411" s="25"/>
      <c r="K411" s="26"/>
      <c r="L411" s="25"/>
      <c r="M411" s="25"/>
      <c r="N411" s="25"/>
      <c r="O411" s="25"/>
      <c r="P411" s="25"/>
      <c r="Q411" s="25"/>
      <c r="R411" s="27"/>
      <c r="S411" s="27"/>
      <c r="T411" s="27"/>
    </row>
    <row r="412" spans="1:20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 t="s">
        <v>244</v>
      </c>
      <c r="K412" s="29">
        <v>44835</v>
      </c>
      <c r="L412" s="28" t="s">
        <v>336</v>
      </c>
      <c r="M412" s="28" t="s">
        <v>378</v>
      </c>
      <c r="N412" s="28" t="s">
        <v>577</v>
      </c>
      <c r="O412" s="28" t="s">
        <v>587</v>
      </c>
      <c r="P412" s="30"/>
      <c r="Q412" s="28" t="s">
        <v>592</v>
      </c>
      <c r="R412" s="32">
        <v>0.05</v>
      </c>
      <c r="S412" s="32"/>
      <c r="T412" s="32">
        <v>0.05</v>
      </c>
    </row>
    <row r="413" spans="1:20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 t="s">
        <v>244</v>
      </c>
      <c r="K413" s="29">
        <v>44838</v>
      </c>
      <c r="L413" s="28" t="s">
        <v>337</v>
      </c>
      <c r="M413" s="28" t="s">
        <v>378</v>
      </c>
      <c r="N413" s="28" t="s">
        <v>578</v>
      </c>
      <c r="O413" s="28" t="s">
        <v>587</v>
      </c>
      <c r="P413" s="30"/>
      <c r="Q413" s="28" t="s">
        <v>592</v>
      </c>
      <c r="R413" s="32">
        <v>57.31</v>
      </c>
      <c r="S413" s="32"/>
      <c r="T413" s="32">
        <v>57.36</v>
      </c>
    </row>
    <row r="414" spans="1:20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 t="s">
        <v>244</v>
      </c>
      <c r="K414" s="29">
        <v>44845</v>
      </c>
      <c r="L414" s="28" t="s">
        <v>338</v>
      </c>
      <c r="M414" s="28" t="s">
        <v>378</v>
      </c>
      <c r="N414" s="28" t="s">
        <v>578</v>
      </c>
      <c r="O414" s="28" t="s">
        <v>587</v>
      </c>
      <c r="P414" s="30"/>
      <c r="Q414" s="28" t="s">
        <v>592</v>
      </c>
      <c r="R414" s="32">
        <v>54.61</v>
      </c>
      <c r="S414" s="32"/>
      <c r="T414" s="32">
        <v>111.97</v>
      </c>
    </row>
    <row r="415" spans="1:20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 t="s">
        <v>244</v>
      </c>
      <c r="K415" s="29">
        <v>44852</v>
      </c>
      <c r="L415" s="28" t="s">
        <v>339</v>
      </c>
      <c r="M415" s="28" t="s">
        <v>378</v>
      </c>
      <c r="N415" s="28" t="s">
        <v>578</v>
      </c>
      <c r="O415" s="28" t="s">
        <v>587</v>
      </c>
      <c r="P415" s="30"/>
      <c r="Q415" s="28" t="s">
        <v>592</v>
      </c>
      <c r="R415" s="32">
        <v>58.21</v>
      </c>
      <c r="S415" s="32"/>
      <c r="T415" s="32">
        <v>170.18</v>
      </c>
    </row>
    <row r="416" spans="1:20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 t="s">
        <v>242</v>
      </c>
      <c r="K416" s="29">
        <v>44855</v>
      </c>
      <c r="L416" s="28" t="s">
        <v>325</v>
      </c>
      <c r="M416" s="28"/>
      <c r="N416" s="28" t="s">
        <v>579</v>
      </c>
      <c r="O416" s="28" t="s">
        <v>587</v>
      </c>
      <c r="P416" s="30"/>
      <c r="Q416" s="28" t="s">
        <v>589</v>
      </c>
      <c r="R416" s="32"/>
      <c r="S416" s="32">
        <v>38</v>
      </c>
      <c r="T416" s="32">
        <v>132.18</v>
      </c>
    </row>
    <row r="417" spans="1:20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 t="s">
        <v>244</v>
      </c>
      <c r="K417" s="29">
        <v>44859</v>
      </c>
      <c r="L417" s="28" t="s">
        <v>340</v>
      </c>
      <c r="M417" s="28" t="s">
        <v>378</v>
      </c>
      <c r="N417" s="28" t="s">
        <v>578</v>
      </c>
      <c r="O417" s="28" t="s">
        <v>587</v>
      </c>
      <c r="P417" s="30"/>
      <c r="Q417" s="28" t="s">
        <v>592</v>
      </c>
      <c r="R417" s="32">
        <v>58.21</v>
      </c>
      <c r="S417" s="32"/>
      <c r="T417" s="32">
        <v>190.39</v>
      </c>
    </row>
    <row r="418" spans="1:20" ht="15.75" thickBot="1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 t="s">
        <v>242</v>
      </c>
      <c r="K418" s="29">
        <v>44865</v>
      </c>
      <c r="L418" s="28" t="s">
        <v>326</v>
      </c>
      <c r="M418" s="28"/>
      <c r="N418" s="28" t="s">
        <v>579</v>
      </c>
      <c r="O418" s="28" t="s">
        <v>587</v>
      </c>
      <c r="P418" s="30"/>
      <c r="Q418" s="28" t="s">
        <v>595</v>
      </c>
      <c r="R418" s="33"/>
      <c r="S418" s="33">
        <v>38</v>
      </c>
      <c r="T418" s="33">
        <v>152.38999999999999</v>
      </c>
    </row>
    <row r="419" spans="1:20" ht="15.75" thickBot="1" x14ac:dyDescent="0.3">
      <c r="A419" s="28"/>
      <c r="B419" s="28"/>
      <c r="C419" s="28"/>
      <c r="D419" s="28"/>
      <c r="E419" s="28"/>
      <c r="F419" s="28"/>
      <c r="G419" s="28" t="s">
        <v>233</v>
      </c>
      <c r="H419" s="28"/>
      <c r="I419" s="28"/>
      <c r="J419" s="28"/>
      <c r="K419" s="29"/>
      <c r="L419" s="28"/>
      <c r="M419" s="28"/>
      <c r="N419" s="28"/>
      <c r="O419" s="28"/>
      <c r="P419" s="28"/>
      <c r="Q419" s="28"/>
      <c r="R419" s="35">
        <f>ROUND(SUM(R411:R418),5)</f>
        <v>228.39</v>
      </c>
      <c r="S419" s="35">
        <f>ROUND(SUM(S411:S418),5)</f>
        <v>76</v>
      </c>
      <c r="T419" s="35">
        <f>T418</f>
        <v>152.38999999999999</v>
      </c>
    </row>
    <row r="420" spans="1:20" ht="15.75" thickBot="1" x14ac:dyDescent="0.3">
      <c r="A420" s="28"/>
      <c r="B420" s="28"/>
      <c r="C420" s="28"/>
      <c r="D420" s="28"/>
      <c r="E420" s="28"/>
      <c r="F420" s="28" t="s">
        <v>140</v>
      </c>
      <c r="G420" s="28"/>
      <c r="H420" s="28"/>
      <c r="I420" s="28"/>
      <c r="J420" s="28"/>
      <c r="K420" s="29"/>
      <c r="L420" s="28"/>
      <c r="M420" s="28"/>
      <c r="N420" s="28"/>
      <c r="O420" s="28"/>
      <c r="P420" s="28"/>
      <c r="Q420" s="28"/>
      <c r="R420" s="34">
        <f>ROUND(R285+R297+R301+R401+R407+R410+R419,5)</f>
        <v>7402.38</v>
      </c>
      <c r="S420" s="34">
        <f>ROUND(S285+S297+S301+S401+S407+S410+S419,5)</f>
        <v>1434.48</v>
      </c>
      <c r="T420" s="34">
        <f>ROUND(T285+T297+T301+T401+T407+T410+T419,5)</f>
        <v>5967.9</v>
      </c>
    </row>
    <row r="421" spans="1:20" x14ac:dyDescent="0.25">
      <c r="A421" s="28"/>
      <c r="B421" s="28"/>
      <c r="C421" s="28"/>
      <c r="D421" s="28"/>
      <c r="E421" s="28" t="s">
        <v>142</v>
      </c>
      <c r="F421" s="28"/>
      <c r="G421" s="28"/>
      <c r="H421" s="28"/>
      <c r="I421" s="28"/>
      <c r="J421" s="28"/>
      <c r="K421" s="29"/>
      <c r="L421" s="28"/>
      <c r="M421" s="28"/>
      <c r="N421" s="28"/>
      <c r="O421" s="28"/>
      <c r="P421" s="28"/>
      <c r="Q421" s="28"/>
      <c r="R421" s="32">
        <f>ROUND(R279+R420,5)</f>
        <v>35482.769999999997</v>
      </c>
      <c r="S421" s="32">
        <f>ROUND(S279+S420,5)</f>
        <v>1434.48</v>
      </c>
      <c r="T421" s="32">
        <f>ROUND(T279+T420,5)</f>
        <v>34048.29</v>
      </c>
    </row>
    <row r="422" spans="1:20" x14ac:dyDescent="0.25">
      <c r="A422" s="25"/>
      <c r="B422" s="25"/>
      <c r="C422" s="25"/>
      <c r="D422" s="25"/>
      <c r="E422" s="25" t="s">
        <v>143</v>
      </c>
      <c r="F422" s="25"/>
      <c r="G422" s="25"/>
      <c r="H422" s="25"/>
      <c r="I422" s="25"/>
      <c r="J422" s="25"/>
      <c r="K422" s="26"/>
      <c r="L422" s="25"/>
      <c r="M422" s="25"/>
      <c r="N422" s="25"/>
      <c r="O422" s="25"/>
      <c r="P422" s="25"/>
      <c r="Q422" s="25"/>
      <c r="R422" s="27"/>
      <c r="S422" s="27"/>
      <c r="T422" s="27"/>
    </row>
    <row r="423" spans="1:20" x14ac:dyDescent="0.25">
      <c r="A423" s="25"/>
      <c r="B423" s="25"/>
      <c r="C423" s="25"/>
      <c r="D423" s="25"/>
      <c r="E423" s="25"/>
      <c r="F423" s="25" t="s">
        <v>145</v>
      </c>
      <c r="G423" s="25"/>
      <c r="H423" s="25"/>
      <c r="I423" s="25"/>
      <c r="J423" s="25"/>
      <c r="K423" s="26"/>
      <c r="L423" s="25"/>
      <c r="M423" s="25"/>
      <c r="N423" s="25"/>
      <c r="O423" s="25"/>
      <c r="P423" s="25"/>
      <c r="Q423" s="25"/>
      <c r="R423" s="27"/>
      <c r="S423" s="27"/>
      <c r="T423" s="27"/>
    </row>
    <row r="424" spans="1:20" ht="15.75" thickBot="1" x14ac:dyDescent="0.3">
      <c r="A424" s="24"/>
      <c r="B424" s="24"/>
      <c r="C424" s="24"/>
      <c r="D424" s="24"/>
      <c r="E424" s="24"/>
      <c r="F424" s="24"/>
      <c r="G424" s="24"/>
      <c r="H424" s="24"/>
      <c r="I424" s="28"/>
      <c r="J424" s="28" t="s">
        <v>242</v>
      </c>
      <c r="K424" s="29">
        <v>44865</v>
      </c>
      <c r="L424" s="28" t="s">
        <v>341</v>
      </c>
      <c r="M424" s="28"/>
      <c r="N424" s="28" t="s">
        <v>580</v>
      </c>
      <c r="O424" s="28" t="s">
        <v>587</v>
      </c>
      <c r="P424" s="30"/>
      <c r="Q424" s="28" t="s">
        <v>598</v>
      </c>
      <c r="R424" s="31">
        <v>689.34</v>
      </c>
      <c r="S424" s="31"/>
      <c r="T424" s="31">
        <v>689.34</v>
      </c>
    </row>
    <row r="425" spans="1:20" x14ac:dyDescent="0.25">
      <c r="A425" s="28"/>
      <c r="B425" s="28"/>
      <c r="C425" s="28"/>
      <c r="D425" s="28"/>
      <c r="E425" s="28"/>
      <c r="F425" s="28" t="s">
        <v>234</v>
      </c>
      <c r="G425" s="28"/>
      <c r="H425" s="28"/>
      <c r="I425" s="28"/>
      <c r="J425" s="28"/>
      <c r="K425" s="29"/>
      <c r="L425" s="28"/>
      <c r="M425" s="28"/>
      <c r="N425" s="28"/>
      <c r="O425" s="28"/>
      <c r="P425" s="28"/>
      <c r="Q425" s="28"/>
      <c r="R425" s="32">
        <f>ROUND(SUM(R423:R424),5)</f>
        <v>689.34</v>
      </c>
      <c r="S425" s="32">
        <f>ROUND(SUM(S423:S424),5)</f>
        <v>0</v>
      </c>
      <c r="T425" s="32">
        <f>T424</f>
        <v>689.34</v>
      </c>
    </row>
    <row r="426" spans="1:20" x14ac:dyDescent="0.25">
      <c r="A426" s="25"/>
      <c r="B426" s="25"/>
      <c r="C426" s="25"/>
      <c r="D426" s="25"/>
      <c r="E426" s="25"/>
      <c r="F426" s="25" t="s">
        <v>146</v>
      </c>
      <c r="G426" s="25"/>
      <c r="H426" s="25"/>
      <c r="I426" s="25"/>
      <c r="J426" s="25"/>
      <c r="K426" s="26"/>
      <c r="L426" s="25"/>
      <c r="M426" s="25"/>
      <c r="N426" s="25"/>
      <c r="O426" s="25"/>
      <c r="P426" s="25"/>
      <c r="Q426" s="25"/>
      <c r="R426" s="27"/>
      <c r="S426" s="27"/>
      <c r="T426" s="27"/>
    </row>
    <row r="427" spans="1:20" ht="15.75" thickBot="1" x14ac:dyDescent="0.3">
      <c r="A427" s="24"/>
      <c r="B427" s="24"/>
      <c r="C427" s="24"/>
      <c r="D427" s="24"/>
      <c r="E427" s="24"/>
      <c r="F427" s="24"/>
      <c r="G427" s="24"/>
      <c r="H427" s="24"/>
      <c r="I427" s="28"/>
      <c r="J427" s="28" t="s">
        <v>242</v>
      </c>
      <c r="K427" s="29">
        <v>44865</v>
      </c>
      <c r="L427" s="28" t="s">
        <v>341</v>
      </c>
      <c r="M427" s="28"/>
      <c r="N427" s="28" t="s">
        <v>580</v>
      </c>
      <c r="O427" s="28" t="s">
        <v>587</v>
      </c>
      <c r="P427" s="30"/>
      <c r="Q427" s="28" t="s">
        <v>598</v>
      </c>
      <c r="R427" s="31">
        <v>351.92</v>
      </c>
      <c r="S427" s="31"/>
      <c r="T427" s="31">
        <v>351.92</v>
      </c>
    </row>
    <row r="428" spans="1:20" x14ac:dyDescent="0.25">
      <c r="A428" s="28"/>
      <c r="B428" s="28"/>
      <c r="C428" s="28"/>
      <c r="D428" s="28"/>
      <c r="E428" s="28"/>
      <c r="F428" s="28" t="s">
        <v>235</v>
      </c>
      <c r="G428" s="28"/>
      <c r="H428" s="28"/>
      <c r="I428" s="28"/>
      <c r="J428" s="28"/>
      <c r="K428" s="29"/>
      <c r="L428" s="28"/>
      <c r="M428" s="28"/>
      <c r="N428" s="28"/>
      <c r="O428" s="28"/>
      <c r="P428" s="28"/>
      <c r="Q428" s="28"/>
      <c r="R428" s="32">
        <f>ROUND(SUM(R426:R427),5)</f>
        <v>351.92</v>
      </c>
      <c r="S428" s="32">
        <f>ROUND(SUM(S426:S427),5)</f>
        <v>0</v>
      </c>
      <c r="T428" s="32">
        <f>T427</f>
        <v>351.92</v>
      </c>
    </row>
    <row r="429" spans="1:20" x14ac:dyDescent="0.25">
      <c r="A429" s="25"/>
      <c r="B429" s="25"/>
      <c r="C429" s="25"/>
      <c r="D429" s="25"/>
      <c r="E429" s="25"/>
      <c r="F429" s="25" t="s">
        <v>147</v>
      </c>
      <c r="G429" s="25"/>
      <c r="H429" s="25"/>
      <c r="I429" s="25"/>
      <c r="J429" s="25"/>
      <c r="K429" s="26"/>
      <c r="L429" s="25"/>
      <c r="M429" s="25"/>
      <c r="N429" s="25"/>
      <c r="O429" s="25"/>
      <c r="P429" s="25"/>
      <c r="Q429" s="25"/>
      <c r="R429" s="27"/>
      <c r="S429" s="27"/>
      <c r="T429" s="27"/>
    </row>
    <row r="430" spans="1:20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 t="s">
        <v>242</v>
      </c>
      <c r="K430" s="29">
        <v>44835</v>
      </c>
      <c r="L430" s="28" t="s">
        <v>342</v>
      </c>
      <c r="M430" s="28"/>
      <c r="N430" s="28" t="s">
        <v>581</v>
      </c>
      <c r="O430" s="28" t="s">
        <v>587</v>
      </c>
      <c r="P430" s="30"/>
      <c r="Q430" s="28" t="s">
        <v>593</v>
      </c>
      <c r="R430" s="32"/>
      <c r="S430" s="32">
        <v>80.72</v>
      </c>
      <c r="T430" s="32">
        <v>-80.72</v>
      </c>
    </row>
    <row r="431" spans="1:20" ht="15.75" thickBot="1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 t="s">
        <v>245</v>
      </c>
      <c r="K431" s="29">
        <v>44854</v>
      </c>
      <c r="L431" s="28" t="s">
        <v>343</v>
      </c>
      <c r="M431" s="28" t="s">
        <v>379</v>
      </c>
      <c r="N431" s="28" t="s">
        <v>582</v>
      </c>
      <c r="O431" s="28" t="s">
        <v>587</v>
      </c>
      <c r="P431" s="30"/>
      <c r="Q431" s="28" t="s">
        <v>589</v>
      </c>
      <c r="R431" s="31">
        <v>120.98</v>
      </c>
      <c r="S431" s="31"/>
      <c r="T431" s="31">
        <v>40.26</v>
      </c>
    </row>
    <row r="432" spans="1:20" x14ac:dyDescent="0.25">
      <c r="A432" s="28"/>
      <c r="B432" s="28"/>
      <c r="C432" s="28"/>
      <c r="D432" s="28"/>
      <c r="E432" s="28"/>
      <c r="F432" s="28" t="s">
        <v>236</v>
      </c>
      <c r="G432" s="28"/>
      <c r="H432" s="28"/>
      <c r="I432" s="28"/>
      <c r="J432" s="28"/>
      <c r="K432" s="29"/>
      <c r="L432" s="28"/>
      <c r="M432" s="28"/>
      <c r="N432" s="28"/>
      <c r="O432" s="28"/>
      <c r="P432" s="28"/>
      <c r="Q432" s="28"/>
      <c r="R432" s="32">
        <f>ROUND(SUM(R429:R431),5)</f>
        <v>120.98</v>
      </c>
      <c r="S432" s="32">
        <f>ROUND(SUM(S429:S431),5)</f>
        <v>80.72</v>
      </c>
      <c r="T432" s="32">
        <f>T431</f>
        <v>40.26</v>
      </c>
    </row>
    <row r="433" spans="1:20" x14ac:dyDescent="0.25">
      <c r="A433" s="25"/>
      <c r="B433" s="25"/>
      <c r="C433" s="25"/>
      <c r="D433" s="25"/>
      <c r="E433" s="25"/>
      <c r="F433" s="25" t="s">
        <v>148</v>
      </c>
      <c r="G433" s="25"/>
      <c r="H433" s="25"/>
      <c r="I433" s="25"/>
      <c r="J433" s="25"/>
      <c r="K433" s="26"/>
      <c r="L433" s="25"/>
      <c r="M433" s="25"/>
      <c r="N433" s="25"/>
      <c r="O433" s="25"/>
      <c r="P433" s="25"/>
      <c r="Q433" s="25"/>
      <c r="R433" s="27"/>
      <c r="S433" s="27"/>
      <c r="T433" s="27"/>
    </row>
    <row r="434" spans="1:20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 t="s">
        <v>242</v>
      </c>
      <c r="K434" s="29">
        <v>44835</v>
      </c>
      <c r="L434" s="28" t="s">
        <v>342</v>
      </c>
      <c r="M434" s="28"/>
      <c r="N434" s="28" t="s">
        <v>581</v>
      </c>
      <c r="O434" s="28" t="s">
        <v>587</v>
      </c>
      <c r="P434" s="30"/>
      <c r="Q434" s="28" t="s">
        <v>593</v>
      </c>
      <c r="R434" s="32">
        <v>0</v>
      </c>
      <c r="S434" s="32"/>
      <c r="T434" s="32">
        <v>0</v>
      </c>
    </row>
    <row r="435" spans="1:20" ht="15.75" thickBot="1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 t="s">
        <v>244</v>
      </c>
      <c r="K435" s="29">
        <v>44865</v>
      </c>
      <c r="L435" s="28" t="s">
        <v>344</v>
      </c>
      <c r="M435" s="28" t="s">
        <v>380</v>
      </c>
      <c r="N435" s="28" t="s">
        <v>583</v>
      </c>
      <c r="O435" s="28" t="s">
        <v>587</v>
      </c>
      <c r="P435" s="30"/>
      <c r="Q435" s="28" t="s">
        <v>592</v>
      </c>
      <c r="R435" s="31">
        <v>988.95</v>
      </c>
      <c r="S435" s="31"/>
      <c r="T435" s="31">
        <v>988.95</v>
      </c>
    </row>
    <row r="436" spans="1:20" x14ac:dyDescent="0.25">
      <c r="A436" s="28"/>
      <c r="B436" s="28"/>
      <c r="C436" s="28"/>
      <c r="D436" s="28"/>
      <c r="E436" s="28"/>
      <c r="F436" s="28" t="s">
        <v>237</v>
      </c>
      <c r="G436" s="28"/>
      <c r="H436" s="28"/>
      <c r="I436" s="28"/>
      <c r="J436" s="28"/>
      <c r="K436" s="29"/>
      <c r="L436" s="28"/>
      <c r="M436" s="28"/>
      <c r="N436" s="28"/>
      <c r="O436" s="28"/>
      <c r="P436" s="28"/>
      <c r="Q436" s="28"/>
      <c r="R436" s="32">
        <f>ROUND(SUM(R433:R435),5)</f>
        <v>988.95</v>
      </c>
      <c r="S436" s="32">
        <f>ROUND(SUM(S433:S435),5)</f>
        <v>0</v>
      </c>
      <c r="T436" s="32">
        <f>T435</f>
        <v>988.95</v>
      </c>
    </row>
    <row r="437" spans="1:20" x14ac:dyDescent="0.25">
      <c r="A437" s="25"/>
      <c r="B437" s="25"/>
      <c r="C437" s="25"/>
      <c r="D437" s="25"/>
      <c r="E437" s="25"/>
      <c r="F437" s="25" t="s">
        <v>150</v>
      </c>
      <c r="G437" s="25"/>
      <c r="H437" s="25"/>
      <c r="I437" s="25"/>
      <c r="J437" s="25"/>
      <c r="K437" s="26"/>
      <c r="L437" s="25"/>
      <c r="M437" s="25"/>
      <c r="N437" s="25"/>
      <c r="O437" s="25"/>
      <c r="P437" s="25"/>
      <c r="Q437" s="25"/>
      <c r="R437" s="27"/>
      <c r="S437" s="27"/>
      <c r="T437" s="27"/>
    </row>
    <row r="438" spans="1:20" ht="15.75" thickBot="1" x14ac:dyDescent="0.3">
      <c r="A438" s="24"/>
      <c r="B438" s="24"/>
      <c r="C438" s="24"/>
      <c r="D438" s="24"/>
      <c r="E438" s="24"/>
      <c r="F438" s="24"/>
      <c r="G438" s="24"/>
      <c r="H438" s="24"/>
      <c r="I438" s="28"/>
      <c r="J438" s="28" t="s">
        <v>244</v>
      </c>
      <c r="K438" s="29">
        <v>44865</v>
      </c>
      <c r="L438" s="28" t="s">
        <v>345</v>
      </c>
      <c r="M438" s="28" t="s">
        <v>381</v>
      </c>
      <c r="N438" s="28" t="s">
        <v>584</v>
      </c>
      <c r="O438" s="28" t="s">
        <v>587</v>
      </c>
      <c r="P438" s="30"/>
      <c r="Q438" s="28" t="s">
        <v>592</v>
      </c>
      <c r="R438" s="33">
        <v>5106.57</v>
      </c>
      <c r="S438" s="33"/>
      <c r="T438" s="33">
        <v>5106.57</v>
      </c>
    </row>
    <row r="439" spans="1:20" ht="15.75" thickBot="1" x14ac:dyDescent="0.3">
      <c r="A439" s="28"/>
      <c r="B439" s="28"/>
      <c r="C439" s="28"/>
      <c r="D439" s="28"/>
      <c r="E439" s="28"/>
      <c r="F439" s="28" t="s">
        <v>238</v>
      </c>
      <c r="G439" s="28"/>
      <c r="H439" s="28"/>
      <c r="I439" s="28"/>
      <c r="J439" s="28"/>
      <c r="K439" s="29"/>
      <c r="L439" s="28"/>
      <c r="M439" s="28"/>
      <c r="N439" s="28"/>
      <c r="O439" s="28"/>
      <c r="P439" s="28"/>
      <c r="Q439" s="28"/>
      <c r="R439" s="34">
        <v>5106.57</v>
      </c>
      <c r="S439" s="34">
        <v>0</v>
      </c>
      <c r="T439" s="34">
        <v>5106.57</v>
      </c>
    </row>
    <row r="440" spans="1:20" x14ac:dyDescent="0.25">
      <c r="A440" s="28"/>
      <c r="B440" s="28"/>
      <c r="C440" s="28"/>
      <c r="D440" s="28"/>
      <c r="E440" s="28" t="s">
        <v>151</v>
      </c>
      <c r="F440" s="28"/>
      <c r="G440" s="28"/>
      <c r="H440" s="28"/>
      <c r="I440" s="28"/>
      <c r="J440" s="28"/>
      <c r="K440" s="29"/>
      <c r="L440" s="28"/>
      <c r="M440" s="28"/>
      <c r="N440" s="28"/>
      <c r="O440" s="28"/>
      <c r="P440" s="28"/>
      <c r="Q440" s="28"/>
      <c r="R440" s="32">
        <f>ROUND(R425+R428+R432+R436+R439,5)</f>
        <v>7257.76</v>
      </c>
      <c r="S440" s="32">
        <f>ROUND(S425+S428+S432+S436+S439,5)</f>
        <v>80.72</v>
      </c>
      <c r="T440" s="32">
        <f>ROUND(T425+T428+T432+T436+T439,5)</f>
        <v>7177.04</v>
      </c>
    </row>
    <row r="441" spans="1:20" x14ac:dyDescent="0.25">
      <c r="A441" s="25"/>
      <c r="B441" s="25"/>
      <c r="C441" s="25"/>
      <c r="D441" s="25"/>
      <c r="E441" s="25" t="s">
        <v>152</v>
      </c>
      <c r="F441" s="25"/>
      <c r="G441" s="25"/>
      <c r="H441" s="25"/>
      <c r="I441" s="25"/>
      <c r="J441" s="25"/>
      <c r="K441" s="26"/>
      <c r="L441" s="25"/>
      <c r="M441" s="25"/>
      <c r="N441" s="25"/>
      <c r="O441" s="25"/>
      <c r="P441" s="25"/>
      <c r="Q441" s="25"/>
      <c r="R441" s="27"/>
      <c r="S441" s="27"/>
      <c r="T441" s="27"/>
    </row>
    <row r="442" spans="1:20" ht="15.75" thickBot="1" x14ac:dyDescent="0.3">
      <c r="A442" s="24"/>
      <c r="B442" s="24"/>
      <c r="C442" s="24"/>
      <c r="D442" s="24"/>
      <c r="E442" s="24"/>
      <c r="F442" s="24"/>
      <c r="G442" s="24"/>
      <c r="H442" s="24"/>
      <c r="I442" s="28"/>
      <c r="J442" s="28" t="s">
        <v>242</v>
      </c>
      <c r="K442" s="29">
        <v>44865</v>
      </c>
      <c r="L442" s="28" t="s">
        <v>346</v>
      </c>
      <c r="M442" s="28"/>
      <c r="N442" s="28" t="s">
        <v>585</v>
      </c>
      <c r="O442" s="28" t="s">
        <v>587</v>
      </c>
      <c r="P442" s="30"/>
      <c r="Q442" s="28" t="s">
        <v>152</v>
      </c>
      <c r="R442" s="33">
        <v>10058.799999999999</v>
      </c>
      <c r="S442" s="33"/>
      <c r="T442" s="33">
        <v>10058.799999999999</v>
      </c>
    </row>
    <row r="443" spans="1:20" ht="15.75" thickBot="1" x14ac:dyDescent="0.3">
      <c r="A443" s="28"/>
      <c r="B443" s="28"/>
      <c r="C443" s="28"/>
      <c r="D443" s="28"/>
      <c r="E443" s="28" t="s">
        <v>239</v>
      </c>
      <c r="F443" s="28"/>
      <c r="G443" s="28"/>
      <c r="H443" s="28"/>
      <c r="I443" s="28"/>
      <c r="J443" s="28"/>
      <c r="K443" s="29"/>
      <c r="L443" s="28"/>
      <c r="M443" s="28"/>
      <c r="N443" s="28"/>
      <c r="O443" s="28"/>
      <c r="P443" s="28"/>
      <c r="Q443" s="28"/>
      <c r="R443" s="35">
        <f>ROUND(SUM(R441:R442),5)</f>
        <v>10058.799999999999</v>
      </c>
      <c r="S443" s="35">
        <f>ROUND(SUM(S441:S442),5)</f>
        <v>0</v>
      </c>
      <c r="T443" s="35">
        <f>T442</f>
        <v>10058.799999999999</v>
      </c>
    </row>
    <row r="444" spans="1:20" ht="15.75" thickBot="1" x14ac:dyDescent="0.3">
      <c r="A444" s="28"/>
      <c r="B444" s="28"/>
      <c r="C444" s="28"/>
      <c r="D444" s="28" t="s">
        <v>153</v>
      </c>
      <c r="E444" s="28"/>
      <c r="F444" s="28"/>
      <c r="G444" s="28"/>
      <c r="H444" s="28"/>
      <c r="I444" s="28"/>
      <c r="J444" s="28"/>
      <c r="K444" s="29"/>
      <c r="L444" s="28"/>
      <c r="M444" s="28"/>
      <c r="N444" s="28"/>
      <c r="O444" s="28"/>
      <c r="P444" s="28"/>
      <c r="Q444" s="28"/>
      <c r="R444" s="34">
        <f>ROUND(R138+R151+R156+R163+R190+R209+R215+R221+R237+R242+R256+R421+R440+R443,5)</f>
        <v>87151.27</v>
      </c>
      <c r="S444" s="34">
        <f>ROUND(S138+S151+S156+S163+S190+S209+S215+S221+S237+S242+S256+S421+S440+S443,5)</f>
        <v>2806.2</v>
      </c>
      <c r="T444" s="34">
        <f>ROUND(T138+T151+T156+T163+T190+T209+T215+T221+T237+T242+T256+T421+T440+T443,5)</f>
        <v>84345.07</v>
      </c>
    </row>
    <row r="445" spans="1:20" x14ac:dyDescent="0.25">
      <c r="A445" s="28"/>
      <c r="B445" s="28" t="s">
        <v>154</v>
      </c>
      <c r="C445" s="28"/>
      <c r="D445" s="28"/>
      <c r="E445" s="28"/>
      <c r="F445" s="28"/>
      <c r="G445" s="28"/>
      <c r="H445" s="28"/>
      <c r="I445" s="28"/>
      <c r="J445" s="28"/>
      <c r="K445" s="29"/>
      <c r="L445" s="28"/>
      <c r="M445" s="28"/>
      <c r="N445" s="28"/>
      <c r="O445" s="28"/>
      <c r="P445" s="28"/>
      <c r="Q445" s="28"/>
      <c r="R445" s="32">
        <f>ROUND(R105+R444,5)</f>
        <v>151576.85999999999</v>
      </c>
      <c r="S445" s="32">
        <f>ROUND(S105+S444,5)</f>
        <v>178319.83</v>
      </c>
      <c r="T445" s="32">
        <f>ROUND(T105-T444,5)</f>
        <v>26742.97</v>
      </c>
    </row>
    <row r="446" spans="1:20" x14ac:dyDescent="0.25">
      <c r="A446" s="25"/>
      <c r="B446" s="25" t="s">
        <v>155</v>
      </c>
      <c r="C446" s="25"/>
      <c r="D446" s="25"/>
      <c r="E446" s="25"/>
      <c r="F446" s="25"/>
      <c r="G446" s="25"/>
      <c r="H446" s="25"/>
      <c r="I446" s="25"/>
      <c r="J446" s="25"/>
      <c r="K446" s="26"/>
      <c r="L446" s="25"/>
      <c r="M446" s="25"/>
      <c r="N446" s="25"/>
      <c r="O446" s="25"/>
      <c r="P446" s="25"/>
      <c r="Q446" s="25"/>
      <c r="R446" s="27"/>
      <c r="S446" s="27"/>
      <c r="T446" s="27"/>
    </row>
    <row r="447" spans="1:20" x14ac:dyDescent="0.25">
      <c r="A447" s="25"/>
      <c r="B447" s="25"/>
      <c r="C447" s="25" t="s">
        <v>156</v>
      </c>
      <c r="D447" s="25"/>
      <c r="E447" s="25"/>
      <c r="F447" s="25"/>
      <c r="G447" s="25"/>
      <c r="H447" s="25"/>
      <c r="I447" s="25"/>
      <c r="J447" s="25"/>
      <c r="K447" s="26"/>
      <c r="L447" s="25"/>
      <c r="M447" s="25"/>
      <c r="N447" s="25"/>
      <c r="O447" s="25"/>
      <c r="P447" s="25"/>
      <c r="Q447" s="25"/>
      <c r="R447" s="27"/>
      <c r="S447" s="27"/>
      <c r="T447" s="27"/>
    </row>
    <row r="448" spans="1:20" x14ac:dyDescent="0.25">
      <c r="A448" s="25"/>
      <c r="B448" s="25"/>
      <c r="C448" s="25"/>
      <c r="D448" s="25" t="s">
        <v>157</v>
      </c>
      <c r="E448" s="25"/>
      <c r="F448" s="25"/>
      <c r="G448" s="25"/>
      <c r="H448" s="25"/>
      <c r="I448" s="25"/>
      <c r="J448" s="25"/>
      <c r="K448" s="26"/>
      <c r="L448" s="25"/>
      <c r="M448" s="25"/>
      <c r="N448" s="25"/>
      <c r="O448" s="25"/>
      <c r="P448" s="25"/>
      <c r="Q448" s="25"/>
      <c r="R448" s="27"/>
      <c r="S448" s="27"/>
      <c r="T448" s="27"/>
    </row>
    <row r="449" spans="1:20" ht="15.75" thickBot="1" x14ac:dyDescent="0.3">
      <c r="A449" s="24"/>
      <c r="B449" s="24"/>
      <c r="C449" s="24"/>
      <c r="D449" s="24"/>
      <c r="E449" s="24"/>
      <c r="F449" s="24"/>
      <c r="G449" s="24"/>
      <c r="H449" s="24"/>
      <c r="I449" s="28"/>
      <c r="J449" s="28" t="s">
        <v>175</v>
      </c>
      <c r="K449" s="29">
        <v>44835</v>
      </c>
      <c r="L449" s="28" t="s">
        <v>347</v>
      </c>
      <c r="M449" s="28" t="s">
        <v>382</v>
      </c>
      <c r="N449" s="28" t="s">
        <v>586</v>
      </c>
      <c r="O449" s="28" t="s">
        <v>587</v>
      </c>
      <c r="P449" s="30"/>
      <c r="Q449" s="28" t="s">
        <v>592</v>
      </c>
      <c r="R449" s="31"/>
      <c r="S449" s="31">
        <v>15</v>
      </c>
      <c r="T449" s="31">
        <v>15</v>
      </c>
    </row>
    <row r="450" spans="1:20" x14ac:dyDescent="0.25">
      <c r="A450" s="28"/>
      <c r="B450" s="28"/>
      <c r="C450" s="28"/>
      <c r="D450" s="28" t="s">
        <v>240</v>
      </c>
      <c r="E450" s="28"/>
      <c r="F450" s="28"/>
      <c r="G450" s="28"/>
      <c r="H450" s="28"/>
      <c r="I450" s="28"/>
      <c r="J450" s="28"/>
      <c r="K450" s="29"/>
      <c r="L450" s="28"/>
      <c r="M450" s="28"/>
      <c r="N450" s="28"/>
      <c r="O450" s="28"/>
      <c r="P450" s="28"/>
      <c r="Q450" s="28"/>
      <c r="R450" s="32">
        <f>ROUND(SUM(R448:R449),5)</f>
        <v>0</v>
      </c>
      <c r="S450" s="32">
        <f>ROUND(SUM(S448:S449),5)</f>
        <v>15</v>
      </c>
      <c r="T450" s="32">
        <f>T449</f>
        <v>15</v>
      </c>
    </row>
    <row r="451" spans="1:20" x14ac:dyDescent="0.25">
      <c r="A451" s="25"/>
      <c r="B451" s="25"/>
      <c r="C451" s="25"/>
      <c r="D451" s="25" t="s">
        <v>159</v>
      </c>
      <c r="E451" s="25"/>
      <c r="F451" s="25"/>
      <c r="G451" s="25"/>
      <c r="H451" s="25"/>
      <c r="I451" s="25"/>
      <c r="J451" s="25"/>
      <c r="K451" s="26"/>
      <c r="L451" s="25"/>
      <c r="M451" s="25"/>
      <c r="N451" s="25"/>
      <c r="O451" s="25"/>
      <c r="P451" s="25"/>
      <c r="Q451" s="25"/>
      <c r="R451" s="27"/>
      <c r="S451" s="27"/>
      <c r="T451" s="27"/>
    </row>
    <row r="452" spans="1:20" ht="15.75" thickBot="1" x14ac:dyDescent="0.3">
      <c r="A452" s="24"/>
      <c r="B452" s="24"/>
      <c r="C452" s="24"/>
      <c r="D452" s="24"/>
      <c r="E452" s="24"/>
      <c r="F452" s="24"/>
      <c r="G452" s="24"/>
      <c r="H452" s="24"/>
      <c r="I452" s="28"/>
      <c r="J452" s="28" t="s">
        <v>245</v>
      </c>
      <c r="K452" s="29">
        <v>44854</v>
      </c>
      <c r="L452" s="28" t="s">
        <v>343</v>
      </c>
      <c r="M452" s="28" t="s">
        <v>379</v>
      </c>
      <c r="N452" s="28" t="s">
        <v>582</v>
      </c>
      <c r="O452" s="28" t="s">
        <v>587</v>
      </c>
      <c r="P452" s="30"/>
      <c r="Q452" s="28" t="s">
        <v>589</v>
      </c>
      <c r="R452" s="33"/>
      <c r="S452" s="33">
        <v>331.55</v>
      </c>
      <c r="T452" s="33">
        <v>331.55</v>
      </c>
    </row>
    <row r="453" spans="1:20" ht="15.75" thickBot="1" x14ac:dyDescent="0.3">
      <c r="A453" s="28"/>
      <c r="B453" s="28"/>
      <c r="C453" s="28"/>
      <c r="D453" s="28" t="s">
        <v>241</v>
      </c>
      <c r="E453" s="28"/>
      <c r="F453" s="28"/>
      <c r="G453" s="28"/>
      <c r="H453" s="28"/>
      <c r="I453" s="28"/>
      <c r="J453" s="28"/>
      <c r="K453" s="29"/>
      <c r="L453" s="28"/>
      <c r="M453" s="28"/>
      <c r="N453" s="28"/>
      <c r="O453" s="28"/>
      <c r="P453" s="28"/>
      <c r="Q453" s="28"/>
      <c r="R453" s="35">
        <f>ROUND(SUM(R451:R452),5)</f>
        <v>0</v>
      </c>
      <c r="S453" s="35">
        <f>ROUND(SUM(S451:S452),5)</f>
        <v>331.55</v>
      </c>
      <c r="T453" s="35">
        <f>T452</f>
        <v>331.55</v>
      </c>
    </row>
    <row r="454" spans="1:20" ht="15.75" thickBot="1" x14ac:dyDescent="0.3">
      <c r="A454" s="28"/>
      <c r="B454" s="28"/>
      <c r="C454" s="28" t="s">
        <v>160</v>
      </c>
      <c r="D454" s="28"/>
      <c r="E454" s="28"/>
      <c r="F454" s="28"/>
      <c r="G454" s="28"/>
      <c r="H454" s="28"/>
      <c r="I454" s="28"/>
      <c r="J454" s="28"/>
      <c r="K454" s="29"/>
      <c r="L454" s="28"/>
      <c r="M454" s="28"/>
      <c r="N454" s="28"/>
      <c r="O454" s="28"/>
      <c r="P454" s="28"/>
      <c r="Q454" s="28"/>
      <c r="R454" s="35">
        <f>ROUND(R450+R453,5)</f>
        <v>0</v>
      </c>
      <c r="S454" s="35">
        <f>ROUND(S450+S453,5)</f>
        <v>346.55</v>
      </c>
      <c r="T454" s="35">
        <f>ROUND(T450+T453,5)</f>
        <v>346.55</v>
      </c>
    </row>
    <row r="455" spans="1:20" ht="15.75" thickBot="1" x14ac:dyDescent="0.3">
      <c r="A455" s="28"/>
      <c r="B455" s="28" t="s">
        <v>164</v>
      </c>
      <c r="C455" s="28"/>
      <c r="D455" s="28"/>
      <c r="E455" s="28"/>
      <c r="F455" s="28"/>
      <c r="G455" s="28"/>
      <c r="H455" s="28"/>
      <c r="I455" s="28"/>
      <c r="J455" s="28"/>
      <c r="K455" s="29"/>
      <c r="L455" s="28"/>
      <c r="M455" s="28"/>
      <c r="N455" s="28"/>
      <c r="O455" s="28"/>
      <c r="P455" s="28"/>
      <c r="Q455" s="28"/>
      <c r="R455" s="35">
        <f>R454</f>
        <v>0</v>
      </c>
      <c r="S455" s="35">
        <f>S454</f>
        <v>346.55</v>
      </c>
      <c r="T455" s="35">
        <f>T454</f>
        <v>346.55</v>
      </c>
    </row>
    <row r="456" spans="1:20" s="37" customFormat="1" ht="12" thickBot="1" x14ac:dyDescent="0.25">
      <c r="A456" s="25" t="s">
        <v>165</v>
      </c>
      <c r="B456" s="25"/>
      <c r="C456" s="25"/>
      <c r="D456" s="25"/>
      <c r="E456" s="25"/>
      <c r="F456" s="25"/>
      <c r="G456" s="25"/>
      <c r="H456" s="25"/>
      <c r="I456" s="25"/>
      <c r="J456" s="25"/>
      <c r="K456" s="26"/>
      <c r="L456" s="25"/>
      <c r="M456" s="25"/>
      <c r="N456" s="25"/>
      <c r="O456" s="25"/>
      <c r="P456" s="25"/>
      <c r="Q456" s="25"/>
      <c r="R456" s="36">
        <f>ROUND(R445+R455,5)</f>
        <v>151576.85999999999</v>
      </c>
      <c r="S456" s="36">
        <f>ROUND(S445+S455,5)</f>
        <v>178666.38</v>
      </c>
      <c r="T456" s="36">
        <f>ROUND(T445+T455,5)</f>
        <v>27089.52</v>
      </c>
    </row>
    <row r="457" spans="1:20" ht="15.75" thickTop="1" x14ac:dyDescent="0.25"/>
  </sheetData>
  <pageMargins left="0.7" right="0.7" top="0.75" bottom="0.75" header="0.1" footer="0.3"/>
  <pageSetup orientation="portrait" r:id="rId1"/>
  <headerFooter>
    <oddHeader>&amp;L&amp;"Arial,Bold"&amp;8 Accrual Basis&amp;C&amp;"Arial,Bold"&amp;12 Rental Concepts, LLC
&amp;"Arial,Bold"&amp;14 P&amp;&amp;L Detail 2401 Jacksonville
&amp;"Arial,Bold"&amp;10 October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082C-2A03-4ADA-8ACE-B3C655F8324F}">
  <sheetPr codeName="Sheet3"/>
  <dimension ref="A1:O149"/>
  <sheetViews>
    <sheetView workbookViewId="0">
      <pane xSplit="8" ySplit="2" topLeftCell="I3" activePane="bottomRight" state="frozenSplit"/>
      <selection pane="topRight" activeCell="I1" sqref="I1"/>
      <selection pane="bottomLeft" activeCell="A3" sqref="A3"/>
      <selection pane="bottomRight"/>
    </sheetView>
  </sheetViews>
  <sheetFormatPr defaultRowHeight="15" x14ac:dyDescent="0.25"/>
  <cols>
    <col min="1" max="7" width="3" style="51" customWidth="1"/>
    <col min="8" max="8" width="35.140625" style="51" customWidth="1"/>
    <col min="9" max="10" width="8.7109375" style="41" bestFit="1" customWidth="1"/>
    <col min="11" max="11" width="12" style="41" bestFit="1" customWidth="1"/>
    <col min="12" max="13" width="10" style="41" bestFit="1" customWidth="1"/>
    <col min="14" max="14" width="12" style="41" bestFit="1" customWidth="1"/>
    <col min="15" max="15" width="12.42578125" style="41" bestFit="1" customWidth="1"/>
  </cols>
  <sheetData>
    <row r="1" spans="1:15" ht="15.75" thickBot="1" x14ac:dyDescent="0.3">
      <c r="A1" s="25"/>
      <c r="B1" s="25"/>
      <c r="C1" s="25"/>
      <c r="D1" s="25"/>
      <c r="E1" s="25"/>
      <c r="F1" s="25"/>
      <c r="G1" s="25"/>
      <c r="H1" s="25"/>
      <c r="I1" s="42"/>
      <c r="J1" s="42"/>
      <c r="K1" s="42"/>
      <c r="L1" s="42"/>
      <c r="M1" s="42"/>
      <c r="N1" s="42"/>
      <c r="O1" s="42"/>
    </row>
    <row r="2" spans="1:15" s="40" customFormat="1" ht="16.5" thickTop="1" thickBot="1" x14ac:dyDescent="0.3">
      <c r="A2" s="49"/>
      <c r="B2" s="49"/>
      <c r="C2" s="49"/>
      <c r="D2" s="49"/>
      <c r="E2" s="49"/>
      <c r="F2" s="49"/>
      <c r="G2" s="49"/>
      <c r="H2" s="49"/>
      <c r="I2" s="50" t="s">
        <v>2</v>
      </c>
      <c r="J2" s="50" t="s">
        <v>602</v>
      </c>
      <c r="K2" s="50" t="s">
        <v>603</v>
      </c>
      <c r="L2" s="50" t="s">
        <v>3</v>
      </c>
      <c r="M2" s="50" t="s">
        <v>604</v>
      </c>
      <c r="N2" s="50" t="s">
        <v>603</v>
      </c>
      <c r="O2" s="50" t="s">
        <v>605</v>
      </c>
    </row>
    <row r="3" spans="1:15" ht="15.75" thickTop="1" x14ac:dyDescent="0.25">
      <c r="A3" s="25"/>
      <c r="B3" s="25" t="s">
        <v>5</v>
      </c>
      <c r="C3" s="25"/>
      <c r="D3" s="25"/>
      <c r="E3" s="25"/>
      <c r="F3" s="25"/>
      <c r="G3" s="25"/>
      <c r="H3" s="25"/>
      <c r="I3" s="32"/>
      <c r="J3" s="32"/>
      <c r="K3" s="32"/>
      <c r="L3" s="32"/>
      <c r="M3" s="32"/>
      <c r="N3" s="32"/>
      <c r="O3" s="32"/>
    </row>
    <row r="4" spans="1:15" x14ac:dyDescent="0.25">
      <c r="A4" s="25"/>
      <c r="B4" s="25"/>
      <c r="C4" s="25"/>
      <c r="D4" s="25" t="s">
        <v>6</v>
      </c>
      <c r="E4" s="25"/>
      <c r="F4" s="25"/>
      <c r="G4" s="25"/>
      <c r="H4" s="25"/>
      <c r="I4" s="32"/>
      <c r="J4" s="32"/>
      <c r="K4" s="32"/>
      <c r="L4" s="32"/>
      <c r="M4" s="32"/>
      <c r="N4" s="32"/>
      <c r="O4" s="32"/>
    </row>
    <row r="5" spans="1:15" x14ac:dyDescent="0.25">
      <c r="A5" s="25"/>
      <c r="B5" s="25"/>
      <c r="C5" s="25"/>
      <c r="D5" s="25"/>
      <c r="E5" s="25" t="s">
        <v>7</v>
      </c>
      <c r="F5" s="25"/>
      <c r="G5" s="25"/>
      <c r="H5" s="25"/>
      <c r="I5" s="32">
        <v>113219.1</v>
      </c>
      <c r="J5" s="32">
        <v>107753.68</v>
      </c>
      <c r="K5" s="32">
        <f t="shared" ref="K5:K12" si="0">ROUND((I5-J5),5)</f>
        <v>5465.42</v>
      </c>
      <c r="L5" s="32">
        <v>1003837.14</v>
      </c>
      <c r="M5" s="32">
        <v>940649.73</v>
      </c>
      <c r="N5" s="32">
        <f t="shared" ref="N5:N12" si="1">ROUND((L5-M5),5)</f>
        <v>63187.41</v>
      </c>
      <c r="O5" s="32">
        <v>1136019.46</v>
      </c>
    </row>
    <row r="6" spans="1:15" x14ac:dyDescent="0.25">
      <c r="A6" s="25"/>
      <c r="B6" s="25"/>
      <c r="C6" s="25"/>
      <c r="D6" s="25"/>
      <c r="E6" s="25" t="s">
        <v>8</v>
      </c>
      <c r="F6" s="25"/>
      <c r="G6" s="25"/>
      <c r="H6" s="25"/>
      <c r="I6" s="32">
        <v>9975.33</v>
      </c>
      <c r="J6" s="32">
        <v>11919.14</v>
      </c>
      <c r="K6" s="32">
        <f t="shared" si="0"/>
        <v>-1943.81</v>
      </c>
      <c r="L6" s="32">
        <v>128758.92</v>
      </c>
      <c r="M6" s="32">
        <v>162357.49</v>
      </c>
      <c r="N6" s="32">
        <f t="shared" si="1"/>
        <v>-33598.57</v>
      </c>
      <c r="O6" s="32">
        <v>177867.28</v>
      </c>
    </row>
    <row r="7" spans="1:15" x14ac:dyDescent="0.25">
      <c r="A7" s="25"/>
      <c r="B7" s="25"/>
      <c r="C7" s="25"/>
      <c r="D7" s="25"/>
      <c r="E7" s="25" t="s">
        <v>9</v>
      </c>
      <c r="F7" s="25"/>
      <c r="G7" s="25"/>
      <c r="H7" s="25"/>
      <c r="I7" s="32">
        <v>18236.669999999998</v>
      </c>
      <c r="J7" s="32">
        <v>14757.44</v>
      </c>
      <c r="K7" s="32">
        <f t="shared" si="0"/>
        <v>3479.23</v>
      </c>
      <c r="L7" s="32">
        <v>188160.72</v>
      </c>
      <c r="M7" s="32">
        <v>170813.05</v>
      </c>
      <c r="N7" s="32">
        <f t="shared" si="1"/>
        <v>17347.669999999998</v>
      </c>
      <c r="O7" s="32">
        <v>199833.19</v>
      </c>
    </row>
    <row r="8" spans="1:15" x14ac:dyDescent="0.25">
      <c r="A8" s="25"/>
      <c r="B8" s="25"/>
      <c r="C8" s="25"/>
      <c r="D8" s="25"/>
      <c r="E8" s="25" t="s">
        <v>10</v>
      </c>
      <c r="F8" s="25"/>
      <c r="G8" s="25"/>
      <c r="H8" s="25"/>
      <c r="I8" s="32">
        <v>10830.01</v>
      </c>
      <c r="J8" s="32">
        <v>11968.73</v>
      </c>
      <c r="K8" s="32">
        <f t="shared" si="0"/>
        <v>-1138.72</v>
      </c>
      <c r="L8" s="32">
        <v>101279.86</v>
      </c>
      <c r="M8" s="32">
        <v>113638.31</v>
      </c>
      <c r="N8" s="32">
        <f t="shared" si="1"/>
        <v>-12358.45</v>
      </c>
      <c r="O8" s="32">
        <v>135748.19</v>
      </c>
    </row>
    <row r="9" spans="1:15" x14ac:dyDescent="0.25">
      <c r="A9" s="25"/>
      <c r="B9" s="25"/>
      <c r="C9" s="25"/>
      <c r="D9" s="25"/>
      <c r="E9" s="25" t="s">
        <v>11</v>
      </c>
      <c r="F9" s="25"/>
      <c r="G9" s="25"/>
      <c r="H9" s="25"/>
      <c r="I9" s="32">
        <v>0</v>
      </c>
      <c r="J9" s="32">
        <v>25</v>
      </c>
      <c r="K9" s="32">
        <f t="shared" si="0"/>
        <v>-25</v>
      </c>
      <c r="L9" s="32">
        <v>25</v>
      </c>
      <c r="M9" s="32">
        <v>25</v>
      </c>
      <c r="N9" s="32">
        <f t="shared" si="1"/>
        <v>0</v>
      </c>
      <c r="O9" s="32">
        <v>25</v>
      </c>
    </row>
    <row r="10" spans="1:15" x14ac:dyDescent="0.25">
      <c r="A10" s="25"/>
      <c r="B10" s="25"/>
      <c r="C10" s="25"/>
      <c r="D10" s="25"/>
      <c r="E10" s="25" t="s">
        <v>12</v>
      </c>
      <c r="F10" s="25"/>
      <c r="G10" s="25"/>
      <c r="H10" s="25"/>
      <c r="I10" s="32">
        <v>6127.94</v>
      </c>
      <c r="J10" s="32">
        <v>8943.43</v>
      </c>
      <c r="K10" s="32">
        <f t="shared" si="0"/>
        <v>-2815.49</v>
      </c>
      <c r="L10" s="32">
        <v>72449.320000000007</v>
      </c>
      <c r="M10" s="32">
        <v>82476.44</v>
      </c>
      <c r="N10" s="32">
        <f t="shared" si="1"/>
        <v>-10027.120000000001</v>
      </c>
      <c r="O10" s="32">
        <v>99313.76</v>
      </c>
    </row>
    <row r="11" spans="1:15" x14ac:dyDescent="0.25">
      <c r="A11" s="25"/>
      <c r="B11" s="25"/>
      <c r="C11" s="25"/>
      <c r="D11" s="25"/>
      <c r="E11" s="25" t="s">
        <v>13</v>
      </c>
      <c r="F11" s="25"/>
      <c r="G11" s="25"/>
      <c r="H11" s="25"/>
      <c r="I11" s="32">
        <v>6863.33</v>
      </c>
      <c r="J11" s="32">
        <v>7298.83</v>
      </c>
      <c r="K11" s="32">
        <f t="shared" si="0"/>
        <v>-435.5</v>
      </c>
      <c r="L11" s="32">
        <v>65772.09</v>
      </c>
      <c r="M11" s="32">
        <v>65662.399999999994</v>
      </c>
      <c r="N11" s="32">
        <f t="shared" si="1"/>
        <v>109.69</v>
      </c>
      <c r="O11" s="32">
        <v>79444.070000000007</v>
      </c>
    </row>
    <row r="12" spans="1:15" x14ac:dyDescent="0.25">
      <c r="A12" s="25"/>
      <c r="B12" s="25"/>
      <c r="C12" s="25"/>
      <c r="D12" s="25"/>
      <c r="E12" s="25" t="s">
        <v>14</v>
      </c>
      <c r="F12" s="25"/>
      <c r="G12" s="25"/>
      <c r="H12" s="25"/>
      <c r="I12" s="32">
        <v>1560.98</v>
      </c>
      <c r="J12" s="32">
        <v>1406.26</v>
      </c>
      <c r="K12" s="32">
        <f t="shared" si="0"/>
        <v>154.72</v>
      </c>
      <c r="L12" s="32">
        <v>14086.47</v>
      </c>
      <c r="M12" s="32">
        <v>13070.89</v>
      </c>
      <c r="N12" s="32">
        <f t="shared" si="1"/>
        <v>1015.58</v>
      </c>
      <c r="O12" s="32">
        <v>15258.78</v>
      </c>
    </row>
    <row r="13" spans="1:15" x14ac:dyDescent="0.25">
      <c r="A13" s="25"/>
      <c r="B13" s="25"/>
      <c r="C13" s="25"/>
      <c r="D13" s="25"/>
      <c r="E13" s="25" t="s">
        <v>15</v>
      </c>
      <c r="F13" s="25"/>
      <c r="G13" s="25"/>
      <c r="H13" s="25"/>
      <c r="I13" s="32">
        <v>0</v>
      </c>
      <c r="J13" s="32"/>
      <c r="K13" s="32"/>
      <c r="L13" s="32">
        <v>0</v>
      </c>
      <c r="M13" s="32"/>
      <c r="N13" s="32"/>
      <c r="O13" s="32"/>
    </row>
    <row r="14" spans="1:15" x14ac:dyDescent="0.25">
      <c r="A14" s="25"/>
      <c r="B14" s="25"/>
      <c r="C14" s="25"/>
      <c r="D14" s="25"/>
      <c r="E14" s="25" t="s">
        <v>16</v>
      </c>
      <c r="F14" s="25"/>
      <c r="G14" s="25"/>
      <c r="H14" s="25"/>
      <c r="I14" s="32">
        <v>2787.32</v>
      </c>
      <c r="J14" s="32">
        <v>3674.59</v>
      </c>
      <c r="K14" s="32">
        <f>ROUND((I14-J14),5)</f>
        <v>-887.27</v>
      </c>
      <c r="L14" s="32">
        <v>35429.31</v>
      </c>
      <c r="M14" s="32">
        <v>25074.84</v>
      </c>
      <c r="N14" s="32">
        <f>ROUND((L14-M14),5)</f>
        <v>10354.469999999999</v>
      </c>
      <c r="O14" s="32">
        <v>33693.49</v>
      </c>
    </row>
    <row r="15" spans="1:15" x14ac:dyDescent="0.25">
      <c r="A15" s="25"/>
      <c r="B15" s="25"/>
      <c r="C15" s="25"/>
      <c r="D15" s="25"/>
      <c r="E15" s="25" t="s">
        <v>17</v>
      </c>
      <c r="F15" s="25"/>
      <c r="G15" s="25"/>
      <c r="H15" s="25"/>
      <c r="I15" s="32">
        <v>3405.49</v>
      </c>
      <c r="J15" s="32">
        <v>5222.45</v>
      </c>
      <c r="K15" s="32">
        <f>ROUND((I15-J15),5)</f>
        <v>-1816.96</v>
      </c>
      <c r="L15" s="32">
        <v>35841.97</v>
      </c>
      <c r="M15" s="32">
        <v>46567.16</v>
      </c>
      <c r="N15" s="32">
        <f>ROUND((L15-M15),5)</f>
        <v>-10725.19</v>
      </c>
      <c r="O15" s="32">
        <v>55177.11</v>
      </c>
    </row>
    <row r="16" spans="1:15" ht="15.75" thickBot="1" x14ac:dyDescent="0.3">
      <c r="A16" s="25"/>
      <c r="B16" s="25"/>
      <c r="C16" s="25"/>
      <c r="D16" s="25"/>
      <c r="E16" s="25" t="s">
        <v>18</v>
      </c>
      <c r="F16" s="25"/>
      <c r="G16" s="25"/>
      <c r="H16" s="25"/>
      <c r="I16" s="31">
        <v>0</v>
      </c>
      <c r="J16" s="31"/>
      <c r="K16" s="31"/>
      <c r="L16" s="31">
        <v>-311</v>
      </c>
      <c r="M16" s="31"/>
      <c r="N16" s="31"/>
      <c r="O16" s="31"/>
    </row>
    <row r="17" spans="1:15" x14ac:dyDescent="0.25">
      <c r="A17" s="25"/>
      <c r="B17" s="25"/>
      <c r="C17" s="25"/>
      <c r="D17" s="25" t="s">
        <v>19</v>
      </c>
      <c r="E17" s="25"/>
      <c r="F17" s="25"/>
      <c r="G17" s="25"/>
      <c r="H17" s="25"/>
      <c r="I17" s="32">
        <f>ROUND(SUM(I4:I16),5)</f>
        <v>173006.17</v>
      </c>
      <c r="J17" s="32">
        <f>ROUND(SUM(J4:J16),5)</f>
        <v>172969.55</v>
      </c>
      <c r="K17" s="32">
        <f>ROUND((I17-J17),5)</f>
        <v>36.619999999999997</v>
      </c>
      <c r="L17" s="32">
        <f>ROUND(SUM(L4:L16),5)</f>
        <v>1645329.8</v>
      </c>
      <c r="M17" s="32">
        <f>ROUND(SUM(M4:M16),5)</f>
        <v>1620335.31</v>
      </c>
      <c r="N17" s="32">
        <f>ROUND((L17-M17),5)</f>
        <v>24994.49</v>
      </c>
      <c r="O17" s="32">
        <f>ROUND(SUM(O4:O16),5)</f>
        <v>1932380.33</v>
      </c>
    </row>
    <row r="18" spans="1:15" x14ac:dyDescent="0.25">
      <c r="A18" s="25"/>
      <c r="B18" s="25"/>
      <c r="C18" s="25"/>
      <c r="D18" s="25" t="s">
        <v>20</v>
      </c>
      <c r="E18" s="25"/>
      <c r="F18" s="25"/>
      <c r="G18" s="25"/>
      <c r="H18" s="25"/>
      <c r="I18" s="32"/>
      <c r="J18" s="32"/>
      <c r="K18" s="32"/>
      <c r="L18" s="32"/>
      <c r="M18" s="32"/>
      <c r="N18" s="32"/>
      <c r="O18" s="32"/>
    </row>
    <row r="19" spans="1:15" x14ac:dyDescent="0.25">
      <c r="A19" s="25"/>
      <c r="B19" s="25"/>
      <c r="C19" s="25"/>
      <c r="D19" s="25"/>
      <c r="E19" s="25" t="s">
        <v>21</v>
      </c>
      <c r="F19" s="25"/>
      <c r="G19" s="25"/>
      <c r="H19" s="25"/>
      <c r="I19" s="32">
        <v>28650.26</v>
      </c>
      <c r="J19" s="32">
        <v>26223.16</v>
      </c>
      <c r="K19" s="32">
        <f>ROUND((I19-J19),5)</f>
        <v>2427.1</v>
      </c>
      <c r="L19" s="32">
        <v>257224.5</v>
      </c>
      <c r="M19" s="32">
        <v>241405.29</v>
      </c>
      <c r="N19" s="32">
        <f>ROUND((L19-M19),5)</f>
        <v>15819.21</v>
      </c>
      <c r="O19" s="32">
        <v>289977.46000000002</v>
      </c>
    </row>
    <row r="20" spans="1:15" x14ac:dyDescent="0.25">
      <c r="A20" s="25"/>
      <c r="B20" s="25"/>
      <c r="C20" s="25"/>
      <c r="D20" s="25"/>
      <c r="E20" s="25" t="s">
        <v>22</v>
      </c>
      <c r="F20" s="25"/>
      <c r="G20" s="25"/>
      <c r="H20" s="25"/>
      <c r="I20" s="32"/>
      <c r="J20" s="32"/>
      <c r="K20" s="32"/>
      <c r="L20" s="32"/>
      <c r="M20" s="32"/>
      <c r="N20" s="32"/>
      <c r="O20" s="32"/>
    </row>
    <row r="21" spans="1:15" x14ac:dyDescent="0.25">
      <c r="A21" s="25"/>
      <c r="B21" s="25"/>
      <c r="C21" s="25"/>
      <c r="D21" s="25"/>
      <c r="E21" s="25"/>
      <c r="F21" s="25" t="s">
        <v>23</v>
      </c>
      <c r="G21" s="25"/>
      <c r="H21" s="25"/>
      <c r="I21" s="32">
        <v>14635.81</v>
      </c>
      <c r="J21" s="32">
        <v>15531.49</v>
      </c>
      <c r="K21" s="32">
        <f>ROUND((I21-J21),5)</f>
        <v>-895.68</v>
      </c>
      <c r="L21" s="32">
        <v>138175.57999999999</v>
      </c>
      <c r="M21" s="32">
        <v>129536.65</v>
      </c>
      <c r="N21" s="32">
        <f>ROUND((L21-M21),5)</f>
        <v>8638.93</v>
      </c>
      <c r="O21" s="32">
        <v>157295.13</v>
      </c>
    </row>
    <row r="22" spans="1:15" x14ac:dyDescent="0.25">
      <c r="A22" s="25"/>
      <c r="B22" s="25"/>
      <c r="C22" s="25"/>
      <c r="D22" s="25"/>
      <c r="E22" s="25"/>
      <c r="F22" s="25" t="s">
        <v>24</v>
      </c>
      <c r="G22" s="25"/>
      <c r="H22" s="25"/>
      <c r="I22" s="32">
        <v>5584.68</v>
      </c>
      <c r="J22" s="32">
        <v>7829.76</v>
      </c>
      <c r="K22" s="32">
        <f>ROUND((I22-J22),5)</f>
        <v>-2245.08</v>
      </c>
      <c r="L22" s="32">
        <v>77215.72</v>
      </c>
      <c r="M22" s="32">
        <v>100618.99</v>
      </c>
      <c r="N22" s="32">
        <f>ROUND((L22-M22),5)</f>
        <v>-23403.27</v>
      </c>
      <c r="O22" s="32">
        <v>110126.51</v>
      </c>
    </row>
    <row r="23" spans="1:15" x14ac:dyDescent="0.25">
      <c r="A23" s="25"/>
      <c r="B23" s="25"/>
      <c r="C23" s="25"/>
      <c r="D23" s="25"/>
      <c r="E23" s="25"/>
      <c r="F23" s="25" t="s">
        <v>25</v>
      </c>
      <c r="G23" s="25"/>
      <c r="H23" s="25"/>
      <c r="I23" s="32">
        <v>-535.5</v>
      </c>
      <c r="J23" s="32">
        <v>-228.8</v>
      </c>
      <c r="K23" s="32">
        <f>ROUND((I23-J23),5)</f>
        <v>-306.7</v>
      </c>
      <c r="L23" s="32">
        <v>-1237.54</v>
      </c>
      <c r="M23" s="32">
        <v>-583.76</v>
      </c>
      <c r="N23" s="32">
        <f>ROUND((L23-M23),5)</f>
        <v>-653.78</v>
      </c>
      <c r="O23" s="32">
        <v>-877.2</v>
      </c>
    </row>
    <row r="24" spans="1:15" x14ac:dyDescent="0.25">
      <c r="A24" s="25"/>
      <c r="B24" s="25"/>
      <c r="C24" s="25"/>
      <c r="D24" s="25"/>
      <c r="E24" s="25"/>
      <c r="F24" s="25" t="s">
        <v>26</v>
      </c>
      <c r="G24" s="25"/>
      <c r="H24" s="25"/>
      <c r="I24" s="32"/>
      <c r="J24" s="32"/>
      <c r="K24" s="32"/>
      <c r="L24" s="32"/>
      <c r="M24" s="32"/>
      <c r="N24" s="32"/>
      <c r="O24" s="32"/>
    </row>
    <row r="25" spans="1:15" x14ac:dyDescent="0.25">
      <c r="A25" s="25"/>
      <c r="B25" s="25"/>
      <c r="C25" s="25"/>
      <c r="D25" s="25"/>
      <c r="E25" s="25"/>
      <c r="F25" s="25"/>
      <c r="G25" s="25" t="s">
        <v>27</v>
      </c>
      <c r="H25" s="25"/>
      <c r="I25" s="32">
        <v>5511.46</v>
      </c>
      <c r="J25" s="32">
        <v>4135.63</v>
      </c>
      <c r="K25" s="32">
        <f t="shared" ref="K25:K33" si="2">ROUND((I25-J25),5)</f>
        <v>1375.83</v>
      </c>
      <c r="L25" s="32">
        <v>41523.61</v>
      </c>
      <c r="M25" s="32">
        <v>33954.269999999997</v>
      </c>
      <c r="N25" s="32">
        <f t="shared" ref="N25:N33" si="3">ROUND((L25-M25),5)</f>
        <v>7569.34</v>
      </c>
      <c r="O25" s="32">
        <v>44152.92</v>
      </c>
    </row>
    <row r="26" spans="1:15" ht="15.75" thickBot="1" x14ac:dyDescent="0.3">
      <c r="A26" s="25"/>
      <c r="B26" s="25"/>
      <c r="C26" s="25"/>
      <c r="D26" s="25"/>
      <c r="E26" s="25"/>
      <c r="F26" s="25"/>
      <c r="G26" s="25" t="s">
        <v>28</v>
      </c>
      <c r="H26" s="25"/>
      <c r="I26" s="31">
        <v>588.01</v>
      </c>
      <c r="J26" s="31">
        <v>382.85</v>
      </c>
      <c r="K26" s="31">
        <f t="shared" si="2"/>
        <v>205.16</v>
      </c>
      <c r="L26" s="31">
        <v>6579.77</v>
      </c>
      <c r="M26" s="31">
        <v>7754.05</v>
      </c>
      <c r="N26" s="31">
        <f t="shared" si="3"/>
        <v>-1174.28</v>
      </c>
      <c r="O26" s="31">
        <v>8040.33</v>
      </c>
    </row>
    <row r="27" spans="1:15" x14ac:dyDescent="0.25">
      <c r="A27" s="25"/>
      <c r="B27" s="25"/>
      <c r="C27" s="25"/>
      <c r="D27" s="25"/>
      <c r="E27" s="25"/>
      <c r="F27" s="25" t="s">
        <v>29</v>
      </c>
      <c r="G27" s="25"/>
      <c r="H27" s="25"/>
      <c r="I27" s="32">
        <f>ROUND(SUM(I24:I26),5)</f>
        <v>6099.47</v>
      </c>
      <c r="J27" s="32">
        <f>ROUND(SUM(J24:J26),5)</f>
        <v>4518.4799999999996</v>
      </c>
      <c r="K27" s="32">
        <f t="shared" si="2"/>
        <v>1580.99</v>
      </c>
      <c r="L27" s="32">
        <f>ROUND(SUM(L24:L26),5)</f>
        <v>48103.38</v>
      </c>
      <c r="M27" s="32">
        <f>ROUND(SUM(M24:M26),5)</f>
        <v>41708.32</v>
      </c>
      <c r="N27" s="32">
        <f t="shared" si="3"/>
        <v>6395.06</v>
      </c>
      <c r="O27" s="32">
        <f>ROUND(SUM(O24:O26),5)</f>
        <v>52193.25</v>
      </c>
    </row>
    <row r="28" spans="1:15" x14ac:dyDescent="0.25">
      <c r="A28" s="25"/>
      <c r="B28" s="25"/>
      <c r="C28" s="25"/>
      <c r="D28" s="25"/>
      <c r="E28" s="25"/>
      <c r="F28" s="25" t="s">
        <v>31</v>
      </c>
      <c r="G28" s="25"/>
      <c r="H28" s="25"/>
      <c r="I28" s="32">
        <v>4807.46</v>
      </c>
      <c r="J28" s="32">
        <v>2839.02</v>
      </c>
      <c r="K28" s="32">
        <f t="shared" si="2"/>
        <v>1968.44</v>
      </c>
      <c r="L28" s="32">
        <v>40472.46</v>
      </c>
      <c r="M28" s="32">
        <v>32507.759999999998</v>
      </c>
      <c r="N28" s="32">
        <f t="shared" si="3"/>
        <v>7964.7</v>
      </c>
      <c r="O28" s="32">
        <v>43234.91</v>
      </c>
    </row>
    <row r="29" spans="1:15" ht="15.75" thickBot="1" x14ac:dyDescent="0.3">
      <c r="A29" s="25"/>
      <c r="B29" s="25"/>
      <c r="C29" s="25"/>
      <c r="D29" s="25"/>
      <c r="E29" s="25"/>
      <c r="F29" s="25" t="s">
        <v>32</v>
      </c>
      <c r="G29" s="25"/>
      <c r="H29" s="25"/>
      <c r="I29" s="31">
        <v>104.4</v>
      </c>
      <c r="J29" s="31">
        <v>-30.07</v>
      </c>
      <c r="K29" s="31">
        <f t="shared" si="2"/>
        <v>134.47</v>
      </c>
      <c r="L29" s="31">
        <v>-298.27</v>
      </c>
      <c r="M29" s="31">
        <v>-139.44999999999999</v>
      </c>
      <c r="N29" s="31">
        <f t="shared" si="3"/>
        <v>-158.82</v>
      </c>
      <c r="O29" s="31">
        <v>143.94999999999999</v>
      </c>
    </row>
    <row r="30" spans="1:15" x14ac:dyDescent="0.25">
      <c r="A30" s="25"/>
      <c r="B30" s="25"/>
      <c r="C30" s="25"/>
      <c r="D30" s="25"/>
      <c r="E30" s="25" t="s">
        <v>33</v>
      </c>
      <c r="F30" s="25"/>
      <c r="G30" s="25"/>
      <c r="H30" s="25"/>
      <c r="I30" s="32">
        <f>ROUND(SUM(I20:I23)+SUM(I27:I29),5)</f>
        <v>30696.32</v>
      </c>
      <c r="J30" s="32">
        <f>ROUND(SUM(J20:J23)+SUM(J27:J29),5)</f>
        <v>30459.88</v>
      </c>
      <c r="K30" s="32">
        <f t="shared" si="2"/>
        <v>236.44</v>
      </c>
      <c r="L30" s="32">
        <f>ROUND(SUM(L20:L23)+SUM(L27:L29),5)</f>
        <v>302431.33</v>
      </c>
      <c r="M30" s="32">
        <f>ROUND(SUM(M20:M23)+SUM(M27:M29),5)</f>
        <v>303648.51</v>
      </c>
      <c r="N30" s="32">
        <f t="shared" si="3"/>
        <v>-1217.18</v>
      </c>
      <c r="O30" s="32">
        <f>ROUND(SUM(O20:O23)+SUM(O27:O29),5)</f>
        <v>362116.55</v>
      </c>
    </row>
    <row r="31" spans="1:15" ht="15.75" thickBot="1" x14ac:dyDescent="0.3">
      <c r="A31" s="25"/>
      <c r="B31" s="25"/>
      <c r="C31" s="25"/>
      <c r="D31" s="25"/>
      <c r="E31" s="25" t="s">
        <v>34</v>
      </c>
      <c r="F31" s="25"/>
      <c r="G31" s="25"/>
      <c r="H31" s="25"/>
      <c r="I31" s="33">
        <v>2571.5500000000002</v>
      </c>
      <c r="J31" s="33">
        <v>3110.48</v>
      </c>
      <c r="K31" s="33">
        <f t="shared" si="2"/>
        <v>-538.92999999999995</v>
      </c>
      <c r="L31" s="33">
        <v>24793</v>
      </c>
      <c r="M31" s="33">
        <v>31442.34</v>
      </c>
      <c r="N31" s="33">
        <f t="shared" si="3"/>
        <v>-6649.34</v>
      </c>
      <c r="O31" s="33">
        <v>36988.269999999997</v>
      </c>
    </row>
    <row r="32" spans="1:15" ht="15.75" thickBot="1" x14ac:dyDescent="0.3">
      <c r="A32" s="25"/>
      <c r="B32" s="25"/>
      <c r="C32" s="25"/>
      <c r="D32" s="25" t="s">
        <v>35</v>
      </c>
      <c r="E32" s="25"/>
      <c r="F32" s="25"/>
      <c r="G32" s="25"/>
      <c r="H32" s="25"/>
      <c r="I32" s="34">
        <f>ROUND(SUM(I18:I19)+SUM(I30:I31),5)</f>
        <v>61918.13</v>
      </c>
      <c r="J32" s="34">
        <f>ROUND(SUM(J18:J19)+SUM(J30:J31),5)</f>
        <v>59793.52</v>
      </c>
      <c r="K32" s="34">
        <f t="shared" si="2"/>
        <v>2124.61</v>
      </c>
      <c r="L32" s="34">
        <f>ROUND(SUM(L18:L19)+SUM(L30:L31),5)</f>
        <v>584448.82999999996</v>
      </c>
      <c r="M32" s="34">
        <f>ROUND(SUM(M18:M19)+SUM(M30:M31),5)</f>
        <v>576496.14</v>
      </c>
      <c r="N32" s="34">
        <f t="shared" si="3"/>
        <v>7952.69</v>
      </c>
      <c r="O32" s="34">
        <f>ROUND(SUM(O18:O19)+SUM(O30:O31),5)</f>
        <v>689082.28</v>
      </c>
    </row>
    <row r="33" spans="1:15" x14ac:dyDescent="0.25">
      <c r="A33" s="25"/>
      <c r="B33" s="25"/>
      <c r="C33" s="25" t="s">
        <v>36</v>
      </c>
      <c r="D33" s="25"/>
      <c r="E33" s="25"/>
      <c r="F33" s="25"/>
      <c r="G33" s="25"/>
      <c r="H33" s="25"/>
      <c r="I33" s="32">
        <f>ROUND(I17-I32,5)</f>
        <v>111088.04</v>
      </c>
      <c r="J33" s="32">
        <f>ROUND(J17-J32,5)</f>
        <v>113176.03</v>
      </c>
      <c r="K33" s="32">
        <f t="shared" si="2"/>
        <v>-2087.9899999999998</v>
      </c>
      <c r="L33" s="32">
        <f>ROUND(L17-L32,5)</f>
        <v>1060880.97</v>
      </c>
      <c r="M33" s="32">
        <f>ROUND(M17-M32,5)</f>
        <v>1043839.17</v>
      </c>
      <c r="N33" s="32">
        <f t="shared" si="3"/>
        <v>17041.8</v>
      </c>
      <c r="O33" s="32">
        <f>ROUND(O17-O32,5)</f>
        <v>1243298.05</v>
      </c>
    </row>
    <row r="34" spans="1:15" x14ac:dyDescent="0.25">
      <c r="A34" s="25"/>
      <c r="B34" s="25"/>
      <c r="C34" s="25"/>
      <c r="D34" s="25" t="s">
        <v>37</v>
      </c>
      <c r="E34" s="25"/>
      <c r="F34" s="25"/>
      <c r="G34" s="25"/>
      <c r="H34" s="25"/>
      <c r="I34" s="32"/>
      <c r="J34" s="32"/>
      <c r="K34" s="32"/>
      <c r="L34" s="32"/>
      <c r="M34" s="32"/>
      <c r="N34" s="32"/>
      <c r="O34" s="32"/>
    </row>
    <row r="35" spans="1:15" x14ac:dyDescent="0.25">
      <c r="A35" s="25"/>
      <c r="B35" s="25"/>
      <c r="C35" s="25"/>
      <c r="D35" s="25"/>
      <c r="E35" s="25" t="s">
        <v>38</v>
      </c>
      <c r="F35" s="25"/>
      <c r="G35" s="25"/>
      <c r="H35" s="25"/>
      <c r="I35" s="32"/>
      <c r="J35" s="32"/>
      <c r="K35" s="32"/>
      <c r="L35" s="32"/>
      <c r="M35" s="32"/>
      <c r="N35" s="32"/>
      <c r="O35" s="32"/>
    </row>
    <row r="36" spans="1:15" x14ac:dyDescent="0.25">
      <c r="A36" s="25"/>
      <c r="B36" s="25"/>
      <c r="C36" s="25"/>
      <c r="D36" s="25"/>
      <c r="E36" s="25"/>
      <c r="F36" s="25" t="s">
        <v>39</v>
      </c>
      <c r="G36" s="25"/>
      <c r="H36" s="25"/>
      <c r="I36" s="32"/>
      <c r="J36" s="32"/>
      <c r="K36" s="32"/>
      <c r="L36" s="32"/>
      <c r="M36" s="32"/>
      <c r="N36" s="32"/>
      <c r="O36" s="32"/>
    </row>
    <row r="37" spans="1:15" x14ac:dyDescent="0.25">
      <c r="A37" s="25"/>
      <c r="B37" s="25"/>
      <c r="C37" s="25"/>
      <c r="D37" s="25"/>
      <c r="E37" s="25"/>
      <c r="F37" s="25"/>
      <c r="G37" s="25" t="s">
        <v>40</v>
      </c>
      <c r="H37" s="25"/>
      <c r="I37" s="32">
        <v>0</v>
      </c>
      <c r="J37" s="32">
        <v>0</v>
      </c>
      <c r="K37" s="32">
        <f>ROUND((I37-J37),5)</f>
        <v>0</v>
      </c>
      <c r="L37" s="32">
        <v>702.4</v>
      </c>
      <c r="M37" s="32">
        <v>385.46</v>
      </c>
      <c r="N37" s="32">
        <f>ROUND((L37-M37),5)</f>
        <v>316.94</v>
      </c>
      <c r="O37" s="32">
        <v>862.88</v>
      </c>
    </row>
    <row r="38" spans="1:15" ht="15.75" thickBot="1" x14ac:dyDescent="0.3">
      <c r="A38" s="25"/>
      <c r="B38" s="25"/>
      <c r="C38" s="25"/>
      <c r="D38" s="25"/>
      <c r="E38" s="25"/>
      <c r="F38" s="25"/>
      <c r="G38" s="25" t="s">
        <v>41</v>
      </c>
      <c r="H38" s="25"/>
      <c r="I38" s="31">
        <v>0</v>
      </c>
      <c r="J38" s="31">
        <v>0</v>
      </c>
      <c r="K38" s="31">
        <f>ROUND((I38-J38),5)</f>
        <v>0</v>
      </c>
      <c r="L38" s="31">
        <v>705</v>
      </c>
      <c r="M38" s="31">
        <v>615</v>
      </c>
      <c r="N38" s="31">
        <f>ROUND((L38-M38),5)</f>
        <v>90</v>
      </c>
      <c r="O38" s="31">
        <v>825</v>
      </c>
    </row>
    <row r="39" spans="1:15" x14ac:dyDescent="0.25">
      <c r="A39" s="25"/>
      <c r="B39" s="25"/>
      <c r="C39" s="25"/>
      <c r="D39" s="25"/>
      <c r="E39" s="25"/>
      <c r="F39" s="25" t="s">
        <v>42</v>
      </c>
      <c r="G39" s="25"/>
      <c r="H39" s="25"/>
      <c r="I39" s="32">
        <f>ROUND(SUM(I36:I38),5)</f>
        <v>0</v>
      </c>
      <c r="J39" s="32">
        <f>ROUND(SUM(J36:J38),5)</f>
        <v>0</v>
      </c>
      <c r="K39" s="32">
        <f>ROUND((I39-J39),5)</f>
        <v>0</v>
      </c>
      <c r="L39" s="32">
        <f>ROUND(SUM(L36:L38),5)</f>
        <v>1407.4</v>
      </c>
      <c r="M39" s="32">
        <f>ROUND(SUM(M36:M38),5)</f>
        <v>1000.46</v>
      </c>
      <c r="N39" s="32">
        <f>ROUND((L39-M39),5)</f>
        <v>406.94</v>
      </c>
      <c r="O39" s="32">
        <f>ROUND(SUM(O36:O38),5)</f>
        <v>1687.88</v>
      </c>
    </row>
    <row r="40" spans="1:15" x14ac:dyDescent="0.25">
      <c r="A40" s="25"/>
      <c r="B40" s="25"/>
      <c r="C40" s="25"/>
      <c r="D40" s="25"/>
      <c r="E40" s="25"/>
      <c r="F40" s="25" t="s">
        <v>43</v>
      </c>
      <c r="G40" s="25"/>
      <c r="H40" s="25"/>
      <c r="I40" s="32"/>
      <c r="J40" s="32"/>
      <c r="K40" s="32"/>
      <c r="L40" s="32"/>
      <c r="M40" s="32"/>
      <c r="N40" s="32"/>
      <c r="O40" s="32"/>
    </row>
    <row r="41" spans="1:15" x14ac:dyDescent="0.25">
      <c r="A41" s="25"/>
      <c r="B41" s="25"/>
      <c r="C41" s="25"/>
      <c r="D41" s="25"/>
      <c r="E41" s="25"/>
      <c r="F41" s="25"/>
      <c r="G41" s="25" t="s">
        <v>44</v>
      </c>
      <c r="H41" s="25"/>
      <c r="I41" s="32">
        <v>3824</v>
      </c>
      <c r="J41" s="32">
        <v>3836.75</v>
      </c>
      <c r="K41" s="32">
        <f t="shared" ref="K41:K46" si="4">ROUND((I41-J41),5)</f>
        <v>-12.75</v>
      </c>
      <c r="L41" s="32">
        <v>38488.089999999997</v>
      </c>
      <c r="M41" s="32">
        <v>38144.75</v>
      </c>
      <c r="N41" s="32">
        <f t="shared" ref="N41:N46" si="5">ROUND((L41-M41),5)</f>
        <v>343.34</v>
      </c>
      <c r="O41" s="32">
        <v>45947.75</v>
      </c>
    </row>
    <row r="42" spans="1:15" x14ac:dyDescent="0.25">
      <c r="A42" s="25"/>
      <c r="B42" s="25"/>
      <c r="C42" s="25"/>
      <c r="D42" s="25"/>
      <c r="E42" s="25"/>
      <c r="F42" s="25"/>
      <c r="G42" s="25" t="s">
        <v>45</v>
      </c>
      <c r="H42" s="25"/>
      <c r="I42" s="32">
        <v>0</v>
      </c>
      <c r="J42" s="32">
        <v>559.92999999999995</v>
      </c>
      <c r="K42" s="32">
        <f t="shared" si="4"/>
        <v>-559.92999999999995</v>
      </c>
      <c r="L42" s="32">
        <v>0</v>
      </c>
      <c r="M42" s="32">
        <v>620.69000000000005</v>
      </c>
      <c r="N42" s="32">
        <f t="shared" si="5"/>
        <v>-620.69000000000005</v>
      </c>
      <c r="O42" s="32">
        <v>844.32</v>
      </c>
    </row>
    <row r="43" spans="1:15" x14ac:dyDescent="0.25">
      <c r="A43" s="25"/>
      <c r="B43" s="25"/>
      <c r="C43" s="25"/>
      <c r="D43" s="25"/>
      <c r="E43" s="25"/>
      <c r="F43" s="25"/>
      <c r="G43" s="25" t="s">
        <v>47</v>
      </c>
      <c r="H43" s="25"/>
      <c r="I43" s="32">
        <v>2750.03</v>
      </c>
      <c r="J43" s="32">
        <v>1001.25</v>
      </c>
      <c r="K43" s="32">
        <f t="shared" si="4"/>
        <v>1748.78</v>
      </c>
      <c r="L43" s="32">
        <v>25140.92</v>
      </c>
      <c r="M43" s="32">
        <v>10273.11</v>
      </c>
      <c r="N43" s="32">
        <f t="shared" si="5"/>
        <v>14867.81</v>
      </c>
      <c r="O43" s="32">
        <v>12592.45</v>
      </c>
    </row>
    <row r="44" spans="1:15" ht="15.75" thickBot="1" x14ac:dyDescent="0.3">
      <c r="A44" s="25"/>
      <c r="B44" s="25"/>
      <c r="C44" s="25"/>
      <c r="D44" s="25"/>
      <c r="E44" s="25"/>
      <c r="F44" s="25"/>
      <c r="G44" s="25" t="s">
        <v>606</v>
      </c>
      <c r="H44" s="25"/>
      <c r="I44" s="31">
        <v>0</v>
      </c>
      <c r="J44" s="31">
        <v>0</v>
      </c>
      <c r="K44" s="31">
        <f t="shared" si="4"/>
        <v>0</v>
      </c>
      <c r="L44" s="31">
        <v>0</v>
      </c>
      <c r="M44" s="31">
        <v>0</v>
      </c>
      <c r="N44" s="31">
        <f t="shared" si="5"/>
        <v>0</v>
      </c>
      <c r="O44" s="31">
        <v>240</v>
      </c>
    </row>
    <row r="45" spans="1:15" x14ac:dyDescent="0.25">
      <c r="A45" s="25"/>
      <c r="B45" s="25"/>
      <c r="C45" s="25"/>
      <c r="D45" s="25"/>
      <c r="E45" s="25"/>
      <c r="F45" s="25" t="s">
        <v>48</v>
      </c>
      <c r="G45" s="25"/>
      <c r="H45" s="25"/>
      <c r="I45" s="32">
        <f>ROUND(SUM(I40:I44),5)</f>
        <v>6574.03</v>
      </c>
      <c r="J45" s="32">
        <f>ROUND(SUM(J40:J44),5)</f>
        <v>5397.93</v>
      </c>
      <c r="K45" s="32">
        <f t="shared" si="4"/>
        <v>1176.0999999999999</v>
      </c>
      <c r="L45" s="32">
        <f>ROUND(SUM(L40:L44),5)</f>
        <v>63629.01</v>
      </c>
      <c r="M45" s="32">
        <f>ROUND(SUM(M40:M44),5)</f>
        <v>49038.55</v>
      </c>
      <c r="N45" s="32">
        <f t="shared" si="5"/>
        <v>14590.46</v>
      </c>
      <c r="O45" s="32">
        <f>ROUND(SUM(O40:O44),5)</f>
        <v>59624.52</v>
      </c>
    </row>
    <row r="46" spans="1:15" x14ac:dyDescent="0.25">
      <c r="A46" s="25"/>
      <c r="B46" s="25"/>
      <c r="C46" s="25"/>
      <c r="D46" s="25"/>
      <c r="E46" s="25"/>
      <c r="F46" s="25" t="s">
        <v>49</v>
      </c>
      <c r="G46" s="25"/>
      <c r="H46" s="25"/>
      <c r="I46" s="32">
        <v>0</v>
      </c>
      <c r="J46" s="32">
        <v>0</v>
      </c>
      <c r="K46" s="32">
        <f t="shared" si="4"/>
        <v>0</v>
      </c>
      <c r="L46" s="32">
        <v>888.53</v>
      </c>
      <c r="M46" s="32">
        <v>499.32</v>
      </c>
      <c r="N46" s="32">
        <f t="shared" si="5"/>
        <v>389.21</v>
      </c>
      <c r="O46" s="32">
        <v>499.32</v>
      </c>
    </row>
    <row r="47" spans="1:15" x14ac:dyDescent="0.25">
      <c r="A47" s="25"/>
      <c r="B47" s="25"/>
      <c r="C47" s="25"/>
      <c r="D47" s="25"/>
      <c r="E47" s="25"/>
      <c r="F47" s="25" t="s">
        <v>50</v>
      </c>
      <c r="G47" s="25"/>
      <c r="H47" s="25"/>
      <c r="I47" s="32"/>
      <c r="J47" s="32"/>
      <c r="K47" s="32"/>
      <c r="L47" s="32"/>
      <c r="M47" s="32"/>
      <c r="N47" s="32"/>
      <c r="O47" s="32"/>
    </row>
    <row r="48" spans="1:15" ht="15.75" thickBot="1" x14ac:dyDescent="0.3">
      <c r="A48" s="25"/>
      <c r="B48" s="25"/>
      <c r="C48" s="25"/>
      <c r="D48" s="25"/>
      <c r="E48" s="25"/>
      <c r="F48" s="25"/>
      <c r="G48" s="25" t="s">
        <v>51</v>
      </c>
      <c r="H48" s="25"/>
      <c r="I48" s="33">
        <v>8.99</v>
      </c>
      <c r="J48" s="33">
        <v>98.7</v>
      </c>
      <c r="K48" s="33">
        <f>ROUND((I48-J48),5)</f>
        <v>-89.71</v>
      </c>
      <c r="L48" s="33">
        <v>-1145.3</v>
      </c>
      <c r="M48" s="33">
        <v>-242.7</v>
      </c>
      <c r="N48" s="33">
        <f>ROUND((L48-M48),5)</f>
        <v>-902.6</v>
      </c>
      <c r="O48" s="33">
        <v>-41.91</v>
      </c>
    </row>
    <row r="49" spans="1:15" ht="15.75" thickBot="1" x14ac:dyDescent="0.3">
      <c r="A49" s="25"/>
      <c r="B49" s="25"/>
      <c r="C49" s="25"/>
      <c r="D49" s="25"/>
      <c r="E49" s="25"/>
      <c r="F49" s="25" t="s">
        <v>52</v>
      </c>
      <c r="G49" s="25"/>
      <c r="H49" s="25"/>
      <c r="I49" s="34">
        <f>ROUND(SUM(I47:I48),5)</f>
        <v>8.99</v>
      </c>
      <c r="J49" s="34">
        <f>ROUND(SUM(J47:J48),5)</f>
        <v>98.7</v>
      </c>
      <c r="K49" s="34">
        <f>ROUND((I49-J49),5)</f>
        <v>-89.71</v>
      </c>
      <c r="L49" s="34">
        <f>ROUND(SUM(L47:L48),5)</f>
        <v>-1145.3</v>
      </c>
      <c r="M49" s="34">
        <f>ROUND(SUM(M47:M48),5)</f>
        <v>-242.7</v>
      </c>
      <c r="N49" s="34">
        <f>ROUND((L49-M49),5)</f>
        <v>-902.6</v>
      </c>
      <c r="O49" s="34">
        <f>ROUND(SUM(O47:O48),5)</f>
        <v>-41.91</v>
      </c>
    </row>
    <row r="50" spans="1:15" x14ac:dyDescent="0.25">
      <c r="A50" s="25"/>
      <c r="B50" s="25"/>
      <c r="C50" s="25"/>
      <c r="D50" s="25"/>
      <c r="E50" s="25" t="s">
        <v>53</v>
      </c>
      <c r="F50" s="25"/>
      <c r="G50" s="25"/>
      <c r="H50" s="25"/>
      <c r="I50" s="32">
        <f>ROUND(I35+I39+SUM(I45:I46)+I49,5)</f>
        <v>6583.02</v>
      </c>
      <c r="J50" s="32">
        <f>ROUND(J35+J39+SUM(J45:J46)+J49,5)</f>
        <v>5496.63</v>
      </c>
      <c r="K50" s="32">
        <f>ROUND((I50-J50),5)</f>
        <v>1086.3900000000001</v>
      </c>
      <c r="L50" s="32">
        <f>ROUND(L35+L39+SUM(L45:L46)+L49,5)</f>
        <v>64779.64</v>
      </c>
      <c r="M50" s="32">
        <f>ROUND(M35+M39+SUM(M45:M46)+M49,5)</f>
        <v>50295.63</v>
      </c>
      <c r="N50" s="32">
        <f>ROUND((L50-M50),5)</f>
        <v>14484.01</v>
      </c>
      <c r="O50" s="32">
        <f>ROUND(O35+O39+SUM(O45:O46)+O49,5)</f>
        <v>61769.81</v>
      </c>
    </row>
    <row r="51" spans="1:15" x14ac:dyDescent="0.25">
      <c r="A51" s="25"/>
      <c r="B51" s="25"/>
      <c r="C51" s="25"/>
      <c r="D51" s="25"/>
      <c r="E51" s="25" t="s">
        <v>54</v>
      </c>
      <c r="F51" s="25"/>
      <c r="G51" s="25"/>
      <c r="H51" s="25"/>
      <c r="I51" s="32"/>
      <c r="J51" s="32"/>
      <c r="K51" s="32"/>
      <c r="L51" s="32"/>
      <c r="M51" s="32"/>
      <c r="N51" s="32"/>
      <c r="O51" s="32"/>
    </row>
    <row r="52" spans="1:15" x14ac:dyDescent="0.25">
      <c r="A52" s="25"/>
      <c r="B52" s="25"/>
      <c r="C52" s="25"/>
      <c r="D52" s="25"/>
      <c r="E52" s="25"/>
      <c r="F52" s="25" t="s">
        <v>55</v>
      </c>
      <c r="G52" s="25"/>
      <c r="H52" s="25"/>
      <c r="I52" s="32"/>
      <c r="J52" s="32"/>
      <c r="K52" s="32"/>
      <c r="L52" s="32"/>
      <c r="M52" s="32"/>
      <c r="N52" s="32"/>
      <c r="O52" s="32"/>
    </row>
    <row r="53" spans="1:15" x14ac:dyDescent="0.25">
      <c r="A53" s="25"/>
      <c r="B53" s="25"/>
      <c r="C53" s="25"/>
      <c r="D53" s="25"/>
      <c r="E53" s="25"/>
      <c r="F53" s="25"/>
      <c r="G53" s="25" t="s">
        <v>56</v>
      </c>
      <c r="H53" s="25"/>
      <c r="I53" s="32">
        <v>2922.93</v>
      </c>
      <c r="J53" s="32">
        <v>2505.87</v>
      </c>
      <c r="K53" s="32">
        <f>ROUND((I53-J53),5)</f>
        <v>417.06</v>
      </c>
      <c r="L53" s="32">
        <v>26321.49</v>
      </c>
      <c r="M53" s="32">
        <v>33258.629999999997</v>
      </c>
      <c r="N53" s="32">
        <f>ROUND((L53-M53),5)</f>
        <v>-6937.14</v>
      </c>
      <c r="O53" s="32">
        <v>38437.120000000003</v>
      </c>
    </row>
    <row r="54" spans="1:15" ht="15.75" thickBot="1" x14ac:dyDescent="0.3">
      <c r="A54" s="25"/>
      <c r="B54" s="25"/>
      <c r="C54" s="25"/>
      <c r="D54" s="25"/>
      <c r="E54" s="25"/>
      <c r="F54" s="25"/>
      <c r="G54" s="25" t="s">
        <v>57</v>
      </c>
      <c r="H54" s="25"/>
      <c r="I54" s="33">
        <v>25</v>
      </c>
      <c r="J54" s="33">
        <v>25</v>
      </c>
      <c r="K54" s="33">
        <f>ROUND((I54-J54),5)</f>
        <v>0</v>
      </c>
      <c r="L54" s="33">
        <v>250</v>
      </c>
      <c r="M54" s="33">
        <v>250</v>
      </c>
      <c r="N54" s="33">
        <f>ROUND((L54-M54),5)</f>
        <v>0</v>
      </c>
      <c r="O54" s="33">
        <v>300</v>
      </c>
    </row>
    <row r="55" spans="1:15" ht="15.75" thickBot="1" x14ac:dyDescent="0.3">
      <c r="A55" s="25"/>
      <c r="B55" s="25"/>
      <c r="C55" s="25"/>
      <c r="D55" s="25"/>
      <c r="E55" s="25"/>
      <c r="F55" s="25" t="s">
        <v>59</v>
      </c>
      <c r="G55" s="25"/>
      <c r="H55" s="25"/>
      <c r="I55" s="34">
        <f>ROUND(SUM(I52:I54),5)</f>
        <v>2947.93</v>
      </c>
      <c r="J55" s="34">
        <f>ROUND(SUM(J52:J54),5)</f>
        <v>2530.87</v>
      </c>
      <c r="K55" s="34">
        <f>ROUND((I55-J55),5)</f>
        <v>417.06</v>
      </c>
      <c r="L55" s="34">
        <f>ROUND(SUM(L52:L54),5)</f>
        <v>26571.49</v>
      </c>
      <c r="M55" s="34">
        <f>ROUND(SUM(M52:M54),5)</f>
        <v>33508.629999999997</v>
      </c>
      <c r="N55" s="34">
        <f>ROUND((L55-M55),5)</f>
        <v>-6937.14</v>
      </c>
      <c r="O55" s="34">
        <f>ROUND(SUM(O52:O54),5)</f>
        <v>38737.120000000003</v>
      </c>
    </row>
    <row r="56" spans="1:15" x14ac:dyDescent="0.25">
      <c r="A56" s="25"/>
      <c r="B56" s="25"/>
      <c r="C56" s="25"/>
      <c r="D56" s="25"/>
      <c r="E56" s="25" t="s">
        <v>60</v>
      </c>
      <c r="F56" s="25"/>
      <c r="G56" s="25"/>
      <c r="H56" s="25"/>
      <c r="I56" s="32">
        <f>ROUND(I51+I55,5)</f>
        <v>2947.93</v>
      </c>
      <c r="J56" s="32">
        <f>ROUND(J51+J55,5)</f>
        <v>2530.87</v>
      </c>
      <c r="K56" s="32">
        <f>ROUND((I56-J56),5)</f>
        <v>417.06</v>
      </c>
      <c r="L56" s="32">
        <f>ROUND(L51+L55,5)</f>
        <v>26571.49</v>
      </c>
      <c r="M56" s="32">
        <f>ROUND(M51+M55,5)</f>
        <v>33508.629999999997</v>
      </c>
      <c r="N56" s="32">
        <f>ROUND((L56-M56),5)</f>
        <v>-6937.14</v>
      </c>
      <c r="O56" s="32">
        <f>ROUND(O51+O55,5)</f>
        <v>38737.120000000003</v>
      </c>
    </row>
    <row r="57" spans="1:15" x14ac:dyDescent="0.25">
      <c r="A57" s="25"/>
      <c r="B57" s="25"/>
      <c r="C57" s="25"/>
      <c r="D57" s="25"/>
      <c r="E57" s="25" t="s">
        <v>61</v>
      </c>
      <c r="F57" s="25"/>
      <c r="G57" s="25"/>
      <c r="H57" s="25"/>
      <c r="I57" s="32"/>
      <c r="J57" s="32"/>
      <c r="K57" s="32"/>
      <c r="L57" s="32"/>
      <c r="M57" s="32"/>
      <c r="N57" s="32"/>
      <c r="O57" s="32"/>
    </row>
    <row r="58" spans="1:15" ht="15.75" thickBot="1" x14ac:dyDescent="0.3">
      <c r="A58" s="25"/>
      <c r="B58" s="25"/>
      <c r="C58" s="25"/>
      <c r="D58" s="25"/>
      <c r="E58" s="25"/>
      <c r="F58" s="25" t="s">
        <v>63</v>
      </c>
      <c r="G58" s="25"/>
      <c r="H58" s="25"/>
      <c r="I58" s="31">
        <v>5190.1899999999996</v>
      </c>
      <c r="J58" s="31">
        <v>5189.09</v>
      </c>
      <c r="K58" s="31">
        <f>ROUND((I58-J58),5)</f>
        <v>1.1000000000000001</v>
      </c>
      <c r="L58" s="31">
        <v>49369.25</v>
      </c>
      <c r="M58" s="31">
        <v>48610.06</v>
      </c>
      <c r="N58" s="31">
        <f>ROUND((L58-M58),5)</f>
        <v>759.19</v>
      </c>
      <c r="O58" s="31">
        <v>57971.42</v>
      </c>
    </row>
    <row r="59" spans="1:15" x14ac:dyDescent="0.25">
      <c r="A59" s="25"/>
      <c r="B59" s="25"/>
      <c r="C59" s="25"/>
      <c r="D59" s="25"/>
      <c r="E59" s="25" t="s">
        <v>65</v>
      </c>
      <c r="F59" s="25"/>
      <c r="G59" s="25"/>
      <c r="H59" s="25"/>
      <c r="I59" s="32">
        <f>ROUND(SUM(I57:I58),5)</f>
        <v>5190.1899999999996</v>
      </c>
      <c r="J59" s="32">
        <f>ROUND(SUM(J57:J58),5)</f>
        <v>5189.09</v>
      </c>
      <c r="K59" s="32">
        <f>ROUND((I59-J59),5)</f>
        <v>1.1000000000000001</v>
      </c>
      <c r="L59" s="32">
        <f>ROUND(SUM(L57:L58),5)</f>
        <v>49369.25</v>
      </c>
      <c r="M59" s="32">
        <f>ROUND(SUM(M57:M58),5)</f>
        <v>48610.06</v>
      </c>
      <c r="N59" s="32">
        <f>ROUND((L59-M59),5)</f>
        <v>759.19</v>
      </c>
      <c r="O59" s="32">
        <f>ROUND(SUM(O57:O58),5)</f>
        <v>57971.42</v>
      </c>
    </row>
    <row r="60" spans="1:15" x14ac:dyDescent="0.25">
      <c r="A60" s="25"/>
      <c r="B60" s="25"/>
      <c r="C60" s="25"/>
      <c r="D60" s="25"/>
      <c r="E60" s="25" t="s">
        <v>66</v>
      </c>
      <c r="F60" s="25"/>
      <c r="G60" s="25"/>
      <c r="H60" s="25"/>
      <c r="I60" s="32"/>
      <c r="J60" s="32"/>
      <c r="K60" s="32"/>
      <c r="L60" s="32"/>
      <c r="M60" s="32"/>
      <c r="N60" s="32"/>
      <c r="O60" s="32"/>
    </row>
    <row r="61" spans="1:15" ht="15.75" thickBot="1" x14ac:dyDescent="0.3">
      <c r="A61" s="25"/>
      <c r="B61" s="25"/>
      <c r="C61" s="25"/>
      <c r="D61" s="25"/>
      <c r="E61" s="25"/>
      <c r="F61" s="25" t="s">
        <v>67</v>
      </c>
      <c r="G61" s="25"/>
      <c r="H61" s="25"/>
      <c r="I61" s="31">
        <v>811.22</v>
      </c>
      <c r="J61" s="31">
        <v>941.68</v>
      </c>
      <c r="K61" s="31">
        <f>ROUND((I61-J61),5)</f>
        <v>-130.46</v>
      </c>
      <c r="L61" s="31">
        <v>8391.58</v>
      </c>
      <c r="M61" s="31">
        <v>8871.9500000000007</v>
      </c>
      <c r="N61" s="31">
        <f>ROUND((L61-M61),5)</f>
        <v>-480.37</v>
      </c>
      <c r="O61" s="31">
        <v>10755.31</v>
      </c>
    </row>
    <row r="62" spans="1:15" x14ac:dyDescent="0.25">
      <c r="A62" s="25"/>
      <c r="B62" s="25"/>
      <c r="C62" s="25"/>
      <c r="D62" s="25"/>
      <c r="E62" s="25" t="s">
        <v>68</v>
      </c>
      <c r="F62" s="25"/>
      <c r="G62" s="25"/>
      <c r="H62" s="25"/>
      <c r="I62" s="32">
        <f>ROUND(SUM(I60:I61),5)</f>
        <v>811.22</v>
      </c>
      <c r="J62" s="32">
        <f>ROUND(SUM(J60:J61),5)</f>
        <v>941.68</v>
      </c>
      <c r="K62" s="32">
        <f>ROUND((I62-J62),5)</f>
        <v>-130.46</v>
      </c>
      <c r="L62" s="32">
        <f>ROUND(SUM(L60:L61),5)</f>
        <v>8391.58</v>
      </c>
      <c r="M62" s="32">
        <f>ROUND(SUM(M60:M61),5)</f>
        <v>8871.9500000000007</v>
      </c>
      <c r="N62" s="32">
        <f>ROUND((L62-M62),5)</f>
        <v>-480.37</v>
      </c>
      <c r="O62" s="32">
        <f>ROUND(SUM(O60:O61),5)</f>
        <v>10755.31</v>
      </c>
    </row>
    <row r="63" spans="1:15" x14ac:dyDescent="0.25">
      <c r="A63" s="25"/>
      <c r="B63" s="25"/>
      <c r="C63" s="25"/>
      <c r="D63" s="25"/>
      <c r="E63" s="25" t="s">
        <v>69</v>
      </c>
      <c r="F63" s="25"/>
      <c r="G63" s="25"/>
      <c r="H63" s="25"/>
      <c r="I63" s="32"/>
      <c r="J63" s="32"/>
      <c r="K63" s="32"/>
      <c r="L63" s="32"/>
      <c r="M63" s="32"/>
      <c r="N63" s="32"/>
      <c r="O63" s="32"/>
    </row>
    <row r="64" spans="1:15" x14ac:dyDescent="0.25">
      <c r="A64" s="25"/>
      <c r="B64" s="25"/>
      <c r="C64" s="25"/>
      <c r="D64" s="25"/>
      <c r="E64" s="25"/>
      <c r="F64" s="25" t="s">
        <v>70</v>
      </c>
      <c r="G64" s="25"/>
      <c r="H64" s="25"/>
      <c r="I64" s="32">
        <v>106.95</v>
      </c>
      <c r="J64" s="32">
        <v>152.68</v>
      </c>
      <c r="K64" s="32">
        <f>ROUND((I64-J64),5)</f>
        <v>-45.73</v>
      </c>
      <c r="L64" s="32">
        <v>2644.12</v>
      </c>
      <c r="M64" s="32">
        <v>2075.7199999999998</v>
      </c>
      <c r="N64" s="32">
        <f>ROUND((L64-M64),5)</f>
        <v>568.4</v>
      </c>
      <c r="O64" s="32">
        <v>2513.9299999999998</v>
      </c>
    </row>
    <row r="65" spans="1:15" x14ac:dyDescent="0.25">
      <c r="A65" s="25"/>
      <c r="B65" s="25"/>
      <c r="C65" s="25"/>
      <c r="D65" s="25"/>
      <c r="E65" s="25"/>
      <c r="F65" s="25" t="s">
        <v>71</v>
      </c>
      <c r="G65" s="25"/>
      <c r="H65" s="25"/>
      <c r="I65" s="32">
        <v>0</v>
      </c>
      <c r="J65" s="32"/>
      <c r="K65" s="32"/>
      <c r="L65" s="32">
        <v>219.84</v>
      </c>
      <c r="M65" s="32"/>
      <c r="N65" s="32"/>
      <c r="O65" s="32"/>
    </row>
    <row r="66" spans="1:15" x14ac:dyDescent="0.25">
      <c r="A66" s="25"/>
      <c r="B66" s="25"/>
      <c r="C66" s="25"/>
      <c r="D66" s="25"/>
      <c r="E66" s="25"/>
      <c r="F66" s="25" t="s">
        <v>72</v>
      </c>
      <c r="G66" s="25"/>
      <c r="H66" s="25"/>
      <c r="I66" s="32">
        <v>510.75</v>
      </c>
      <c r="J66" s="32">
        <v>206</v>
      </c>
      <c r="K66" s="32">
        <f>ROUND((I66-J66),5)</f>
        <v>304.75</v>
      </c>
      <c r="L66" s="32">
        <v>3906.06</v>
      </c>
      <c r="M66" s="32">
        <v>2776.09</v>
      </c>
      <c r="N66" s="32">
        <f>ROUND((L66-M66),5)</f>
        <v>1129.97</v>
      </c>
      <c r="O66" s="32">
        <v>3694.09</v>
      </c>
    </row>
    <row r="67" spans="1:15" ht="15.75" thickBot="1" x14ac:dyDescent="0.3">
      <c r="A67" s="25"/>
      <c r="B67" s="25"/>
      <c r="C67" s="25"/>
      <c r="D67" s="25"/>
      <c r="E67" s="25"/>
      <c r="F67" s="25" t="s">
        <v>73</v>
      </c>
      <c r="G67" s="25"/>
      <c r="H67" s="25"/>
      <c r="I67" s="31">
        <v>3984.4</v>
      </c>
      <c r="J67" s="31">
        <v>2246.85</v>
      </c>
      <c r="K67" s="31">
        <f>ROUND((I67-J67),5)</f>
        <v>1737.55</v>
      </c>
      <c r="L67" s="31">
        <v>19314.95</v>
      </c>
      <c r="M67" s="31">
        <v>21786.48</v>
      </c>
      <c r="N67" s="31">
        <f>ROUND((L67-M67),5)</f>
        <v>-2471.5300000000002</v>
      </c>
      <c r="O67" s="31">
        <v>26280.32</v>
      </c>
    </row>
    <row r="68" spans="1:15" x14ac:dyDescent="0.25">
      <c r="A68" s="25"/>
      <c r="B68" s="25"/>
      <c r="C68" s="25"/>
      <c r="D68" s="25"/>
      <c r="E68" s="25" t="s">
        <v>75</v>
      </c>
      <c r="F68" s="25"/>
      <c r="G68" s="25"/>
      <c r="H68" s="25"/>
      <c r="I68" s="32">
        <f>ROUND(SUM(I63:I67),5)</f>
        <v>4602.1000000000004</v>
      </c>
      <c r="J68" s="32">
        <f>ROUND(SUM(J63:J67),5)</f>
        <v>2605.5300000000002</v>
      </c>
      <c r="K68" s="32">
        <f>ROUND((I68-J68),5)</f>
        <v>1996.57</v>
      </c>
      <c r="L68" s="32">
        <f>ROUND(SUM(L63:L67),5)</f>
        <v>26084.97</v>
      </c>
      <c r="M68" s="32">
        <f>ROUND(SUM(M63:M67),5)</f>
        <v>26638.29</v>
      </c>
      <c r="N68" s="32">
        <f>ROUND((L68-M68),5)</f>
        <v>-553.32000000000005</v>
      </c>
      <c r="O68" s="32">
        <f>ROUND(SUM(O63:O67),5)</f>
        <v>32488.34</v>
      </c>
    </row>
    <row r="69" spans="1:15" x14ac:dyDescent="0.25">
      <c r="A69" s="25"/>
      <c r="B69" s="25"/>
      <c r="C69" s="25"/>
      <c r="D69" s="25"/>
      <c r="E69" s="25" t="s">
        <v>76</v>
      </c>
      <c r="F69" s="25"/>
      <c r="G69" s="25"/>
      <c r="H69" s="25"/>
      <c r="I69" s="32"/>
      <c r="J69" s="32"/>
      <c r="K69" s="32"/>
      <c r="L69" s="32"/>
      <c r="M69" s="32"/>
      <c r="N69" s="32"/>
      <c r="O69" s="32"/>
    </row>
    <row r="70" spans="1:15" x14ac:dyDescent="0.25">
      <c r="A70" s="25"/>
      <c r="B70" s="25"/>
      <c r="C70" s="25"/>
      <c r="D70" s="25"/>
      <c r="E70" s="25"/>
      <c r="F70" s="25" t="s">
        <v>77</v>
      </c>
      <c r="G70" s="25"/>
      <c r="H70" s="25"/>
      <c r="I70" s="32">
        <v>7000</v>
      </c>
      <c r="J70" s="32">
        <v>7000</v>
      </c>
      <c r="K70" s="32">
        <f>ROUND((I70-J70),5)</f>
        <v>0</v>
      </c>
      <c r="L70" s="32">
        <v>70000</v>
      </c>
      <c r="M70" s="32">
        <v>70000</v>
      </c>
      <c r="N70" s="32">
        <f>ROUND((L70-M70),5)</f>
        <v>0</v>
      </c>
      <c r="O70" s="32">
        <v>84000</v>
      </c>
    </row>
    <row r="71" spans="1:15" x14ac:dyDescent="0.25">
      <c r="A71" s="25"/>
      <c r="B71" s="25"/>
      <c r="C71" s="25"/>
      <c r="D71" s="25"/>
      <c r="E71" s="25"/>
      <c r="F71" s="25" t="s">
        <v>78</v>
      </c>
      <c r="G71" s="25"/>
      <c r="H71" s="25"/>
      <c r="I71" s="32">
        <v>2978.72</v>
      </c>
      <c r="J71" s="32">
        <v>2527.7199999999998</v>
      </c>
      <c r="K71" s="32">
        <f>ROUND((I71-J71),5)</f>
        <v>451</v>
      </c>
      <c r="L71" s="32">
        <v>29313.23</v>
      </c>
      <c r="M71" s="32">
        <v>23955.78</v>
      </c>
      <c r="N71" s="32">
        <f>ROUND((L71-M71),5)</f>
        <v>5357.45</v>
      </c>
      <c r="O71" s="32">
        <v>28753.69</v>
      </c>
    </row>
    <row r="72" spans="1:15" x14ac:dyDescent="0.25">
      <c r="A72" s="25"/>
      <c r="B72" s="25"/>
      <c r="C72" s="25"/>
      <c r="D72" s="25"/>
      <c r="E72" s="25"/>
      <c r="F72" s="25" t="s">
        <v>209</v>
      </c>
      <c r="G72" s="25"/>
      <c r="H72" s="25"/>
      <c r="I72" s="32">
        <v>680.36</v>
      </c>
      <c r="J72" s="32"/>
      <c r="K72" s="32"/>
      <c r="L72" s="32">
        <v>680.36</v>
      </c>
      <c r="M72" s="32"/>
      <c r="N72" s="32"/>
      <c r="O72" s="32"/>
    </row>
    <row r="73" spans="1:15" x14ac:dyDescent="0.25">
      <c r="A73" s="25"/>
      <c r="B73" s="25"/>
      <c r="C73" s="25"/>
      <c r="D73" s="25"/>
      <c r="E73" s="25"/>
      <c r="F73" s="25" t="s">
        <v>79</v>
      </c>
      <c r="G73" s="25"/>
      <c r="H73" s="25"/>
      <c r="I73" s="32">
        <v>53.89</v>
      </c>
      <c r="J73" s="32">
        <v>21.16</v>
      </c>
      <c r="K73" s="32">
        <f>ROUND((I73-J73),5)</f>
        <v>32.729999999999997</v>
      </c>
      <c r="L73" s="32">
        <v>274.32</v>
      </c>
      <c r="M73" s="32">
        <v>244.44</v>
      </c>
      <c r="N73" s="32">
        <f>ROUND((L73-M73),5)</f>
        <v>29.88</v>
      </c>
      <c r="O73" s="32">
        <v>286.76</v>
      </c>
    </row>
    <row r="74" spans="1:15" ht="15.75" thickBot="1" x14ac:dyDescent="0.3">
      <c r="A74" s="25"/>
      <c r="B74" s="25"/>
      <c r="C74" s="25"/>
      <c r="D74" s="25"/>
      <c r="E74" s="25"/>
      <c r="F74" s="25" t="s">
        <v>81</v>
      </c>
      <c r="G74" s="25"/>
      <c r="H74" s="25"/>
      <c r="I74" s="31">
        <v>0</v>
      </c>
      <c r="J74" s="31">
        <v>29.99</v>
      </c>
      <c r="K74" s="31">
        <f>ROUND((I74-J74),5)</f>
        <v>-29.99</v>
      </c>
      <c r="L74" s="31">
        <v>3814.3</v>
      </c>
      <c r="M74" s="31">
        <v>2932.72</v>
      </c>
      <c r="N74" s="31">
        <f>ROUND((L74-M74),5)</f>
        <v>881.58</v>
      </c>
      <c r="O74" s="31">
        <v>3033.89</v>
      </c>
    </row>
    <row r="75" spans="1:15" x14ac:dyDescent="0.25">
      <c r="A75" s="25"/>
      <c r="B75" s="25"/>
      <c r="C75" s="25"/>
      <c r="D75" s="25"/>
      <c r="E75" s="25" t="s">
        <v>82</v>
      </c>
      <c r="F75" s="25"/>
      <c r="G75" s="25"/>
      <c r="H75" s="25"/>
      <c r="I75" s="32">
        <f>ROUND(SUM(I69:I74),5)</f>
        <v>10712.97</v>
      </c>
      <c r="J75" s="32">
        <f>ROUND(SUM(J69:J74),5)</f>
        <v>9578.8700000000008</v>
      </c>
      <c r="K75" s="32">
        <f>ROUND((I75-J75),5)</f>
        <v>1134.0999999999999</v>
      </c>
      <c r="L75" s="32">
        <f>ROUND(SUM(L69:L74),5)</f>
        <v>104082.21</v>
      </c>
      <c r="M75" s="32">
        <f>ROUND(SUM(M69:M74),5)</f>
        <v>97132.94</v>
      </c>
      <c r="N75" s="32">
        <f>ROUND((L75-M75),5)</f>
        <v>6949.27</v>
      </c>
      <c r="O75" s="32">
        <f>ROUND(SUM(O69:O74),5)</f>
        <v>116074.34</v>
      </c>
    </row>
    <row r="76" spans="1:15" x14ac:dyDescent="0.25">
      <c r="A76" s="25"/>
      <c r="B76" s="25"/>
      <c r="C76" s="25"/>
      <c r="D76" s="25"/>
      <c r="E76" s="25" t="s">
        <v>83</v>
      </c>
      <c r="F76" s="25"/>
      <c r="G76" s="25"/>
      <c r="H76" s="25"/>
      <c r="I76" s="32"/>
      <c r="J76" s="32"/>
      <c r="K76" s="32"/>
      <c r="L76" s="32"/>
      <c r="M76" s="32"/>
      <c r="N76" s="32"/>
      <c r="O76" s="32"/>
    </row>
    <row r="77" spans="1:15" x14ac:dyDescent="0.25">
      <c r="A77" s="25"/>
      <c r="B77" s="25"/>
      <c r="C77" s="25"/>
      <c r="D77" s="25"/>
      <c r="E77" s="25"/>
      <c r="F77" s="25" t="s">
        <v>84</v>
      </c>
      <c r="G77" s="25"/>
      <c r="H77" s="25"/>
      <c r="I77" s="32">
        <v>0</v>
      </c>
      <c r="J77" s="32">
        <v>2207.25</v>
      </c>
      <c r="K77" s="32">
        <f>ROUND((I77-J77),5)</f>
        <v>-2207.25</v>
      </c>
      <c r="L77" s="32">
        <v>1653.22</v>
      </c>
      <c r="M77" s="32">
        <v>5425.96</v>
      </c>
      <c r="N77" s="32">
        <f>ROUND((L77-M77),5)</f>
        <v>-3772.74</v>
      </c>
      <c r="O77" s="32">
        <v>5469.76</v>
      </c>
    </row>
    <row r="78" spans="1:15" ht="15.75" thickBot="1" x14ac:dyDescent="0.3">
      <c r="A78" s="25"/>
      <c r="B78" s="25"/>
      <c r="C78" s="25"/>
      <c r="D78" s="25"/>
      <c r="E78" s="25"/>
      <c r="F78" s="25" t="s">
        <v>85</v>
      </c>
      <c r="G78" s="25"/>
      <c r="H78" s="25"/>
      <c r="I78" s="31">
        <v>126.9</v>
      </c>
      <c r="J78" s="31">
        <v>59.3</v>
      </c>
      <c r="K78" s="31">
        <f>ROUND((I78-J78),5)</f>
        <v>67.599999999999994</v>
      </c>
      <c r="L78" s="31">
        <v>661.5</v>
      </c>
      <c r="M78" s="31">
        <v>593</v>
      </c>
      <c r="N78" s="31">
        <f>ROUND((L78-M78),5)</f>
        <v>68.5</v>
      </c>
      <c r="O78" s="31">
        <v>735.87</v>
      </c>
    </row>
    <row r="79" spans="1:15" x14ac:dyDescent="0.25">
      <c r="A79" s="25"/>
      <c r="B79" s="25"/>
      <c r="C79" s="25"/>
      <c r="D79" s="25"/>
      <c r="E79" s="25" t="s">
        <v>86</v>
      </c>
      <c r="F79" s="25"/>
      <c r="G79" s="25"/>
      <c r="H79" s="25"/>
      <c r="I79" s="32">
        <f>ROUND(SUM(I76:I78),5)</f>
        <v>126.9</v>
      </c>
      <c r="J79" s="32">
        <f>ROUND(SUM(J76:J78),5)</f>
        <v>2266.5500000000002</v>
      </c>
      <c r="K79" s="32">
        <f>ROUND((I79-J79),5)</f>
        <v>-2139.65</v>
      </c>
      <c r="L79" s="32">
        <f>ROUND(SUM(L76:L78),5)</f>
        <v>2314.7199999999998</v>
      </c>
      <c r="M79" s="32">
        <f>ROUND(SUM(M76:M78),5)</f>
        <v>6018.96</v>
      </c>
      <c r="N79" s="32">
        <f>ROUND((L79-M79),5)</f>
        <v>-3704.24</v>
      </c>
      <c r="O79" s="32">
        <f>ROUND(SUM(O76:O78),5)</f>
        <v>6205.63</v>
      </c>
    </row>
    <row r="80" spans="1:15" x14ac:dyDescent="0.25">
      <c r="A80" s="25"/>
      <c r="B80" s="25"/>
      <c r="C80" s="25"/>
      <c r="D80" s="25"/>
      <c r="E80" s="25" t="s">
        <v>87</v>
      </c>
      <c r="F80" s="25"/>
      <c r="G80" s="25"/>
      <c r="H80" s="25"/>
      <c r="I80" s="32">
        <v>671.08</v>
      </c>
      <c r="J80" s="32">
        <v>754.37</v>
      </c>
      <c r="K80" s="32">
        <f>ROUND((I80-J80),5)</f>
        <v>-83.29</v>
      </c>
      <c r="L80" s="32">
        <v>7335.94</v>
      </c>
      <c r="M80" s="32">
        <v>7543.91</v>
      </c>
      <c r="N80" s="32">
        <f>ROUND((L80-M80),5)</f>
        <v>-207.97</v>
      </c>
      <c r="O80" s="32">
        <v>9052.76</v>
      </c>
    </row>
    <row r="81" spans="1:15" x14ac:dyDescent="0.25">
      <c r="A81" s="25"/>
      <c r="B81" s="25"/>
      <c r="C81" s="25"/>
      <c r="D81" s="25"/>
      <c r="E81" s="25" t="s">
        <v>89</v>
      </c>
      <c r="F81" s="25"/>
      <c r="G81" s="25"/>
      <c r="H81" s="25"/>
      <c r="I81" s="32"/>
      <c r="J81" s="32"/>
      <c r="K81" s="32"/>
      <c r="L81" s="32"/>
      <c r="M81" s="32"/>
      <c r="N81" s="32"/>
      <c r="O81" s="32"/>
    </row>
    <row r="82" spans="1:15" x14ac:dyDescent="0.25">
      <c r="A82" s="25"/>
      <c r="B82" s="25"/>
      <c r="C82" s="25"/>
      <c r="D82" s="25"/>
      <c r="E82" s="25"/>
      <c r="F82" s="25" t="s">
        <v>90</v>
      </c>
      <c r="G82" s="25"/>
      <c r="H82" s="25"/>
      <c r="I82" s="32">
        <v>30</v>
      </c>
      <c r="J82" s="32">
        <v>30</v>
      </c>
      <c r="K82" s="32">
        <f>ROUND((I82-J82),5)</f>
        <v>0</v>
      </c>
      <c r="L82" s="32">
        <v>1365</v>
      </c>
      <c r="M82" s="32">
        <v>395.88</v>
      </c>
      <c r="N82" s="32">
        <f>ROUND((L82-M82),5)</f>
        <v>969.12</v>
      </c>
      <c r="O82" s="32">
        <v>455.88</v>
      </c>
    </row>
    <row r="83" spans="1:15" x14ac:dyDescent="0.25">
      <c r="A83" s="25"/>
      <c r="B83" s="25"/>
      <c r="C83" s="25"/>
      <c r="D83" s="25"/>
      <c r="E83" s="25"/>
      <c r="F83" s="25" t="s">
        <v>91</v>
      </c>
      <c r="G83" s="25"/>
      <c r="H83" s="25"/>
      <c r="I83" s="32">
        <v>445.45</v>
      </c>
      <c r="J83" s="32">
        <v>493.62</v>
      </c>
      <c r="K83" s="32">
        <f>ROUND((I83-J83),5)</f>
        <v>-48.17</v>
      </c>
      <c r="L83" s="32">
        <v>5086.62</v>
      </c>
      <c r="M83" s="32">
        <v>4467.09</v>
      </c>
      <c r="N83" s="32">
        <f>ROUND((L83-M83),5)</f>
        <v>619.53</v>
      </c>
      <c r="O83" s="32">
        <v>5593.74</v>
      </c>
    </row>
    <row r="84" spans="1:15" x14ac:dyDescent="0.25">
      <c r="A84" s="25"/>
      <c r="B84" s="25"/>
      <c r="C84" s="25"/>
      <c r="D84" s="25"/>
      <c r="E84" s="25"/>
      <c r="F84" s="25" t="s">
        <v>92</v>
      </c>
      <c r="G84" s="25"/>
      <c r="H84" s="25"/>
      <c r="I84" s="32">
        <v>77.58</v>
      </c>
      <c r="J84" s="32">
        <v>231.94</v>
      </c>
      <c r="K84" s="32">
        <f>ROUND((I84-J84),5)</f>
        <v>-154.36000000000001</v>
      </c>
      <c r="L84" s="32">
        <v>2028.05</v>
      </c>
      <c r="M84" s="32">
        <v>1873.64</v>
      </c>
      <c r="N84" s="32">
        <f>ROUND((L84-M84),5)</f>
        <v>154.41</v>
      </c>
      <c r="O84" s="32">
        <v>2337.52</v>
      </c>
    </row>
    <row r="85" spans="1:15" ht="15.75" thickBot="1" x14ac:dyDescent="0.3">
      <c r="A85" s="25"/>
      <c r="B85" s="25"/>
      <c r="C85" s="25"/>
      <c r="D85" s="25"/>
      <c r="E85" s="25"/>
      <c r="F85" s="25" t="s">
        <v>93</v>
      </c>
      <c r="G85" s="25"/>
      <c r="H85" s="25"/>
      <c r="I85" s="31">
        <v>0</v>
      </c>
      <c r="J85" s="31">
        <v>0</v>
      </c>
      <c r="K85" s="31">
        <f>ROUND((I85-J85),5)</f>
        <v>0</v>
      </c>
      <c r="L85" s="31">
        <v>0</v>
      </c>
      <c r="M85" s="31">
        <v>23.89</v>
      </c>
      <c r="N85" s="31">
        <f>ROUND((L85-M85),5)</f>
        <v>-23.89</v>
      </c>
      <c r="O85" s="31">
        <v>23.89</v>
      </c>
    </row>
    <row r="86" spans="1:15" x14ac:dyDescent="0.25">
      <c r="A86" s="25"/>
      <c r="B86" s="25"/>
      <c r="C86" s="25"/>
      <c r="D86" s="25"/>
      <c r="E86" s="25" t="s">
        <v>94</v>
      </c>
      <c r="F86" s="25"/>
      <c r="G86" s="25"/>
      <c r="H86" s="25"/>
      <c r="I86" s="32">
        <f>ROUND(SUM(I81:I85),5)</f>
        <v>553.03</v>
      </c>
      <c r="J86" s="32">
        <f>ROUND(SUM(J81:J85),5)</f>
        <v>755.56</v>
      </c>
      <c r="K86" s="32">
        <f>ROUND((I86-J86),5)</f>
        <v>-202.53</v>
      </c>
      <c r="L86" s="32">
        <f>ROUND(SUM(L81:L85),5)</f>
        <v>8479.67</v>
      </c>
      <c r="M86" s="32">
        <f>ROUND(SUM(M81:M85),5)</f>
        <v>6760.5</v>
      </c>
      <c r="N86" s="32">
        <f>ROUND((L86-M86),5)</f>
        <v>1719.17</v>
      </c>
      <c r="O86" s="32">
        <f>ROUND(SUM(O81:O85),5)</f>
        <v>8411.0300000000007</v>
      </c>
    </row>
    <row r="87" spans="1:15" x14ac:dyDescent="0.25">
      <c r="A87" s="25"/>
      <c r="B87" s="25"/>
      <c r="C87" s="25"/>
      <c r="D87" s="25"/>
      <c r="E87" s="25" t="s">
        <v>95</v>
      </c>
      <c r="F87" s="25"/>
      <c r="G87" s="25"/>
      <c r="H87" s="25"/>
      <c r="I87" s="32"/>
      <c r="J87" s="32"/>
      <c r="K87" s="32"/>
      <c r="L87" s="32"/>
      <c r="M87" s="32"/>
      <c r="N87" s="32"/>
      <c r="O87" s="32"/>
    </row>
    <row r="88" spans="1:15" ht="15.75" thickBot="1" x14ac:dyDescent="0.3">
      <c r="A88" s="25"/>
      <c r="B88" s="25"/>
      <c r="C88" s="25"/>
      <c r="D88" s="25"/>
      <c r="E88" s="25"/>
      <c r="F88" s="25" t="s">
        <v>97</v>
      </c>
      <c r="G88" s="25"/>
      <c r="H88" s="25"/>
      <c r="I88" s="31">
        <v>-445</v>
      </c>
      <c r="J88" s="32"/>
      <c r="K88" s="32"/>
      <c r="L88" s="31">
        <v>655</v>
      </c>
      <c r="M88" s="32"/>
      <c r="N88" s="32"/>
      <c r="O88" s="32"/>
    </row>
    <row r="89" spans="1:15" x14ac:dyDescent="0.25">
      <c r="A89" s="25"/>
      <c r="B89" s="25"/>
      <c r="C89" s="25"/>
      <c r="D89" s="25"/>
      <c r="E89" s="25" t="s">
        <v>98</v>
      </c>
      <c r="F89" s="25"/>
      <c r="G89" s="25"/>
      <c r="H89" s="25"/>
      <c r="I89" s="32">
        <f>ROUND(SUM(I87:I88),5)</f>
        <v>-445</v>
      </c>
      <c r="J89" s="32"/>
      <c r="K89" s="32"/>
      <c r="L89" s="32">
        <f>ROUND(SUM(L87:L88),5)</f>
        <v>655</v>
      </c>
      <c r="M89" s="32"/>
      <c r="N89" s="32"/>
      <c r="O89" s="32"/>
    </row>
    <row r="90" spans="1:15" x14ac:dyDescent="0.25">
      <c r="A90" s="25"/>
      <c r="B90" s="25"/>
      <c r="C90" s="25"/>
      <c r="D90" s="25"/>
      <c r="E90" s="25" t="s">
        <v>99</v>
      </c>
      <c r="F90" s="25"/>
      <c r="G90" s="25"/>
      <c r="H90" s="25"/>
      <c r="I90" s="32"/>
      <c r="J90" s="32"/>
      <c r="K90" s="32"/>
      <c r="L90" s="32"/>
      <c r="M90" s="32"/>
      <c r="N90" s="32"/>
      <c r="O90" s="32"/>
    </row>
    <row r="91" spans="1:15" x14ac:dyDescent="0.25">
      <c r="A91" s="25"/>
      <c r="B91" s="25"/>
      <c r="C91" s="25"/>
      <c r="D91" s="25"/>
      <c r="E91" s="25"/>
      <c r="F91" s="25" t="s">
        <v>100</v>
      </c>
      <c r="G91" s="25"/>
      <c r="H91" s="25"/>
      <c r="I91" s="32">
        <v>356.68</v>
      </c>
      <c r="J91" s="32">
        <v>388.29</v>
      </c>
      <c r="K91" s="32">
        <f>ROUND((I91-J91),5)</f>
        <v>-31.61</v>
      </c>
      <c r="L91" s="32">
        <v>3888.42</v>
      </c>
      <c r="M91" s="32">
        <v>3806.5</v>
      </c>
      <c r="N91" s="32">
        <f>ROUND((L91-M91),5)</f>
        <v>81.92</v>
      </c>
      <c r="O91" s="32">
        <v>4590.2</v>
      </c>
    </row>
    <row r="92" spans="1:15" x14ac:dyDescent="0.25">
      <c r="A92" s="25"/>
      <c r="B92" s="25"/>
      <c r="C92" s="25"/>
      <c r="D92" s="25"/>
      <c r="E92" s="25"/>
      <c r="F92" s="25" t="s">
        <v>101</v>
      </c>
      <c r="G92" s="25"/>
      <c r="H92" s="25"/>
      <c r="I92" s="32">
        <v>2.99</v>
      </c>
      <c r="J92" s="32">
        <v>0</v>
      </c>
      <c r="K92" s="32">
        <f>ROUND((I92-J92),5)</f>
        <v>2.99</v>
      </c>
      <c r="L92" s="32">
        <v>2.99</v>
      </c>
      <c r="M92" s="32">
        <v>2225.46</v>
      </c>
      <c r="N92" s="32">
        <f>ROUND((L92-M92),5)</f>
        <v>-2222.4699999999998</v>
      </c>
      <c r="O92" s="32">
        <v>2421.1999999999998</v>
      </c>
    </row>
    <row r="93" spans="1:15" x14ac:dyDescent="0.25">
      <c r="A93" s="25"/>
      <c r="B93" s="25"/>
      <c r="C93" s="25"/>
      <c r="D93" s="25"/>
      <c r="E93" s="25"/>
      <c r="F93" s="25" t="s">
        <v>102</v>
      </c>
      <c r="G93" s="25"/>
      <c r="H93" s="25"/>
      <c r="I93" s="32">
        <v>0</v>
      </c>
      <c r="J93" s="32">
        <v>0</v>
      </c>
      <c r="K93" s="32">
        <f>ROUND((I93-J93),5)</f>
        <v>0</v>
      </c>
      <c r="L93" s="32">
        <v>0</v>
      </c>
      <c r="M93" s="32">
        <v>424</v>
      </c>
      <c r="N93" s="32">
        <f>ROUND((L93-M93),5)</f>
        <v>-424</v>
      </c>
      <c r="O93" s="32">
        <v>424</v>
      </c>
    </row>
    <row r="94" spans="1:15" ht="15.75" thickBot="1" x14ac:dyDescent="0.3">
      <c r="A94" s="25"/>
      <c r="B94" s="25"/>
      <c r="C94" s="25"/>
      <c r="D94" s="25"/>
      <c r="E94" s="25"/>
      <c r="F94" s="25" t="s">
        <v>103</v>
      </c>
      <c r="G94" s="25"/>
      <c r="H94" s="25"/>
      <c r="I94" s="31">
        <v>947.83</v>
      </c>
      <c r="J94" s="31">
        <v>1028.73</v>
      </c>
      <c r="K94" s="31">
        <f>ROUND((I94-J94),5)</f>
        <v>-80.900000000000006</v>
      </c>
      <c r="L94" s="31">
        <v>10776.07</v>
      </c>
      <c r="M94" s="31">
        <v>11706.77</v>
      </c>
      <c r="N94" s="31">
        <f>ROUND((L94-M94),5)</f>
        <v>-930.7</v>
      </c>
      <c r="O94" s="31">
        <v>14467.75</v>
      </c>
    </row>
    <row r="95" spans="1:15" x14ac:dyDescent="0.25">
      <c r="A95" s="25"/>
      <c r="B95" s="25"/>
      <c r="C95" s="25"/>
      <c r="D95" s="25"/>
      <c r="E95" s="25" t="s">
        <v>104</v>
      </c>
      <c r="F95" s="25"/>
      <c r="G95" s="25"/>
      <c r="H95" s="25"/>
      <c r="I95" s="32">
        <f>ROUND(SUM(I90:I94),5)</f>
        <v>1307.5</v>
      </c>
      <c r="J95" s="32">
        <f>ROUND(SUM(J90:J94),5)</f>
        <v>1417.02</v>
      </c>
      <c r="K95" s="32">
        <f>ROUND((I95-J95),5)</f>
        <v>-109.52</v>
      </c>
      <c r="L95" s="32">
        <f>ROUND(SUM(L90:L94),5)</f>
        <v>14667.48</v>
      </c>
      <c r="M95" s="32">
        <f>ROUND(SUM(M90:M94),5)</f>
        <v>18162.73</v>
      </c>
      <c r="N95" s="32">
        <f>ROUND((L95-M95),5)</f>
        <v>-3495.25</v>
      </c>
      <c r="O95" s="32">
        <f>ROUND(SUM(O90:O94),5)</f>
        <v>21903.15</v>
      </c>
    </row>
    <row r="96" spans="1:15" x14ac:dyDescent="0.25">
      <c r="A96" s="25"/>
      <c r="B96" s="25"/>
      <c r="C96" s="25"/>
      <c r="D96" s="25"/>
      <c r="E96" s="25" t="s">
        <v>105</v>
      </c>
      <c r="F96" s="25"/>
      <c r="G96" s="25"/>
      <c r="H96" s="25"/>
      <c r="I96" s="32"/>
      <c r="J96" s="32"/>
      <c r="K96" s="32"/>
      <c r="L96" s="32"/>
      <c r="M96" s="32"/>
      <c r="N96" s="32"/>
      <c r="O96" s="32"/>
    </row>
    <row r="97" spans="1:15" x14ac:dyDescent="0.25">
      <c r="A97" s="25"/>
      <c r="B97" s="25"/>
      <c r="C97" s="25"/>
      <c r="D97" s="25"/>
      <c r="E97" s="25"/>
      <c r="F97" s="25" t="s">
        <v>106</v>
      </c>
      <c r="G97" s="25"/>
      <c r="H97" s="25"/>
      <c r="I97" s="32"/>
      <c r="J97" s="32"/>
      <c r="K97" s="32"/>
      <c r="L97" s="32"/>
      <c r="M97" s="32"/>
      <c r="N97" s="32"/>
      <c r="O97" s="32"/>
    </row>
    <row r="98" spans="1:15" x14ac:dyDescent="0.25">
      <c r="A98" s="25"/>
      <c r="B98" s="25"/>
      <c r="C98" s="25"/>
      <c r="D98" s="25"/>
      <c r="E98" s="25"/>
      <c r="F98" s="25"/>
      <c r="G98" s="25" t="s">
        <v>107</v>
      </c>
      <c r="H98" s="25"/>
      <c r="I98" s="32">
        <v>6725</v>
      </c>
      <c r="J98" s="32">
        <v>6365</v>
      </c>
      <c r="K98" s="32">
        <f t="shared" ref="K98:K103" si="6">ROUND((I98-J98),5)</f>
        <v>360</v>
      </c>
      <c r="L98" s="32">
        <v>61935</v>
      </c>
      <c r="M98" s="32">
        <v>60765</v>
      </c>
      <c r="N98" s="32">
        <f t="shared" ref="N98:N103" si="7">ROUND((L98-M98),5)</f>
        <v>1170</v>
      </c>
      <c r="O98" s="32">
        <v>72782.5</v>
      </c>
    </row>
    <row r="99" spans="1:15" x14ac:dyDescent="0.25">
      <c r="A99" s="25"/>
      <c r="B99" s="25"/>
      <c r="C99" s="25"/>
      <c r="D99" s="25"/>
      <c r="E99" s="25"/>
      <c r="F99" s="25"/>
      <c r="G99" s="25" t="s">
        <v>108</v>
      </c>
      <c r="H99" s="25"/>
      <c r="I99" s="32">
        <v>12689.29</v>
      </c>
      <c r="J99" s="32">
        <v>10908.69</v>
      </c>
      <c r="K99" s="32">
        <f t="shared" si="6"/>
        <v>1780.6</v>
      </c>
      <c r="L99" s="32">
        <v>131777.76</v>
      </c>
      <c r="M99" s="32">
        <v>110466.33</v>
      </c>
      <c r="N99" s="32">
        <f t="shared" si="7"/>
        <v>21311.43</v>
      </c>
      <c r="O99" s="32">
        <v>134948.15</v>
      </c>
    </row>
    <row r="100" spans="1:15" x14ac:dyDescent="0.25">
      <c r="A100" s="25"/>
      <c r="B100" s="25"/>
      <c r="C100" s="25"/>
      <c r="D100" s="25"/>
      <c r="E100" s="25"/>
      <c r="F100" s="25"/>
      <c r="G100" s="25" t="s">
        <v>109</v>
      </c>
      <c r="H100" s="25"/>
      <c r="I100" s="32">
        <v>1896.33</v>
      </c>
      <c r="J100" s="32">
        <v>2462.42</v>
      </c>
      <c r="K100" s="32">
        <f t="shared" si="6"/>
        <v>-566.09</v>
      </c>
      <c r="L100" s="32">
        <v>14515.4</v>
      </c>
      <c r="M100" s="32">
        <v>16658.72</v>
      </c>
      <c r="N100" s="32">
        <f t="shared" si="7"/>
        <v>-2143.3200000000002</v>
      </c>
      <c r="O100" s="32">
        <v>20063.04</v>
      </c>
    </row>
    <row r="101" spans="1:15" x14ac:dyDescent="0.25">
      <c r="A101" s="25"/>
      <c r="B101" s="25"/>
      <c r="C101" s="25"/>
      <c r="D101" s="25"/>
      <c r="E101" s="25"/>
      <c r="F101" s="25"/>
      <c r="G101" s="25" t="s">
        <v>110</v>
      </c>
      <c r="H101" s="25"/>
      <c r="I101" s="32">
        <v>0</v>
      </c>
      <c r="J101" s="32">
        <v>0</v>
      </c>
      <c r="K101" s="32">
        <f t="shared" si="6"/>
        <v>0</v>
      </c>
      <c r="L101" s="32">
        <v>2432.08</v>
      </c>
      <c r="M101" s="32">
        <v>2024</v>
      </c>
      <c r="N101" s="32">
        <f t="shared" si="7"/>
        <v>408.08</v>
      </c>
      <c r="O101" s="32">
        <v>3352</v>
      </c>
    </row>
    <row r="102" spans="1:15" ht="15.75" thickBot="1" x14ac:dyDescent="0.3">
      <c r="A102" s="25"/>
      <c r="B102" s="25"/>
      <c r="C102" s="25"/>
      <c r="D102" s="25"/>
      <c r="E102" s="25"/>
      <c r="F102" s="25"/>
      <c r="G102" s="25" t="s">
        <v>111</v>
      </c>
      <c r="H102" s="25"/>
      <c r="I102" s="31">
        <v>6769.77</v>
      </c>
      <c r="J102" s="31">
        <v>8959.32</v>
      </c>
      <c r="K102" s="31">
        <f t="shared" si="6"/>
        <v>-2189.5500000000002</v>
      </c>
      <c r="L102" s="31">
        <v>68537.22</v>
      </c>
      <c r="M102" s="31">
        <v>82723.5</v>
      </c>
      <c r="N102" s="31">
        <f t="shared" si="7"/>
        <v>-14186.28</v>
      </c>
      <c r="O102" s="31">
        <v>103689.69</v>
      </c>
    </row>
    <row r="103" spans="1:15" x14ac:dyDescent="0.25">
      <c r="A103" s="25"/>
      <c r="B103" s="25"/>
      <c r="C103" s="25"/>
      <c r="D103" s="25"/>
      <c r="E103" s="25"/>
      <c r="F103" s="25" t="s">
        <v>112</v>
      </c>
      <c r="G103" s="25"/>
      <c r="H103" s="25"/>
      <c r="I103" s="32">
        <f>ROUND(SUM(I97:I102),5)</f>
        <v>28080.39</v>
      </c>
      <c r="J103" s="32">
        <f>ROUND(SUM(J97:J102),5)</f>
        <v>28695.43</v>
      </c>
      <c r="K103" s="32">
        <f t="shared" si="6"/>
        <v>-615.04</v>
      </c>
      <c r="L103" s="32">
        <f>ROUND(SUM(L97:L102),5)</f>
        <v>279197.46000000002</v>
      </c>
      <c r="M103" s="32">
        <f>ROUND(SUM(M97:M102),5)</f>
        <v>272637.55</v>
      </c>
      <c r="N103" s="32">
        <f t="shared" si="7"/>
        <v>6559.91</v>
      </c>
      <c r="O103" s="32">
        <f>ROUND(SUM(O97:O102),5)</f>
        <v>334835.38</v>
      </c>
    </row>
    <row r="104" spans="1:15" x14ac:dyDescent="0.25">
      <c r="A104" s="25"/>
      <c r="B104" s="25"/>
      <c r="C104" s="25"/>
      <c r="D104" s="25"/>
      <c r="E104" s="25"/>
      <c r="F104" s="25" t="s">
        <v>113</v>
      </c>
      <c r="G104" s="25"/>
      <c r="H104" s="25"/>
      <c r="I104" s="32"/>
      <c r="J104" s="32"/>
      <c r="K104" s="32"/>
      <c r="L104" s="32"/>
      <c r="M104" s="32"/>
      <c r="N104" s="32"/>
      <c r="O104" s="32"/>
    </row>
    <row r="105" spans="1:15" x14ac:dyDescent="0.25">
      <c r="A105" s="25"/>
      <c r="B105" s="25"/>
      <c r="C105" s="25"/>
      <c r="D105" s="25"/>
      <c r="E105" s="25"/>
      <c r="F105" s="25"/>
      <c r="G105" s="25" t="s">
        <v>114</v>
      </c>
      <c r="H105" s="25"/>
      <c r="I105" s="32"/>
      <c r="J105" s="32"/>
      <c r="K105" s="32"/>
      <c r="L105" s="32"/>
      <c r="M105" s="32"/>
      <c r="N105" s="32"/>
      <c r="O105" s="32"/>
    </row>
    <row r="106" spans="1:15" x14ac:dyDescent="0.25">
      <c r="A106" s="25"/>
      <c r="B106" s="25"/>
      <c r="C106" s="25"/>
      <c r="D106" s="25"/>
      <c r="E106" s="25"/>
      <c r="F106" s="25"/>
      <c r="G106" s="25"/>
      <c r="H106" s="25" t="s">
        <v>116</v>
      </c>
      <c r="I106" s="32">
        <v>0</v>
      </c>
      <c r="J106" s="32"/>
      <c r="K106" s="32"/>
      <c r="L106" s="32">
        <v>479.2</v>
      </c>
      <c r="M106" s="32"/>
      <c r="N106" s="32"/>
      <c r="O106" s="32"/>
    </row>
    <row r="107" spans="1:15" ht="15.75" thickBot="1" x14ac:dyDescent="0.3">
      <c r="A107" s="25"/>
      <c r="B107" s="25"/>
      <c r="C107" s="25"/>
      <c r="D107" s="25"/>
      <c r="E107" s="25"/>
      <c r="F107" s="25"/>
      <c r="G107" s="25"/>
      <c r="H107" s="25" t="s">
        <v>117</v>
      </c>
      <c r="I107" s="31">
        <v>0</v>
      </c>
      <c r="J107" s="31">
        <v>13.94</v>
      </c>
      <c r="K107" s="31">
        <f>ROUND((I107-J107),5)</f>
        <v>-13.94</v>
      </c>
      <c r="L107" s="31">
        <v>464.05</v>
      </c>
      <c r="M107" s="31">
        <v>329.64</v>
      </c>
      <c r="N107" s="31">
        <f>ROUND((L107-M107),5)</f>
        <v>134.41</v>
      </c>
      <c r="O107" s="31">
        <v>377.23</v>
      </c>
    </row>
    <row r="108" spans="1:15" x14ac:dyDescent="0.25">
      <c r="A108" s="25"/>
      <c r="B108" s="25"/>
      <c r="C108" s="25"/>
      <c r="D108" s="25"/>
      <c r="E108" s="25"/>
      <c r="F108" s="25"/>
      <c r="G108" s="25" t="s">
        <v>119</v>
      </c>
      <c r="H108" s="25"/>
      <c r="I108" s="32">
        <f>ROUND(SUM(I105:I107),5)</f>
        <v>0</v>
      </c>
      <c r="J108" s="32">
        <f>ROUND(SUM(J105:J107),5)</f>
        <v>13.94</v>
      </c>
      <c r="K108" s="32">
        <f>ROUND((I108-J108),5)</f>
        <v>-13.94</v>
      </c>
      <c r="L108" s="32">
        <f>ROUND(SUM(L105:L107),5)</f>
        <v>943.25</v>
      </c>
      <c r="M108" s="32">
        <f>ROUND(SUM(M105:M107),5)</f>
        <v>329.64</v>
      </c>
      <c r="N108" s="32">
        <f>ROUND((L108-M108),5)</f>
        <v>613.61</v>
      </c>
      <c r="O108" s="32">
        <f>ROUND(SUM(O105:O107),5)</f>
        <v>377.23</v>
      </c>
    </row>
    <row r="109" spans="1:15" x14ac:dyDescent="0.25">
      <c r="A109" s="25"/>
      <c r="B109" s="25"/>
      <c r="C109" s="25"/>
      <c r="D109" s="25"/>
      <c r="E109" s="25"/>
      <c r="F109" s="25"/>
      <c r="G109" s="25" t="s">
        <v>120</v>
      </c>
      <c r="H109" s="25"/>
      <c r="I109" s="32"/>
      <c r="J109" s="32"/>
      <c r="K109" s="32"/>
      <c r="L109" s="32"/>
      <c r="M109" s="32"/>
      <c r="N109" s="32"/>
      <c r="O109" s="32"/>
    </row>
    <row r="110" spans="1:15" ht="15.75" thickBot="1" x14ac:dyDescent="0.3">
      <c r="A110" s="25"/>
      <c r="B110" s="25"/>
      <c r="C110" s="25"/>
      <c r="D110" s="25"/>
      <c r="E110" s="25"/>
      <c r="F110" s="25"/>
      <c r="G110" s="25"/>
      <c r="H110" s="25" t="s">
        <v>121</v>
      </c>
      <c r="I110" s="31">
        <v>16.670000000000002</v>
      </c>
      <c r="J110" s="31">
        <v>13.33</v>
      </c>
      <c r="K110" s="31">
        <f>ROUND((I110-J110),5)</f>
        <v>3.34</v>
      </c>
      <c r="L110" s="31">
        <v>143.35</v>
      </c>
      <c r="M110" s="31">
        <v>79.98</v>
      </c>
      <c r="N110" s="31">
        <f>ROUND((L110-M110),5)</f>
        <v>63.37</v>
      </c>
      <c r="O110" s="31">
        <v>106.64</v>
      </c>
    </row>
    <row r="111" spans="1:15" x14ac:dyDescent="0.25">
      <c r="A111" s="25"/>
      <c r="B111" s="25"/>
      <c r="C111" s="25"/>
      <c r="D111" s="25"/>
      <c r="E111" s="25"/>
      <c r="F111" s="25"/>
      <c r="G111" s="25" t="s">
        <v>123</v>
      </c>
      <c r="H111" s="25"/>
      <c r="I111" s="32">
        <f>ROUND(SUM(I109:I110),5)</f>
        <v>16.670000000000002</v>
      </c>
      <c r="J111" s="32">
        <f>ROUND(SUM(J109:J110),5)</f>
        <v>13.33</v>
      </c>
      <c r="K111" s="32">
        <f>ROUND((I111-J111),5)</f>
        <v>3.34</v>
      </c>
      <c r="L111" s="32">
        <f>ROUND(SUM(L109:L110),5)</f>
        <v>143.35</v>
      </c>
      <c r="M111" s="32">
        <f>ROUND(SUM(M109:M110),5)</f>
        <v>79.98</v>
      </c>
      <c r="N111" s="32">
        <f>ROUND((L111-M111),5)</f>
        <v>63.37</v>
      </c>
      <c r="O111" s="32">
        <f>ROUND(SUM(O109:O110),5)</f>
        <v>106.64</v>
      </c>
    </row>
    <row r="112" spans="1:15" x14ac:dyDescent="0.25">
      <c r="A112" s="25"/>
      <c r="B112" s="25"/>
      <c r="C112" s="25"/>
      <c r="D112" s="25"/>
      <c r="E112" s="25"/>
      <c r="F112" s="25"/>
      <c r="G112" s="25" t="s">
        <v>124</v>
      </c>
      <c r="H112" s="25"/>
      <c r="I112" s="32"/>
      <c r="J112" s="32"/>
      <c r="K112" s="32"/>
      <c r="L112" s="32"/>
      <c r="M112" s="32"/>
      <c r="N112" s="32"/>
      <c r="O112" s="32"/>
    </row>
    <row r="113" spans="1:15" x14ac:dyDescent="0.25">
      <c r="A113" s="25"/>
      <c r="B113" s="25"/>
      <c r="C113" s="25"/>
      <c r="D113" s="25"/>
      <c r="E113" s="25"/>
      <c r="F113" s="25"/>
      <c r="G113" s="25"/>
      <c r="H113" s="25" t="s">
        <v>125</v>
      </c>
      <c r="I113" s="32">
        <v>7.04</v>
      </c>
      <c r="J113" s="32">
        <v>71.69</v>
      </c>
      <c r="K113" s="32">
        <f>ROUND((I113-J113),5)</f>
        <v>-64.650000000000006</v>
      </c>
      <c r="L113" s="32">
        <v>637.54</v>
      </c>
      <c r="M113" s="32">
        <v>1046.1199999999999</v>
      </c>
      <c r="N113" s="32">
        <f>ROUND((L113-M113),5)</f>
        <v>-408.58</v>
      </c>
      <c r="O113" s="32">
        <v>1285.1099999999999</v>
      </c>
    </row>
    <row r="114" spans="1:15" ht="15.75" thickBot="1" x14ac:dyDescent="0.3">
      <c r="A114" s="25"/>
      <c r="B114" s="25"/>
      <c r="C114" s="25"/>
      <c r="D114" s="25"/>
      <c r="E114" s="25"/>
      <c r="F114" s="25"/>
      <c r="G114" s="25"/>
      <c r="H114" s="25" t="s">
        <v>126</v>
      </c>
      <c r="I114" s="31">
        <v>2060.6999999999998</v>
      </c>
      <c r="J114" s="31">
        <v>2121.48</v>
      </c>
      <c r="K114" s="31">
        <f>ROUND((I114-J114),5)</f>
        <v>-60.78</v>
      </c>
      <c r="L114" s="31">
        <v>20528.68</v>
      </c>
      <c r="M114" s="31">
        <v>20217.32</v>
      </c>
      <c r="N114" s="31">
        <f>ROUND((L114-M114),5)</f>
        <v>311.36</v>
      </c>
      <c r="O114" s="31">
        <v>24824.03</v>
      </c>
    </row>
    <row r="115" spans="1:15" x14ac:dyDescent="0.25">
      <c r="A115" s="25"/>
      <c r="B115" s="25"/>
      <c r="C115" s="25"/>
      <c r="D115" s="25"/>
      <c r="E115" s="25"/>
      <c r="F115" s="25"/>
      <c r="G115" s="25" t="s">
        <v>127</v>
      </c>
      <c r="H115" s="25"/>
      <c r="I115" s="32">
        <f>ROUND(SUM(I112:I114),5)</f>
        <v>2067.7399999999998</v>
      </c>
      <c r="J115" s="32">
        <f>ROUND(SUM(J112:J114),5)</f>
        <v>2193.17</v>
      </c>
      <c r="K115" s="32">
        <f>ROUND((I115-J115),5)</f>
        <v>-125.43</v>
      </c>
      <c r="L115" s="32">
        <f>ROUND(SUM(L112:L114),5)</f>
        <v>21166.22</v>
      </c>
      <c r="M115" s="32">
        <f>ROUND(SUM(M112:M114),5)</f>
        <v>21263.439999999999</v>
      </c>
      <c r="N115" s="32">
        <f>ROUND((L115-M115),5)</f>
        <v>-97.22</v>
      </c>
      <c r="O115" s="32">
        <f>ROUND(SUM(O112:O114),5)</f>
        <v>26109.14</v>
      </c>
    </row>
    <row r="116" spans="1:15" x14ac:dyDescent="0.25">
      <c r="A116" s="25"/>
      <c r="B116" s="25"/>
      <c r="C116" s="25"/>
      <c r="D116" s="25"/>
      <c r="E116" s="25"/>
      <c r="F116" s="25"/>
      <c r="G116" s="25" t="s">
        <v>128</v>
      </c>
      <c r="H116" s="25"/>
      <c r="I116" s="32">
        <v>419.43</v>
      </c>
      <c r="J116" s="32">
        <v>614.72</v>
      </c>
      <c r="K116" s="32">
        <f>ROUND((I116-J116),5)</f>
        <v>-195.29</v>
      </c>
      <c r="L116" s="32">
        <v>4973.1499999999996</v>
      </c>
      <c r="M116" s="32">
        <v>5327.9</v>
      </c>
      <c r="N116" s="32">
        <f>ROUND((L116-M116),5)</f>
        <v>-354.75</v>
      </c>
      <c r="O116" s="32">
        <v>6494.36</v>
      </c>
    </row>
    <row r="117" spans="1:15" x14ac:dyDescent="0.25">
      <c r="A117" s="25"/>
      <c r="B117" s="25"/>
      <c r="C117" s="25"/>
      <c r="D117" s="25"/>
      <c r="E117" s="25"/>
      <c r="F117" s="25"/>
      <c r="G117" s="25" t="s">
        <v>129</v>
      </c>
      <c r="H117" s="25"/>
      <c r="I117" s="32"/>
      <c r="J117" s="32"/>
      <c r="K117" s="32"/>
      <c r="L117" s="32"/>
      <c r="M117" s="32"/>
      <c r="N117" s="32"/>
      <c r="O117" s="32"/>
    </row>
    <row r="118" spans="1:15" x14ac:dyDescent="0.25">
      <c r="A118" s="25"/>
      <c r="B118" s="25"/>
      <c r="C118" s="25"/>
      <c r="D118" s="25"/>
      <c r="E118" s="25"/>
      <c r="F118" s="25"/>
      <c r="G118" s="25"/>
      <c r="H118" s="25" t="s">
        <v>130</v>
      </c>
      <c r="I118" s="32">
        <v>2505.67</v>
      </c>
      <c r="J118" s="32">
        <v>3352.14</v>
      </c>
      <c r="K118" s="32">
        <f t="shared" ref="K118:K124" si="8">ROUND((I118-J118),5)</f>
        <v>-846.47</v>
      </c>
      <c r="L118" s="32">
        <v>30891.919999999998</v>
      </c>
      <c r="M118" s="32">
        <v>25407.55</v>
      </c>
      <c r="N118" s="32">
        <f t="shared" ref="N118:N124" si="9">ROUND((L118-M118),5)</f>
        <v>5484.37</v>
      </c>
      <c r="O118" s="32">
        <v>32172.61</v>
      </c>
    </row>
    <row r="119" spans="1:15" ht="15.75" thickBot="1" x14ac:dyDescent="0.3">
      <c r="A119" s="25"/>
      <c r="B119" s="25"/>
      <c r="C119" s="25"/>
      <c r="D119" s="25"/>
      <c r="E119" s="25"/>
      <c r="F119" s="25"/>
      <c r="G119" s="25"/>
      <c r="H119" s="25" t="s">
        <v>131</v>
      </c>
      <c r="I119" s="31">
        <v>167.5</v>
      </c>
      <c r="J119" s="31">
        <v>157.65</v>
      </c>
      <c r="K119" s="31">
        <f t="shared" si="8"/>
        <v>9.85</v>
      </c>
      <c r="L119" s="31">
        <v>1494.6</v>
      </c>
      <c r="M119" s="31">
        <v>1509.78</v>
      </c>
      <c r="N119" s="31">
        <f t="shared" si="9"/>
        <v>-15.18</v>
      </c>
      <c r="O119" s="31">
        <v>1854.96</v>
      </c>
    </row>
    <row r="120" spans="1:15" x14ac:dyDescent="0.25">
      <c r="A120" s="25"/>
      <c r="B120" s="25"/>
      <c r="C120" s="25"/>
      <c r="D120" s="25"/>
      <c r="E120" s="25"/>
      <c r="F120" s="25"/>
      <c r="G120" s="25" t="s">
        <v>132</v>
      </c>
      <c r="H120" s="25"/>
      <c r="I120" s="32">
        <f>ROUND(SUM(I117:I119),5)</f>
        <v>2673.17</v>
      </c>
      <c r="J120" s="32">
        <f>ROUND(SUM(J117:J119),5)</f>
        <v>3509.79</v>
      </c>
      <c r="K120" s="32">
        <f t="shared" si="8"/>
        <v>-836.62</v>
      </c>
      <c r="L120" s="32">
        <f>ROUND(SUM(L117:L119),5)</f>
        <v>32386.52</v>
      </c>
      <c r="M120" s="32">
        <f>ROUND(SUM(M117:M119),5)</f>
        <v>26917.33</v>
      </c>
      <c r="N120" s="32">
        <f t="shared" si="9"/>
        <v>5469.19</v>
      </c>
      <c r="O120" s="32">
        <f>ROUND(SUM(O117:O119),5)</f>
        <v>34027.57</v>
      </c>
    </row>
    <row r="121" spans="1:15" x14ac:dyDescent="0.25">
      <c r="A121" s="25"/>
      <c r="B121" s="25"/>
      <c r="C121" s="25"/>
      <c r="D121" s="25"/>
      <c r="E121" s="25"/>
      <c r="F121" s="25"/>
      <c r="G121" s="25" t="s">
        <v>133</v>
      </c>
      <c r="H121" s="25"/>
      <c r="I121" s="32">
        <v>620.5</v>
      </c>
      <c r="J121" s="32">
        <v>78.33</v>
      </c>
      <c r="K121" s="32">
        <f t="shared" si="8"/>
        <v>542.16999999999996</v>
      </c>
      <c r="L121" s="32">
        <v>2147.1799999999998</v>
      </c>
      <c r="M121" s="32">
        <v>887.09</v>
      </c>
      <c r="N121" s="32">
        <f t="shared" si="9"/>
        <v>1260.0899999999999</v>
      </c>
      <c r="O121" s="32">
        <v>1264.5</v>
      </c>
    </row>
    <row r="122" spans="1:15" x14ac:dyDescent="0.25">
      <c r="A122" s="25"/>
      <c r="B122" s="25"/>
      <c r="C122" s="25"/>
      <c r="D122" s="25"/>
      <c r="E122" s="25"/>
      <c r="F122" s="25"/>
      <c r="G122" s="25" t="s">
        <v>134</v>
      </c>
      <c r="H122" s="25"/>
      <c r="I122" s="32">
        <v>0</v>
      </c>
      <c r="J122" s="32">
        <v>0</v>
      </c>
      <c r="K122" s="32">
        <f t="shared" si="8"/>
        <v>0</v>
      </c>
      <c r="L122" s="32">
        <v>0</v>
      </c>
      <c r="M122" s="32">
        <v>144</v>
      </c>
      <c r="N122" s="32">
        <f t="shared" si="9"/>
        <v>-144</v>
      </c>
      <c r="O122" s="32">
        <v>240</v>
      </c>
    </row>
    <row r="123" spans="1:15" x14ac:dyDescent="0.25">
      <c r="A123" s="25"/>
      <c r="B123" s="25"/>
      <c r="C123" s="25"/>
      <c r="D123" s="25"/>
      <c r="E123" s="25"/>
      <c r="F123" s="25"/>
      <c r="G123" s="25" t="s">
        <v>136</v>
      </c>
      <c r="H123" s="25"/>
      <c r="I123" s="32">
        <v>18</v>
      </c>
      <c r="J123" s="32">
        <v>809.7</v>
      </c>
      <c r="K123" s="32">
        <f t="shared" si="8"/>
        <v>-791.7</v>
      </c>
      <c r="L123" s="32">
        <v>5292.62</v>
      </c>
      <c r="M123" s="32">
        <v>4659.1899999999996</v>
      </c>
      <c r="N123" s="32">
        <f t="shared" si="9"/>
        <v>633.42999999999995</v>
      </c>
      <c r="O123" s="32">
        <v>6278.59</v>
      </c>
    </row>
    <row r="124" spans="1:15" x14ac:dyDescent="0.25">
      <c r="A124" s="25"/>
      <c r="B124" s="25"/>
      <c r="C124" s="25"/>
      <c r="D124" s="25"/>
      <c r="E124" s="25"/>
      <c r="F124" s="25"/>
      <c r="G124" s="25" t="s">
        <v>137</v>
      </c>
      <c r="H124" s="25"/>
      <c r="I124" s="32">
        <v>152.38999999999999</v>
      </c>
      <c r="J124" s="32">
        <v>92.24</v>
      </c>
      <c r="K124" s="32">
        <f t="shared" si="8"/>
        <v>60.15</v>
      </c>
      <c r="L124" s="32">
        <v>1387</v>
      </c>
      <c r="M124" s="32">
        <v>1426.55</v>
      </c>
      <c r="N124" s="32">
        <f t="shared" si="9"/>
        <v>-39.549999999999997</v>
      </c>
      <c r="O124" s="32">
        <v>1654.44</v>
      </c>
    </row>
    <row r="125" spans="1:15" ht="15.75" thickBot="1" x14ac:dyDescent="0.3">
      <c r="A125" s="25"/>
      <c r="B125" s="25"/>
      <c r="C125" s="25"/>
      <c r="D125" s="25"/>
      <c r="E125" s="25"/>
      <c r="F125" s="25"/>
      <c r="G125" s="25" t="s">
        <v>138</v>
      </c>
      <c r="H125" s="25"/>
      <c r="I125" s="31">
        <v>0</v>
      </c>
      <c r="J125" s="31"/>
      <c r="K125" s="31"/>
      <c r="L125" s="31">
        <v>55.95</v>
      </c>
      <c r="M125" s="31"/>
      <c r="N125" s="31"/>
      <c r="O125" s="31"/>
    </row>
    <row r="126" spans="1:15" x14ac:dyDescent="0.25">
      <c r="A126" s="25"/>
      <c r="B126" s="25"/>
      <c r="C126" s="25"/>
      <c r="D126" s="25"/>
      <c r="E126" s="25"/>
      <c r="F126" s="25" t="s">
        <v>140</v>
      </c>
      <c r="G126" s="25"/>
      <c r="H126" s="25"/>
      <c r="I126" s="32">
        <f>ROUND(I104+I108+I111+SUM(I115:I116)+SUM(I120:I125),5)</f>
        <v>5967.9</v>
      </c>
      <c r="J126" s="32">
        <f>ROUND(J104+J108+J111+SUM(J115:J116)+SUM(J120:J125),5)</f>
        <v>7325.22</v>
      </c>
      <c r="K126" s="32">
        <f>ROUND((I126-J126),5)</f>
        <v>-1357.32</v>
      </c>
      <c r="L126" s="32">
        <f>ROUND(L104+L108+L111+SUM(L115:L116)+SUM(L120:L125),5)</f>
        <v>68495.240000000005</v>
      </c>
      <c r="M126" s="32">
        <f>ROUND(M104+M108+M111+SUM(M115:M116)+SUM(M120:M125),5)</f>
        <v>61035.12</v>
      </c>
      <c r="N126" s="32">
        <f>ROUND((L126-M126),5)</f>
        <v>7460.12</v>
      </c>
      <c r="O126" s="32">
        <f>ROUND(O104+O108+O111+SUM(O115:O116)+SUM(O120:O125),5)</f>
        <v>76552.47</v>
      </c>
    </row>
    <row r="127" spans="1:15" ht="15.75" thickBot="1" x14ac:dyDescent="0.3">
      <c r="A127" s="25"/>
      <c r="B127" s="25"/>
      <c r="C127" s="25"/>
      <c r="D127" s="25"/>
      <c r="E127" s="25"/>
      <c r="F127" s="25" t="s">
        <v>141</v>
      </c>
      <c r="G127" s="25"/>
      <c r="H127" s="25"/>
      <c r="I127" s="31">
        <v>0</v>
      </c>
      <c r="J127" s="31">
        <v>0</v>
      </c>
      <c r="K127" s="31">
        <f>ROUND((I127-J127),5)</f>
        <v>0</v>
      </c>
      <c r="L127" s="31">
        <v>0</v>
      </c>
      <c r="M127" s="31">
        <v>0</v>
      </c>
      <c r="N127" s="31">
        <f>ROUND((L127-M127),5)</f>
        <v>0</v>
      </c>
      <c r="O127" s="31">
        <v>-3249.18</v>
      </c>
    </row>
    <row r="128" spans="1:15" x14ac:dyDescent="0.25">
      <c r="A128" s="25"/>
      <c r="B128" s="25"/>
      <c r="C128" s="25"/>
      <c r="D128" s="25"/>
      <c r="E128" s="25" t="s">
        <v>142</v>
      </c>
      <c r="F128" s="25"/>
      <c r="G128" s="25"/>
      <c r="H128" s="25"/>
      <c r="I128" s="32">
        <f>ROUND(I96+I103+SUM(I126:I127),5)</f>
        <v>34048.29</v>
      </c>
      <c r="J128" s="32">
        <f>ROUND(J96+J103+SUM(J126:J127),5)</f>
        <v>36020.65</v>
      </c>
      <c r="K128" s="32">
        <f>ROUND((I128-J128),5)</f>
        <v>-1972.36</v>
      </c>
      <c r="L128" s="32">
        <f>ROUND(L96+L103+SUM(L126:L127),5)</f>
        <v>347692.7</v>
      </c>
      <c r="M128" s="32">
        <f>ROUND(M96+M103+SUM(M126:M127),5)</f>
        <v>333672.67</v>
      </c>
      <c r="N128" s="32">
        <f>ROUND((L128-M128),5)</f>
        <v>14020.03</v>
      </c>
      <c r="O128" s="32">
        <f>ROUND(O96+O103+SUM(O126:O127),5)</f>
        <v>408138.67</v>
      </c>
    </row>
    <row r="129" spans="1:15" x14ac:dyDescent="0.25">
      <c r="A129" s="25"/>
      <c r="B129" s="25"/>
      <c r="C129" s="25"/>
      <c r="D129" s="25"/>
      <c r="E129" s="25" t="s">
        <v>143</v>
      </c>
      <c r="F129" s="25"/>
      <c r="G129" s="25"/>
      <c r="H129" s="25"/>
      <c r="I129" s="32"/>
      <c r="J129" s="32"/>
      <c r="K129" s="32"/>
      <c r="L129" s="32"/>
      <c r="M129" s="32"/>
      <c r="N129" s="32"/>
      <c r="O129" s="32"/>
    </row>
    <row r="130" spans="1:15" x14ac:dyDescent="0.25">
      <c r="A130" s="25"/>
      <c r="B130" s="25"/>
      <c r="C130" s="25"/>
      <c r="D130" s="25"/>
      <c r="E130" s="25"/>
      <c r="F130" s="25" t="s">
        <v>144</v>
      </c>
      <c r="G130" s="25"/>
      <c r="H130" s="25"/>
      <c r="I130" s="32">
        <v>0</v>
      </c>
      <c r="J130" s="32">
        <v>0</v>
      </c>
      <c r="K130" s="32">
        <f t="shared" ref="K130:K140" si="10">ROUND((I130-J130),5)</f>
        <v>0</v>
      </c>
      <c r="L130" s="32">
        <v>153</v>
      </c>
      <c r="M130" s="32">
        <v>150</v>
      </c>
      <c r="N130" s="32">
        <f t="shared" ref="N130:N140" si="11">ROUND((L130-M130),5)</f>
        <v>3</v>
      </c>
      <c r="O130" s="32">
        <v>150</v>
      </c>
    </row>
    <row r="131" spans="1:15" x14ac:dyDescent="0.25">
      <c r="A131" s="25"/>
      <c r="B131" s="25"/>
      <c r="C131" s="25"/>
      <c r="D131" s="25"/>
      <c r="E131" s="25"/>
      <c r="F131" s="25" t="s">
        <v>145</v>
      </c>
      <c r="G131" s="25"/>
      <c r="H131" s="25"/>
      <c r="I131" s="32">
        <v>689.34</v>
      </c>
      <c r="J131" s="32">
        <v>811.4</v>
      </c>
      <c r="K131" s="32">
        <f t="shared" si="10"/>
        <v>-122.06</v>
      </c>
      <c r="L131" s="32">
        <v>7259.58</v>
      </c>
      <c r="M131" s="32">
        <v>8038.18</v>
      </c>
      <c r="N131" s="32">
        <f t="shared" si="11"/>
        <v>-778.6</v>
      </c>
      <c r="O131" s="32">
        <v>9660.98</v>
      </c>
    </row>
    <row r="132" spans="1:15" x14ac:dyDescent="0.25">
      <c r="A132" s="25"/>
      <c r="B132" s="25"/>
      <c r="C132" s="25"/>
      <c r="D132" s="25"/>
      <c r="E132" s="25"/>
      <c r="F132" s="25" t="s">
        <v>146</v>
      </c>
      <c r="G132" s="25"/>
      <c r="H132" s="25"/>
      <c r="I132" s="32">
        <v>351.92</v>
      </c>
      <c r="J132" s="32">
        <v>351.92</v>
      </c>
      <c r="K132" s="32">
        <f t="shared" si="10"/>
        <v>0</v>
      </c>
      <c r="L132" s="32">
        <v>3519.2</v>
      </c>
      <c r="M132" s="32">
        <v>3519.2</v>
      </c>
      <c r="N132" s="32">
        <f t="shared" si="11"/>
        <v>0</v>
      </c>
      <c r="O132" s="32">
        <v>4223.04</v>
      </c>
    </row>
    <row r="133" spans="1:15" x14ac:dyDescent="0.25">
      <c r="A133" s="25"/>
      <c r="B133" s="25"/>
      <c r="C133" s="25"/>
      <c r="D133" s="25"/>
      <c r="E133" s="25"/>
      <c r="F133" s="25" t="s">
        <v>147</v>
      </c>
      <c r="G133" s="25"/>
      <c r="H133" s="25"/>
      <c r="I133" s="32">
        <v>40.26</v>
      </c>
      <c r="J133" s="32">
        <v>14</v>
      </c>
      <c r="K133" s="32">
        <f t="shared" si="10"/>
        <v>26.26</v>
      </c>
      <c r="L133" s="32">
        <v>859.79</v>
      </c>
      <c r="M133" s="32">
        <v>768.12</v>
      </c>
      <c r="N133" s="32">
        <f t="shared" si="11"/>
        <v>91.67</v>
      </c>
      <c r="O133" s="32">
        <v>1047.48</v>
      </c>
    </row>
    <row r="134" spans="1:15" x14ac:dyDescent="0.25">
      <c r="A134" s="25"/>
      <c r="B134" s="25"/>
      <c r="C134" s="25"/>
      <c r="D134" s="25"/>
      <c r="E134" s="25"/>
      <c r="F134" s="25" t="s">
        <v>148</v>
      </c>
      <c r="G134" s="25"/>
      <c r="H134" s="25"/>
      <c r="I134" s="32">
        <v>988.95</v>
      </c>
      <c r="J134" s="32">
        <v>703.95</v>
      </c>
      <c r="K134" s="32">
        <f t="shared" si="10"/>
        <v>285</v>
      </c>
      <c r="L134" s="32">
        <v>9435.75</v>
      </c>
      <c r="M134" s="32">
        <v>10303.35</v>
      </c>
      <c r="N134" s="32">
        <f t="shared" si="11"/>
        <v>-867.6</v>
      </c>
      <c r="O134" s="32">
        <v>12154.5</v>
      </c>
    </row>
    <row r="135" spans="1:15" x14ac:dyDescent="0.25">
      <c r="A135" s="25"/>
      <c r="B135" s="25"/>
      <c r="C135" s="25"/>
      <c r="D135" s="25"/>
      <c r="E135" s="25"/>
      <c r="F135" s="25" t="s">
        <v>149</v>
      </c>
      <c r="G135" s="25"/>
      <c r="H135" s="25"/>
      <c r="I135" s="32">
        <v>0</v>
      </c>
      <c r="J135" s="32">
        <v>0</v>
      </c>
      <c r="K135" s="32">
        <f t="shared" si="10"/>
        <v>0</v>
      </c>
      <c r="L135" s="32">
        <v>200</v>
      </c>
      <c r="M135" s="32">
        <v>200</v>
      </c>
      <c r="N135" s="32">
        <f t="shared" si="11"/>
        <v>0</v>
      </c>
      <c r="O135" s="32">
        <v>200</v>
      </c>
    </row>
    <row r="136" spans="1:15" ht="15.75" thickBot="1" x14ac:dyDescent="0.3">
      <c r="A136" s="25"/>
      <c r="B136" s="25"/>
      <c r="C136" s="25"/>
      <c r="D136" s="25"/>
      <c r="E136" s="25"/>
      <c r="F136" s="25" t="s">
        <v>150</v>
      </c>
      <c r="G136" s="25"/>
      <c r="H136" s="25"/>
      <c r="I136" s="31">
        <v>5106.57</v>
      </c>
      <c r="J136" s="31">
        <v>5078.8500000000004</v>
      </c>
      <c r="K136" s="31">
        <f t="shared" si="10"/>
        <v>27.72</v>
      </c>
      <c r="L136" s="31">
        <v>48306.36</v>
      </c>
      <c r="M136" s="31">
        <v>47804.83</v>
      </c>
      <c r="N136" s="31">
        <f t="shared" si="11"/>
        <v>501.53</v>
      </c>
      <c r="O136" s="31">
        <v>56907.63</v>
      </c>
    </row>
    <row r="137" spans="1:15" x14ac:dyDescent="0.25">
      <c r="A137" s="25"/>
      <c r="B137" s="25"/>
      <c r="C137" s="25"/>
      <c r="D137" s="25"/>
      <c r="E137" s="25" t="s">
        <v>151</v>
      </c>
      <c r="F137" s="25"/>
      <c r="G137" s="25"/>
      <c r="H137" s="25"/>
      <c r="I137" s="32">
        <f>ROUND(SUM(I129:I136),5)</f>
        <v>7177.04</v>
      </c>
      <c r="J137" s="32">
        <f>ROUND(SUM(J129:J136),5)</f>
        <v>6960.12</v>
      </c>
      <c r="K137" s="32">
        <f t="shared" si="10"/>
        <v>216.92</v>
      </c>
      <c r="L137" s="32">
        <f>ROUND(SUM(L129:L136),5)</f>
        <v>69733.679999999993</v>
      </c>
      <c r="M137" s="32">
        <f>ROUND(SUM(M129:M136),5)</f>
        <v>70783.679999999993</v>
      </c>
      <c r="N137" s="32">
        <f t="shared" si="11"/>
        <v>-1050</v>
      </c>
      <c r="O137" s="32">
        <f>ROUND(SUM(O129:O136),5)</f>
        <v>84343.63</v>
      </c>
    </row>
    <row r="138" spans="1:15" ht="15.75" thickBot="1" x14ac:dyDescent="0.3">
      <c r="A138" s="25"/>
      <c r="B138" s="25"/>
      <c r="C138" s="25"/>
      <c r="D138" s="25"/>
      <c r="E138" s="25" t="s">
        <v>152</v>
      </c>
      <c r="F138" s="25"/>
      <c r="G138" s="25"/>
      <c r="H138" s="25"/>
      <c r="I138" s="33">
        <v>10058.799999999999</v>
      </c>
      <c r="J138" s="33">
        <v>9782.32</v>
      </c>
      <c r="K138" s="33">
        <f t="shared" si="10"/>
        <v>276.48</v>
      </c>
      <c r="L138" s="33">
        <v>94724.1</v>
      </c>
      <c r="M138" s="33">
        <v>83353.02</v>
      </c>
      <c r="N138" s="33">
        <f t="shared" si="11"/>
        <v>11371.08</v>
      </c>
      <c r="O138" s="33">
        <v>102167.92</v>
      </c>
    </row>
    <row r="139" spans="1:15" ht="15.75" thickBot="1" x14ac:dyDescent="0.3">
      <c r="A139" s="25"/>
      <c r="B139" s="25"/>
      <c r="C139" s="25"/>
      <c r="D139" s="25" t="s">
        <v>153</v>
      </c>
      <c r="E139" s="25"/>
      <c r="F139" s="25"/>
      <c r="G139" s="25"/>
      <c r="H139" s="25"/>
      <c r="I139" s="34">
        <f>ROUND(I34+I50+I56+I59+I62+I68+I75+SUM(I79:I80)+I86+I89+I95+I128+SUM(I137:I138),5)</f>
        <v>84345.07</v>
      </c>
      <c r="J139" s="34">
        <f>ROUND(J34+J50+J56+J59+J62+J68+J75+SUM(J79:J80)+J86+J89+J95+J128+SUM(J137:J138),5)</f>
        <v>84299.26</v>
      </c>
      <c r="K139" s="34">
        <f t="shared" si="10"/>
        <v>45.81</v>
      </c>
      <c r="L139" s="34">
        <f>ROUND(L34+L50+L56+L59+L62+L68+L75+SUM(L79:L80)+L86+L89+L95+L128+SUM(L137:L138),5)</f>
        <v>824882.43</v>
      </c>
      <c r="M139" s="34">
        <f>ROUND(M34+M50+M56+M59+M62+M68+M75+SUM(M79:M80)+M86+M89+M95+M128+SUM(M137:M138),5)</f>
        <v>791352.97</v>
      </c>
      <c r="N139" s="34">
        <f t="shared" si="11"/>
        <v>33529.46</v>
      </c>
      <c r="O139" s="34">
        <f>ROUND(O34+O50+O56+O59+O62+O68+O75+SUM(O79:O80)+O86+O89+O95+O128+SUM(O137:O138),5)</f>
        <v>958019.13</v>
      </c>
    </row>
    <row r="140" spans="1:15" x14ac:dyDescent="0.25">
      <c r="A140" s="25"/>
      <c r="B140" s="25" t="s">
        <v>154</v>
      </c>
      <c r="C140" s="25"/>
      <c r="D140" s="25"/>
      <c r="E140" s="25"/>
      <c r="F140" s="25"/>
      <c r="G140" s="25"/>
      <c r="H140" s="25"/>
      <c r="I140" s="32">
        <f>ROUND(I3+I33-I139,5)</f>
        <v>26742.97</v>
      </c>
      <c r="J140" s="32">
        <f>ROUND(J3+J33-J139,5)</f>
        <v>28876.77</v>
      </c>
      <c r="K140" s="32">
        <f t="shared" si="10"/>
        <v>-2133.8000000000002</v>
      </c>
      <c r="L140" s="32">
        <f>ROUND(L3+L33-L139,5)</f>
        <v>235998.54</v>
      </c>
      <c r="M140" s="32">
        <f>ROUND(M3+M33-M139,5)</f>
        <v>252486.2</v>
      </c>
      <c r="N140" s="32">
        <f t="shared" si="11"/>
        <v>-16487.66</v>
      </c>
      <c r="O140" s="32">
        <f>ROUND(O3+O33-O139,5)</f>
        <v>285278.92</v>
      </c>
    </row>
    <row r="141" spans="1:15" x14ac:dyDescent="0.25">
      <c r="A141" s="25"/>
      <c r="B141" s="25" t="s">
        <v>155</v>
      </c>
      <c r="C141" s="25"/>
      <c r="D141" s="25"/>
      <c r="E141" s="25"/>
      <c r="F141" s="25"/>
      <c r="G141" s="25"/>
      <c r="H141" s="25"/>
      <c r="I141" s="32"/>
      <c r="J141" s="32"/>
      <c r="K141" s="32"/>
      <c r="L141" s="32"/>
      <c r="M141" s="32"/>
      <c r="N141" s="32"/>
      <c r="O141" s="32"/>
    </row>
    <row r="142" spans="1:15" x14ac:dyDescent="0.25">
      <c r="A142" s="25"/>
      <c r="B142" s="25"/>
      <c r="C142" s="25" t="s">
        <v>156</v>
      </c>
      <c r="D142" s="25"/>
      <c r="E142" s="25"/>
      <c r="F142" s="25"/>
      <c r="G142" s="25"/>
      <c r="H142" s="25"/>
      <c r="I142" s="32"/>
      <c r="J142" s="32"/>
      <c r="K142" s="32"/>
      <c r="L142" s="32"/>
      <c r="M142" s="32"/>
      <c r="N142" s="32"/>
      <c r="O142" s="32"/>
    </row>
    <row r="143" spans="1:15" x14ac:dyDescent="0.25">
      <c r="A143" s="25"/>
      <c r="B143" s="25"/>
      <c r="C143" s="25"/>
      <c r="D143" s="25" t="s">
        <v>157</v>
      </c>
      <c r="E143" s="25"/>
      <c r="F143" s="25"/>
      <c r="G143" s="25"/>
      <c r="H143" s="25"/>
      <c r="I143" s="32">
        <v>15</v>
      </c>
      <c r="J143" s="32">
        <v>0</v>
      </c>
      <c r="K143" s="32">
        <f t="shared" ref="K143:K148" si="12">ROUND((I143-J143),5)</f>
        <v>15</v>
      </c>
      <c r="L143" s="32">
        <v>90</v>
      </c>
      <c r="M143" s="32">
        <v>0</v>
      </c>
      <c r="N143" s="32">
        <f t="shared" ref="N143:N148" si="13">ROUND((L143-M143),5)</f>
        <v>90</v>
      </c>
      <c r="O143" s="32">
        <v>60</v>
      </c>
    </row>
    <row r="144" spans="1:15" x14ac:dyDescent="0.25">
      <c r="A144" s="25"/>
      <c r="B144" s="25"/>
      <c r="C144" s="25"/>
      <c r="D144" s="25" t="s">
        <v>158</v>
      </c>
      <c r="E144" s="25"/>
      <c r="F144" s="25"/>
      <c r="G144" s="25"/>
      <c r="H144" s="25"/>
      <c r="I144" s="32">
        <v>0</v>
      </c>
      <c r="J144" s="32">
        <v>440</v>
      </c>
      <c r="K144" s="32">
        <f t="shared" si="12"/>
        <v>-440</v>
      </c>
      <c r="L144" s="32">
        <v>300</v>
      </c>
      <c r="M144" s="32">
        <v>2062</v>
      </c>
      <c r="N144" s="32">
        <f t="shared" si="13"/>
        <v>-1762</v>
      </c>
      <c r="O144" s="32">
        <v>2302</v>
      </c>
    </row>
    <row r="145" spans="1:15" ht="15.75" thickBot="1" x14ac:dyDescent="0.3">
      <c r="A145" s="25"/>
      <c r="B145" s="25"/>
      <c r="C145" s="25"/>
      <c r="D145" s="25" t="s">
        <v>159</v>
      </c>
      <c r="E145" s="25"/>
      <c r="F145" s="25"/>
      <c r="G145" s="25"/>
      <c r="H145" s="25"/>
      <c r="I145" s="33">
        <v>331.55</v>
      </c>
      <c r="J145" s="33">
        <v>300.2</v>
      </c>
      <c r="K145" s="33">
        <f t="shared" si="12"/>
        <v>31.35</v>
      </c>
      <c r="L145" s="33">
        <v>3046.42</v>
      </c>
      <c r="M145" s="33">
        <v>2944.39</v>
      </c>
      <c r="N145" s="33">
        <f t="shared" si="13"/>
        <v>102.03</v>
      </c>
      <c r="O145" s="33">
        <v>3543.57</v>
      </c>
    </row>
    <row r="146" spans="1:15" ht="15.75" thickBot="1" x14ac:dyDescent="0.3">
      <c r="A146" s="25"/>
      <c r="B146" s="25"/>
      <c r="C146" s="25" t="s">
        <v>160</v>
      </c>
      <c r="D146" s="25"/>
      <c r="E146" s="25"/>
      <c r="F146" s="25"/>
      <c r="G146" s="25"/>
      <c r="H146" s="25"/>
      <c r="I146" s="35">
        <f>ROUND(SUM(I142:I145),5)</f>
        <v>346.55</v>
      </c>
      <c r="J146" s="35">
        <f>ROUND(SUM(J142:J145),5)</f>
        <v>740.2</v>
      </c>
      <c r="K146" s="35">
        <f t="shared" si="12"/>
        <v>-393.65</v>
      </c>
      <c r="L146" s="35">
        <f>ROUND(SUM(L142:L145),5)</f>
        <v>3436.42</v>
      </c>
      <c r="M146" s="35">
        <f>ROUND(SUM(M142:M145),5)</f>
        <v>5006.3900000000003</v>
      </c>
      <c r="N146" s="35">
        <f t="shared" si="13"/>
        <v>-1569.97</v>
      </c>
      <c r="O146" s="35">
        <f>ROUND(SUM(O142:O145),5)</f>
        <v>5905.57</v>
      </c>
    </row>
    <row r="147" spans="1:15" ht="15.75" thickBot="1" x14ac:dyDescent="0.3">
      <c r="A147" s="25"/>
      <c r="B147" s="25" t="s">
        <v>164</v>
      </c>
      <c r="C147" s="25"/>
      <c r="D147" s="25"/>
      <c r="E147" s="25"/>
      <c r="F147" s="25"/>
      <c r="G147" s="25"/>
      <c r="H147" s="25"/>
      <c r="I147" s="35">
        <f>ROUND(I141+I146,5)</f>
        <v>346.55</v>
      </c>
      <c r="J147" s="35">
        <f>ROUND(J141+J146,5)</f>
        <v>740.2</v>
      </c>
      <c r="K147" s="35">
        <f t="shared" si="12"/>
        <v>-393.65</v>
      </c>
      <c r="L147" s="35">
        <f>ROUND(L141+L146,5)</f>
        <v>3436.42</v>
      </c>
      <c r="M147" s="35">
        <f>ROUND(M141+M146,5)</f>
        <v>5006.3900000000003</v>
      </c>
      <c r="N147" s="35">
        <f t="shared" si="13"/>
        <v>-1569.97</v>
      </c>
      <c r="O147" s="35">
        <f>ROUND(O141+O146,5)</f>
        <v>5905.57</v>
      </c>
    </row>
    <row r="148" spans="1:15" s="37" customFormat="1" ht="12" thickBot="1" x14ac:dyDescent="0.25">
      <c r="A148" s="25" t="s">
        <v>165</v>
      </c>
      <c r="B148" s="25"/>
      <c r="C148" s="25"/>
      <c r="D148" s="25"/>
      <c r="E148" s="25"/>
      <c r="F148" s="25"/>
      <c r="G148" s="25"/>
      <c r="H148" s="25"/>
      <c r="I148" s="36">
        <f>ROUND(I140+I147,5)</f>
        <v>27089.52</v>
      </c>
      <c r="J148" s="36">
        <f>ROUND(J140+J147,5)</f>
        <v>29616.97</v>
      </c>
      <c r="K148" s="36">
        <f t="shared" si="12"/>
        <v>-2527.4499999999998</v>
      </c>
      <c r="L148" s="36">
        <f>ROUND(L140+L147,5)</f>
        <v>239434.96</v>
      </c>
      <c r="M148" s="36">
        <f>ROUND(M140+M147,5)</f>
        <v>257492.59</v>
      </c>
      <c r="N148" s="36">
        <f t="shared" si="13"/>
        <v>-18057.63</v>
      </c>
      <c r="O148" s="36">
        <f>ROUND(O140+O147,5)</f>
        <v>291184.49</v>
      </c>
    </row>
    <row r="149" spans="1:15" ht="15.75" thickTop="1" x14ac:dyDescent="0.25"/>
  </sheetData>
  <pageMargins left="0.7" right="0.7" top="0.75" bottom="0.75" header="0.1" footer="0.3"/>
  <pageSetup orientation="portrait" r:id="rId1"/>
  <headerFooter>
    <oddHeader>&amp;L&amp;"Arial,Bold"&amp;8 3:20 PM
&amp;"Arial,Bold"&amp;8 11/10/22
&amp;"Arial,Bold"&amp;8 Accrual Basis&amp;C&amp;"Arial,Bold"&amp;12 Rental Concepts, LLC
&amp;"Arial,Bold"&amp;14 P&amp;&amp;L Budget Performance 2401 Jacksonville
&amp;"Arial,Bold"&amp;10 October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073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3073" r:id="rId4" name="FILTER"/>
      </mc:Fallback>
    </mc:AlternateContent>
    <mc:AlternateContent xmlns:mc="http://schemas.openxmlformats.org/markup-compatibility/2006">
      <mc:Choice Requires="x14">
        <control shapeId="3074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3074" r:id="rId6" name="HEAD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E0D2-BCF9-4E80-BC0F-6F3F50DF296B}">
  <sheetPr codeName="Sheet2"/>
  <dimension ref="A1:L147"/>
  <sheetViews>
    <sheetView workbookViewId="0">
      <pane xSplit="8" ySplit="2" topLeftCell="I3" activePane="bottomRight" state="frozenSplit"/>
      <selection pane="topRight" activeCell="I1" sqref="I1"/>
      <selection pane="bottomLeft" activeCell="A3" sqref="A3"/>
      <selection pane="bottomRight" activeCell="T8" sqref="T8"/>
    </sheetView>
  </sheetViews>
  <sheetFormatPr defaultRowHeight="15" x14ac:dyDescent="0.25"/>
  <cols>
    <col min="1" max="7" width="3" style="51" customWidth="1"/>
    <col min="8" max="8" width="35.140625" style="51" customWidth="1"/>
    <col min="9" max="10" width="10" style="41" bestFit="1" customWidth="1"/>
    <col min="11" max="11" width="8.42578125" style="41" bestFit="1" customWidth="1"/>
    <col min="12" max="12" width="8.7109375" style="41" bestFit="1" customWidth="1"/>
  </cols>
  <sheetData>
    <row r="1" spans="1:12" ht="15.75" thickBot="1" x14ac:dyDescent="0.3">
      <c r="A1" s="25"/>
      <c r="B1" s="25"/>
      <c r="C1" s="25"/>
      <c r="D1" s="25"/>
      <c r="E1" s="25"/>
      <c r="F1" s="25"/>
      <c r="G1" s="25"/>
      <c r="H1" s="25"/>
      <c r="I1" s="42"/>
      <c r="J1" s="42"/>
      <c r="K1" s="42"/>
      <c r="L1" s="42"/>
    </row>
    <row r="2" spans="1:12" s="40" customFormat="1" ht="16.5" thickTop="1" thickBot="1" x14ac:dyDescent="0.3">
      <c r="A2" s="49"/>
      <c r="B2" s="49"/>
      <c r="C2" s="49"/>
      <c r="D2" s="49"/>
      <c r="E2" s="49"/>
      <c r="F2" s="49"/>
      <c r="G2" s="49"/>
      <c r="H2" s="49"/>
      <c r="I2" s="50" t="s">
        <v>3</v>
      </c>
      <c r="J2" s="50" t="s">
        <v>599</v>
      </c>
      <c r="K2" s="50" t="s">
        <v>600</v>
      </c>
      <c r="L2" s="50" t="s">
        <v>601</v>
      </c>
    </row>
    <row r="3" spans="1:12" ht="15.75" thickTop="1" x14ac:dyDescent="0.25">
      <c r="A3" s="25"/>
      <c r="B3" s="25" t="s">
        <v>5</v>
      </c>
      <c r="C3" s="25"/>
      <c r="D3" s="25"/>
      <c r="E3" s="25"/>
      <c r="F3" s="25"/>
      <c r="G3" s="25"/>
      <c r="H3" s="25"/>
      <c r="I3" s="32"/>
      <c r="J3" s="32"/>
      <c r="K3" s="32"/>
      <c r="L3" s="43"/>
    </row>
    <row r="4" spans="1:12" x14ac:dyDescent="0.25">
      <c r="A4" s="25"/>
      <c r="B4" s="25"/>
      <c r="C4" s="25"/>
      <c r="D4" s="25" t="s">
        <v>6</v>
      </c>
      <c r="E4" s="25"/>
      <c r="F4" s="25"/>
      <c r="G4" s="25"/>
      <c r="H4" s="25"/>
      <c r="I4" s="32"/>
      <c r="J4" s="32"/>
      <c r="K4" s="32"/>
      <c r="L4" s="43"/>
    </row>
    <row r="5" spans="1:12" x14ac:dyDescent="0.25">
      <c r="A5" s="25"/>
      <c r="B5" s="25"/>
      <c r="C5" s="25"/>
      <c r="D5" s="25"/>
      <c r="E5" s="25" t="s">
        <v>7</v>
      </c>
      <c r="F5" s="25"/>
      <c r="G5" s="25"/>
      <c r="H5" s="25"/>
      <c r="I5" s="32">
        <v>1003837.14</v>
      </c>
      <c r="J5" s="32">
        <v>940649.73</v>
      </c>
      <c r="K5" s="32">
        <f t="shared" ref="K5:K17" si="0">ROUND((I5-J5),5)</f>
        <v>63187.41</v>
      </c>
      <c r="L5" s="43">
        <f t="shared" ref="L5:L17" si="1">ROUND(IF(I5=0, IF(J5=0, 0, SIGN(-J5)), IF(J5=0, SIGN(I5), (I5-J5)/ABS(J5))),5)</f>
        <v>6.7169999999999994E-2</v>
      </c>
    </row>
    <row r="6" spans="1:12" x14ac:dyDescent="0.25">
      <c r="A6" s="25"/>
      <c r="B6" s="25"/>
      <c r="C6" s="25"/>
      <c r="D6" s="25"/>
      <c r="E6" s="25" t="s">
        <v>8</v>
      </c>
      <c r="F6" s="25"/>
      <c r="G6" s="25"/>
      <c r="H6" s="25"/>
      <c r="I6" s="32">
        <v>128758.92</v>
      </c>
      <c r="J6" s="32">
        <v>162357.49</v>
      </c>
      <c r="K6" s="32">
        <f t="shared" si="0"/>
        <v>-33598.57</v>
      </c>
      <c r="L6" s="43">
        <f t="shared" si="1"/>
        <v>-0.20694000000000001</v>
      </c>
    </row>
    <row r="7" spans="1:12" x14ac:dyDescent="0.25">
      <c r="A7" s="25"/>
      <c r="B7" s="25"/>
      <c r="C7" s="25"/>
      <c r="D7" s="25"/>
      <c r="E7" s="25" t="s">
        <v>9</v>
      </c>
      <c r="F7" s="25"/>
      <c r="G7" s="25"/>
      <c r="H7" s="25"/>
      <c r="I7" s="32">
        <v>188160.72</v>
      </c>
      <c r="J7" s="32">
        <v>170813.05</v>
      </c>
      <c r="K7" s="32">
        <f t="shared" si="0"/>
        <v>17347.669999999998</v>
      </c>
      <c r="L7" s="43">
        <f t="shared" si="1"/>
        <v>0.10156</v>
      </c>
    </row>
    <row r="8" spans="1:12" x14ac:dyDescent="0.25">
      <c r="A8" s="25"/>
      <c r="B8" s="25"/>
      <c r="C8" s="25"/>
      <c r="D8" s="25"/>
      <c r="E8" s="25" t="s">
        <v>10</v>
      </c>
      <c r="F8" s="25"/>
      <c r="G8" s="25"/>
      <c r="H8" s="25"/>
      <c r="I8" s="32">
        <v>101279.86</v>
      </c>
      <c r="J8" s="32">
        <v>113638.31</v>
      </c>
      <c r="K8" s="32">
        <f t="shared" si="0"/>
        <v>-12358.45</v>
      </c>
      <c r="L8" s="43">
        <f t="shared" si="1"/>
        <v>-0.10875</v>
      </c>
    </row>
    <row r="9" spans="1:12" x14ac:dyDescent="0.25">
      <c r="A9" s="25"/>
      <c r="B9" s="25"/>
      <c r="C9" s="25"/>
      <c r="D9" s="25"/>
      <c r="E9" s="25" t="s">
        <v>11</v>
      </c>
      <c r="F9" s="25"/>
      <c r="G9" s="25"/>
      <c r="H9" s="25"/>
      <c r="I9" s="32">
        <v>25</v>
      </c>
      <c r="J9" s="32">
        <v>25</v>
      </c>
      <c r="K9" s="32">
        <f t="shared" si="0"/>
        <v>0</v>
      </c>
      <c r="L9" s="43">
        <f t="shared" si="1"/>
        <v>0</v>
      </c>
    </row>
    <row r="10" spans="1:12" x14ac:dyDescent="0.25">
      <c r="A10" s="25"/>
      <c r="B10" s="25"/>
      <c r="C10" s="25"/>
      <c r="D10" s="25"/>
      <c r="E10" s="25" t="s">
        <v>12</v>
      </c>
      <c r="F10" s="25"/>
      <c r="G10" s="25"/>
      <c r="H10" s="25"/>
      <c r="I10" s="32">
        <v>72449.320000000007</v>
      </c>
      <c r="J10" s="32">
        <v>82476.44</v>
      </c>
      <c r="K10" s="32">
        <f t="shared" si="0"/>
        <v>-10027.120000000001</v>
      </c>
      <c r="L10" s="43">
        <f t="shared" si="1"/>
        <v>-0.12157999999999999</v>
      </c>
    </row>
    <row r="11" spans="1:12" x14ac:dyDescent="0.25">
      <c r="A11" s="25"/>
      <c r="B11" s="25"/>
      <c r="C11" s="25"/>
      <c r="D11" s="25"/>
      <c r="E11" s="25" t="s">
        <v>13</v>
      </c>
      <c r="F11" s="25"/>
      <c r="G11" s="25"/>
      <c r="H11" s="25"/>
      <c r="I11" s="32">
        <v>65772.09</v>
      </c>
      <c r="J11" s="32">
        <v>65662.399999999994</v>
      </c>
      <c r="K11" s="32">
        <f t="shared" si="0"/>
        <v>109.69</v>
      </c>
      <c r="L11" s="43">
        <f t="shared" si="1"/>
        <v>1.67E-3</v>
      </c>
    </row>
    <row r="12" spans="1:12" x14ac:dyDescent="0.25">
      <c r="A12" s="25"/>
      <c r="B12" s="25"/>
      <c r="C12" s="25"/>
      <c r="D12" s="25"/>
      <c r="E12" s="25" t="s">
        <v>14</v>
      </c>
      <c r="F12" s="25"/>
      <c r="G12" s="25"/>
      <c r="H12" s="25"/>
      <c r="I12" s="32">
        <v>14086.47</v>
      </c>
      <c r="J12" s="32">
        <v>13070.89</v>
      </c>
      <c r="K12" s="32">
        <f t="shared" si="0"/>
        <v>1015.58</v>
      </c>
      <c r="L12" s="43">
        <f t="shared" si="1"/>
        <v>7.7700000000000005E-2</v>
      </c>
    </row>
    <row r="13" spans="1:12" x14ac:dyDescent="0.25">
      <c r="A13" s="25"/>
      <c r="B13" s="25"/>
      <c r="C13" s="25"/>
      <c r="D13" s="25"/>
      <c r="E13" s="25" t="s">
        <v>15</v>
      </c>
      <c r="F13" s="25"/>
      <c r="G13" s="25"/>
      <c r="H13" s="25"/>
      <c r="I13" s="32">
        <v>0</v>
      </c>
      <c r="J13" s="32">
        <v>0</v>
      </c>
      <c r="K13" s="32">
        <f t="shared" si="0"/>
        <v>0</v>
      </c>
      <c r="L13" s="43">
        <f t="shared" si="1"/>
        <v>0</v>
      </c>
    </row>
    <row r="14" spans="1:12" x14ac:dyDescent="0.25">
      <c r="A14" s="25"/>
      <c r="B14" s="25"/>
      <c r="C14" s="25"/>
      <c r="D14" s="25"/>
      <c r="E14" s="25" t="s">
        <v>16</v>
      </c>
      <c r="F14" s="25"/>
      <c r="G14" s="25"/>
      <c r="H14" s="25"/>
      <c r="I14" s="32">
        <v>35429.31</v>
      </c>
      <c r="J14" s="32">
        <v>25074.84</v>
      </c>
      <c r="K14" s="32">
        <f t="shared" si="0"/>
        <v>10354.469999999999</v>
      </c>
      <c r="L14" s="43">
        <f t="shared" si="1"/>
        <v>0.41293999999999997</v>
      </c>
    </row>
    <row r="15" spans="1:12" x14ac:dyDescent="0.25">
      <c r="A15" s="25"/>
      <c r="B15" s="25"/>
      <c r="C15" s="25"/>
      <c r="D15" s="25"/>
      <c r="E15" s="25" t="s">
        <v>17</v>
      </c>
      <c r="F15" s="25"/>
      <c r="G15" s="25"/>
      <c r="H15" s="25"/>
      <c r="I15" s="32">
        <v>35841.97</v>
      </c>
      <c r="J15" s="32">
        <v>46567.16</v>
      </c>
      <c r="K15" s="32">
        <f t="shared" si="0"/>
        <v>-10725.19</v>
      </c>
      <c r="L15" s="43">
        <f t="shared" si="1"/>
        <v>-0.23032</v>
      </c>
    </row>
    <row r="16" spans="1:12" ht="15.75" thickBot="1" x14ac:dyDescent="0.3">
      <c r="A16" s="25"/>
      <c r="B16" s="25"/>
      <c r="C16" s="25"/>
      <c r="D16" s="25"/>
      <c r="E16" s="25" t="s">
        <v>18</v>
      </c>
      <c r="F16" s="25"/>
      <c r="G16" s="25"/>
      <c r="H16" s="25"/>
      <c r="I16" s="31">
        <v>-311</v>
      </c>
      <c r="J16" s="31">
        <v>0</v>
      </c>
      <c r="K16" s="31">
        <f t="shared" si="0"/>
        <v>-311</v>
      </c>
      <c r="L16" s="44">
        <f t="shared" si="1"/>
        <v>-1</v>
      </c>
    </row>
    <row r="17" spans="1:12" x14ac:dyDescent="0.25">
      <c r="A17" s="25"/>
      <c r="B17" s="25"/>
      <c r="C17" s="25"/>
      <c r="D17" s="25" t="s">
        <v>19</v>
      </c>
      <c r="E17" s="25"/>
      <c r="F17" s="25"/>
      <c r="G17" s="25"/>
      <c r="H17" s="25"/>
      <c r="I17" s="32">
        <f>ROUND(SUM(I4:I16),5)</f>
        <v>1645329.8</v>
      </c>
      <c r="J17" s="32">
        <f>ROUND(SUM(J4:J16),5)</f>
        <v>1620335.31</v>
      </c>
      <c r="K17" s="32">
        <f t="shared" si="0"/>
        <v>24994.49</v>
      </c>
      <c r="L17" s="43">
        <f t="shared" si="1"/>
        <v>1.5429999999999999E-2</v>
      </c>
    </row>
    <row r="18" spans="1:12" x14ac:dyDescent="0.25">
      <c r="A18" s="25"/>
      <c r="B18" s="25"/>
      <c r="C18" s="25"/>
      <c r="D18" s="25" t="s">
        <v>20</v>
      </c>
      <c r="E18" s="25"/>
      <c r="F18" s="25"/>
      <c r="G18" s="25"/>
      <c r="H18" s="25"/>
      <c r="I18" s="32"/>
      <c r="J18" s="32"/>
      <c r="K18" s="32"/>
      <c r="L18" s="43"/>
    </row>
    <row r="19" spans="1:12" x14ac:dyDescent="0.25">
      <c r="A19" s="25"/>
      <c r="B19" s="25"/>
      <c r="C19" s="25"/>
      <c r="D19" s="25"/>
      <c r="E19" s="25" t="s">
        <v>21</v>
      </c>
      <c r="F19" s="25"/>
      <c r="G19" s="25"/>
      <c r="H19" s="25"/>
      <c r="I19" s="32">
        <v>257224.5</v>
      </c>
      <c r="J19" s="32">
        <v>241405.29</v>
      </c>
      <c r="K19" s="32">
        <f>ROUND((I19-J19),5)</f>
        <v>15819.21</v>
      </c>
      <c r="L19" s="43">
        <f>ROUND(IF(I19=0, IF(J19=0, 0, SIGN(-J19)), IF(J19=0, SIGN(I19), (I19-J19)/ABS(J19))),5)</f>
        <v>6.5530000000000005E-2</v>
      </c>
    </row>
    <row r="20" spans="1:12" x14ac:dyDescent="0.25">
      <c r="A20" s="25"/>
      <c r="B20" s="25"/>
      <c r="C20" s="25"/>
      <c r="D20" s="25"/>
      <c r="E20" s="25" t="s">
        <v>22</v>
      </c>
      <c r="F20" s="25"/>
      <c r="G20" s="25"/>
      <c r="H20" s="25"/>
      <c r="I20" s="32"/>
      <c r="J20" s="32"/>
      <c r="K20" s="32"/>
      <c r="L20" s="43"/>
    </row>
    <row r="21" spans="1:12" x14ac:dyDescent="0.25">
      <c r="A21" s="25"/>
      <c r="B21" s="25"/>
      <c r="C21" s="25"/>
      <c r="D21" s="25"/>
      <c r="E21" s="25"/>
      <c r="F21" s="25" t="s">
        <v>23</v>
      </c>
      <c r="G21" s="25"/>
      <c r="H21" s="25"/>
      <c r="I21" s="32">
        <v>138175.57999999999</v>
      </c>
      <c r="J21" s="32">
        <v>129536.65</v>
      </c>
      <c r="K21" s="32">
        <f>ROUND((I21-J21),5)</f>
        <v>8638.93</v>
      </c>
      <c r="L21" s="43">
        <f>ROUND(IF(I21=0, IF(J21=0, 0, SIGN(-J21)), IF(J21=0, SIGN(I21), (I21-J21)/ABS(J21))),5)</f>
        <v>6.6689999999999999E-2</v>
      </c>
    </row>
    <row r="22" spans="1:12" x14ac:dyDescent="0.25">
      <c r="A22" s="25"/>
      <c r="B22" s="25"/>
      <c r="C22" s="25"/>
      <c r="D22" s="25"/>
      <c r="E22" s="25"/>
      <c r="F22" s="25" t="s">
        <v>24</v>
      </c>
      <c r="G22" s="25"/>
      <c r="H22" s="25"/>
      <c r="I22" s="32">
        <v>77215.72</v>
      </c>
      <c r="J22" s="32">
        <v>100618.99</v>
      </c>
      <c r="K22" s="32">
        <f>ROUND((I22-J22),5)</f>
        <v>-23403.27</v>
      </c>
      <c r="L22" s="43">
        <f>ROUND(IF(I22=0, IF(J22=0, 0, SIGN(-J22)), IF(J22=0, SIGN(I22), (I22-J22)/ABS(J22))),5)</f>
        <v>-0.23258999999999999</v>
      </c>
    </row>
    <row r="23" spans="1:12" x14ac:dyDescent="0.25">
      <c r="A23" s="25"/>
      <c r="B23" s="25"/>
      <c r="C23" s="25"/>
      <c r="D23" s="25"/>
      <c r="E23" s="25"/>
      <c r="F23" s="25" t="s">
        <v>25</v>
      </c>
      <c r="G23" s="25"/>
      <c r="H23" s="25"/>
      <c r="I23" s="32">
        <v>-1237.54</v>
      </c>
      <c r="J23" s="32">
        <v>-583.76</v>
      </c>
      <c r="K23" s="32">
        <f>ROUND((I23-J23),5)</f>
        <v>-653.78</v>
      </c>
      <c r="L23" s="43">
        <f>ROUND(IF(I23=0, IF(J23=0, 0, SIGN(-J23)), IF(J23=0, SIGN(I23), (I23-J23)/ABS(J23))),5)</f>
        <v>-1.11995</v>
      </c>
    </row>
    <row r="24" spans="1:12" x14ac:dyDescent="0.25">
      <c r="A24" s="25"/>
      <c r="B24" s="25"/>
      <c r="C24" s="25"/>
      <c r="D24" s="25"/>
      <c r="E24" s="25"/>
      <c r="F24" s="25" t="s">
        <v>26</v>
      </c>
      <c r="G24" s="25"/>
      <c r="H24" s="25"/>
      <c r="I24" s="32"/>
      <c r="J24" s="32"/>
      <c r="K24" s="32"/>
      <c r="L24" s="43"/>
    </row>
    <row r="25" spans="1:12" x14ac:dyDescent="0.25">
      <c r="A25" s="25"/>
      <c r="B25" s="25"/>
      <c r="C25" s="25"/>
      <c r="D25" s="25"/>
      <c r="E25" s="25"/>
      <c r="F25" s="25"/>
      <c r="G25" s="25" t="s">
        <v>27</v>
      </c>
      <c r="H25" s="25"/>
      <c r="I25" s="32">
        <v>41523.61</v>
      </c>
      <c r="J25" s="32">
        <v>33954.269999999997</v>
      </c>
      <c r="K25" s="32">
        <f t="shared" ref="K25:K33" si="2">ROUND((I25-J25),5)</f>
        <v>7569.34</v>
      </c>
      <c r="L25" s="43">
        <f t="shared" ref="L25:L33" si="3">ROUND(IF(I25=0, IF(J25=0, 0, SIGN(-J25)), IF(J25=0, SIGN(I25), (I25-J25)/ABS(J25))),5)</f>
        <v>0.22292999999999999</v>
      </c>
    </row>
    <row r="26" spans="1:12" ht="15.75" thickBot="1" x14ac:dyDescent="0.3">
      <c r="A26" s="25"/>
      <c r="B26" s="25"/>
      <c r="C26" s="25"/>
      <c r="D26" s="25"/>
      <c r="E26" s="25"/>
      <c r="F26" s="25"/>
      <c r="G26" s="25" t="s">
        <v>28</v>
      </c>
      <c r="H26" s="25"/>
      <c r="I26" s="31">
        <v>6579.77</v>
      </c>
      <c r="J26" s="31">
        <v>7754.05</v>
      </c>
      <c r="K26" s="31">
        <f t="shared" si="2"/>
        <v>-1174.28</v>
      </c>
      <c r="L26" s="44">
        <f t="shared" si="3"/>
        <v>-0.15143999999999999</v>
      </c>
    </row>
    <row r="27" spans="1:12" x14ac:dyDescent="0.25">
      <c r="A27" s="25"/>
      <c r="B27" s="25"/>
      <c r="C27" s="25"/>
      <c r="D27" s="25"/>
      <c r="E27" s="25"/>
      <c r="F27" s="25" t="s">
        <v>29</v>
      </c>
      <c r="G27" s="25"/>
      <c r="H27" s="25"/>
      <c r="I27" s="32">
        <f>ROUND(SUM(I24:I26),5)</f>
        <v>48103.38</v>
      </c>
      <c r="J27" s="32">
        <f>ROUND(SUM(J24:J26),5)</f>
        <v>41708.32</v>
      </c>
      <c r="K27" s="32">
        <f t="shared" si="2"/>
        <v>6395.06</v>
      </c>
      <c r="L27" s="43">
        <f t="shared" si="3"/>
        <v>0.15332999999999999</v>
      </c>
    </row>
    <row r="28" spans="1:12" x14ac:dyDescent="0.25">
      <c r="A28" s="25"/>
      <c r="B28" s="25"/>
      <c r="C28" s="25"/>
      <c r="D28" s="25"/>
      <c r="E28" s="25"/>
      <c r="F28" s="25" t="s">
        <v>31</v>
      </c>
      <c r="G28" s="25"/>
      <c r="H28" s="25"/>
      <c r="I28" s="32">
        <v>40472.46</v>
      </c>
      <c r="J28" s="32">
        <v>32507.759999999998</v>
      </c>
      <c r="K28" s="32">
        <f t="shared" si="2"/>
        <v>7964.7</v>
      </c>
      <c r="L28" s="43">
        <f t="shared" si="3"/>
        <v>0.24501000000000001</v>
      </c>
    </row>
    <row r="29" spans="1:12" ht="15.75" thickBot="1" x14ac:dyDescent="0.3">
      <c r="A29" s="25"/>
      <c r="B29" s="25"/>
      <c r="C29" s="25"/>
      <c r="D29" s="25"/>
      <c r="E29" s="25"/>
      <c r="F29" s="25" t="s">
        <v>32</v>
      </c>
      <c r="G29" s="25"/>
      <c r="H29" s="25"/>
      <c r="I29" s="31">
        <v>-298.27</v>
      </c>
      <c r="J29" s="31">
        <v>-139.44999999999999</v>
      </c>
      <c r="K29" s="31">
        <f t="shared" si="2"/>
        <v>-158.82</v>
      </c>
      <c r="L29" s="44">
        <f t="shared" si="3"/>
        <v>-1.1389</v>
      </c>
    </row>
    <row r="30" spans="1:12" x14ac:dyDescent="0.25">
      <c r="A30" s="25"/>
      <c r="B30" s="25"/>
      <c r="C30" s="25"/>
      <c r="D30" s="25"/>
      <c r="E30" s="25" t="s">
        <v>33</v>
      </c>
      <c r="F30" s="25"/>
      <c r="G30" s="25"/>
      <c r="H30" s="25"/>
      <c r="I30" s="32">
        <f>ROUND(SUM(I20:I23)+SUM(I27:I29),5)</f>
        <v>302431.33</v>
      </c>
      <c r="J30" s="32">
        <f>ROUND(SUM(J20:J23)+SUM(J27:J29),5)</f>
        <v>303648.51</v>
      </c>
      <c r="K30" s="32">
        <f t="shared" si="2"/>
        <v>-1217.18</v>
      </c>
      <c r="L30" s="43">
        <f t="shared" si="3"/>
        <v>-4.0099999999999997E-3</v>
      </c>
    </row>
    <row r="31" spans="1:12" ht="15.75" thickBot="1" x14ac:dyDescent="0.3">
      <c r="A31" s="25"/>
      <c r="B31" s="25"/>
      <c r="C31" s="25"/>
      <c r="D31" s="25"/>
      <c r="E31" s="25" t="s">
        <v>34</v>
      </c>
      <c r="F31" s="25"/>
      <c r="G31" s="25"/>
      <c r="H31" s="25"/>
      <c r="I31" s="33">
        <v>24793</v>
      </c>
      <c r="J31" s="33">
        <v>31442.34</v>
      </c>
      <c r="K31" s="33">
        <f t="shared" si="2"/>
        <v>-6649.34</v>
      </c>
      <c r="L31" s="45">
        <f t="shared" si="3"/>
        <v>-0.21148</v>
      </c>
    </row>
    <row r="32" spans="1:12" ht="15.75" thickBot="1" x14ac:dyDescent="0.3">
      <c r="A32" s="25"/>
      <c r="B32" s="25"/>
      <c r="C32" s="25"/>
      <c r="D32" s="25" t="s">
        <v>35</v>
      </c>
      <c r="E32" s="25"/>
      <c r="F32" s="25"/>
      <c r="G32" s="25"/>
      <c r="H32" s="25"/>
      <c r="I32" s="34">
        <f>ROUND(SUM(I18:I19)+SUM(I30:I31),5)</f>
        <v>584448.82999999996</v>
      </c>
      <c r="J32" s="34">
        <f>ROUND(SUM(J18:J19)+SUM(J30:J31),5)</f>
        <v>576496.14</v>
      </c>
      <c r="K32" s="34">
        <f t="shared" si="2"/>
        <v>7952.69</v>
      </c>
      <c r="L32" s="46">
        <f t="shared" si="3"/>
        <v>1.379E-2</v>
      </c>
    </row>
    <row r="33" spans="1:12" x14ac:dyDescent="0.25">
      <c r="A33" s="25"/>
      <c r="B33" s="25"/>
      <c r="C33" s="25" t="s">
        <v>36</v>
      </c>
      <c r="D33" s="25"/>
      <c r="E33" s="25"/>
      <c r="F33" s="25"/>
      <c r="G33" s="25"/>
      <c r="H33" s="25"/>
      <c r="I33" s="32">
        <f>ROUND(I17-I32,5)</f>
        <v>1060880.97</v>
      </c>
      <c r="J33" s="32">
        <f>ROUND(J17-J32,5)</f>
        <v>1043839.17</v>
      </c>
      <c r="K33" s="32">
        <f t="shared" si="2"/>
        <v>17041.8</v>
      </c>
      <c r="L33" s="43">
        <f t="shared" si="3"/>
        <v>1.6330000000000001E-2</v>
      </c>
    </row>
    <row r="34" spans="1:12" x14ac:dyDescent="0.25">
      <c r="A34" s="25"/>
      <c r="B34" s="25"/>
      <c r="C34" s="25"/>
      <c r="D34" s="25" t="s">
        <v>37</v>
      </c>
      <c r="E34" s="25"/>
      <c r="F34" s="25"/>
      <c r="G34" s="25"/>
      <c r="H34" s="25"/>
      <c r="I34" s="32"/>
      <c r="J34" s="32"/>
      <c r="K34" s="32"/>
      <c r="L34" s="43"/>
    </row>
    <row r="35" spans="1:12" x14ac:dyDescent="0.25">
      <c r="A35" s="25"/>
      <c r="B35" s="25"/>
      <c r="C35" s="25"/>
      <c r="D35" s="25"/>
      <c r="E35" s="25" t="s">
        <v>38</v>
      </c>
      <c r="F35" s="25"/>
      <c r="G35" s="25"/>
      <c r="H35" s="25"/>
      <c r="I35" s="32"/>
      <c r="J35" s="32"/>
      <c r="K35" s="32"/>
      <c r="L35" s="43"/>
    </row>
    <row r="36" spans="1:12" x14ac:dyDescent="0.25">
      <c r="A36" s="25"/>
      <c r="B36" s="25"/>
      <c r="C36" s="25"/>
      <c r="D36" s="25"/>
      <c r="E36" s="25"/>
      <c r="F36" s="25" t="s">
        <v>39</v>
      </c>
      <c r="G36" s="25"/>
      <c r="H36" s="25"/>
      <c r="I36" s="32"/>
      <c r="J36" s="32"/>
      <c r="K36" s="32"/>
      <c r="L36" s="43"/>
    </row>
    <row r="37" spans="1:12" x14ac:dyDescent="0.25">
      <c r="A37" s="25"/>
      <c r="B37" s="25"/>
      <c r="C37" s="25"/>
      <c r="D37" s="25"/>
      <c r="E37" s="25"/>
      <c r="F37" s="25"/>
      <c r="G37" s="25" t="s">
        <v>40</v>
      </c>
      <c r="H37" s="25"/>
      <c r="I37" s="32">
        <v>702.4</v>
      </c>
      <c r="J37" s="32">
        <v>385.46</v>
      </c>
      <c r="K37" s="32">
        <f>ROUND((I37-J37),5)</f>
        <v>316.94</v>
      </c>
      <c r="L37" s="43">
        <f>ROUND(IF(I37=0, IF(J37=0, 0, SIGN(-J37)), IF(J37=0, SIGN(I37), (I37-J37)/ABS(J37))),5)</f>
        <v>0.82223999999999997</v>
      </c>
    </row>
    <row r="38" spans="1:12" ht="15.75" thickBot="1" x14ac:dyDescent="0.3">
      <c r="A38" s="25"/>
      <c r="B38" s="25"/>
      <c r="C38" s="25"/>
      <c r="D38" s="25"/>
      <c r="E38" s="25"/>
      <c r="F38" s="25"/>
      <c r="G38" s="25" t="s">
        <v>41</v>
      </c>
      <c r="H38" s="25"/>
      <c r="I38" s="31">
        <v>705</v>
      </c>
      <c r="J38" s="31">
        <v>615</v>
      </c>
      <c r="K38" s="31">
        <f>ROUND((I38-J38),5)</f>
        <v>90</v>
      </c>
      <c r="L38" s="44">
        <f>ROUND(IF(I38=0, IF(J38=0, 0, SIGN(-J38)), IF(J38=0, SIGN(I38), (I38-J38)/ABS(J38))),5)</f>
        <v>0.14634</v>
      </c>
    </row>
    <row r="39" spans="1:12" x14ac:dyDescent="0.25">
      <c r="A39" s="25"/>
      <c r="B39" s="25"/>
      <c r="C39" s="25"/>
      <c r="D39" s="25"/>
      <c r="E39" s="25"/>
      <c r="F39" s="25" t="s">
        <v>42</v>
      </c>
      <c r="G39" s="25"/>
      <c r="H39" s="25"/>
      <c r="I39" s="32">
        <f>ROUND(SUM(I36:I38),5)</f>
        <v>1407.4</v>
      </c>
      <c r="J39" s="32">
        <f>ROUND(SUM(J36:J38),5)</f>
        <v>1000.46</v>
      </c>
      <c r="K39" s="32">
        <f>ROUND((I39-J39),5)</f>
        <v>406.94</v>
      </c>
      <c r="L39" s="43">
        <f>ROUND(IF(I39=0, IF(J39=0, 0, SIGN(-J39)), IF(J39=0, SIGN(I39), (I39-J39)/ABS(J39))),5)</f>
        <v>0.40675</v>
      </c>
    </row>
    <row r="40" spans="1:12" x14ac:dyDescent="0.25">
      <c r="A40" s="25"/>
      <c r="B40" s="25"/>
      <c r="C40" s="25"/>
      <c r="D40" s="25"/>
      <c r="E40" s="25"/>
      <c r="F40" s="25" t="s">
        <v>43</v>
      </c>
      <c r="G40" s="25"/>
      <c r="H40" s="25"/>
      <c r="I40" s="32"/>
      <c r="J40" s="32"/>
      <c r="K40" s="32"/>
      <c r="L40" s="43"/>
    </row>
    <row r="41" spans="1:12" x14ac:dyDescent="0.25">
      <c r="A41" s="25"/>
      <c r="B41" s="25"/>
      <c r="C41" s="25"/>
      <c r="D41" s="25"/>
      <c r="E41" s="25"/>
      <c r="F41" s="25"/>
      <c r="G41" s="25" t="s">
        <v>44</v>
      </c>
      <c r="H41" s="25"/>
      <c r="I41" s="32">
        <v>38488.089999999997</v>
      </c>
      <c r="J41" s="32">
        <v>38144.75</v>
      </c>
      <c r="K41" s="32">
        <f>ROUND((I41-J41),5)</f>
        <v>343.34</v>
      </c>
      <c r="L41" s="43">
        <f>ROUND(IF(I41=0, IF(J41=0, 0, SIGN(-J41)), IF(J41=0, SIGN(I41), (I41-J41)/ABS(J41))),5)</f>
        <v>8.9999999999999993E-3</v>
      </c>
    </row>
    <row r="42" spans="1:12" x14ac:dyDescent="0.25">
      <c r="A42" s="25"/>
      <c r="B42" s="25"/>
      <c r="C42" s="25"/>
      <c r="D42" s="25"/>
      <c r="E42" s="25"/>
      <c r="F42" s="25"/>
      <c r="G42" s="25" t="s">
        <v>45</v>
      </c>
      <c r="H42" s="25"/>
      <c r="I42" s="32">
        <v>0</v>
      </c>
      <c r="J42" s="32">
        <v>620.69000000000005</v>
      </c>
      <c r="K42" s="32">
        <f>ROUND((I42-J42),5)</f>
        <v>-620.69000000000005</v>
      </c>
      <c r="L42" s="43">
        <f>ROUND(IF(I42=0, IF(J42=0, 0, SIGN(-J42)), IF(J42=0, SIGN(I42), (I42-J42)/ABS(J42))),5)</f>
        <v>-1</v>
      </c>
    </row>
    <row r="43" spans="1:12" ht="15.75" thickBot="1" x14ac:dyDescent="0.3">
      <c r="A43" s="25"/>
      <c r="B43" s="25"/>
      <c r="C43" s="25"/>
      <c r="D43" s="25"/>
      <c r="E43" s="25"/>
      <c r="F43" s="25"/>
      <c r="G43" s="25" t="s">
        <v>47</v>
      </c>
      <c r="H43" s="25"/>
      <c r="I43" s="31">
        <v>25140.92</v>
      </c>
      <c r="J43" s="31">
        <v>10273.11</v>
      </c>
      <c r="K43" s="31">
        <f>ROUND((I43-J43),5)</f>
        <v>14867.81</v>
      </c>
      <c r="L43" s="44">
        <f>ROUND(IF(I43=0, IF(J43=0, 0, SIGN(-J43)), IF(J43=0, SIGN(I43), (I43-J43)/ABS(J43))),5)</f>
        <v>1.44726</v>
      </c>
    </row>
    <row r="44" spans="1:12" x14ac:dyDescent="0.25">
      <c r="A44" s="25"/>
      <c r="B44" s="25"/>
      <c r="C44" s="25"/>
      <c r="D44" s="25"/>
      <c r="E44" s="25"/>
      <c r="F44" s="25" t="s">
        <v>48</v>
      </c>
      <c r="G44" s="25"/>
      <c r="H44" s="25"/>
      <c r="I44" s="32">
        <f>ROUND(SUM(I40:I43),5)</f>
        <v>63629.01</v>
      </c>
      <c r="J44" s="32">
        <f>ROUND(SUM(J40:J43),5)</f>
        <v>49038.55</v>
      </c>
      <c r="K44" s="32">
        <f>ROUND((I44-J44),5)</f>
        <v>14590.46</v>
      </c>
      <c r="L44" s="43">
        <f>ROUND(IF(I44=0, IF(J44=0, 0, SIGN(-J44)), IF(J44=0, SIGN(I44), (I44-J44)/ABS(J44))),5)</f>
        <v>0.29753000000000002</v>
      </c>
    </row>
    <row r="45" spans="1:12" x14ac:dyDescent="0.25">
      <c r="A45" s="25"/>
      <c r="B45" s="25"/>
      <c r="C45" s="25"/>
      <c r="D45" s="25"/>
      <c r="E45" s="25"/>
      <c r="F45" s="25" t="s">
        <v>49</v>
      </c>
      <c r="G45" s="25"/>
      <c r="H45" s="25"/>
      <c r="I45" s="32">
        <v>888.53</v>
      </c>
      <c r="J45" s="32">
        <v>499.32</v>
      </c>
      <c r="K45" s="32">
        <f>ROUND((I45-J45),5)</f>
        <v>389.21</v>
      </c>
      <c r="L45" s="43">
        <f>ROUND(IF(I45=0, IF(J45=0, 0, SIGN(-J45)), IF(J45=0, SIGN(I45), (I45-J45)/ABS(J45))),5)</f>
        <v>0.77947999999999995</v>
      </c>
    </row>
    <row r="46" spans="1:12" x14ac:dyDescent="0.25">
      <c r="A46" s="25"/>
      <c r="B46" s="25"/>
      <c r="C46" s="25"/>
      <c r="D46" s="25"/>
      <c r="E46" s="25"/>
      <c r="F46" s="25" t="s">
        <v>50</v>
      </c>
      <c r="G46" s="25"/>
      <c r="H46" s="25"/>
      <c r="I46" s="32"/>
      <c r="J46" s="32"/>
      <c r="K46" s="32"/>
      <c r="L46" s="43"/>
    </row>
    <row r="47" spans="1:12" ht="15.75" thickBot="1" x14ac:dyDescent="0.3">
      <c r="A47" s="25"/>
      <c r="B47" s="25"/>
      <c r="C47" s="25"/>
      <c r="D47" s="25"/>
      <c r="E47" s="25"/>
      <c r="F47" s="25"/>
      <c r="G47" s="25" t="s">
        <v>51</v>
      </c>
      <c r="H47" s="25"/>
      <c r="I47" s="33">
        <v>-1145.3</v>
      </c>
      <c r="J47" s="33">
        <v>-242.7</v>
      </c>
      <c r="K47" s="33">
        <f>ROUND((I47-J47),5)</f>
        <v>-902.6</v>
      </c>
      <c r="L47" s="45">
        <f>ROUND(IF(I47=0, IF(J47=0, 0, SIGN(-J47)), IF(J47=0, SIGN(I47), (I47-J47)/ABS(J47))),5)</f>
        <v>-3.7189899999999998</v>
      </c>
    </row>
    <row r="48" spans="1:12" ht="15.75" thickBot="1" x14ac:dyDescent="0.3">
      <c r="A48" s="25"/>
      <c r="B48" s="25"/>
      <c r="C48" s="25"/>
      <c r="D48" s="25"/>
      <c r="E48" s="25"/>
      <c r="F48" s="25" t="s">
        <v>52</v>
      </c>
      <c r="G48" s="25"/>
      <c r="H48" s="25"/>
      <c r="I48" s="34">
        <f>ROUND(SUM(I46:I47),5)</f>
        <v>-1145.3</v>
      </c>
      <c r="J48" s="34">
        <f>ROUND(SUM(J46:J47),5)</f>
        <v>-242.7</v>
      </c>
      <c r="K48" s="34">
        <f>ROUND((I48-J48),5)</f>
        <v>-902.6</v>
      </c>
      <c r="L48" s="46">
        <f>ROUND(IF(I48=0, IF(J48=0, 0, SIGN(-J48)), IF(J48=0, SIGN(I48), (I48-J48)/ABS(J48))),5)</f>
        <v>-3.7189899999999998</v>
      </c>
    </row>
    <row r="49" spans="1:12" x14ac:dyDescent="0.25">
      <c r="A49" s="25"/>
      <c r="B49" s="25"/>
      <c r="C49" s="25"/>
      <c r="D49" s="25"/>
      <c r="E49" s="25" t="s">
        <v>53</v>
      </c>
      <c r="F49" s="25"/>
      <c r="G49" s="25"/>
      <c r="H49" s="25"/>
      <c r="I49" s="32">
        <f>ROUND(I35+I39+SUM(I44:I45)+I48,5)</f>
        <v>64779.64</v>
      </c>
      <c r="J49" s="32">
        <f>ROUND(J35+J39+SUM(J44:J45)+J48,5)</f>
        <v>50295.63</v>
      </c>
      <c r="K49" s="32">
        <f>ROUND((I49-J49),5)</f>
        <v>14484.01</v>
      </c>
      <c r="L49" s="43">
        <f>ROUND(IF(I49=0, IF(J49=0, 0, SIGN(-J49)), IF(J49=0, SIGN(I49), (I49-J49)/ABS(J49))),5)</f>
        <v>0.28798000000000001</v>
      </c>
    </row>
    <row r="50" spans="1:12" x14ac:dyDescent="0.25">
      <c r="A50" s="25"/>
      <c r="B50" s="25"/>
      <c r="C50" s="25"/>
      <c r="D50" s="25"/>
      <c r="E50" s="25" t="s">
        <v>54</v>
      </c>
      <c r="F50" s="25"/>
      <c r="G50" s="25"/>
      <c r="H50" s="25"/>
      <c r="I50" s="32"/>
      <c r="J50" s="32"/>
      <c r="K50" s="32"/>
      <c r="L50" s="43"/>
    </row>
    <row r="51" spans="1:12" x14ac:dyDescent="0.25">
      <c r="A51" s="25"/>
      <c r="B51" s="25"/>
      <c r="C51" s="25"/>
      <c r="D51" s="25"/>
      <c r="E51" s="25"/>
      <c r="F51" s="25" t="s">
        <v>55</v>
      </c>
      <c r="G51" s="25"/>
      <c r="H51" s="25"/>
      <c r="I51" s="32"/>
      <c r="J51" s="32"/>
      <c r="K51" s="32"/>
      <c r="L51" s="43"/>
    </row>
    <row r="52" spans="1:12" x14ac:dyDescent="0.25">
      <c r="A52" s="25"/>
      <c r="B52" s="25"/>
      <c r="C52" s="25"/>
      <c r="D52" s="25"/>
      <c r="E52" s="25"/>
      <c r="F52" s="25"/>
      <c r="G52" s="25" t="s">
        <v>56</v>
      </c>
      <c r="H52" s="25"/>
      <c r="I52" s="32">
        <v>26321.49</v>
      </c>
      <c r="J52" s="32">
        <v>33258.629999999997</v>
      </c>
      <c r="K52" s="32">
        <f>ROUND((I52-J52),5)</f>
        <v>-6937.14</v>
      </c>
      <c r="L52" s="43">
        <f>ROUND(IF(I52=0, IF(J52=0, 0, SIGN(-J52)), IF(J52=0, SIGN(I52), (I52-J52)/ABS(J52))),5)</f>
        <v>-0.20857999999999999</v>
      </c>
    </row>
    <row r="53" spans="1:12" ht="15.75" thickBot="1" x14ac:dyDescent="0.3">
      <c r="A53" s="25"/>
      <c r="B53" s="25"/>
      <c r="C53" s="25"/>
      <c r="D53" s="25"/>
      <c r="E53" s="25"/>
      <c r="F53" s="25"/>
      <c r="G53" s="25" t="s">
        <v>57</v>
      </c>
      <c r="H53" s="25"/>
      <c r="I53" s="33">
        <v>250</v>
      </c>
      <c r="J53" s="33">
        <v>250</v>
      </c>
      <c r="K53" s="33">
        <f>ROUND((I53-J53),5)</f>
        <v>0</v>
      </c>
      <c r="L53" s="45">
        <f>ROUND(IF(I53=0, IF(J53=0, 0, SIGN(-J53)), IF(J53=0, SIGN(I53), (I53-J53)/ABS(J53))),5)</f>
        <v>0</v>
      </c>
    </row>
    <row r="54" spans="1:12" ht="15.75" thickBot="1" x14ac:dyDescent="0.3">
      <c r="A54" s="25"/>
      <c r="B54" s="25"/>
      <c r="C54" s="25"/>
      <c r="D54" s="25"/>
      <c r="E54" s="25"/>
      <c r="F54" s="25" t="s">
        <v>59</v>
      </c>
      <c r="G54" s="25"/>
      <c r="H54" s="25"/>
      <c r="I54" s="34">
        <f>ROUND(SUM(I51:I53),5)</f>
        <v>26571.49</v>
      </c>
      <c r="J54" s="34">
        <f>ROUND(SUM(J51:J53),5)</f>
        <v>33508.629999999997</v>
      </c>
      <c r="K54" s="34">
        <f>ROUND((I54-J54),5)</f>
        <v>-6937.14</v>
      </c>
      <c r="L54" s="46">
        <f>ROUND(IF(I54=0, IF(J54=0, 0, SIGN(-J54)), IF(J54=0, SIGN(I54), (I54-J54)/ABS(J54))),5)</f>
        <v>-0.20702999999999999</v>
      </c>
    </row>
    <row r="55" spans="1:12" x14ac:dyDescent="0.25">
      <c r="A55" s="25"/>
      <c r="B55" s="25"/>
      <c r="C55" s="25"/>
      <c r="D55" s="25"/>
      <c r="E55" s="25" t="s">
        <v>60</v>
      </c>
      <c r="F55" s="25"/>
      <c r="G55" s="25"/>
      <c r="H55" s="25"/>
      <c r="I55" s="32">
        <f>ROUND(I50+I54,5)</f>
        <v>26571.49</v>
      </c>
      <c r="J55" s="32">
        <f>ROUND(J50+J54,5)</f>
        <v>33508.629999999997</v>
      </c>
      <c r="K55" s="32">
        <f>ROUND((I55-J55),5)</f>
        <v>-6937.14</v>
      </c>
      <c r="L55" s="43">
        <f>ROUND(IF(I55=0, IF(J55=0, 0, SIGN(-J55)), IF(J55=0, SIGN(I55), (I55-J55)/ABS(J55))),5)</f>
        <v>-0.20702999999999999</v>
      </c>
    </row>
    <row r="56" spans="1:12" x14ac:dyDescent="0.25">
      <c r="A56" s="25"/>
      <c r="B56" s="25"/>
      <c r="C56" s="25"/>
      <c r="D56" s="25"/>
      <c r="E56" s="25" t="s">
        <v>61</v>
      </c>
      <c r="F56" s="25"/>
      <c r="G56" s="25"/>
      <c r="H56" s="25"/>
      <c r="I56" s="32"/>
      <c r="J56" s="32"/>
      <c r="K56" s="32"/>
      <c r="L56" s="43"/>
    </row>
    <row r="57" spans="1:12" ht="15.75" thickBot="1" x14ac:dyDescent="0.3">
      <c r="A57" s="25"/>
      <c r="B57" s="25"/>
      <c r="C57" s="25"/>
      <c r="D57" s="25"/>
      <c r="E57" s="25"/>
      <c r="F57" s="25" t="s">
        <v>63</v>
      </c>
      <c r="G57" s="25"/>
      <c r="H57" s="25"/>
      <c r="I57" s="31">
        <v>49369.25</v>
      </c>
      <c r="J57" s="31">
        <v>48610.06</v>
      </c>
      <c r="K57" s="31">
        <f>ROUND((I57-J57),5)</f>
        <v>759.19</v>
      </c>
      <c r="L57" s="44">
        <f>ROUND(IF(I57=0, IF(J57=0, 0, SIGN(-J57)), IF(J57=0, SIGN(I57), (I57-J57)/ABS(J57))),5)</f>
        <v>1.562E-2</v>
      </c>
    </row>
    <row r="58" spans="1:12" x14ac:dyDescent="0.25">
      <c r="A58" s="25"/>
      <c r="B58" s="25"/>
      <c r="C58" s="25"/>
      <c r="D58" s="25"/>
      <c r="E58" s="25" t="s">
        <v>65</v>
      </c>
      <c r="F58" s="25"/>
      <c r="G58" s="25"/>
      <c r="H58" s="25"/>
      <c r="I58" s="32">
        <f>ROUND(SUM(I56:I57),5)</f>
        <v>49369.25</v>
      </c>
      <c r="J58" s="32">
        <f>ROUND(SUM(J56:J57),5)</f>
        <v>48610.06</v>
      </c>
      <c r="K58" s="32">
        <f>ROUND((I58-J58),5)</f>
        <v>759.19</v>
      </c>
      <c r="L58" s="43">
        <f>ROUND(IF(I58=0, IF(J58=0, 0, SIGN(-J58)), IF(J58=0, SIGN(I58), (I58-J58)/ABS(J58))),5)</f>
        <v>1.562E-2</v>
      </c>
    </row>
    <row r="59" spans="1:12" x14ac:dyDescent="0.25">
      <c r="A59" s="25"/>
      <c r="B59" s="25"/>
      <c r="C59" s="25"/>
      <c r="D59" s="25"/>
      <c r="E59" s="25" t="s">
        <v>66</v>
      </c>
      <c r="F59" s="25"/>
      <c r="G59" s="25"/>
      <c r="H59" s="25"/>
      <c r="I59" s="32"/>
      <c r="J59" s="32"/>
      <c r="K59" s="32"/>
      <c r="L59" s="43"/>
    </row>
    <row r="60" spans="1:12" ht="15.75" thickBot="1" x14ac:dyDescent="0.3">
      <c r="A60" s="25"/>
      <c r="B60" s="25"/>
      <c r="C60" s="25"/>
      <c r="D60" s="25"/>
      <c r="E60" s="25"/>
      <c r="F60" s="25" t="s">
        <v>67</v>
      </c>
      <c r="G60" s="25"/>
      <c r="H60" s="25"/>
      <c r="I60" s="31">
        <v>8391.58</v>
      </c>
      <c r="J60" s="31">
        <v>8871.9500000000007</v>
      </c>
      <c r="K60" s="31">
        <f>ROUND((I60-J60),5)</f>
        <v>-480.37</v>
      </c>
      <c r="L60" s="44">
        <f>ROUND(IF(I60=0, IF(J60=0, 0, SIGN(-J60)), IF(J60=0, SIGN(I60), (I60-J60)/ABS(J60))),5)</f>
        <v>-5.4140000000000001E-2</v>
      </c>
    </row>
    <row r="61" spans="1:12" x14ac:dyDescent="0.25">
      <c r="A61" s="25"/>
      <c r="B61" s="25"/>
      <c r="C61" s="25"/>
      <c r="D61" s="25"/>
      <c r="E61" s="25" t="s">
        <v>68</v>
      </c>
      <c r="F61" s="25"/>
      <c r="G61" s="25"/>
      <c r="H61" s="25"/>
      <c r="I61" s="32">
        <f>ROUND(SUM(I59:I60),5)</f>
        <v>8391.58</v>
      </c>
      <c r="J61" s="32">
        <f>ROUND(SUM(J59:J60),5)</f>
        <v>8871.9500000000007</v>
      </c>
      <c r="K61" s="32">
        <f>ROUND((I61-J61),5)</f>
        <v>-480.37</v>
      </c>
      <c r="L61" s="43">
        <f>ROUND(IF(I61=0, IF(J61=0, 0, SIGN(-J61)), IF(J61=0, SIGN(I61), (I61-J61)/ABS(J61))),5)</f>
        <v>-5.4140000000000001E-2</v>
      </c>
    </row>
    <row r="62" spans="1:12" x14ac:dyDescent="0.25">
      <c r="A62" s="25"/>
      <c r="B62" s="25"/>
      <c r="C62" s="25"/>
      <c r="D62" s="25"/>
      <c r="E62" s="25" t="s">
        <v>69</v>
      </c>
      <c r="F62" s="25"/>
      <c r="G62" s="25"/>
      <c r="H62" s="25"/>
      <c r="I62" s="32"/>
      <c r="J62" s="32"/>
      <c r="K62" s="32"/>
      <c r="L62" s="43"/>
    </row>
    <row r="63" spans="1:12" x14ac:dyDescent="0.25">
      <c r="A63" s="25"/>
      <c r="B63" s="25"/>
      <c r="C63" s="25"/>
      <c r="D63" s="25"/>
      <c r="E63" s="25"/>
      <c r="F63" s="25" t="s">
        <v>70</v>
      </c>
      <c r="G63" s="25"/>
      <c r="H63" s="25"/>
      <c r="I63" s="32">
        <v>2644.12</v>
      </c>
      <c r="J63" s="32">
        <v>2075.7199999999998</v>
      </c>
      <c r="K63" s="32">
        <f>ROUND((I63-J63),5)</f>
        <v>568.4</v>
      </c>
      <c r="L63" s="43">
        <f>ROUND(IF(I63=0, IF(J63=0, 0, SIGN(-J63)), IF(J63=0, SIGN(I63), (I63-J63)/ABS(J63))),5)</f>
        <v>0.27383000000000002</v>
      </c>
    </row>
    <row r="64" spans="1:12" x14ac:dyDescent="0.25">
      <c r="A64" s="25"/>
      <c r="B64" s="25"/>
      <c r="C64" s="25"/>
      <c r="D64" s="25"/>
      <c r="E64" s="25"/>
      <c r="F64" s="25" t="s">
        <v>71</v>
      </c>
      <c r="G64" s="25"/>
      <c r="H64" s="25"/>
      <c r="I64" s="32">
        <v>219.84</v>
      </c>
      <c r="J64" s="32">
        <v>0</v>
      </c>
      <c r="K64" s="32">
        <f>ROUND((I64-J64),5)</f>
        <v>219.84</v>
      </c>
      <c r="L64" s="43">
        <f>ROUND(IF(I64=0, IF(J64=0, 0, SIGN(-J64)), IF(J64=0, SIGN(I64), (I64-J64)/ABS(J64))),5)</f>
        <v>1</v>
      </c>
    </row>
    <row r="65" spans="1:12" x14ac:dyDescent="0.25">
      <c r="A65" s="25"/>
      <c r="B65" s="25"/>
      <c r="C65" s="25"/>
      <c r="D65" s="25"/>
      <c r="E65" s="25"/>
      <c r="F65" s="25" t="s">
        <v>72</v>
      </c>
      <c r="G65" s="25"/>
      <c r="H65" s="25"/>
      <c r="I65" s="32">
        <v>3906.06</v>
      </c>
      <c r="J65" s="32">
        <v>2776.09</v>
      </c>
      <c r="K65" s="32">
        <f>ROUND((I65-J65),5)</f>
        <v>1129.97</v>
      </c>
      <c r="L65" s="43">
        <f>ROUND(IF(I65=0, IF(J65=0, 0, SIGN(-J65)), IF(J65=0, SIGN(I65), (I65-J65)/ABS(J65))),5)</f>
        <v>0.40704000000000001</v>
      </c>
    </row>
    <row r="66" spans="1:12" ht="15.75" thickBot="1" x14ac:dyDescent="0.3">
      <c r="A66" s="25"/>
      <c r="B66" s="25"/>
      <c r="C66" s="25"/>
      <c r="D66" s="25"/>
      <c r="E66" s="25"/>
      <c r="F66" s="25" t="s">
        <v>73</v>
      </c>
      <c r="G66" s="25"/>
      <c r="H66" s="25"/>
      <c r="I66" s="31">
        <v>19314.95</v>
      </c>
      <c r="J66" s="31">
        <v>21786.48</v>
      </c>
      <c r="K66" s="31">
        <f>ROUND((I66-J66),5)</f>
        <v>-2471.5300000000002</v>
      </c>
      <c r="L66" s="44">
        <f>ROUND(IF(I66=0, IF(J66=0, 0, SIGN(-J66)), IF(J66=0, SIGN(I66), (I66-J66)/ABS(J66))),5)</f>
        <v>-0.11344</v>
      </c>
    </row>
    <row r="67" spans="1:12" x14ac:dyDescent="0.25">
      <c r="A67" s="25"/>
      <c r="B67" s="25"/>
      <c r="C67" s="25"/>
      <c r="D67" s="25"/>
      <c r="E67" s="25" t="s">
        <v>75</v>
      </c>
      <c r="F67" s="25"/>
      <c r="G67" s="25"/>
      <c r="H67" s="25"/>
      <c r="I67" s="32">
        <f>ROUND(SUM(I62:I66),5)</f>
        <v>26084.97</v>
      </c>
      <c r="J67" s="32">
        <f>ROUND(SUM(J62:J66),5)</f>
        <v>26638.29</v>
      </c>
      <c r="K67" s="32">
        <f>ROUND((I67-J67),5)</f>
        <v>-553.32000000000005</v>
      </c>
      <c r="L67" s="43">
        <f>ROUND(IF(I67=0, IF(J67=0, 0, SIGN(-J67)), IF(J67=0, SIGN(I67), (I67-J67)/ABS(J67))),5)</f>
        <v>-2.077E-2</v>
      </c>
    </row>
    <row r="68" spans="1:12" x14ac:dyDescent="0.25">
      <c r="A68" s="25"/>
      <c r="B68" s="25"/>
      <c r="C68" s="25"/>
      <c r="D68" s="25"/>
      <c r="E68" s="25" t="s">
        <v>76</v>
      </c>
      <c r="F68" s="25"/>
      <c r="G68" s="25"/>
      <c r="H68" s="25"/>
      <c r="I68" s="32"/>
      <c r="J68" s="32"/>
      <c r="K68" s="32"/>
      <c r="L68" s="43"/>
    </row>
    <row r="69" spans="1:12" x14ac:dyDescent="0.25">
      <c r="A69" s="25"/>
      <c r="B69" s="25"/>
      <c r="C69" s="25"/>
      <c r="D69" s="25"/>
      <c r="E69" s="25"/>
      <c r="F69" s="25" t="s">
        <v>77</v>
      </c>
      <c r="G69" s="25"/>
      <c r="H69" s="25"/>
      <c r="I69" s="32">
        <v>70000</v>
      </c>
      <c r="J69" s="32">
        <v>70000</v>
      </c>
      <c r="K69" s="32">
        <f t="shared" ref="K69:K74" si="4">ROUND((I69-J69),5)</f>
        <v>0</v>
      </c>
      <c r="L69" s="43">
        <f t="shared" ref="L69:L74" si="5">ROUND(IF(I69=0, IF(J69=0, 0, SIGN(-J69)), IF(J69=0, SIGN(I69), (I69-J69)/ABS(J69))),5)</f>
        <v>0</v>
      </c>
    </row>
    <row r="70" spans="1:12" x14ac:dyDescent="0.25">
      <c r="A70" s="25"/>
      <c r="B70" s="25"/>
      <c r="C70" s="25"/>
      <c r="D70" s="25"/>
      <c r="E70" s="25"/>
      <c r="F70" s="25" t="s">
        <v>78</v>
      </c>
      <c r="G70" s="25"/>
      <c r="H70" s="25"/>
      <c r="I70" s="32">
        <v>29313.23</v>
      </c>
      <c r="J70" s="32">
        <v>23955.78</v>
      </c>
      <c r="K70" s="32">
        <f t="shared" si="4"/>
        <v>5357.45</v>
      </c>
      <c r="L70" s="43">
        <f t="shared" si="5"/>
        <v>0.22364000000000001</v>
      </c>
    </row>
    <row r="71" spans="1:12" x14ac:dyDescent="0.25">
      <c r="A71" s="25"/>
      <c r="B71" s="25"/>
      <c r="C71" s="25"/>
      <c r="D71" s="25"/>
      <c r="E71" s="25"/>
      <c r="F71" s="25" t="s">
        <v>209</v>
      </c>
      <c r="G71" s="25"/>
      <c r="H71" s="25"/>
      <c r="I71" s="32">
        <v>680.36</v>
      </c>
      <c r="J71" s="32">
        <v>0</v>
      </c>
      <c r="K71" s="32">
        <f t="shared" si="4"/>
        <v>680.36</v>
      </c>
      <c r="L71" s="43">
        <f t="shared" si="5"/>
        <v>1</v>
      </c>
    </row>
    <row r="72" spans="1:12" x14ac:dyDescent="0.25">
      <c r="A72" s="25"/>
      <c r="B72" s="25"/>
      <c r="C72" s="25"/>
      <c r="D72" s="25"/>
      <c r="E72" s="25"/>
      <c r="F72" s="25" t="s">
        <v>79</v>
      </c>
      <c r="G72" s="25"/>
      <c r="H72" s="25"/>
      <c r="I72" s="32">
        <v>274.32</v>
      </c>
      <c r="J72" s="32">
        <v>244.44</v>
      </c>
      <c r="K72" s="32">
        <f t="shared" si="4"/>
        <v>29.88</v>
      </c>
      <c r="L72" s="43">
        <f t="shared" si="5"/>
        <v>0.12224</v>
      </c>
    </row>
    <row r="73" spans="1:12" ht="15.75" thickBot="1" x14ac:dyDescent="0.3">
      <c r="A73" s="25"/>
      <c r="B73" s="25"/>
      <c r="C73" s="25"/>
      <c r="D73" s="25"/>
      <c r="E73" s="25"/>
      <c r="F73" s="25" t="s">
        <v>81</v>
      </c>
      <c r="G73" s="25"/>
      <c r="H73" s="25"/>
      <c r="I73" s="31">
        <v>3814.3</v>
      </c>
      <c r="J73" s="31">
        <v>2932.72</v>
      </c>
      <c r="K73" s="31">
        <f t="shared" si="4"/>
        <v>881.58</v>
      </c>
      <c r="L73" s="44">
        <f t="shared" si="5"/>
        <v>0.30059999999999998</v>
      </c>
    </row>
    <row r="74" spans="1:12" x14ac:dyDescent="0.25">
      <c r="A74" s="25"/>
      <c r="B74" s="25"/>
      <c r="C74" s="25"/>
      <c r="D74" s="25"/>
      <c r="E74" s="25" t="s">
        <v>82</v>
      </c>
      <c r="F74" s="25"/>
      <c r="G74" s="25"/>
      <c r="H74" s="25"/>
      <c r="I74" s="32">
        <f>ROUND(SUM(I68:I73),5)</f>
        <v>104082.21</v>
      </c>
      <c r="J74" s="32">
        <f>ROUND(SUM(J68:J73),5)</f>
        <v>97132.94</v>
      </c>
      <c r="K74" s="32">
        <f t="shared" si="4"/>
        <v>6949.27</v>
      </c>
      <c r="L74" s="43">
        <f t="shared" si="5"/>
        <v>7.1540000000000006E-2</v>
      </c>
    </row>
    <row r="75" spans="1:12" x14ac:dyDescent="0.25">
      <c r="A75" s="25"/>
      <c r="B75" s="25"/>
      <c r="C75" s="25"/>
      <c r="D75" s="25"/>
      <c r="E75" s="25" t="s">
        <v>83</v>
      </c>
      <c r="F75" s="25"/>
      <c r="G75" s="25"/>
      <c r="H75" s="25"/>
      <c r="I75" s="32"/>
      <c r="J75" s="32"/>
      <c r="K75" s="32"/>
      <c r="L75" s="43"/>
    </row>
    <row r="76" spans="1:12" x14ac:dyDescent="0.25">
      <c r="A76" s="25"/>
      <c r="B76" s="25"/>
      <c r="C76" s="25"/>
      <c r="D76" s="25"/>
      <c r="E76" s="25"/>
      <c r="F76" s="25" t="s">
        <v>84</v>
      </c>
      <c r="G76" s="25"/>
      <c r="H76" s="25"/>
      <c r="I76" s="32">
        <v>1653.22</v>
      </c>
      <c r="J76" s="32">
        <v>5425.96</v>
      </c>
      <c r="K76" s="32">
        <f>ROUND((I76-J76),5)</f>
        <v>-3772.74</v>
      </c>
      <c r="L76" s="43">
        <f>ROUND(IF(I76=0, IF(J76=0, 0, SIGN(-J76)), IF(J76=0, SIGN(I76), (I76-J76)/ABS(J76))),5)</f>
        <v>-0.69530999999999998</v>
      </c>
    </row>
    <row r="77" spans="1:12" ht="15.75" thickBot="1" x14ac:dyDescent="0.3">
      <c r="A77" s="25"/>
      <c r="B77" s="25"/>
      <c r="C77" s="25"/>
      <c r="D77" s="25"/>
      <c r="E77" s="25"/>
      <c r="F77" s="25" t="s">
        <v>85</v>
      </c>
      <c r="G77" s="25"/>
      <c r="H77" s="25"/>
      <c r="I77" s="31">
        <v>661.5</v>
      </c>
      <c r="J77" s="31">
        <v>593</v>
      </c>
      <c r="K77" s="31">
        <f>ROUND((I77-J77),5)</f>
        <v>68.5</v>
      </c>
      <c r="L77" s="44">
        <f>ROUND(IF(I77=0, IF(J77=0, 0, SIGN(-J77)), IF(J77=0, SIGN(I77), (I77-J77)/ABS(J77))),5)</f>
        <v>0.11551</v>
      </c>
    </row>
    <row r="78" spans="1:12" x14ac:dyDescent="0.25">
      <c r="A78" s="25"/>
      <c r="B78" s="25"/>
      <c r="C78" s="25"/>
      <c r="D78" s="25"/>
      <c r="E78" s="25" t="s">
        <v>86</v>
      </c>
      <c r="F78" s="25"/>
      <c r="G78" s="25"/>
      <c r="H78" s="25"/>
      <c r="I78" s="32">
        <f>ROUND(SUM(I75:I77),5)</f>
        <v>2314.7199999999998</v>
      </c>
      <c r="J78" s="32">
        <f>ROUND(SUM(J75:J77),5)</f>
        <v>6018.96</v>
      </c>
      <c r="K78" s="32">
        <f>ROUND((I78-J78),5)</f>
        <v>-3704.24</v>
      </c>
      <c r="L78" s="43">
        <f>ROUND(IF(I78=0, IF(J78=0, 0, SIGN(-J78)), IF(J78=0, SIGN(I78), (I78-J78)/ABS(J78))),5)</f>
        <v>-0.61543000000000003</v>
      </c>
    </row>
    <row r="79" spans="1:12" x14ac:dyDescent="0.25">
      <c r="A79" s="25"/>
      <c r="B79" s="25"/>
      <c r="C79" s="25"/>
      <c r="D79" s="25"/>
      <c r="E79" s="25" t="s">
        <v>87</v>
      </c>
      <c r="F79" s="25"/>
      <c r="G79" s="25"/>
      <c r="H79" s="25"/>
      <c r="I79" s="32">
        <v>7335.94</v>
      </c>
      <c r="J79" s="32">
        <v>7543.91</v>
      </c>
      <c r="K79" s="32">
        <f>ROUND((I79-J79),5)</f>
        <v>-207.97</v>
      </c>
      <c r="L79" s="43">
        <f>ROUND(IF(I79=0, IF(J79=0, 0, SIGN(-J79)), IF(J79=0, SIGN(I79), (I79-J79)/ABS(J79))),5)</f>
        <v>-2.7570000000000001E-2</v>
      </c>
    </row>
    <row r="80" spans="1:12" x14ac:dyDescent="0.25">
      <c r="A80" s="25"/>
      <c r="B80" s="25"/>
      <c r="C80" s="25"/>
      <c r="D80" s="25"/>
      <c r="E80" s="25" t="s">
        <v>89</v>
      </c>
      <c r="F80" s="25"/>
      <c r="G80" s="25"/>
      <c r="H80" s="25"/>
      <c r="I80" s="32"/>
      <c r="J80" s="32"/>
      <c r="K80" s="32"/>
      <c r="L80" s="43"/>
    </row>
    <row r="81" spans="1:12" x14ac:dyDescent="0.25">
      <c r="A81" s="25"/>
      <c r="B81" s="25"/>
      <c r="C81" s="25"/>
      <c r="D81" s="25"/>
      <c r="E81" s="25"/>
      <c r="F81" s="25" t="s">
        <v>90</v>
      </c>
      <c r="G81" s="25"/>
      <c r="H81" s="25"/>
      <c r="I81" s="32">
        <v>1365</v>
      </c>
      <c r="J81" s="32">
        <v>395.88</v>
      </c>
      <c r="K81" s="32">
        <f>ROUND((I81-J81),5)</f>
        <v>969.12</v>
      </c>
      <c r="L81" s="43">
        <f>ROUND(IF(I81=0, IF(J81=0, 0, SIGN(-J81)), IF(J81=0, SIGN(I81), (I81-J81)/ABS(J81))),5)</f>
        <v>2.44801</v>
      </c>
    </row>
    <row r="82" spans="1:12" x14ac:dyDescent="0.25">
      <c r="A82" s="25"/>
      <c r="B82" s="25"/>
      <c r="C82" s="25"/>
      <c r="D82" s="25"/>
      <c r="E82" s="25"/>
      <c r="F82" s="25" t="s">
        <v>91</v>
      </c>
      <c r="G82" s="25"/>
      <c r="H82" s="25"/>
      <c r="I82" s="32">
        <v>5086.62</v>
      </c>
      <c r="J82" s="32">
        <v>4467.09</v>
      </c>
      <c r="K82" s="32">
        <f>ROUND((I82-J82),5)</f>
        <v>619.53</v>
      </c>
      <c r="L82" s="43">
        <f>ROUND(IF(I82=0, IF(J82=0, 0, SIGN(-J82)), IF(J82=0, SIGN(I82), (I82-J82)/ABS(J82))),5)</f>
        <v>0.13869000000000001</v>
      </c>
    </row>
    <row r="83" spans="1:12" x14ac:dyDescent="0.25">
      <c r="A83" s="25"/>
      <c r="B83" s="25"/>
      <c r="C83" s="25"/>
      <c r="D83" s="25"/>
      <c r="E83" s="25"/>
      <c r="F83" s="25" t="s">
        <v>92</v>
      </c>
      <c r="G83" s="25"/>
      <c r="H83" s="25"/>
      <c r="I83" s="32">
        <v>2028.05</v>
      </c>
      <c r="J83" s="32">
        <v>1873.64</v>
      </c>
      <c r="K83" s="32">
        <f>ROUND((I83-J83),5)</f>
        <v>154.41</v>
      </c>
      <c r="L83" s="43">
        <f>ROUND(IF(I83=0, IF(J83=0, 0, SIGN(-J83)), IF(J83=0, SIGN(I83), (I83-J83)/ABS(J83))),5)</f>
        <v>8.2409999999999997E-2</v>
      </c>
    </row>
    <row r="84" spans="1:12" ht="15.75" thickBot="1" x14ac:dyDescent="0.3">
      <c r="A84" s="25"/>
      <c r="B84" s="25"/>
      <c r="C84" s="25"/>
      <c r="D84" s="25"/>
      <c r="E84" s="25"/>
      <c r="F84" s="25" t="s">
        <v>93</v>
      </c>
      <c r="G84" s="25"/>
      <c r="H84" s="25"/>
      <c r="I84" s="31">
        <v>0</v>
      </c>
      <c r="J84" s="31">
        <v>23.89</v>
      </c>
      <c r="K84" s="31">
        <f>ROUND((I84-J84),5)</f>
        <v>-23.89</v>
      </c>
      <c r="L84" s="44">
        <f>ROUND(IF(I84=0, IF(J84=0, 0, SIGN(-J84)), IF(J84=0, SIGN(I84), (I84-J84)/ABS(J84))),5)</f>
        <v>-1</v>
      </c>
    </row>
    <row r="85" spans="1:12" x14ac:dyDescent="0.25">
      <c r="A85" s="25"/>
      <c r="B85" s="25"/>
      <c r="C85" s="25"/>
      <c r="D85" s="25"/>
      <c r="E85" s="25" t="s">
        <v>94</v>
      </c>
      <c r="F85" s="25"/>
      <c r="G85" s="25"/>
      <c r="H85" s="25"/>
      <c r="I85" s="32">
        <f>ROUND(SUM(I80:I84),5)</f>
        <v>8479.67</v>
      </c>
      <c r="J85" s="32">
        <f>ROUND(SUM(J80:J84),5)</f>
        <v>6760.5</v>
      </c>
      <c r="K85" s="32">
        <f>ROUND((I85-J85),5)</f>
        <v>1719.17</v>
      </c>
      <c r="L85" s="43">
        <f>ROUND(IF(I85=0, IF(J85=0, 0, SIGN(-J85)), IF(J85=0, SIGN(I85), (I85-J85)/ABS(J85))),5)</f>
        <v>0.25430000000000003</v>
      </c>
    </row>
    <row r="86" spans="1:12" x14ac:dyDescent="0.25">
      <c r="A86" s="25"/>
      <c r="B86" s="25"/>
      <c r="C86" s="25"/>
      <c r="D86" s="25"/>
      <c r="E86" s="25" t="s">
        <v>95</v>
      </c>
      <c r="F86" s="25"/>
      <c r="G86" s="25"/>
      <c r="H86" s="25"/>
      <c r="I86" s="32"/>
      <c r="J86" s="32"/>
      <c r="K86" s="32"/>
      <c r="L86" s="43"/>
    </row>
    <row r="87" spans="1:12" ht="15.75" thickBot="1" x14ac:dyDescent="0.3">
      <c r="A87" s="25"/>
      <c r="B87" s="25"/>
      <c r="C87" s="25"/>
      <c r="D87" s="25"/>
      <c r="E87" s="25"/>
      <c r="F87" s="25" t="s">
        <v>97</v>
      </c>
      <c r="G87" s="25"/>
      <c r="H87" s="25"/>
      <c r="I87" s="31">
        <v>655</v>
      </c>
      <c r="J87" s="31">
        <v>0</v>
      </c>
      <c r="K87" s="31">
        <f>ROUND((I87-J87),5)</f>
        <v>655</v>
      </c>
      <c r="L87" s="44">
        <f>ROUND(IF(I87=0, IF(J87=0, 0, SIGN(-J87)), IF(J87=0, SIGN(I87), (I87-J87)/ABS(J87))),5)</f>
        <v>1</v>
      </c>
    </row>
    <row r="88" spans="1:12" x14ac:dyDescent="0.25">
      <c r="A88" s="25"/>
      <c r="B88" s="25"/>
      <c r="C88" s="25"/>
      <c r="D88" s="25"/>
      <c r="E88" s="25" t="s">
        <v>98</v>
      </c>
      <c r="F88" s="25"/>
      <c r="G88" s="25"/>
      <c r="H88" s="25"/>
      <c r="I88" s="32">
        <f>ROUND(SUM(I86:I87),5)</f>
        <v>655</v>
      </c>
      <c r="J88" s="32">
        <f>ROUND(SUM(J86:J87),5)</f>
        <v>0</v>
      </c>
      <c r="K88" s="32">
        <f>ROUND((I88-J88),5)</f>
        <v>655</v>
      </c>
      <c r="L88" s="43">
        <f>ROUND(IF(I88=0, IF(J88=0, 0, SIGN(-J88)), IF(J88=0, SIGN(I88), (I88-J88)/ABS(J88))),5)</f>
        <v>1</v>
      </c>
    </row>
    <row r="89" spans="1:12" x14ac:dyDescent="0.25">
      <c r="A89" s="25"/>
      <c r="B89" s="25"/>
      <c r="C89" s="25"/>
      <c r="D89" s="25"/>
      <c r="E89" s="25" t="s">
        <v>99</v>
      </c>
      <c r="F89" s="25"/>
      <c r="G89" s="25"/>
      <c r="H89" s="25"/>
      <c r="I89" s="32"/>
      <c r="J89" s="32"/>
      <c r="K89" s="32"/>
      <c r="L89" s="43"/>
    </row>
    <row r="90" spans="1:12" x14ac:dyDescent="0.25">
      <c r="A90" s="25"/>
      <c r="B90" s="25"/>
      <c r="C90" s="25"/>
      <c r="D90" s="25"/>
      <c r="E90" s="25"/>
      <c r="F90" s="25" t="s">
        <v>100</v>
      </c>
      <c r="G90" s="25"/>
      <c r="H90" s="25"/>
      <c r="I90" s="32">
        <v>3888.42</v>
      </c>
      <c r="J90" s="32">
        <v>3806.5</v>
      </c>
      <c r="K90" s="32">
        <f>ROUND((I90-J90),5)</f>
        <v>81.92</v>
      </c>
      <c r="L90" s="43">
        <f>ROUND(IF(I90=0, IF(J90=0, 0, SIGN(-J90)), IF(J90=0, SIGN(I90), (I90-J90)/ABS(J90))),5)</f>
        <v>2.1520000000000001E-2</v>
      </c>
    </row>
    <row r="91" spans="1:12" x14ac:dyDescent="0.25">
      <c r="A91" s="25"/>
      <c r="B91" s="25"/>
      <c r="C91" s="25"/>
      <c r="D91" s="25"/>
      <c r="E91" s="25"/>
      <c r="F91" s="25" t="s">
        <v>101</v>
      </c>
      <c r="G91" s="25"/>
      <c r="H91" s="25"/>
      <c r="I91" s="32">
        <v>2.99</v>
      </c>
      <c r="J91" s="32">
        <v>2225.46</v>
      </c>
      <c r="K91" s="32">
        <f>ROUND((I91-J91),5)</f>
        <v>-2222.4699999999998</v>
      </c>
      <c r="L91" s="43">
        <f>ROUND(IF(I91=0, IF(J91=0, 0, SIGN(-J91)), IF(J91=0, SIGN(I91), (I91-J91)/ABS(J91))),5)</f>
        <v>-0.99865999999999999</v>
      </c>
    </row>
    <row r="92" spans="1:12" x14ac:dyDescent="0.25">
      <c r="A92" s="25"/>
      <c r="B92" s="25"/>
      <c r="C92" s="25"/>
      <c r="D92" s="25"/>
      <c r="E92" s="25"/>
      <c r="F92" s="25" t="s">
        <v>102</v>
      </c>
      <c r="G92" s="25"/>
      <c r="H92" s="25"/>
      <c r="I92" s="32">
        <v>0</v>
      </c>
      <c r="J92" s="32">
        <v>424</v>
      </c>
      <c r="K92" s="32">
        <f>ROUND((I92-J92),5)</f>
        <v>-424</v>
      </c>
      <c r="L92" s="43">
        <f>ROUND(IF(I92=0, IF(J92=0, 0, SIGN(-J92)), IF(J92=0, SIGN(I92), (I92-J92)/ABS(J92))),5)</f>
        <v>-1</v>
      </c>
    </row>
    <row r="93" spans="1:12" ht="15.75" thickBot="1" x14ac:dyDescent="0.3">
      <c r="A93" s="25"/>
      <c r="B93" s="25"/>
      <c r="C93" s="25"/>
      <c r="D93" s="25"/>
      <c r="E93" s="25"/>
      <c r="F93" s="25" t="s">
        <v>103</v>
      </c>
      <c r="G93" s="25"/>
      <c r="H93" s="25"/>
      <c r="I93" s="31">
        <v>10776.07</v>
      </c>
      <c r="J93" s="31">
        <v>11706.77</v>
      </c>
      <c r="K93" s="31">
        <f>ROUND((I93-J93),5)</f>
        <v>-930.7</v>
      </c>
      <c r="L93" s="44">
        <f>ROUND(IF(I93=0, IF(J93=0, 0, SIGN(-J93)), IF(J93=0, SIGN(I93), (I93-J93)/ABS(J93))),5)</f>
        <v>-7.9500000000000001E-2</v>
      </c>
    </row>
    <row r="94" spans="1:12" x14ac:dyDescent="0.25">
      <c r="A94" s="25"/>
      <c r="B94" s="25"/>
      <c r="C94" s="25"/>
      <c r="D94" s="25"/>
      <c r="E94" s="25" t="s">
        <v>104</v>
      </c>
      <c r="F94" s="25"/>
      <c r="G94" s="25"/>
      <c r="H94" s="25"/>
      <c r="I94" s="32">
        <f>ROUND(SUM(I89:I93),5)</f>
        <v>14667.48</v>
      </c>
      <c r="J94" s="32">
        <f>ROUND(SUM(J89:J93),5)</f>
        <v>18162.73</v>
      </c>
      <c r="K94" s="32">
        <f>ROUND((I94-J94),5)</f>
        <v>-3495.25</v>
      </c>
      <c r="L94" s="43">
        <f>ROUND(IF(I94=0, IF(J94=0, 0, SIGN(-J94)), IF(J94=0, SIGN(I94), (I94-J94)/ABS(J94))),5)</f>
        <v>-0.19244</v>
      </c>
    </row>
    <row r="95" spans="1:12" x14ac:dyDescent="0.25">
      <c r="A95" s="25"/>
      <c r="B95" s="25"/>
      <c r="C95" s="25"/>
      <c r="D95" s="25"/>
      <c r="E95" s="25" t="s">
        <v>105</v>
      </c>
      <c r="F95" s="25"/>
      <c r="G95" s="25"/>
      <c r="H95" s="25"/>
      <c r="I95" s="32"/>
      <c r="J95" s="32"/>
      <c r="K95" s="32"/>
      <c r="L95" s="43"/>
    </row>
    <row r="96" spans="1:12" x14ac:dyDescent="0.25">
      <c r="A96" s="25"/>
      <c r="B96" s="25"/>
      <c r="C96" s="25"/>
      <c r="D96" s="25"/>
      <c r="E96" s="25"/>
      <c r="F96" s="25" t="s">
        <v>106</v>
      </c>
      <c r="G96" s="25"/>
      <c r="H96" s="25"/>
      <c r="I96" s="32"/>
      <c r="J96" s="32"/>
      <c r="K96" s="32"/>
      <c r="L96" s="43"/>
    </row>
    <row r="97" spans="1:12" x14ac:dyDescent="0.25">
      <c r="A97" s="25"/>
      <c r="B97" s="25"/>
      <c r="C97" s="25"/>
      <c r="D97" s="25"/>
      <c r="E97" s="25"/>
      <c r="F97" s="25"/>
      <c r="G97" s="25" t="s">
        <v>107</v>
      </c>
      <c r="H97" s="25"/>
      <c r="I97" s="32">
        <v>61935</v>
      </c>
      <c r="J97" s="32">
        <v>60765</v>
      </c>
      <c r="K97" s="32">
        <f t="shared" ref="K97:K102" si="6">ROUND((I97-J97),5)</f>
        <v>1170</v>
      </c>
      <c r="L97" s="43">
        <f t="shared" ref="L97:L102" si="7">ROUND(IF(I97=0, IF(J97=0, 0, SIGN(-J97)), IF(J97=0, SIGN(I97), (I97-J97)/ABS(J97))),5)</f>
        <v>1.925E-2</v>
      </c>
    </row>
    <row r="98" spans="1:12" x14ac:dyDescent="0.25">
      <c r="A98" s="25"/>
      <c r="B98" s="25"/>
      <c r="C98" s="25"/>
      <c r="D98" s="25"/>
      <c r="E98" s="25"/>
      <c r="F98" s="25"/>
      <c r="G98" s="25" t="s">
        <v>108</v>
      </c>
      <c r="H98" s="25"/>
      <c r="I98" s="32">
        <v>131777.76</v>
      </c>
      <c r="J98" s="32">
        <v>110466.33</v>
      </c>
      <c r="K98" s="32">
        <f t="shared" si="6"/>
        <v>21311.43</v>
      </c>
      <c r="L98" s="43">
        <f t="shared" si="7"/>
        <v>0.19292000000000001</v>
      </c>
    </row>
    <row r="99" spans="1:12" x14ac:dyDescent="0.25">
      <c r="A99" s="25"/>
      <c r="B99" s="25"/>
      <c r="C99" s="25"/>
      <c r="D99" s="25"/>
      <c r="E99" s="25"/>
      <c r="F99" s="25"/>
      <c r="G99" s="25" t="s">
        <v>109</v>
      </c>
      <c r="H99" s="25"/>
      <c r="I99" s="32">
        <v>14515.4</v>
      </c>
      <c r="J99" s="32">
        <v>16658.72</v>
      </c>
      <c r="K99" s="32">
        <f t="shared" si="6"/>
        <v>-2143.3200000000002</v>
      </c>
      <c r="L99" s="43">
        <f t="shared" si="7"/>
        <v>-0.12866</v>
      </c>
    </row>
    <row r="100" spans="1:12" x14ac:dyDescent="0.25">
      <c r="A100" s="25"/>
      <c r="B100" s="25"/>
      <c r="C100" s="25"/>
      <c r="D100" s="25"/>
      <c r="E100" s="25"/>
      <c r="F100" s="25"/>
      <c r="G100" s="25" t="s">
        <v>110</v>
      </c>
      <c r="H100" s="25"/>
      <c r="I100" s="32">
        <v>2432.08</v>
      </c>
      <c r="J100" s="32">
        <v>2024</v>
      </c>
      <c r="K100" s="32">
        <f t="shared" si="6"/>
        <v>408.08</v>
      </c>
      <c r="L100" s="43">
        <f t="shared" si="7"/>
        <v>0.20161999999999999</v>
      </c>
    </row>
    <row r="101" spans="1:12" ht="15.75" thickBot="1" x14ac:dyDescent="0.3">
      <c r="A101" s="25"/>
      <c r="B101" s="25"/>
      <c r="C101" s="25"/>
      <c r="D101" s="25"/>
      <c r="E101" s="25"/>
      <c r="F101" s="25"/>
      <c r="G101" s="25" t="s">
        <v>111</v>
      </c>
      <c r="H101" s="25"/>
      <c r="I101" s="31">
        <v>68537.22</v>
      </c>
      <c r="J101" s="31">
        <v>82723.5</v>
      </c>
      <c r="K101" s="31">
        <f t="shared" si="6"/>
        <v>-14186.28</v>
      </c>
      <c r="L101" s="44">
        <f t="shared" si="7"/>
        <v>-0.17149</v>
      </c>
    </row>
    <row r="102" spans="1:12" x14ac:dyDescent="0.25">
      <c r="A102" s="25"/>
      <c r="B102" s="25"/>
      <c r="C102" s="25"/>
      <c r="D102" s="25"/>
      <c r="E102" s="25"/>
      <c r="F102" s="25" t="s">
        <v>112</v>
      </c>
      <c r="G102" s="25"/>
      <c r="H102" s="25"/>
      <c r="I102" s="32">
        <f>ROUND(SUM(I96:I101),5)</f>
        <v>279197.46000000002</v>
      </c>
      <c r="J102" s="32">
        <f>ROUND(SUM(J96:J101),5)</f>
        <v>272637.55</v>
      </c>
      <c r="K102" s="32">
        <f t="shared" si="6"/>
        <v>6559.91</v>
      </c>
      <c r="L102" s="43">
        <f t="shared" si="7"/>
        <v>2.4060000000000002E-2</v>
      </c>
    </row>
    <row r="103" spans="1:12" x14ac:dyDescent="0.25">
      <c r="A103" s="25"/>
      <c r="B103" s="25"/>
      <c r="C103" s="25"/>
      <c r="D103" s="25"/>
      <c r="E103" s="25"/>
      <c r="F103" s="25" t="s">
        <v>113</v>
      </c>
      <c r="G103" s="25"/>
      <c r="H103" s="25"/>
      <c r="I103" s="32"/>
      <c r="J103" s="32"/>
      <c r="K103" s="32"/>
      <c r="L103" s="43"/>
    </row>
    <row r="104" spans="1:12" x14ac:dyDescent="0.25">
      <c r="A104" s="25"/>
      <c r="B104" s="25"/>
      <c r="C104" s="25"/>
      <c r="D104" s="25"/>
      <c r="E104" s="25"/>
      <c r="F104" s="25"/>
      <c r="G104" s="25" t="s">
        <v>114</v>
      </c>
      <c r="H104" s="25"/>
      <c r="I104" s="32"/>
      <c r="J104" s="32"/>
      <c r="K104" s="32"/>
      <c r="L104" s="43"/>
    </row>
    <row r="105" spans="1:12" x14ac:dyDescent="0.25">
      <c r="A105" s="25"/>
      <c r="B105" s="25"/>
      <c r="C105" s="25"/>
      <c r="D105" s="25"/>
      <c r="E105" s="25"/>
      <c r="F105" s="25"/>
      <c r="G105" s="25"/>
      <c r="H105" s="25" t="s">
        <v>116</v>
      </c>
      <c r="I105" s="32">
        <v>479.2</v>
      </c>
      <c r="J105" s="32">
        <v>0</v>
      </c>
      <c r="K105" s="32">
        <f>ROUND((I105-J105),5)</f>
        <v>479.2</v>
      </c>
      <c r="L105" s="43">
        <f>ROUND(IF(I105=0, IF(J105=0, 0, SIGN(-J105)), IF(J105=0, SIGN(I105), (I105-J105)/ABS(J105))),5)</f>
        <v>1</v>
      </c>
    </row>
    <row r="106" spans="1:12" ht="15.75" thickBot="1" x14ac:dyDescent="0.3">
      <c r="A106" s="25"/>
      <c r="B106" s="25"/>
      <c r="C106" s="25"/>
      <c r="D106" s="25"/>
      <c r="E106" s="25"/>
      <c r="F106" s="25"/>
      <c r="G106" s="25"/>
      <c r="H106" s="25" t="s">
        <v>117</v>
      </c>
      <c r="I106" s="31">
        <v>464.05</v>
      </c>
      <c r="J106" s="31">
        <v>329.64</v>
      </c>
      <c r="K106" s="31">
        <f>ROUND((I106-J106),5)</f>
        <v>134.41</v>
      </c>
      <c r="L106" s="44">
        <f>ROUND(IF(I106=0, IF(J106=0, 0, SIGN(-J106)), IF(J106=0, SIGN(I106), (I106-J106)/ABS(J106))),5)</f>
        <v>0.40775</v>
      </c>
    </row>
    <row r="107" spans="1:12" x14ac:dyDescent="0.25">
      <c r="A107" s="25"/>
      <c r="B107" s="25"/>
      <c r="C107" s="25"/>
      <c r="D107" s="25"/>
      <c r="E107" s="25"/>
      <c r="F107" s="25"/>
      <c r="G107" s="25" t="s">
        <v>119</v>
      </c>
      <c r="H107" s="25"/>
      <c r="I107" s="32">
        <f>ROUND(SUM(I104:I106),5)</f>
        <v>943.25</v>
      </c>
      <c r="J107" s="32">
        <f>ROUND(SUM(J104:J106),5)</f>
        <v>329.64</v>
      </c>
      <c r="K107" s="32">
        <f>ROUND((I107-J107),5)</f>
        <v>613.61</v>
      </c>
      <c r="L107" s="43">
        <f>ROUND(IF(I107=0, IF(J107=0, 0, SIGN(-J107)), IF(J107=0, SIGN(I107), (I107-J107)/ABS(J107))),5)</f>
        <v>1.86145</v>
      </c>
    </row>
    <row r="108" spans="1:12" x14ac:dyDescent="0.25">
      <c r="A108" s="25"/>
      <c r="B108" s="25"/>
      <c r="C108" s="25"/>
      <c r="D108" s="25"/>
      <c r="E108" s="25"/>
      <c r="F108" s="25"/>
      <c r="G108" s="25" t="s">
        <v>120</v>
      </c>
      <c r="H108" s="25"/>
      <c r="I108" s="32"/>
      <c r="J108" s="32"/>
      <c r="K108" s="32"/>
      <c r="L108" s="43"/>
    </row>
    <row r="109" spans="1:12" ht="15.75" thickBot="1" x14ac:dyDescent="0.3">
      <c r="A109" s="25"/>
      <c r="B109" s="25"/>
      <c r="C109" s="25"/>
      <c r="D109" s="25"/>
      <c r="E109" s="25"/>
      <c r="F109" s="25"/>
      <c r="G109" s="25"/>
      <c r="H109" s="25" t="s">
        <v>121</v>
      </c>
      <c r="I109" s="31">
        <v>143.35</v>
      </c>
      <c r="J109" s="31">
        <v>79.98</v>
      </c>
      <c r="K109" s="31">
        <f>ROUND((I109-J109),5)</f>
        <v>63.37</v>
      </c>
      <c r="L109" s="44">
        <f>ROUND(IF(I109=0, IF(J109=0, 0, SIGN(-J109)), IF(J109=0, SIGN(I109), (I109-J109)/ABS(J109))),5)</f>
        <v>0.79232000000000002</v>
      </c>
    </row>
    <row r="110" spans="1:12" x14ac:dyDescent="0.25">
      <c r="A110" s="25"/>
      <c r="B110" s="25"/>
      <c r="C110" s="25"/>
      <c r="D110" s="25"/>
      <c r="E110" s="25"/>
      <c r="F110" s="25"/>
      <c r="G110" s="25" t="s">
        <v>123</v>
      </c>
      <c r="H110" s="25"/>
      <c r="I110" s="32">
        <f>ROUND(SUM(I108:I109),5)</f>
        <v>143.35</v>
      </c>
      <c r="J110" s="32">
        <f>ROUND(SUM(J108:J109),5)</f>
        <v>79.98</v>
      </c>
      <c r="K110" s="32">
        <f>ROUND((I110-J110),5)</f>
        <v>63.37</v>
      </c>
      <c r="L110" s="43">
        <f>ROUND(IF(I110=0, IF(J110=0, 0, SIGN(-J110)), IF(J110=0, SIGN(I110), (I110-J110)/ABS(J110))),5)</f>
        <v>0.79232000000000002</v>
      </c>
    </row>
    <row r="111" spans="1:12" x14ac:dyDescent="0.25">
      <c r="A111" s="25"/>
      <c r="B111" s="25"/>
      <c r="C111" s="25"/>
      <c r="D111" s="25"/>
      <c r="E111" s="25"/>
      <c r="F111" s="25"/>
      <c r="G111" s="25" t="s">
        <v>124</v>
      </c>
      <c r="H111" s="25"/>
      <c r="I111" s="32"/>
      <c r="J111" s="32"/>
      <c r="K111" s="32"/>
      <c r="L111" s="43"/>
    </row>
    <row r="112" spans="1:12" x14ac:dyDescent="0.25">
      <c r="A112" s="25"/>
      <c r="B112" s="25"/>
      <c r="C112" s="25"/>
      <c r="D112" s="25"/>
      <c r="E112" s="25"/>
      <c r="F112" s="25"/>
      <c r="G112" s="25"/>
      <c r="H112" s="25" t="s">
        <v>125</v>
      </c>
      <c r="I112" s="32">
        <v>637.54</v>
      </c>
      <c r="J112" s="32">
        <v>1046.1199999999999</v>
      </c>
      <c r="K112" s="32">
        <f>ROUND((I112-J112),5)</f>
        <v>-408.58</v>
      </c>
      <c r="L112" s="43">
        <f>ROUND(IF(I112=0, IF(J112=0, 0, SIGN(-J112)), IF(J112=0, SIGN(I112), (I112-J112)/ABS(J112))),5)</f>
        <v>-0.39056999999999997</v>
      </c>
    </row>
    <row r="113" spans="1:12" ht="15.75" thickBot="1" x14ac:dyDescent="0.3">
      <c r="A113" s="25"/>
      <c r="B113" s="25"/>
      <c r="C113" s="25"/>
      <c r="D113" s="25"/>
      <c r="E113" s="25"/>
      <c r="F113" s="25"/>
      <c r="G113" s="25"/>
      <c r="H113" s="25" t="s">
        <v>126</v>
      </c>
      <c r="I113" s="31">
        <v>20528.68</v>
      </c>
      <c r="J113" s="31">
        <v>20217.32</v>
      </c>
      <c r="K113" s="31">
        <f>ROUND((I113-J113),5)</f>
        <v>311.36</v>
      </c>
      <c r="L113" s="44">
        <f>ROUND(IF(I113=0, IF(J113=0, 0, SIGN(-J113)), IF(J113=0, SIGN(I113), (I113-J113)/ABS(J113))),5)</f>
        <v>1.54E-2</v>
      </c>
    </row>
    <row r="114" spans="1:12" x14ac:dyDescent="0.25">
      <c r="A114" s="25"/>
      <c r="B114" s="25"/>
      <c r="C114" s="25"/>
      <c r="D114" s="25"/>
      <c r="E114" s="25"/>
      <c r="F114" s="25"/>
      <c r="G114" s="25" t="s">
        <v>127</v>
      </c>
      <c r="H114" s="25"/>
      <c r="I114" s="32">
        <f>ROUND(SUM(I111:I113),5)</f>
        <v>21166.22</v>
      </c>
      <c r="J114" s="32">
        <f>ROUND(SUM(J111:J113),5)</f>
        <v>21263.439999999999</v>
      </c>
      <c r="K114" s="32">
        <f>ROUND((I114-J114),5)</f>
        <v>-97.22</v>
      </c>
      <c r="L114" s="43">
        <f>ROUND(IF(I114=0, IF(J114=0, 0, SIGN(-J114)), IF(J114=0, SIGN(I114), (I114-J114)/ABS(J114))),5)</f>
        <v>-4.5700000000000003E-3</v>
      </c>
    </row>
    <row r="115" spans="1:12" x14ac:dyDescent="0.25">
      <c r="A115" s="25"/>
      <c r="B115" s="25"/>
      <c r="C115" s="25"/>
      <c r="D115" s="25"/>
      <c r="E115" s="25"/>
      <c r="F115" s="25"/>
      <c r="G115" s="25" t="s">
        <v>128</v>
      </c>
      <c r="H115" s="25"/>
      <c r="I115" s="32">
        <v>4973.1499999999996</v>
      </c>
      <c r="J115" s="32">
        <v>5327.9</v>
      </c>
      <c r="K115" s="32">
        <f>ROUND((I115-J115),5)</f>
        <v>-354.75</v>
      </c>
      <c r="L115" s="43">
        <f>ROUND(IF(I115=0, IF(J115=0, 0, SIGN(-J115)), IF(J115=0, SIGN(I115), (I115-J115)/ABS(J115))),5)</f>
        <v>-6.658E-2</v>
      </c>
    </row>
    <row r="116" spans="1:12" x14ac:dyDescent="0.25">
      <c r="A116" s="25"/>
      <c r="B116" s="25"/>
      <c r="C116" s="25"/>
      <c r="D116" s="25"/>
      <c r="E116" s="25"/>
      <c r="F116" s="25"/>
      <c r="G116" s="25" t="s">
        <v>129</v>
      </c>
      <c r="H116" s="25"/>
      <c r="I116" s="32"/>
      <c r="J116" s="32"/>
      <c r="K116" s="32"/>
      <c r="L116" s="43"/>
    </row>
    <row r="117" spans="1:12" x14ac:dyDescent="0.25">
      <c r="A117" s="25"/>
      <c r="B117" s="25"/>
      <c r="C117" s="25"/>
      <c r="D117" s="25"/>
      <c r="E117" s="25"/>
      <c r="F117" s="25"/>
      <c r="G117" s="25"/>
      <c r="H117" s="25" t="s">
        <v>130</v>
      </c>
      <c r="I117" s="32">
        <v>30891.919999999998</v>
      </c>
      <c r="J117" s="32">
        <v>25407.55</v>
      </c>
      <c r="K117" s="32">
        <f t="shared" ref="K117:K126" si="8">ROUND((I117-J117),5)</f>
        <v>5484.37</v>
      </c>
      <c r="L117" s="43">
        <f t="shared" ref="L117:L126" si="9">ROUND(IF(I117=0, IF(J117=0, 0, SIGN(-J117)), IF(J117=0, SIGN(I117), (I117-J117)/ABS(J117))),5)</f>
        <v>0.21586</v>
      </c>
    </row>
    <row r="118" spans="1:12" ht="15.75" thickBot="1" x14ac:dyDescent="0.3">
      <c r="A118" s="25"/>
      <c r="B118" s="25"/>
      <c r="C118" s="25"/>
      <c r="D118" s="25"/>
      <c r="E118" s="25"/>
      <c r="F118" s="25"/>
      <c r="G118" s="25"/>
      <c r="H118" s="25" t="s">
        <v>131</v>
      </c>
      <c r="I118" s="31">
        <v>1494.6</v>
      </c>
      <c r="J118" s="31">
        <v>1509.78</v>
      </c>
      <c r="K118" s="31">
        <f t="shared" si="8"/>
        <v>-15.18</v>
      </c>
      <c r="L118" s="44">
        <f t="shared" si="9"/>
        <v>-1.005E-2</v>
      </c>
    </row>
    <row r="119" spans="1:12" x14ac:dyDescent="0.25">
      <c r="A119" s="25"/>
      <c r="B119" s="25"/>
      <c r="C119" s="25"/>
      <c r="D119" s="25"/>
      <c r="E119" s="25"/>
      <c r="F119" s="25"/>
      <c r="G119" s="25" t="s">
        <v>132</v>
      </c>
      <c r="H119" s="25"/>
      <c r="I119" s="32">
        <f>ROUND(SUM(I116:I118),5)</f>
        <v>32386.52</v>
      </c>
      <c r="J119" s="32">
        <f>ROUND(SUM(J116:J118),5)</f>
        <v>26917.33</v>
      </c>
      <c r="K119" s="32">
        <f t="shared" si="8"/>
        <v>5469.19</v>
      </c>
      <c r="L119" s="43">
        <f t="shared" si="9"/>
        <v>0.20318</v>
      </c>
    </row>
    <row r="120" spans="1:12" x14ac:dyDescent="0.25">
      <c r="A120" s="25"/>
      <c r="B120" s="25"/>
      <c r="C120" s="25"/>
      <c r="D120" s="25"/>
      <c r="E120" s="25"/>
      <c r="F120" s="25"/>
      <c r="G120" s="25" t="s">
        <v>133</v>
      </c>
      <c r="H120" s="25"/>
      <c r="I120" s="32">
        <v>2147.1799999999998</v>
      </c>
      <c r="J120" s="32">
        <v>887.09</v>
      </c>
      <c r="K120" s="32">
        <f t="shared" si="8"/>
        <v>1260.0899999999999</v>
      </c>
      <c r="L120" s="43">
        <f t="shared" si="9"/>
        <v>1.42048</v>
      </c>
    </row>
    <row r="121" spans="1:12" x14ac:dyDescent="0.25">
      <c r="A121" s="25"/>
      <c r="B121" s="25"/>
      <c r="C121" s="25"/>
      <c r="D121" s="25"/>
      <c r="E121" s="25"/>
      <c r="F121" s="25"/>
      <c r="G121" s="25" t="s">
        <v>134</v>
      </c>
      <c r="H121" s="25"/>
      <c r="I121" s="32">
        <v>0</v>
      </c>
      <c r="J121" s="32">
        <v>144</v>
      </c>
      <c r="K121" s="32">
        <f t="shared" si="8"/>
        <v>-144</v>
      </c>
      <c r="L121" s="43">
        <f t="shared" si="9"/>
        <v>-1</v>
      </c>
    </row>
    <row r="122" spans="1:12" x14ac:dyDescent="0.25">
      <c r="A122" s="25"/>
      <c r="B122" s="25"/>
      <c r="C122" s="25"/>
      <c r="D122" s="25"/>
      <c r="E122" s="25"/>
      <c r="F122" s="25"/>
      <c r="G122" s="25" t="s">
        <v>136</v>
      </c>
      <c r="H122" s="25"/>
      <c r="I122" s="32">
        <v>5292.62</v>
      </c>
      <c r="J122" s="32">
        <v>4659.1899999999996</v>
      </c>
      <c r="K122" s="32">
        <f t="shared" si="8"/>
        <v>633.42999999999995</v>
      </c>
      <c r="L122" s="43">
        <f t="shared" si="9"/>
        <v>0.13594999999999999</v>
      </c>
    </row>
    <row r="123" spans="1:12" x14ac:dyDescent="0.25">
      <c r="A123" s="25"/>
      <c r="B123" s="25"/>
      <c r="C123" s="25"/>
      <c r="D123" s="25"/>
      <c r="E123" s="25"/>
      <c r="F123" s="25"/>
      <c r="G123" s="25" t="s">
        <v>137</v>
      </c>
      <c r="H123" s="25"/>
      <c r="I123" s="32">
        <v>1387</v>
      </c>
      <c r="J123" s="32">
        <v>1426.55</v>
      </c>
      <c r="K123" s="32">
        <f t="shared" si="8"/>
        <v>-39.549999999999997</v>
      </c>
      <c r="L123" s="43">
        <f t="shared" si="9"/>
        <v>-2.7720000000000002E-2</v>
      </c>
    </row>
    <row r="124" spans="1:12" ht="15.75" thickBot="1" x14ac:dyDescent="0.3">
      <c r="A124" s="25"/>
      <c r="B124" s="25"/>
      <c r="C124" s="25"/>
      <c r="D124" s="25"/>
      <c r="E124" s="25"/>
      <c r="F124" s="25"/>
      <c r="G124" s="25" t="s">
        <v>138</v>
      </c>
      <c r="H124" s="25"/>
      <c r="I124" s="33">
        <v>55.95</v>
      </c>
      <c r="J124" s="33">
        <v>0</v>
      </c>
      <c r="K124" s="33">
        <f t="shared" si="8"/>
        <v>55.95</v>
      </c>
      <c r="L124" s="45">
        <f t="shared" si="9"/>
        <v>1</v>
      </c>
    </row>
    <row r="125" spans="1:12" ht="15.75" thickBot="1" x14ac:dyDescent="0.3">
      <c r="A125" s="25"/>
      <c r="B125" s="25"/>
      <c r="C125" s="25"/>
      <c r="D125" s="25"/>
      <c r="E125" s="25"/>
      <c r="F125" s="25" t="s">
        <v>140</v>
      </c>
      <c r="G125" s="25"/>
      <c r="H125" s="25"/>
      <c r="I125" s="34">
        <f>ROUND(I103+I107+I110+SUM(I114:I115)+SUM(I119:I124),5)</f>
        <v>68495.240000000005</v>
      </c>
      <c r="J125" s="34">
        <f>ROUND(J103+J107+J110+SUM(J114:J115)+SUM(J119:J124),5)</f>
        <v>61035.12</v>
      </c>
      <c r="K125" s="34">
        <f t="shared" si="8"/>
        <v>7460.12</v>
      </c>
      <c r="L125" s="46">
        <f t="shared" si="9"/>
        <v>0.12223000000000001</v>
      </c>
    </row>
    <row r="126" spans="1:12" x14ac:dyDescent="0.25">
      <c r="A126" s="25"/>
      <c r="B126" s="25"/>
      <c r="C126" s="25"/>
      <c r="D126" s="25"/>
      <c r="E126" s="25" t="s">
        <v>142</v>
      </c>
      <c r="F126" s="25"/>
      <c r="G126" s="25"/>
      <c r="H126" s="25"/>
      <c r="I126" s="32">
        <f>ROUND(I95+I102+I125,5)</f>
        <v>347692.7</v>
      </c>
      <c r="J126" s="32">
        <f>ROUND(J95+J102+J125,5)</f>
        <v>333672.67</v>
      </c>
      <c r="K126" s="32">
        <f t="shared" si="8"/>
        <v>14020.03</v>
      </c>
      <c r="L126" s="43">
        <f t="shared" si="9"/>
        <v>4.2020000000000002E-2</v>
      </c>
    </row>
    <row r="127" spans="1:12" x14ac:dyDescent="0.25">
      <c r="A127" s="25"/>
      <c r="B127" s="25"/>
      <c r="C127" s="25"/>
      <c r="D127" s="25"/>
      <c r="E127" s="25" t="s">
        <v>143</v>
      </c>
      <c r="F127" s="25"/>
      <c r="G127" s="25"/>
      <c r="H127" s="25"/>
      <c r="I127" s="32"/>
      <c r="J127" s="32"/>
      <c r="K127" s="32"/>
      <c r="L127" s="43"/>
    </row>
    <row r="128" spans="1:12" x14ac:dyDescent="0.25">
      <c r="A128" s="25"/>
      <c r="B128" s="25"/>
      <c r="C128" s="25"/>
      <c r="D128" s="25"/>
      <c r="E128" s="25"/>
      <c r="F128" s="25" t="s">
        <v>144</v>
      </c>
      <c r="G128" s="25"/>
      <c r="H128" s="25"/>
      <c r="I128" s="32">
        <v>153</v>
      </c>
      <c r="J128" s="32">
        <v>150</v>
      </c>
      <c r="K128" s="32">
        <f t="shared" ref="K128:K138" si="10">ROUND((I128-J128),5)</f>
        <v>3</v>
      </c>
      <c r="L128" s="43">
        <f t="shared" ref="L128:L138" si="11">ROUND(IF(I128=0, IF(J128=0, 0, SIGN(-J128)), IF(J128=0, SIGN(I128), (I128-J128)/ABS(J128))),5)</f>
        <v>0.02</v>
      </c>
    </row>
    <row r="129" spans="1:12" x14ac:dyDescent="0.25">
      <c r="A129" s="25"/>
      <c r="B129" s="25"/>
      <c r="C129" s="25"/>
      <c r="D129" s="25"/>
      <c r="E129" s="25"/>
      <c r="F129" s="25" t="s">
        <v>145</v>
      </c>
      <c r="G129" s="25"/>
      <c r="H129" s="25"/>
      <c r="I129" s="32">
        <v>7259.58</v>
      </c>
      <c r="J129" s="32">
        <v>8038.18</v>
      </c>
      <c r="K129" s="32">
        <f t="shared" si="10"/>
        <v>-778.6</v>
      </c>
      <c r="L129" s="43">
        <f t="shared" si="11"/>
        <v>-9.6860000000000002E-2</v>
      </c>
    </row>
    <row r="130" spans="1:12" x14ac:dyDescent="0.25">
      <c r="A130" s="25"/>
      <c r="B130" s="25"/>
      <c r="C130" s="25"/>
      <c r="D130" s="25"/>
      <c r="E130" s="25"/>
      <c r="F130" s="25" t="s">
        <v>146</v>
      </c>
      <c r="G130" s="25"/>
      <c r="H130" s="25"/>
      <c r="I130" s="32">
        <v>3519.2</v>
      </c>
      <c r="J130" s="32">
        <v>3519.2</v>
      </c>
      <c r="K130" s="32">
        <f t="shared" si="10"/>
        <v>0</v>
      </c>
      <c r="L130" s="43">
        <f t="shared" si="11"/>
        <v>0</v>
      </c>
    </row>
    <row r="131" spans="1:12" x14ac:dyDescent="0.25">
      <c r="A131" s="25"/>
      <c r="B131" s="25"/>
      <c r="C131" s="25"/>
      <c r="D131" s="25"/>
      <c r="E131" s="25"/>
      <c r="F131" s="25" t="s">
        <v>147</v>
      </c>
      <c r="G131" s="25"/>
      <c r="H131" s="25"/>
      <c r="I131" s="32">
        <v>859.79</v>
      </c>
      <c r="J131" s="32">
        <v>768.12</v>
      </c>
      <c r="K131" s="32">
        <f t="shared" si="10"/>
        <v>91.67</v>
      </c>
      <c r="L131" s="43">
        <f t="shared" si="11"/>
        <v>0.11934</v>
      </c>
    </row>
    <row r="132" spans="1:12" x14ac:dyDescent="0.25">
      <c r="A132" s="25"/>
      <c r="B132" s="25"/>
      <c r="C132" s="25"/>
      <c r="D132" s="25"/>
      <c r="E132" s="25"/>
      <c r="F132" s="25" t="s">
        <v>148</v>
      </c>
      <c r="G132" s="25"/>
      <c r="H132" s="25"/>
      <c r="I132" s="32">
        <v>9435.75</v>
      </c>
      <c r="J132" s="32">
        <v>10303.35</v>
      </c>
      <c r="K132" s="32">
        <f t="shared" si="10"/>
        <v>-867.6</v>
      </c>
      <c r="L132" s="43">
        <f t="shared" si="11"/>
        <v>-8.4209999999999993E-2</v>
      </c>
    </row>
    <row r="133" spans="1:12" x14ac:dyDescent="0.25">
      <c r="A133" s="25"/>
      <c r="B133" s="25"/>
      <c r="C133" s="25"/>
      <c r="D133" s="25"/>
      <c r="E133" s="25"/>
      <c r="F133" s="25" t="s">
        <v>149</v>
      </c>
      <c r="G133" s="25"/>
      <c r="H133" s="25"/>
      <c r="I133" s="32">
        <v>200</v>
      </c>
      <c r="J133" s="32">
        <v>200</v>
      </c>
      <c r="K133" s="32">
        <f t="shared" si="10"/>
        <v>0</v>
      </c>
      <c r="L133" s="43">
        <f t="shared" si="11"/>
        <v>0</v>
      </c>
    </row>
    <row r="134" spans="1:12" ht="15.75" thickBot="1" x14ac:dyDescent="0.3">
      <c r="A134" s="25"/>
      <c r="B134" s="25"/>
      <c r="C134" s="25"/>
      <c r="D134" s="25"/>
      <c r="E134" s="25"/>
      <c r="F134" s="25" t="s">
        <v>150</v>
      </c>
      <c r="G134" s="25"/>
      <c r="H134" s="25"/>
      <c r="I134" s="31">
        <v>48306.36</v>
      </c>
      <c r="J134" s="31">
        <v>47804.83</v>
      </c>
      <c r="K134" s="31">
        <f t="shared" si="10"/>
        <v>501.53</v>
      </c>
      <c r="L134" s="44">
        <f t="shared" si="11"/>
        <v>1.0489999999999999E-2</v>
      </c>
    </row>
    <row r="135" spans="1:12" x14ac:dyDescent="0.25">
      <c r="A135" s="25"/>
      <c r="B135" s="25"/>
      <c r="C135" s="25"/>
      <c r="D135" s="25"/>
      <c r="E135" s="25" t="s">
        <v>151</v>
      </c>
      <c r="F135" s="25"/>
      <c r="G135" s="25"/>
      <c r="H135" s="25"/>
      <c r="I135" s="32">
        <f>ROUND(SUM(I127:I134),5)</f>
        <v>69733.679999999993</v>
      </c>
      <c r="J135" s="32">
        <f>ROUND(SUM(J127:J134),5)</f>
        <v>70783.679999999993</v>
      </c>
      <c r="K135" s="32">
        <f t="shared" si="10"/>
        <v>-1050</v>
      </c>
      <c r="L135" s="43">
        <f t="shared" si="11"/>
        <v>-1.4829999999999999E-2</v>
      </c>
    </row>
    <row r="136" spans="1:12" ht="15.75" thickBot="1" x14ac:dyDescent="0.3">
      <c r="A136" s="25"/>
      <c r="B136" s="25"/>
      <c r="C136" s="25"/>
      <c r="D136" s="25"/>
      <c r="E136" s="25" t="s">
        <v>152</v>
      </c>
      <c r="F136" s="25"/>
      <c r="G136" s="25"/>
      <c r="H136" s="25"/>
      <c r="I136" s="33">
        <v>94724.1</v>
      </c>
      <c r="J136" s="33">
        <v>83353.02</v>
      </c>
      <c r="K136" s="33">
        <f t="shared" si="10"/>
        <v>11371.08</v>
      </c>
      <c r="L136" s="45">
        <f t="shared" si="11"/>
        <v>0.13642000000000001</v>
      </c>
    </row>
    <row r="137" spans="1:12" ht="15.75" thickBot="1" x14ac:dyDescent="0.3">
      <c r="A137" s="25"/>
      <c r="B137" s="25"/>
      <c r="C137" s="25"/>
      <c r="D137" s="25" t="s">
        <v>153</v>
      </c>
      <c r="E137" s="25"/>
      <c r="F137" s="25"/>
      <c r="G137" s="25"/>
      <c r="H137" s="25"/>
      <c r="I137" s="34">
        <f>ROUND(I34+I49+I55+I58+I61+I67+I74+SUM(I78:I79)+I85+I88+I94+I126+SUM(I135:I136),5)</f>
        <v>824882.43</v>
      </c>
      <c r="J137" s="34">
        <f>ROUND(J34+J49+J55+J58+J61+J67+J74+SUM(J78:J79)+J85+J88+J94+J126+SUM(J135:J136),5)</f>
        <v>791352.97</v>
      </c>
      <c r="K137" s="34">
        <f t="shared" si="10"/>
        <v>33529.46</v>
      </c>
      <c r="L137" s="46">
        <f t="shared" si="11"/>
        <v>4.2369999999999998E-2</v>
      </c>
    </row>
    <row r="138" spans="1:12" x14ac:dyDescent="0.25">
      <c r="A138" s="25"/>
      <c r="B138" s="25" t="s">
        <v>154</v>
      </c>
      <c r="C138" s="25"/>
      <c r="D138" s="25"/>
      <c r="E138" s="25"/>
      <c r="F138" s="25"/>
      <c r="G138" s="25"/>
      <c r="H138" s="25"/>
      <c r="I138" s="32">
        <f>ROUND(I3+I33-I137,5)</f>
        <v>235998.54</v>
      </c>
      <c r="J138" s="32">
        <f>ROUND(J3+J33-J137,5)</f>
        <v>252486.2</v>
      </c>
      <c r="K138" s="32">
        <f t="shared" si="10"/>
        <v>-16487.66</v>
      </c>
      <c r="L138" s="43">
        <f t="shared" si="11"/>
        <v>-6.5299999999999997E-2</v>
      </c>
    </row>
    <row r="139" spans="1:12" x14ac:dyDescent="0.25">
      <c r="A139" s="25"/>
      <c r="B139" s="25" t="s">
        <v>155</v>
      </c>
      <c r="C139" s="25"/>
      <c r="D139" s="25"/>
      <c r="E139" s="25"/>
      <c r="F139" s="25"/>
      <c r="G139" s="25"/>
      <c r="H139" s="25"/>
      <c r="I139" s="32"/>
      <c r="J139" s="32"/>
      <c r="K139" s="32"/>
      <c r="L139" s="43"/>
    </row>
    <row r="140" spans="1:12" x14ac:dyDescent="0.25">
      <c r="A140" s="25"/>
      <c r="B140" s="25"/>
      <c r="C140" s="25" t="s">
        <v>156</v>
      </c>
      <c r="D140" s="25"/>
      <c r="E140" s="25"/>
      <c r="F140" s="25"/>
      <c r="G140" s="25"/>
      <c r="H140" s="25"/>
      <c r="I140" s="32"/>
      <c r="J140" s="32"/>
      <c r="K140" s="32"/>
      <c r="L140" s="43"/>
    </row>
    <row r="141" spans="1:12" x14ac:dyDescent="0.25">
      <c r="A141" s="25"/>
      <c r="B141" s="25"/>
      <c r="C141" s="25"/>
      <c r="D141" s="25" t="s">
        <v>157</v>
      </c>
      <c r="E141" s="25"/>
      <c r="F141" s="25"/>
      <c r="G141" s="25"/>
      <c r="H141" s="25"/>
      <c r="I141" s="32">
        <v>90</v>
      </c>
      <c r="J141" s="32">
        <v>0</v>
      </c>
      <c r="K141" s="32">
        <f t="shared" ref="K141:K146" si="12">ROUND((I141-J141),5)</f>
        <v>90</v>
      </c>
      <c r="L141" s="43">
        <f t="shared" ref="L141:L146" si="13">ROUND(IF(I141=0, IF(J141=0, 0, SIGN(-J141)), IF(J141=0, SIGN(I141), (I141-J141)/ABS(J141))),5)</f>
        <v>1</v>
      </c>
    </row>
    <row r="142" spans="1:12" x14ac:dyDescent="0.25">
      <c r="A142" s="25"/>
      <c r="B142" s="25"/>
      <c r="C142" s="25"/>
      <c r="D142" s="25" t="s">
        <v>158</v>
      </c>
      <c r="E142" s="25"/>
      <c r="F142" s="25"/>
      <c r="G142" s="25"/>
      <c r="H142" s="25"/>
      <c r="I142" s="32">
        <v>300</v>
      </c>
      <c r="J142" s="32">
        <v>2062</v>
      </c>
      <c r="K142" s="32">
        <f t="shared" si="12"/>
        <v>-1762</v>
      </c>
      <c r="L142" s="43">
        <f t="shared" si="13"/>
        <v>-0.85450999999999999</v>
      </c>
    </row>
    <row r="143" spans="1:12" ht="15.75" thickBot="1" x14ac:dyDescent="0.3">
      <c r="A143" s="25"/>
      <c r="B143" s="25"/>
      <c r="C143" s="25"/>
      <c r="D143" s="25" t="s">
        <v>159</v>
      </c>
      <c r="E143" s="25"/>
      <c r="F143" s="25"/>
      <c r="G143" s="25"/>
      <c r="H143" s="25"/>
      <c r="I143" s="33">
        <v>3046.42</v>
      </c>
      <c r="J143" s="33">
        <v>2944.39</v>
      </c>
      <c r="K143" s="33">
        <f t="shared" si="12"/>
        <v>102.03</v>
      </c>
      <c r="L143" s="45">
        <f t="shared" si="13"/>
        <v>3.465E-2</v>
      </c>
    </row>
    <row r="144" spans="1:12" ht="15.75" thickBot="1" x14ac:dyDescent="0.3">
      <c r="A144" s="25"/>
      <c r="B144" s="25"/>
      <c r="C144" s="25" t="s">
        <v>160</v>
      </c>
      <c r="D144" s="25"/>
      <c r="E144" s="25"/>
      <c r="F144" s="25"/>
      <c r="G144" s="25"/>
      <c r="H144" s="25"/>
      <c r="I144" s="35">
        <f>ROUND(SUM(I140:I143),5)</f>
        <v>3436.42</v>
      </c>
      <c r="J144" s="35">
        <f>ROUND(SUM(J140:J143),5)</f>
        <v>5006.3900000000003</v>
      </c>
      <c r="K144" s="35">
        <f t="shared" si="12"/>
        <v>-1569.97</v>
      </c>
      <c r="L144" s="47">
        <f t="shared" si="13"/>
        <v>-0.31358999999999998</v>
      </c>
    </row>
    <row r="145" spans="1:12" ht="15.75" thickBot="1" x14ac:dyDescent="0.3">
      <c r="A145" s="25"/>
      <c r="B145" s="25" t="s">
        <v>164</v>
      </c>
      <c r="C145" s="25"/>
      <c r="D145" s="25"/>
      <c r="E145" s="25"/>
      <c r="F145" s="25"/>
      <c r="G145" s="25"/>
      <c r="H145" s="25"/>
      <c r="I145" s="35">
        <f>ROUND(I139+I144,5)</f>
        <v>3436.42</v>
      </c>
      <c r="J145" s="35">
        <f>ROUND(J139+J144,5)</f>
        <v>5006.3900000000003</v>
      </c>
      <c r="K145" s="35">
        <f t="shared" si="12"/>
        <v>-1569.97</v>
      </c>
      <c r="L145" s="47">
        <f t="shared" si="13"/>
        <v>-0.31358999999999998</v>
      </c>
    </row>
    <row r="146" spans="1:12" s="37" customFormat="1" ht="12" thickBot="1" x14ac:dyDescent="0.25">
      <c r="A146" s="25" t="s">
        <v>165</v>
      </c>
      <c r="B146" s="25"/>
      <c r="C146" s="25"/>
      <c r="D146" s="25"/>
      <c r="E146" s="25"/>
      <c r="F146" s="25"/>
      <c r="G146" s="25"/>
      <c r="H146" s="25"/>
      <c r="I146" s="36">
        <f>ROUND(I138+I145,5)</f>
        <v>239434.96</v>
      </c>
      <c r="J146" s="36">
        <f>ROUND(J138+J145,5)</f>
        <v>257492.59</v>
      </c>
      <c r="K146" s="36">
        <f t="shared" si="12"/>
        <v>-18057.63</v>
      </c>
      <c r="L146" s="48">
        <f t="shared" si="13"/>
        <v>-7.0129999999999998E-2</v>
      </c>
    </row>
    <row r="147" spans="1:12" ht="15.75" thickTop="1" x14ac:dyDescent="0.25"/>
  </sheetData>
  <pageMargins left="0.7" right="0.7" top="0.75" bottom="0.75" header="0.1" footer="0.3"/>
  <pageSetup orientation="portrait" r:id="rId1"/>
  <headerFooter>
    <oddHeader>&amp;L&amp;"Arial,Bold"&amp;8 3:15 PM
&amp;"Arial,Bold"&amp;8 11/10/22
&amp;"Arial,Bold"&amp;8 Accrual Basis&amp;C&amp;"Arial,Bold"&amp;12 Rental Concepts, LLC
&amp;"Arial,Bold"&amp;14 Profit &amp;&amp; Loss
&amp;"Arial,Bold"&amp;10 January through October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050" r:id="rId4" name="HEADER"/>
      </mc:Fallback>
    </mc:AlternateContent>
    <mc:AlternateContent xmlns:mc="http://schemas.openxmlformats.org/markup-compatibility/2006">
      <mc:Choice Requires="x14">
        <control shapeId="20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049" r:id="rId6" name="FILT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D5C4-8001-43AF-A182-CB655285A2EC}">
  <dimension ref="B1:I51"/>
  <sheetViews>
    <sheetView workbookViewId="0">
      <selection activeCell="B15" sqref="B15"/>
    </sheetView>
  </sheetViews>
  <sheetFormatPr defaultRowHeight="15" x14ac:dyDescent="0.25"/>
  <cols>
    <col min="2" max="2" width="23.7109375" customWidth="1"/>
    <col min="3" max="4" width="3.7109375" customWidth="1"/>
    <col min="5" max="5" width="36.5703125" customWidth="1"/>
    <col min="6" max="6" width="13.28515625" bestFit="1" customWidth="1"/>
    <col min="7" max="7" width="7.28515625" style="59" customWidth="1"/>
    <col min="8" max="8" width="14.28515625" bestFit="1" customWidth="1"/>
    <col min="9" max="9" width="6.28515625" bestFit="1" customWidth="1"/>
  </cols>
  <sheetData>
    <row r="1" spans="2:9" ht="15.75" thickBot="1" x14ac:dyDescent="0.3">
      <c r="F1" s="55" t="s">
        <v>607</v>
      </c>
      <c r="G1" s="56"/>
      <c r="H1" s="55" t="s">
        <v>608</v>
      </c>
      <c r="I1" s="57"/>
    </row>
    <row r="3" spans="2:9" x14ac:dyDescent="0.25">
      <c r="B3" s="25" t="s">
        <v>7</v>
      </c>
      <c r="C3" s="25"/>
      <c r="D3" s="25"/>
      <c r="E3" s="25"/>
      <c r="F3" s="58">
        <v>113219.1</v>
      </c>
      <c r="H3" s="58">
        <v>1003837.14</v>
      </c>
    </row>
    <row r="4" spans="2:9" x14ac:dyDescent="0.25">
      <c r="B4" s="25" t="s">
        <v>21</v>
      </c>
      <c r="C4" s="25"/>
      <c r="D4" s="25"/>
      <c r="E4" s="25"/>
      <c r="F4" s="60">
        <v>28650.26</v>
      </c>
      <c r="G4" s="61">
        <v>0.25305147276387108</v>
      </c>
      <c r="H4" s="60">
        <v>257224.5</v>
      </c>
      <c r="I4" s="61">
        <v>0.25624126638709543</v>
      </c>
    </row>
    <row r="5" spans="2:9" x14ac:dyDescent="0.25">
      <c r="F5" s="58">
        <v>84568.840000000011</v>
      </c>
      <c r="G5" s="59">
        <v>0.74694852723612892</v>
      </c>
      <c r="H5" s="58">
        <v>746612.64</v>
      </c>
      <c r="I5" s="59">
        <v>0.74375873361290457</v>
      </c>
    </row>
    <row r="6" spans="2:9" x14ac:dyDescent="0.25">
      <c r="I6" s="59"/>
    </row>
    <row r="7" spans="2:9" x14ac:dyDescent="0.25">
      <c r="B7" s="25" t="s">
        <v>8</v>
      </c>
      <c r="C7" s="25"/>
      <c r="D7" s="25"/>
      <c r="E7" s="25"/>
      <c r="F7" s="58">
        <v>9975.33</v>
      </c>
      <c r="H7" s="58">
        <v>128758.92</v>
      </c>
      <c r="I7" s="59"/>
    </row>
    <row r="8" spans="2:9" x14ac:dyDescent="0.25">
      <c r="B8" s="25" t="s">
        <v>24</v>
      </c>
      <c r="C8" s="25"/>
      <c r="D8" s="25"/>
      <c r="E8" s="25"/>
      <c r="F8" s="60">
        <v>5584.68</v>
      </c>
      <c r="G8" s="61">
        <v>0.55984914784774042</v>
      </c>
      <c r="H8" s="60">
        <v>77215.72</v>
      </c>
      <c r="I8" s="61">
        <v>0.59969219996564127</v>
      </c>
    </row>
    <row r="9" spans="2:9" x14ac:dyDescent="0.25">
      <c r="F9" s="62">
        <v>4390.6499999999996</v>
      </c>
      <c r="G9" s="59">
        <v>0.44015085215225958</v>
      </c>
      <c r="H9" s="62">
        <v>51543.199999999997</v>
      </c>
      <c r="I9" s="59">
        <v>0.40030780003435879</v>
      </c>
    </row>
    <row r="11" spans="2:9" x14ac:dyDescent="0.25">
      <c r="B11" s="25" t="s">
        <v>9</v>
      </c>
      <c r="C11" s="25"/>
      <c r="D11" s="25"/>
      <c r="E11" s="25"/>
      <c r="F11" s="58">
        <v>18236.669999999998</v>
      </c>
      <c r="H11" s="58">
        <v>188160.72</v>
      </c>
    </row>
    <row r="12" spans="2:9" x14ac:dyDescent="0.25">
      <c r="B12" s="25" t="s">
        <v>23</v>
      </c>
      <c r="C12" s="25"/>
      <c r="D12" s="25"/>
      <c r="E12" s="25"/>
      <c r="F12" s="60">
        <v>14635.81</v>
      </c>
      <c r="G12" s="61">
        <v>0.80254838191402278</v>
      </c>
      <c r="H12" s="60">
        <v>138175.57999999999</v>
      </c>
      <c r="I12" s="61">
        <v>0.73434869934596336</v>
      </c>
    </row>
    <row r="13" spans="2:9" x14ac:dyDescent="0.25">
      <c r="B13" s="25"/>
      <c r="C13" s="25"/>
      <c r="D13" s="25"/>
      <c r="E13" s="25"/>
      <c r="F13" s="63">
        <v>3600.8599999999988</v>
      </c>
      <c r="G13" s="64">
        <v>0.19745161808597728</v>
      </c>
      <c r="H13" s="63">
        <v>49985.140000000014</v>
      </c>
      <c r="I13" s="64">
        <v>0.26565130065403669</v>
      </c>
    </row>
    <row r="15" spans="2:9" x14ac:dyDescent="0.25">
      <c r="B15" s="25" t="s">
        <v>10</v>
      </c>
      <c r="C15" s="25"/>
      <c r="D15" s="25"/>
      <c r="E15" s="25"/>
      <c r="F15" s="58">
        <v>10830.01</v>
      </c>
      <c r="H15" s="58">
        <v>101279.86</v>
      </c>
    </row>
    <row r="16" spans="2:9" x14ac:dyDescent="0.25">
      <c r="B16" s="25" t="s">
        <v>17</v>
      </c>
      <c r="C16" s="25"/>
      <c r="D16" s="25"/>
      <c r="E16" s="25"/>
      <c r="F16" s="60">
        <v>3405.49</v>
      </c>
      <c r="G16" s="61"/>
      <c r="H16" s="60">
        <v>35841.97</v>
      </c>
    </row>
    <row r="17" spans="2:9" x14ac:dyDescent="0.25">
      <c r="F17" s="62">
        <v>14235.5</v>
      </c>
      <c r="H17" s="62">
        <v>137121.83000000002</v>
      </c>
    </row>
    <row r="18" spans="2:9" x14ac:dyDescent="0.25">
      <c r="B18" s="25" t="s">
        <v>34</v>
      </c>
      <c r="C18" s="25"/>
      <c r="D18" s="25"/>
      <c r="E18" s="25"/>
      <c r="F18" s="60">
        <v>2571.5500000000002</v>
      </c>
      <c r="G18" s="61">
        <v>0.18064346176811494</v>
      </c>
      <c r="H18" s="60">
        <v>24793</v>
      </c>
      <c r="I18" s="61">
        <v>0.18081001398537341</v>
      </c>
    </row>
    <row r="19" spans="2:9" x14ac:dyDescent="0.25">
      <c r="F19" s="62">
        <v>11663.95</v>
      </c>
      <c r="G19" s="59">
        <v>0.81935653823188515</v>
      </c>
      <c r="H19" s="62">
        <v>112328.83000000002</v>
      </c>
      <c r="I19" s="59">
        <v>0.81918998601462656</v>
      </c>
    </row>
    <row r="22" spans="2:9" x14ac:dyDescent="0.25">
      <c r="B22" s="25" t="s">
        <v>11</v>
      </c>
      <c r="C22" s="25"/>
      <c r="D22" s="25"/>
      <c r="E22" s="25"/>
      <c r="F22" s="58">
        <v>0</v>
      </c>
      <c r="H22" s="58">
        <v>25</v>
      </c>
    </row>
    <row r="23" spans="2:9" x14ac:dyDescent="0.25">
      <c r="B23" s="25" t="s">
        <v>12</v>
      </c>
      <c r="C23" s="25"/>
      <c r="D23" s="25"/>
      <c r="E23" s="25"/>
      <c r="F23" s="58">
        <v>6127.94</v>
      </c>
      <c r="H23" s="58">
        <v>72449.320000000007</v>
      </c>
    </row>
    <row r="24" spans="2:9" x14ac:dyDescent="0.25">
      <c r="B24" s="25" t="s">
        <v>13</v>
      </c>
      <c r="C24" s="25"/>
      <c r="D24" s="25"/>
      <c r="E24" s="25"/>
      <c r="F24" s="58">
        <v>6863.33</v>
      </c>
      <c r="H24" s="58">
        <v>65772.09</v>
      </c>
    </row>
    <row r="25" spans="2:9" x14ac:dyDescent="0.25">
      <c r="B25" s="25" t="s">
        <v>14</v>
      </c>
      <c r="C25" s="25"/>
      <c r="D25" s="25"/>
      <c r="E25" s="25"/>
      <c r="F25" s="60">
        <v>1560.98</v>
      </c>
      <c r="G25" s="61"/>
      <c r="H25" s="60">
        <v>14086.47</v>
      </c>
      <c r="I25" s="65"/>
    </row>
    <row r="26" spans="2:9" x14ac:dyDescent="0.25">
      <c r="F26" s="62">
        <v>14552.25</v>
      </c>
      <c r="H26" s="62">
        <v>152332.88</v>
      </c>
    </row>
    <row r="28" spans="2:9" x14ac:dyDescent="0.25">
      <c r="B28" s="25" t="s">
        <v>16</v>
      </c>
      <c r="C28" s="25"/>
      <c r="D28" s="25"/>
      <c r="E28" s="25"/>
      <c r="F28" s="58">
        <v>2787.32</v>
      </c>
      <c r="H28" s="58">
        <v>35429.31</v>
      </c>
    </row>
    <row r="29" spans="2:9" x14ac:dyDescent="0.25">
      <c r="B29" s="25" t="s">
        <v>27</v>
      </c>
      <c r="C29" s="25"/>
      <c r="D29" s="25"/>
      <c r="E29" s="25"/>
      <c r="F29" s="60">
        <v>5511.46</v>
      </c>
      <c r="G29" s="61">
        <v>1.9773330654535539</v>
      </c>
      <c r="H29" s="60">
        <v>41523.61</v>
      </c>
      <c r="I29" s="61">
        <v>1.1720129463430138</v>
      </c>
    </row>
    <row r="30" spans="2:9" x14ac:dyDescent="0.25">
      <c r="F30" s="62">
        <v>-2724.14</v>
      </c>
      <c r="G30" s="59">
        <v>-0.97733306545355381</v>
      </c>
      <c r="H30" s="62">
        <v>-6094.3000000000029</v>
      </c>
      <c r="I30" s="59">
        <v>-0.17201294634301384</v>
      </c>
    </row>
    <row r="31" spans="2:9" ht="15.75" thickBot="1" x14ac:dyDescent="0.3">
      <c r="F31" s="57"/>
      <c r="G31" s="56"/>
      <c r="H31" s="57"/>
      <c r="I31" s="57"/>
    </row>
    <row r="32" spans="2:9" x14ac:dyDescent="0.25">
      <c r="B32" s="66" t="s">
        <v>19</v>
      </c>
      <c r="C32" s="66"/>
      <c r="D32" s="66"/>
      <c r="E32" s="66"/>
      <c r="F32" s="58">
        <v>173006.17</v>
      </c>
      <c r="H32" s="58">
        <v>1645329.8000000003</v>
      </c>
    </row>
    <row r="33" spans="2:9" x14ac:dyDescent="0.25">
      <c r="F33" s="62"/>
    </row>
    <row r="34" spans="2:9" x14ac:dyDescent="0.25">
      <c r="B34" s="25" t="s">
        <v>20</v>
      </c>
      <c r="C34" s="25"/>
      <c r="D34" s="25"/>
      <c r="E34" s="25"/>
    </row>
    <row r="35" spans="2:9" x14ac:dyDescent="0.25">
      <c r="C35" s="25" t="s">
        <v>21</v>
      </c>
      <c r="D35" s="25"/>
      <c r="E35" s="25"/>
      <c r="F35" s="60">
        <v>28650.26</v>
      </c>
      <c r="G35" s="61"/>
      <c r="H35" s="60">
        <v>257224.5</v>
      </c>
      <c r="I35" s="65"/>
    </row>
    <row r="36" spans="2:9" x14ac:dyDescent="0.25">
      <c r="C36" s="25" t="s">
        <v>22</v>
      </c>
      <c r="D36" s="25"/>
      <c r="E36" s="25"/>
      <c r="F36" s="63"/>
      <c r="H36" s="63"/>
    </row>
    <row r="37" spans="2:9" x14ac:dyDescent="0.25">
      <c r="D37" s="25" t="s">
        <v>23</v>
      </c>
      <c r="E37" s="25"/>
      <c r="F37" s="63">
        <v>14635.81</v>
      </c>
      <c r="H37" s="63">
        <v>138175.57999999999</v>
      </c>
    </row>
    <row r="38" spans="2:9" x14ac:dyDescent="0.25">
      <c r="D38" s="25" t="s">
        <v>24</v>
      </c>
      <c r="E38" s="25"/>
      <c r="F38" s="63">
        <v>5584.68</v>
      </c>
      <c r="H38" s="63">
        <v>77215.72</v>
      </c>
    </row>
    <row r="39" spans="2:9" x14ac:dyDescent="0.25">
      <c r="D39" s="25" t="s">
        <v>25</v>
      </c>
      <c r="E39" s="25"/>
      <c r="F39" s="63">
        <v>-535.5</v>
      </c>
      <c r="H39" s="63">
        <v>-1237.54</v>
      </c>
    </row>
    <row r="40" spans="2:9" x14ac:dyDescent="0.25">
      <c r="D40" s="25" t="s">
        <v>26</v>
      </c>
      <c r="E40" s="25"/>
    </row>
    <row r="41" spans="2:9" x14ac:dyDescent="0.25">
      <c r="D41" s="25"/>
      <c r="E41" s="25" t="s">
        <v>27</v>
      </c>
      <c r="F41" s="63">
        <v>5511.46</v>
      </c>
      <c r="H41" s="63">
        <v>41523.61</v>
      </c>
    </row>
    <row r="42" spans="2:9" x14ac:dyDescent="0.25">
      <c r="D42" s="25"/>
      <c r="E42" s="25" t="s">
        <v>28</v>
      </c>
      <c r="F42" s="63">
        <v>588.01</v>
      </c>
      <c r="H42" s="63">
        <v>6579.77</v>
      </c>
    </row>
    <row r="43" spans="2:9" x14ac:dyDescent="0.25">
      <c r="D43" s="25"/>
      <c r="E43" s="25" t="s">
        <v>609</v>
      </c>
      <c r="F43" s="60" t="e">
        <v>#N/A</v>
      </c>
      <c r="G43" s="61"/>
      <c r="H43" s="60" t="e">
        <v>#N/A</v>
      </c>
      <c r="I43" s="65"/>
    </row>
    <row r="44" spans="2:9" x14ac:dyDescent="0.25">
      <c r="E44" s="25" t="s">
        <v>29</v>
      </c>
      <c r="F44" s="63">
        <v>6099.47</v>
      </c>
      <c r="H44" s="63">
        <v>48103.38</v>
      </c>
    </row>
    <row r="45" spans="2:9" x14ac:dyDescent="0.25">
      <c r="C45" s="25" t="s">
        <v>30</v>
      </c>
      <c r="D45" s="25"/>
      <c r="E45" s="25"/>
      <c r="F45" s="63">
        <v>0</v>
      </c>
      <c r="H45" s="63">
        <v>0</v>
      </c>
    </row>
    <row r="46" spans="2:9" x14ac:dyDescent="0.25">
      <c r="C46" s="25" t="s">
        <v>31</v>
      </c>
      <c r="D46" s="25"/>
      <c r="E46" s="25"/>
      <c r="F46" s="63">
        <v>4807.46</v>
      </c>
      <c r="H46" s="63">
        <v>40472.46</v>
      </c>
    </row>
    <row r="47" spans="2:9" x14ac:dyDescent="0.25">
      <c r="C47" s="25" t="s">
        <v>32</v>
      </c>
      <c r="D47" s="25"/>
      <c r="E47" s="25"/>
      <c r="F47" s="60">
        <v>104.4</v>
      </c>
      <c r="G47" s="61"/>
      <c r="H47" s="60">
        <v>-298.27</v>
      </c>
      <c r="I47" s="65"/>
    </row>
    <row r="48" spans="2:9" x14ac:dyDescent="0.25">
      <c r="C48" s="25" t="s">
        <v>33</v>
      </c>
      <c r="D48" s="25"/>
      <c r="E48" s="25"/>
      <c r="F48" s="63">
        <v>30696.32</v>
      </c>
      <c r="H48" s="63">
        <v>302431.33</v>
      </c>
    </row>
    <row r="49" spans="2:9" x14ac:dyDescent="0.25">
      <c r="C49" s="25" t="s">
        <v>34</v>
      </c>
      <c r="D49" s="25"/>
      <c r="E49" s="25"/>
      <c r="F49" s="58">
        <v>2571.5500000000002</v>
      </c>
      <c r="H49" s="58">
        <v>24793</v>
      </c>
    </row>
    <row r="50" spans="2:9" ht="15.75" thickBot="1" x14ac:dyDescent="0.3">
      <c r="B50" s="25" t="s">
        <v>35</v>
      </c>
      <c r="C50" s="25"/>
      <c r="D50" s="25"/>
      <c r="E50" s="25"/>
      <c r="F50" s="67">
        <v>61918.13</v>
      </c>
      <c r="G50" s="56"/>
      <c r="H50" s="67">
        <v>584448.82999999996</v>
      </c>
      <c r="I50" s="57"/>
    </row>
    <row r="51" spans="2:9" x14ac:dyDescent="0.25">
      <c r="B51" s="25" t="s">
        <v>36</v>
      </c>
      <c r="C51" s="25"/>
      <c r="D51" s="25"/>
      <c r="E51" s="25"/>
      <c r="F51" s="58">
        <v>111088.04</v>
      </c>
      <c r="G51" s="59">
        <v>0.64210449835401817</v>
      </c>
      <c r="H51" s="58">
        <v>1060880.97</v>
      </c>
      <c r="I51" s="59">
        <v>0.64478317356192039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P&amp;L</vt:lpstr>
      <vt:lpstr>Detail</vt:lpstr>
      <vt:lpstr>Budget</vt:lpstr>
      <vt:lpstr>YOY</vt:lpstr>
      <vt:lpstr>Reformat</vt:lpstr>
      <vt:lpstr>Budget!Print_Titles</vt:lpstr>
      <vt:lpstr>Detail!Print_Titles</vt:lpstr>
      <vt:lpstr>YOY!Print_Titles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Smith</dc:creator>
  <cp:lastModifiedBy>Darren Jorgensen</cp:lastModifiedBy>
  <dcterms:created xsi:type="dcterms:W3CDTF">2022-11-10T20:47:48Z</dcterms:created>
  <dcterms:modified xsi:type="dcterms:W3CDTF">2022-11-10T21:32:36Z</dcterms:modified>
</cp:coreProperties>
</file>