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 defaultThemeVersion="124226"/>
  <bookViews>
    <workbookView activeTab="0" xWindow="240" yWindow="60" windowWidth="14805" windowHeight="8010" tabRatio="500"/>
  </bookViews>
  <sheets>
    <sheet name="справочник" sheetId="1" r:id="rId4"/>
    <sheet name="профили" sheetId="2" r:id="rId5"/>
    <sheet name="Уг.Кроншт." sheetId="3" r:id="rId6"/>
  </sheets>
  <calcPr/>
  <extLst>
    <ext uri="smNativeData">
      <pm:revision xmlns:pm="smNativeData" day="1555429776" val="944" rev="123" revOS="4"/>
      <pm:docPrefs xmlns:pm="smNativeData" id="1555429776" fixedDigits="0" showNotice="1" showFrameBounds="1" autoChart="1" recalcOnPrint="1" recalcOnCopy="1" finalRounding="1" compatTextArt="1" tab="567" useDefinedPrintRange="1" printArea="currentSheet"/>
      <pm:compatibility xmlns:pm="smNativeData" id="1555429776" overlapCells="1"/>
      <pm:defCurrency xmlns:pm="smNativeData" id="155542977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G4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1</t>
        </r>
      </text>
    </comment>
    <comment ref="G6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2</t>
        </r>
      </text>
    </comment>
    <comment ref="G10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3</t>
        </r>
      </text>
    </comment>
    <comment ref="G12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4</t>
        </r>
      </text>
    </comment>
    <comment ref="G24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9</t>
        </r>
      </text>
    </comment>
    <comment ref="G26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9</t>
        </r>
      </text>
    </comment>
    <comment ref="G22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8
</t>
        </r>
      </text>
    </comment>
    <comment ref="G16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5
</t>
        </r>
      </text>
    </comment>
    <comment ref="G37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6</t>
        </r>
      </text>
    </comment>
    <comment ref="G43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6</t>
        </r>
      </text>
    </comment>
    <comment ref="G49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6</t>
        </r>
      </text>
    </comment>
    <comment ref="G55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6</t>
        </r>
      </text>
    </comment>
    <comment ref="G61" authorId="0">
      <text>
        <r>
          <rPr>
            <rFont val="Tahoma"/>
            <charset val="204"/>
            <family val="2"/>
            <sz val="9"/>
            <b/>
            <i val="0"/>
            <extLst>
              <ext uri="smNativeData">
                <pm:charSpec xmlns:pm="smNativeData" id="155542977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Автор:</t>
        </r>
        <r>
          <rPr>
            <rFont val="Tahoma"/>
            <charset val="204"/>
            <family val="2"/>
            <sz val="9"/>
            <b val="0"/>
            <i val="0"/>
            <extLst>
              <ext uri="smNativeData">
                <pm:charSpec xmlns:pm="smNativeData" id="1555429776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Формула 6</t>
        </r>
      </text>
    </comment>
  </commentList>
</comments>
</file>

<file path=xl/sharedStrings.xml><?xml version="1.0" encoding="utf-8"?>
<sst xmlns="http://schemas.openxmlformats.org/spreadsheetml/2006/main" count="551" uniqueCount="265">
  <si>
    <t>трудозатраты</t>
  </si>
  <si>
    <t>электроэнергия</t>
  </si>
  <si>
    <t>Вид изделия</t>
  </si>
  <si>
    <t>Материал</t>
  </si>
  <si>
    <t>Норма отходов</t>
  </si>
  <si>
    <t>Операции</t>
  </si>
  <si>
    <t>Участок</t>
  </si>
  <si>
    <t xml:space="preserve">Норма выработки </t>
  </si>
  <si>
    <t>Кол-во работников</t>
  </si>
  <si>
    <t>Трудоемкость операции, чел./час.</t>
  </si>
  <si>
    <t>Трудоемкость детали, чел./час.</t>
  </si>
  <si>
    <t>Кол-во производимых деталей за 8 час.смену, шт.</t>
  </si>
  <si>
    <t>Норма расхода электроэнергии на операцию, кВ-час</t>
  </si>
  <si>
    <t>Норма расхода электроэнергии на деталь, кВ-час</t>
  </si>
  <si>
    <t>Расходные материалы</t>
  </si>
  <si>
    <t>Общепроизводственные расходы</t>
  </si>
  <si>
    <t>в час</t>
  </si>
  <si>
    <t>ед.измерения</t>
  </si>
  <si>
    <t xml:space="preserve">Сверла </t>
  </si>
  <si>
    <t>Круг абразив.</t>
  </si>
  <si>
    <t>Песок</t>
  </si>
  <si>
    <t>Сопла</t>
  </si>
  <si>
    <t>Электроды</t>
  </si>
  <si>
    <t>СОЖ</t>
  </si>
  <si>
    <t>Кислород</t>
  </si>
  <si>
    <t>Пропан</t>
  </si>
  <si>
    <t>Профиль ЛСТК</t>
  </si>
  <si>
    <t>штрипса</t>
  </si>
  <si>
    <t>прокатка</t>
  </si>
  <si>
    <t>линия профиля</t>
  </si>
  <si>
    <t>м.п</t>
  </si>
  <si>
    <t>пробивка отверстий</t>
  </si>
  <si>
    <t>1 отверстие</t>
  </si>
  <si>
    <t>сверление овальных отверствий</t>
  </si>
  <si>
    <t>сверло</t>
  </si>
  <si>
    <t>вырезка пазов</t>
  </si>
  <si>
    <t>болгарка</t>
  </si>
  <si>
    <t>м.п.</t>
  </si>
  <si>
    <t>Уголок ЛСТК</t>
  </si>
  <si>
    <t xml:space="preserve">штрипса </t>
  </si>
  <si>
    <t>пресс</t>
  </si>
  <si>
    <t>пара отверстий</t>
  </si>
  <si>
    <t>гибка</t>
  </si>
  <si>
    <t>шт.</t>
  </si>
  <si>
    <t>пробивка проушин</t>
  </si>
  <si>
    <t>Плоские детали (Фасонка)</t>
  </si>
  <si>
    <t>лист</t>
  </si>
  <si>
    <t>вырезка</t>
  </si>
  <si>
    <t>плазма</t>
  </si>
  <si>
    <t>руч.плазма</t>
  </si>
  <si>
    <t>газом</t>
  </si>
  <si>
    <t>сверление отверстий</t>
  </si>
  <si>
    <t>ручная зачистка</t>
  </si>
  <si>
    <t>м2</t>
  </si>
  <si>
    <t>автомат.зачистка</t>
  </si>
  <si>
    <t>покраска</t>
  </si>
  <si>
    <t>цех покраски</t>
  </si>
  <si>
    <t>Сборки (Оголовок, База колонны)</t>
  </si>
  <si>
    <t xml:space="preserve">лист </t>
  </si>
  <si>
    <t>пятки, оголовники</t>
  </si>
  <si>
    <t>сварочный аппарат</t>
  </si>
  <si>
    <t>маленькие колонны</t>
  </si>
  <si>
    <t>Уголки черные</t>
  </si>
  <si>
    <t xml:space="preserve">уголок </t>
  </si>
  <si>
    <t>порезка</t>
  </si>
  <si>
    <t>пила</t>
  </si>
  <si>
    <t>уголок</t>
  </si>
  <si>
    <t>Связи</t>
  </si>
  <si>
    <t>круг</t>
  </si>
  <si>
    <t>сварка</t>
  </si>
  <si>
    <t>нарезка резьбы</t>
  </si>
  <si>
    <t>токраный станок</t>
  </si>
  <si>
    <t>стыковка</t>
  </si>
  <si>
    <t>Двутавр</t>
  </si>
  <si>
    <t>двутавр</t>
  </si>
  <si>
    <t>сварка встык</t>
  </si>
  <si>
    <t>приварка деталей</t>
  </si>
  <si>
    <t>зачистка</t>
  </si>
  <si>
    <t>цех очистки</t>
  </si>
  <si>
    <t>Швеллер</t>
  </si>
  <si>
    <t>швеллер</t>
  </si>
  <si>
    <t>Труба (любая)</t>
  </si>
  <si>
    <t>труба</t>
  </si>
  <si>
    <t>Профиль (кв.)</t>
  </si>
  <si>
    <t>Профиль(кв.)</t>
  </si>
  <si>
    <t>Профиль (пр.)</t>
  </si>
  <si>
    <t>Профиль(пр.)</t>
  </si>
  <si>
    <t>Норма выработки профиля в час</t>
  </si>
  <si>
    <t>Тип</t>
  </si>
  <si>
    <t>Высота, мм</t>
  </si>
  <si>
    <t>Ширина, мм</t>
  </si>
  <si>
    <t>Отгиб, мм</t>
  </si>
  <si>
    <t>Толшина стенки, мм</t>
  </si>
  <si>
    <t>Развертка, мм</t>
  </si>
  <si>
    <t>Ширина штрипса, мм</t>
  </si>
  <si>
    <r>
      <t xml:space="preserve">Масса одного метра, </t>
    </r>
    <r>
      <rPr>
        <rFont val="Arial"/>
        <charset val="204"/>
        <family val="2"/>
        <sz val="12"/>
        <b/>
        <i/>
        <color rgb="FFFF0000"/>
        <extLst>
          <ext uri="smNativeData">
            <pm:charSpec xmlns:pm="smNativeData" id="1555429776" fgClr="FF0000">
              <pm:latin face="Arial" sz="240" weight="bold" i="1"/>
              <pm:cs/>
              <pm:ea/>
            </pm:charSpec>
          </ext>
        </extLst>
      </rPr>
      <t>кг</t>
    </r>
  </si>
  <si>
    <t>Масса одного метра, кг min</t>
  </si>
  <si>
    <t>Масса одного метра, кг max</t>
  </si>
  <si>
    <t>Линии профиля</t>
  </si>
  <si>
    <r>
      <t xml:space="preserve">Норма выработки в час, </t>
    </r>
    <r>
      <rPr>
        <rFont val="Arial"/>
        <charset val="204"/>
        <family val="2"/>
        <sz val="12"/>
        <b/>
        <i/>
        <color rgb="FFFF0000"/>
        <extLst>
          <ext uri="smNativeData">
            <pm:charSpec xmlns:pm="smNativeData" id="1555429776" fgClr="FF0000">
              <pm:latin face="Arial" sz="240" weight="bold" i="1"/>
              <pm:cs/>
              <pm:ea/>
            </pm:charSpec>
          </ext>
        </extLst>
      </rPr>
      <t>кг</t>
    </r>
  </si>
  <si>
    <r>
      <t>Норма выработки в час,</t>
    </r>
    <r>
      <rPr>
        <rFont val="Arial"/>
        <charset val="204"/>
        <family val="2"/>
        <sz val="12"/>
        <b/>
        <i/>
        <color rgb="FFFF0000"/>
        <extLst>
          <ext uri="smNativeData">
            <pm:charSpec xmlns:pm="smNativeData" id="1555429776" fgClr="FF0000">
              <pm:latin face="Arial" sz="240" weight="bold" i="1"/>
              <pm:cs/>
              <pm:ea/>
            </pm:charSpec>
          </ext>
        </extLst>
      </rPr>
      <t xml:space="preserve"> тн</t>
    </r>
  </si>
  <si>
    <t>СЖ 300х100х30-3.0</t>
  </si>
  <si>
    <t>СЖ 300х100х30-2.5</t>
  </si>
  <si>
    <t>СЖ 300х100х30-2.0</t>
  </si>
  <si>
    <t>СЖ 300х100х30-1.5</t>
  </si>
  <si>
    <t>СЖ 300х75х30-3.0</t>
  </si>
  <si>
    <t>СЖ 300х75х30-2.5</t>
  </si>
  <si>
    <t>СЖ 300х75х30-2.0</t>
  </si>
  <si>
    <t>СЖ 300х75х30-1.5</t>
  </si>
  <si>
    <t>СЖ 300х100х25-3.0</t>
  </si>
  <si>
    <t>СЖ 300х100х25-2.5</t>
  </si>
  <si>
    <t>СЖ 300х100х25-2.0</t>
  </si>
  <si>
    <t>СЖ 300х100х25-1.5</t>
  </si>
  <si>
    <t>СЖ 300х75х25-3.0</t>
  </si>
  <si>
    <t>СЖ 300х75х25-2.5</t>
  </si>
  <si>
    <t>СЖ 300х75х25-2.0</t>
  </si>
  <si>
    <t>СЖ 300х75х25-1.5</t>
  </si>
  <si>
    <t>СЖ 280х100х25-3.0</t>
  </si>
  <si>
    <t>СЖ 280х100х25-2.5</t>
  </si>
  <si>
    <t>СЖ 280х100х25-2.0</t>
  </si>
  <si>
    <t>СЖ 280х100х25-1.5</t>
  </si>
  <si>
    <t>СЖ 280х75х25-3.0</t>
  </si>
  <si>
    <t>СЖ 280х75х25-2.5</t>
  </si>
  <si>
    <t>СЖ 280х75х25-2.0</t>
  </si>
  <si>
    <t>СЖ 280х75х25-1.5</t>
  </si>
  <si>
    <t>СЖ 250х100х30-3.0</t>
  </si>
  <si>
    <t>СЖ 250х100х30-2.5</t>
  </si>
  <si>
    <t>СЖ 250х100х30-2.0</t>
  </si>
  <si>
    <t>СЖ 250х100х30-1.5</t>
  </si>
  <si>
    <t>СЖ 250х100х25-3.0</t>
  </si>
  <si>
    <t>СЖ 250х100х25-2.5</t>
  </si>
  <si>
    <t>СЖ 250х100х25-2.0</t>
  </si>
  <si>
    <t>СЖ 250х100х25-1.5</t>
  </si>
  <si>
    <t>СЖ 250х75х25-3.0</t>
  </si>
  <si>
    <t>СЖ 250х75х25-2.5</t>
  </si>
  <si>
    <t>СЖ 250х75х25-2.0</t>
  </si>
  <si>
    <t>СЖ 250х75х25-1.5</t>
  </si>
  <si>
    <t>СЖ 200х75х25-2.5</t>
  </si>
  <si>
    <t>СЖ 200х75х25-2.0</t>
  </si>
  <si>
    <t>СЖ 200х75х25-1,5</t>
  </si>
  <si>
    <t>СЖ 150х55х15-2.5</t>
  </si>
  <si>
    <t>СЖ 150х55х15-2.0</t>
  </si>
  <si>
    <t>СЖ 150х55х15-1.5</t>
  </si>
  <si>
    <t>СЖ 100х55х15-2.0</t>
  </si>
  <si>
    <t>СЖ 100х55х15-1.5</t>
  </si>
  <si>
    <t>С 300х100х30-3.0</t>
  </si>
  <si>
    <t>С 300х100х30-2.5</t>
  </si>
  <si>
    <t>С 300х100х30-2.0</t>
  </si>
  <si>
    <t>С 300х100х30-1.5</t>
  </si>
  <si>
    <t>С 300х100х25-3.0</t>
  </si>
  <si>
    <t>С 300х100х25-2.5</t>
  </si>
  <si>
    <t>С 300х100х25-2.0</t>
  </si>
  <si>
    <t>С 300х100х25-1.5</t>
  </si>
  <si>
    <t>С 300х75х25-3.0</t>
  </si>
  <si>
    <t>С 300х75х25-2.5</t>
  </si>
  <si>
    <t>С 300х75х25-2.0</t>
  </si>
  <si>
    <t>С 300х75х25-1.5</t>
  </si>
  <si>
    <t>С 280х100х25-3.0</t>
  </si>
  <si>
    <t>С 280х100х25-2.5</t>
  </si>
  <si>
    <t>С 280х100х25-2.0</t>
  </si>
  <si>
    <t>С 280х100х25-1.5</t>
  </si>
  <si>
    <t>С 280х75х25-3.0</t>
  </si>
  <si>
    <t>С 280х75х25-2.5</t>
  </si>
  <si>
    <t>С 280х75х25-2.0</t>
  </si>
  <si>
    <t>С 280х75х25-1.5</t>
  </si>
  <si>
    <t>С 250х100х30-3.0</t>
  </si>
  <si>
    <t>С 250х100х30-2.5</t>
  </si>
  <si>
    <t>С 250х100х30-2.0</t>
  </si>
  <si>
    <t>С 250х100х30-1.5</t>
  </si>
  <si>
    <t>С 250х100х25-3.0</t>
  </si>
  <si>
    <t>С 250х100х25-2.5</t>
  </si>
  <si>
    <t>С 250х100х25-2.0</t>
  </si>
  <si>
    <t>С 250х100х25-1.5</t>
  </si>
  <si>
    <t>С 250х75х25-3.0</t>
  </si>
  <si>
    <t>С 250х75х25-2.5</t>
  </si>
  <si>
    <t>С 250х75х25-2.0</t>
  </si>
  <si>
    <t>С 250х75х25-1.5</t>
  </si>
  <si>
    <t>С 200х75х25-2.5</t>
  </si>
  <si>
    <t>С 200х75х25-2.0</t>
  </si>
  <si>
    <t>С 200х75х25-1.5</t>
  </si>
  <si>
    <t>С 150х55х15-2.5</t>
  </si>
  <si>
    <t>С 150х55х15-2.0</t>
  </si>
  <si>
    <t>С 150х55х15-1.5</t>
  </si>
  <si>
    <t>С 100х55х15-2.0</t>
  </si>
  <si>
    <t>С 100х55х15-1.5</t>
  </si>
  <si>
    <t>Z 300х90/80х20-3.0</t>
  </si>
  <si>
    <t>90/80</t>
  </si>
  <si>
    <t>Z 300х90/80х20-2.5</t>
  </si>
  <si>
    <t>Z 300х90/80х20-2.0</t>
  </si>
  <si>
    <t>Z 300х90/80х20-1.5</t>
  </si>
  <si>
    <t>Z 280х85/75х20-3.0</t>
  </si>
  <si>
    <t>85/75</t>
  </si>
  <si>
    <t>Z 280х85/75х20-2.5</t>
  </si>
  <si>
    <t>Z 280х85/75х20-2.0</t>
  </si>
  <si>
    <t>Z 280х85/75х20-1.5</t>
  </si>
  <si>
    <t>Z 250х65/60х20-3.0</t>
  </si>
  <si>
    <t>65/60</t>
  </si>
  <si>
    <t>Z 250х65/60х20-2.5</t>
  </si>
  <si>
    <t>Z 250х65/60х20-2.0</t>
  </si>
  <si>
    <t>Z 250х65/60х20-1.5</t>
  </si>
  <si>
    <t>Z 200х65/60х20-2.5</t>
  </si>
  <si>
    <t>Z 200х65/60х20-2.0</t>
  </si>
  <si>
    <t>Z 200х65/60х20-1.5</t>
  </si>
  <si>
    <t>Z 175х65/60х20-2.5</t>
  </si>
  <si>
    <t>Z 175х65/60х20-2.0</t>
  </si>
  <si>
    <t>Z 175х65/60х20-1.5</t>
  </si>
  <si>
    <t>Z 150х65/60х20-2.0</t>
  </si>
  <si>
    <t>Z 150х65/60х20-1.5</t>
  </si>
  <si>
    <t>Z 150х65/60х20-1.0</t>
  </si>
  <si>
    <t>СУТ 250х47/41х15-2.0</t>
  </si>
  <si>
    <t>47/41</t>
  </si>
  <si>
    <t>СУТ 250х47/41х15-1.5</t>
  </si>
  <si>
    <t>СУТ 200х47/41х15-2.0</t>
  </si>
  <si>
    <t>СУТ 200х47/41х15-1.5</t>
  </si>
  <si>
    <t>СУТ 150х47/41х15-2.0</t>
  </si>
  <si>
    <t>СУТ 150х47/41х15-1.5</t>
  </si>
  <si>
    <t>СТ 120х47/41х15-2.0</t>
  </si>
  <si>
    <t>СТ 120х47/41х15-1.5</t>
  </si>
  <si>
    <t>С 250х47/41х15-2.0</t>
  </si>
  <si>
    <t>С 250х47/41х15-1.5</t>
  </si>
  <si>
    <t>С 200х47/41х15-2.0</t>
  </si>
  <si>
    <t>С 200х47/41х15-1.5</t>
  </si>
  <si>
    <t>С 150х47/41х15-2.0</t>
  </si>
  <si>
    <t>С 150х47/41х15-1.5</t>
  </si>
  <si>
    <t>С 120х47/41х15-2.0</t>
  </si>
  <si>
    <t>С 120х47/41х15-1.5</t>
  </si>
  <si>
    <t>С 100х47/41х15-2.0</t>
  </si>
  <si>
    <t>С 100х47/41х15-1.5</t>
  </si>
  <si>
    <t>ПТ 250(254)х50-2.0</t>
  </si>
  <si>
    <t>250 (254)</t>
  </si>
  <si>
    <t>ПТ 250(253)х50-1.5</t>
  </si>
  <si>
    <t>250 (253)</t>
  </si>
  <si>
    <t>ПТ 200(204)х50-2.0</t>
  </si>
  <si>
    <t>200 (204)</t>
  </si>
  <si>
    <t>ПТ 200(203)х50-1.5</t>
  </si>
  <si>
    <t>200 (203)</t>
  </si>
  <si>
    <t>ПТ 150(154)х50-2.0</t>
  </si>
  <si>
    <t>150 (154)</t>
  </si>
  <si>
    <t>ПТ 150(153)х50-1.5</t>
  </si>
  <si>
    <t>150 (153)</t>
  </si>
  <si>
    <t>ПТ 120(124)х50-2.0</t>
  </si>
  <si>
    <t>120 (124)</t>
  </si>
  <si>
    <t>ПТ 120(123)х50-1.5</t>
  </si>
  <si>
    <t>120 (123)</t>
  </si>
  <si>
    <t>ПТ 100(104)х50-2.0</t>
  </si>
  <si>
    <t>100 (104)</t>
  </si>
  <si>
    <t>ПТ 100(103)х50-1.5</t>
  </si>
  <si>
    <t>100 (103)</t>
  </si>
  <si>
    <t>ПТ 60(64)х50-2.0</t>
  </si>
  <si>
    <t>60 (64)</t>
  </si>
  <si>
    <t>ПТ 60(63)х50-1.5</t>
  </si>
  <si>
    <t>60(63)</t>
  </si>
  <si>
    <t>Ш 45х93х4-0.7</t>
  </si>
  <si>
    <t>Норма выработки заготовок в час,</t>
  </si>
  <si>
    <t>штук</t>
  </si>
  <si>
    <t>Толщина штрипса</t>
  </si>
  <si>
    <t>Вид</t>
  </si>
  <si>
    <t>Длина, мм</t>
  </si>
  <si>
    <t>Длина, см</t>
  </si>
  <si>
    <t>Длина, м.п.</t>
  </si>
  <si>
    <t>Вес, кг.</t>
  </si>
  <si>
    <t>удлиненный</t>
  </si>
  <si>
    <t>обычный</t>
  </si>
  <si>
    <t>Сумма</t>
  </si>
  <si>
    <t>В среднем</t>
  </si>
</sst>
</file>

<file path=xl/styles.xml><?xml version="1.0" encoding="utf-8"?>
<styleSheet xmlns="http://schemas.openxmlformats.org/spreadsheetml/2006/main">
  <numFmts count="1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  <numFmt numFmtId="165" formatCode="0.0"/>
    <numFmt numFmtId="3" formatCode="#,##0"/>
    <numFmt numFmtId="4" formatCode="#,##0.00"/>
    <numFmt numFmtId="1" formatCode="0"/>
    <numFmt numFmtId="9" formatCode="0%"/>
  </numFmts>
  <fonts count="12">
    <font>
      <name val="Calibri"/>
      <charset val="204"/>
      <family val="2"/>
      <color rgb="FF000000"/>
      <sz val="11"/>
      <extLst>
        <ext uri="smNativeData">
          <pm:charSpec xmlns:pm="smNativeData" id="15554297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554297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555429776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FF0000"/>
      <sz val="14"/>
      <extLst>
        <ext uri="smNativeData">
          <pm:charSpec xmlns:pm="smNativeData" id="1555429776" fgClr="FF0000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charset val="204"/>
      <family val="2"/>
      <color rgb="FFFF0000"/>
      <sz val="14"/>
      <extLst>
        <ext uri="smNativeData">
          <pm:charSpec xmlns:pm="smNativeData" id="1555429776" fgClr="FF0000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Arial"/>
      <charset val="204"/>
      <family val="2"/>
      <i/>
      <color rgb="FF000000"/>
      <sz val="12"/>
      <extLst>
        <ext uri="smNativeData">
          <pm:charSpec xmlns:pm="smNativeData" id="1555429776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555429776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b/>
      <color rgb="FFFF0000"/>
      <sz val="12"/>
      <extLst>
        <ext uri="smNativeData">
          <pm:charSpec xmlns:pm="smNativeData" id="1555429776" fgClr="FF0000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i/>
      <color rgb="FF000000"/>
      <sz val="10"/>
      <extLst>
        <ext uri="smNativeData">
          <pm:charSpec xmlns:pm="smNativeData" id="1555429776" ulstyle="none" kern="1">
            <pm:latin face="Arial" sz="200" lang="default" i="1"/>
            <pm:cs face="Times New Roman" sz="200" lang="default" i="1"/>
            <pm:ea face="SimSun" sz="200" lang="default" i="1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5542977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0"/>
      <extLst>
        <ext uri="smNativeData">
          <pm:charSpec xmlns:pm="smNativeData" id="1555429776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i/>
      <color rgb="FFFF0000"/>
      <sz val="12"/>
      <extLst>
        <ext uri="smNativeData">
          <pm:charSpec xmlns:pm="smNativeData" id="1555429776" fgClr="FF0000" ulstyle="none" kern="1">
            <pm:latin face="Arial" sz="240" lang="default" weight="bold" i="1"/>
            <pm:cs face="Times New Roman" sz="240" lang="default" i="1"/>
            <pm:ea face="SimSun" sz="240" lang="default" i="1"/>
          </pm:charSpec>
        </ext>
      </extLst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00B0F0"/>
        <bgColor rgb="FFFFFFFF"/>
        <extLst>
          <ext uri="smNativeData">
            <pm:shade xmlns:pm="smNativeData" id="1555429776" type="1" fgLvl="100" fgClr="0000B0F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55429776" type="1" fgLvl="100" fgClr="00FFFF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55429776" type="1" fgLvl="100" fgClr="00FF0000" bgLvl="0" bgClr="00000000"/>
          </ext>
        </extLst>
      </patternFill>
    </fill>
    <fill>
      <patternFill patternType="solid">
        <fgColor rgb="FF66FF66"/>
        <bgColor rgb="FFFFFFFF"/>
        <extLst>
          <ext uri="smNativeData">
            <pm:shade xmlns:pm="smNativeData" id="1555429776" type="1" fgLvl="100" fgClr="0066FF66" bgLvl="0" bgClr="00000000"/>
          </ext>
        </extLst>
      </patternFill>
    </fill>
    <fill>
      <patternFill patternType="solid">
        <fgColor rgb="FF66FF66"/>
        <bgColor rgb="FFFFFFFF"/>
        <extLst>
          <ext uri="smNativeData">
            <pm:shade xmlns:pm="smNativeData" id="1555429776" type="1" fgLvl="100" fgClr="0066FF66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7E3BB"/>
        <bgColor rgb="FFFFFFFF"/>
        <extLst>
          <ext uri="smNativeData">
            <pm:shade xmlns:pm="smNativeData" id="1555429776" type="1" fgLvl="100" fgClr="00D7E3BB" bgLvl="0" bgClr="00000000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555429776" type="1" fgLvl="100" fgClr="00EBF1DC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555429776" type="1" fgLvl="100" fgClr="00EBF1DC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55429776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55429776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55429776" type="1" fgLvl="100" fgClr="00FFFF00" bgLvl="0" bgClr="00000000"/>
          </ext>
        </extLst>
      </patternFill>
    </fill>
    <fill>
      <patternFill patternType="none"/>
    </fill>
    <fill>
      <patternFill patternType="solid">
        <fgColor rgb="FFD7E3BB"/>
        <bgColor rgb="FFFFFFFF"/>
        <extLst>
          <ext uri="smNativeData">
            <pm:shade xmlns:pm="smNativeData" id="1555429776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55429776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55429776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55429776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55429776" type="1" fgLvl="100" fgClr="00D7E3BB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5429776" type="1" fgLvl="100" fgClr="00FFFFFF" bgLvl="10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42977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5542977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55429776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5542977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55429776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42977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42977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542977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542977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542977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542977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4297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5">
    <xf numFmtId="0" fontId="0" fillId="0" borderId="0" xfId="0"/>
    <xf numFmtId="0" fontId="0" fillId="0" borderId="0" xfId="0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vertical="justify"/>
    </xf>
    <xf numFmtId="0" fontId="2" fillId="0" borderId="1" xfId="0" applyFont="1" applyBorder="1" applyAlignment="1">
      <alignment horizontal="center" vertical="justify"/>
    </xf>
    <xf numFmtId="0" fontId="0" fillId="4" borderId="3" xfId="0" applyFill="1" applyBorder="1" applyAlignment="1">
      <alignment horizontal="center" vertical="justify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/>
    <xf numFmtId="3" fontId="5" fillId="0" borderId="1" xfId="0" applyNumberFormat="1" applyFont="1" applyBorder="1"/>
    <xf numFmtId="164" fontId="5" fillId="0" borderId="1" xfId="0" applyNumberFormat="1" applyFont="1" applyBorder="1"/>
    <xf numFmtId="4" fontId="5" fillId="0" borderId="1" xfId="0" applyNumberFormat="1" applyFont="1" applyBorder="1"/>
    <xf numFmtId="0" fontId="5" fillId="7" borderId="6" xfId="0" applyFont="1" applyFill="1" applyBorder="1"/>
    <xf numFmtId="3" fontId="5" fillId="7" borderId="6" xfId="0" applyNumberFormat="1" applyFont="1" applyFill="1" applyBorder="1"/>
    <xf numFmtId="164" fontId="5" fillId="7" borderId="6" xfId="0" applyNumberFormat="1" applyFont="1" applyFill="1" applyBorder="1"/>
    <xf numFmtId="4" fontId="5" fillId="7" borderId="6" xfId="0" applyNumberFormat="1" applyFont="1" applyFill="1" applyBorder="1"/>
    <xf numFmtId="0" fontId="5" fillId="0" borderId="1" xfId="0" applyFont="1" applyBorder="1" applyAlignment="1">
      <alignment horizontal="right"/>
    </xf>
    <xf numFmtId="0" fontId="6" fillId="8" borderId="7" xfId="0" applyFont="1" applyFill="1" applyBorder="1" applyAlignment="1">
      <alignment horizontal="center"/>
    </xf>
    <xf numFmtId="0" fontId="7" fillId="9" borderId="8" xfId="0" applyFont="1" applyFill="1" applyBorder="1"/>
    <xf numFmtId="0" fontId="7" fillId="10" borderId="9" xfId="0" applyFont="1" applyFill="1" applyBorder="1"/>
    <xf numFmtId="4" fontId="5" fillId="0" borderId="1" xfId="0" applyNumberFormat="1" applyFont="1" applyBorder="1" applyAlignment="1">
      <alignment horizontal="right"/>
    </xf>
    <xf numFmtId="0" fontId="0" fillId="0" borderId="0" xfId="0"/>
    <xf numFmtId="0" fontId="0" fillId="0" borderId="1" xfId="0" applyBorder="1"/>
    <xf numFmtId="0" fontId="5" fillId="0" borderId="10" xfId="0" applyFont="1" applyBorder="1" applyAlignment="1">
      <alignment horizontal="left" vertical="top" wrapText="1"/>
    </xf>
    <xf numFmtId="164" fontId="5" fillId="0" borderId="1" xfId="0" applyNumberFormat="1" applyFont="1" applyBorder="1"/>
    <xf numFmtId="0" fontId="8" fillId="0" borderId="5" xfId="0" applyFont="1" applyBorder="1" applyAlignment="1">
      <alignment horizontal="left" vertical="top" wrapText="1"/>
    </xf>
    <xf numFmtId="4" fontId="5" fillId="0" borderId="1" xfId="0" applyNumberFormat="1" applyFont="1" applyBorder="1"/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vertical="justify"/>
    </xf>
    <xf numFmtId="0" fontId="2" fillId="0" borderId="1" xfId="0" applyFont="1" applyBorder="1" applyAlignment="1">
      <alignment horizontal="center" vertical="justify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 vertical="justify"/>
    </xf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1" xfId="0" applyBorder="1" applyAlignment="1">
      <alignment horizontal="center" vertical="justify"/>
    </xf>
    <xf numFmtId="0" fontId="0" fillId="0" borderId="12" xfId="0" applyBorder="1" applyAlignment="1">
      <alignment horizontal="center" vertical="justify"/>
    </xf>
    <xf numFmtId="0" fontId="0" fillId="0" borderId="13" xfId="0" applyBorder="1" applyAlignment="1">
      <alignment horizontal="center" vertical="justify"/>
    </xf>
    <xf numFmtId="0" fontId="9" fillId="15" borderId="14" xfId="0" applyFont="1" applyFill="1" applyBorder="1" applyAlignment="1">
      <alignment horizontal="center" vertical="justify"/>
    </xf>
    <xf numFmtId="0" fontId="10" fillId="15" borderId="14" xfId="0" applyFont="1" applyFill="1" applyBorder="1" applyAlignment="1">
      <alignment horizontal="center" vertical="justify"/>
    </xf>
    <xf numFmtId="0" fontId="10" fillId="15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justify"/>
    </xf>
    <xf numFmtId="0" fontId="0" fillId="17" borderId="16" xfId="0" applyFill="1" applyBorder="1" applyAlignment="1">
      <alignment vertical="center" wrapText="1"/>
    </xf>
    <xf numFmtId="0" fontId="0" fillId="18" borderId="17" xfId="0" applyFill="1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justify"/>
    </xf>
    <xf numFmtId="0" fontId="4" fillId="0" borderId="1" xfId="0" applyFont="1" applyBorder="1" applyAlignment="1">
      <alignment horizontal="center" vertical="justify"/>
    </xf>
    <xf numFmtId="0" fontId="0" fillId="19" borderId="18" xfId="0" applyFill="1" applyBorder="1" applyAlignment="1">
      <alignment horizontal="center" vertical="justify"/>
    </xf>
    <xf numFmtId="0" fontId="0" fillId="20" borderId="19" xfId="0" applyFill="1" applyBorder="1" applyAlignment="1">
      <alignment horizontal="center" vertical="justify"/>
    </xf>
    <xf numFmtId="0" fontId="0" fillId="21" borderId="20" xfId="0" applyFill="1" applyBorder="1" applyAlignment="1">
      <alignment horizontal="center" vertical="justify"/>
    </xf>
    <xf numFmtId="0" fontId="0" fillId="0" borderId="21" xfId="0" applyBorder="1" applyAlignment="1">
      <alignment horizontal="center" vertical="justify"/>
    </xf>
    <xf numFmtId="0" fontId="9" fillId="23" borderId="22" xfId="0" applyFont="1" applyFill="1" applyBorder="1" applyAlignment="1">
      <alignment horizontal="center" vertical="justify"/>
    </xf>
    <xf numFmtId="0" fontId="9" fillId="24" borderId="23" xfId="0" applyFont="1" applyFill="1" applyBorder="1" applyAlignment="1">
      <alignment horizontal="center" vertical="justify"/>
    </xf>
    <xf numFmtId="0" fontId="9" fillId="25" borderId="24" xfId="0" applyFont="1" applyFill="1" applyBorder="1" applyAlignment="1">
      <alignment horizontal="center" vertical="center" wrapText="1"/>
    </xf>
    <xf numFmtId="0" fontId="9" fillId="26" borderId="25" xfId="0" applyFont="1" applyFill="1" applyBorder="1" applyAlignment="1">
      <alignment horizontal="center" vertical="center" wrapText="1"/>
    </xf>
    <xf numFmtId="0" fontId="9" fillId="15" borderId="14" xfId="0" applyFont="1" applyFill="1" applyBorder="1" applyAlignment="1">
      <alignment horizontal="center" vertical="center" wrapText="1"/>
    </xf>
    <xf numFmtId="0" fontId="10" fillId="23" borderId="22" xfId="0" applyFont="1" applyFill="1" applyBorder="1" applyAlignment="1">
      <alignment horizontal="center" vertical="center" wrapText="1"/>
    </xf>
    <xf numFmtId="0" fontId="10" fillId="27" borderId="26" xfId="0" applyFont="1" applyFill="1" applyBorder="1" applyAlignment="1">
      <alignment horizontal="center" vertical="center" wrapText="1"/>
    </xf>
    <xf numFmtId="0" fontId="10" fillId="24" borderId="23" xfId="0" applyFont="1" applyFill="1" applyBorder="1" applyAlignment="1">
      <alignment horizontal="center" vertical="center" wrapText="1"/>
    </xf>
    <xf numFmtId="0" fontId="10" fillId="25" borderId="24" xfId="0" applyFont="1" applyFill="1" applyBorder="1" applyAlignment="1">
      <alignment horizontal="center" vertical="center" wrapText="1"/>
    </xf>
    <xf numFmtId="0" fontId="10" fillId="26" borderId="25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55429776" count="1">
        <pm:charStyle name="Обычный" fontId="0" Id="1"/>
      </pm:charStyles>
      <pm:colors xmlns:pm="smNativeData" id="1555429776" count="4">
        <pm:color name="Цвет 24" rgb="EBF1DC"/>
        <pm:color name="Цвет 25" rgb="D7E3BB"/>
        <pm:color name="Цвет 26" rgb="00B0F0"/>
        <pm:color name="Цвет 27" rgb="66FF6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103"/>
  <sheetViews>
    <sheetView tabSelected="1" view="normal" topLeftCell="A16" workbookViewId="0">
      <selection activeCell="C24" sqref="C24"/>
    </sheetView>
  </sheetViews>
  <sheetFormatPr defaultRowHeight="15.40"/>
  <cols>
    <col min="1" max="1" width="2.285714" customWidth="1" style="1"/>
    <col min="2" max="2" width="39.142857" customWidth="1" style="1"/>
    <col min="3" max="3" width="20.142857" customWidth="1" style="1"/>
    <col min="4" max="4" width="15.714286" customWidth="1" style="1"/>
    <col min="5" max="5" width="20.857143" customWidth="1" style="1"/>
    <col min="6" max="6" width="16.857143" customWidth="1" style="1"/>
    <col min="7" max="7" width="10.857143" customWidth="1" style="1"/>
    <col min="8" max="8" width="12.428571" customWidth="1" style="1"/>
    <col min="9" max="9" width="14.857143" customWidth="1" style="1"/>
    <col min="10" max="10" width="13.857143" customWidth="1" style="1"/>
    <col min="11" max="12" width="14.142857" hidden="1" customWidth="1" style="1">
      <extLst>
        <ext uri="smNativeData">
          <pm:columnDef xmlns:pm="smNativeData" id="1555429776" min="11" max="12" hidden="1" collapsedDB="0" collapsedOL="0"/>
        </ext>
      </extLst>
    </col>
    <col min="13" max="13" width="25.285714" customWidth="1" style="1"/>
    <col min="14" max="14" width="14.285714" hidden="1" customWidth="1" style="1">
      <extLst>
        <ext uri="smNativeData">
          <pm:columnDef xmlns:pm="smNativeData" id="1555429776" min="14" max="14" hidden="1" collapsedDB="0" collapsedOL="0"/>
        </ext>
      </extLst>
    </col>
    <col min="15" max="22" width="10.285714" customWidth="1" style="1"/>
    <col min="23" max="23" width="14.571429" customWidth="1" style="1"/>
    <col min="24" max="16384" width="9.142857" customWidth="1" style="1"/>
  </cols>
  <sheetData>
    <row r="1" spans="7:14">
      <c r="G1" s="49" t="s">
        <v>0</v>
      </c>
      <c r="H1" s="49"/>
      <c r="I1" s="49"/>
      <c r="J1" s="49"/>
      <c r="K1" s="49"/>
      <c r="L1" s="49"/>
      <c r="M1" s="49" t="s">
        <v>1</v>
      </c>
      <c r="N1" s="50"/>
    </row>
    <row r="2" spans="2:23" ht="30.75" customHeight="1">
      <c r="B2" s="39" t="s">
        <v>2</v>
      </c>
      <c r="C2" s="57" t="s">
        <v>3</v>
      </c>
      <c r="D2" s="57" t="s">
        <v>4</v>
      </c>
      <c r="E2" s="39" t="s">
        <v>5</v>
      </c>
      <c r="F2" s="39" t="s">
        <v>6</v>
      </c>
      <c r="G2" s="55" t="s">
        <v>7</v>
      </c>
      <c r="H2" s="56"/>
      <c r="I2" s="59" t="s">
        <v>8</v>
      </c>
      <c r="J2" s="57" t="s">
        <v>9</v>
      </c>
      <c r="K2" s="57" t="s">
        <v>10</v>
      </c>
      <c r="L2" s="63" t="s">
        <v>11</v>
      </c>
      <c r="M2" s="41" t="s">
        <v>12</v>
      </c>
      <c r="N2" s="41" t="s">
        <v>13</v>
      </c>
      <c r="O2" s="60" t="s">
        <v>14</v>
      </c>
      <c r="P2" s="61"/>
      <c r="Q2" s="61"/>
      <c r="R2" s="61"/>
      <c r="S2" s="61"/>
      <c r="T2" s="61"/>
      <c r="U2" s="61"/>
      <c r="V2" s="62"/>
      <c r="W2" s="59" t="s">
        <v>15</v>
      </c>
    </row>
    <row r="3" spans="2:23">
      <c r="B3" s="39"/>
      <c r="C3" s="58"/>
      <c r="D3" s="58"/>
      <c r="E3" s="39"/>
      <c r="F3" s="39"/>
      <c r="G3" s="39" t="s">
        <v>16</v>
      </c>
      <c r="H3" s="40" t="s">
        <v>17</v>
      </c>
      <c r="I3" s="59"/>
      <c r="J3" s="58"/>
      <c r="K3" s="58"/>
      <c r="L3" s="64"/>
      <c r="M3" s="41"/>
      <c r="N3" s="41"/>
      <c r="O3" s="41" t="s">
        <v>18</v>
      </c>
      <c r="P3" s="41" t="s">
        <v>19</v>
      </c>
      <c r="Q3" s="41" t="s">
        <v>20</v>
      </c>
      <c r="R3" s="41" t="s">
        <v>21</v>
      </c>
      <c r="S3" s="41" t="s">
        <v>22</v>
      </c>
      <c r="T3" s="41" t="s">
        <v>23</v>
      </c>
      <c r="U3" s="41" t="s">
        <v>24</v>
      </c>
      <c r="V3" s="41" t="s">
        <v>25</v>
      </c>
      <c r="W3" s="59"/>
    </row>
    <row r="4" spans="2:23" ht="30" customHeight="1">
      <c r="B4" s="44" t="s">
        <v>26</v>
      </c>
      <c r="C4" s="2" t="s">
        <v>27</v>
      </c>
      <c r="D4" s="46" t="n">
        <v>0.05</v>
      </c>
      <c r="E4" s="4" t="s">
        <v>28</v>
      </c>
      <c r="F4" s="2" t="s">
        <v>29</v>
      </c>
      <c r="G4" s="2">
        <f>500/8</f>
        <v>62.5</v>
      </c>
      <c r="H4" s="2" t="s">
        <v>30</v>
      </c>
      <c r="I4" s="5"/>
      <c r="J4" s="5"/>
      <c r="K4" s="51"/>
      <c r="L4" s="51"/>
      <c r="M4" s="5"/>
      <c r="N4" s="51"/>
      <c r="O4" s="2"/>
      <c r="P4" s="2"/>
      <c r="Q4" s="2"/>
      <c r="R4" s="2"/>
      <c r="S4" s="2"/>
      <c r="T4" s="2"/>
      <c r="U4" s="2"/>
      <c r="V4" s="2"/>
      <c r="W4" s="2"/>
    </row>
    <row r="5" spans="2:23" ht="28.50" customHeight="1">
      <c r="B5" s="44" t="s">
        <v>26</v>
      </c>
      <c r="C5" s="2" t="s">
        <v>27</v>
      </c>
      <c r="D5" s="46" t="n">
        <v>0.05</v>
      </c>
      <c r="E5" s="4" t="s">
        <v>31</v>
      </c>
      <c r="F5" s="2" t="s">
        <v>29</v>
      </c>
      <c r="G5" s="2">
        <f>800/8</f>
        <v>100</v>
      </c>
      <c r="H5" s="2" t="s">
        <v>32</v>
      </c>
      <c r="I5" s="5"/>
      <c r="J5" s="5"/>
      <c r="K5" s="52"/>
      <c r="L5" s="52"/>
      <c r="M5" s="5"/>
      <c r="N5" s="52"/>
      <c r="O5" s="2"/>
      <c r="P5" s="2"/>
      <c r="Q5" s="2"/>
      <c r="R5" s="2"/>
      <c r="S5" s="2"/>
      <c r="T5" s="2"/>
      <c r="U5" s="2"/>
      <c r="V5" s="2"/>
      <c r="W5" s="2"/>
    </row>
    <row r="6" spans="2:23">
      <c r="B6" s="44" t="s">
        <v>26</v>
      </c>
      <c r="C6" s="2" t="s">
        <v>27</v>
      </c>
      <c r="D6" s="46" t="n">
        <v>0.05</v>
      </c>
      <c r="E6" s="4" t="s">
        <v>33</v>
      </c>
      <c r="F6" s="2" t="s">
        <v>34</v>
      </c>
      <c r="G6" s="2">
        <f>50/8</f>
        <v>6.25</v>
      </c>
      <c r="H6" s="2" t="s">
        <v>32</v>
      </c>
      <c r="I6" s="5"/>
      <c r="J6" s="5"/>
      <c r="K6" s="52"/>
      <c r="L6" s="52"/>
      <c r="M6" s="5"/>
      <c r="N6" s="52"/>
      <c r="O6" s="2"/>
      <c r="P6" s="2"/>
      <c r="Q6" s="2"/>
      <c r="R6" s="2"/>
      <c r="S6" s="2"/>
      <c r="T6" s="2"/>
      <c r="U6" s="2"/>
      <c r="V6" s="2"/>
      <c r="W6" s="2"/>
    </row>
    <row r="7" spans="2:23" ht="30" customHeight="1">
      <c r="B7" s="44" t="s">
        <v>26</v>
      </c>
      <c r="C7" s="2" t="s">
        <v>27</v>
      </c>
      <c r="D7" s="46" t="n">
        <v>0.05</v>
      </c>
      <c r="E7" s="4" t="s">
        <v>35</v>
      </c>
      <c r="F7" s="29" t="s">
        <v>36</v>
      </c>
      <c r="G7" s="29" t="n">
        <v>0.6</v>
      </c>
      <c r="H7" s="29" t="s">
        <v>37</v>
      </c>
      <c r="I7" s="5"/>
      <c r="J7" s="5"/>
      <c r="K7" s="53"/>
      <c r="L7" s="53"/>
      <c r="M7" s="5"/>
      <c r="N7" s="53"/>
      <c r="O7" s="2"/>
      <c r="P7" s="2"/>
      <c r="Q7" s="2"/>
      <c r="R7" s="2"/>
      <c r="S7" s="2"/>
      <c r="T7" s="2"/>
      <c r="U7" s="2"/>
      <c r="V7" s="2"/>
      <c r="W7" s="2"/>
    </row>
    <row r="8" spans="2:23" ht="29.25" customHeight="1">
      <c r="B8" s="44" t="s">
        <v>38</v>
      </c>
      <c r="C8" s="48" t="s">
        <v>39</v>
      </c>
      <c r="D8" s="46" t="n">
        <v>0.05</v>
      </c>
      <c r="E8" s="4" t="s">
        <v>28</v>
      </c>
      <c r="F8" s="2" t="s">
        <v>29</v>
      </c>
      <c r="G8" s="33">
        <f>'Уг.Кроншт.'!E4</f>
        <v>33.3272727272726002</v>
      </c>
      <c r="H8" s="29" t="s">
        <v>37</v>
      </c>
      <c r="I8" s="5"/>
      <c r="J8" s="5"/>
      <c r="K8" s="3"/>
      <c r="L8" s="3"/>
      <c r="M8" s="5"/>
      <c r="N8" s="3"/>
      <c r="O8" s="2"/>
      <c r="P8" s="2"/>
      <c r="Q8" s="2"/>
      <c r="R8" s="2"/>
      <c r="S8" s="2"/>
      <c r="T8" s="2"/>
      <c r="U8" s="2"/>
      <c r="V8" s="2"/>
      <c r="W8" s="2"/>
    </row>
    <row r="9" spans="2:23" ht="30" customHeight="1">
      <c r="B9" s="44" t="s">
        <v>38</v>
      </c>
      <c r="C9" s="48" t="s">
        <v>39</v>
      </c>
      <c r="D9" s="46" t="n">
        <v>0.05</v>
      </c>
      <c r="E9" s="4" t="s">
        <v>31</v>
      </c>
      <c r="F9" s="29" t="s">
        <v>40</v>
      </c>
      <c r="G9" s="2">
        <f>800/8</f>
        <v>100</v>
      </c>
      <c r="H9" s="29" t="s">
        <v>41</v>
      </c>
      <c r="I9" s="5"/>
      <c r="J9" s="5"/>
      <c r="K9" s="43"/>
      <c r="L9" s="43"/>
      <c r="M9" s="5"/>
      <c r="N9" s="43"/>
      <c r="O9" s="2"/>
      <c r="P9" s="2"/>
      <c r="Q9" s="2"/>
      <c r="R9" s="2"/>
      <c r="S9" s="2"/>
      <c r="T9" s="2"/>
      <c r="U9" s="2"/>
      <c r="V9" s="2"/>
      <c r="W9" s="2"/>
    </row>
    <row r="10" spans="2:23" ht="31.50" customHeight="1">
      <c r="B10" s="44" t="s">
        <v>38</v>
      </c>
      <c r="C10" s="48" t="s">
        <v>39</v>
      </c>
      <c r="D10" s="46" t="n">
        <v>0.05</v>
      </c>
      <c r="E10" s="4" t="s">
        <v>42</v>
      </c>
      <c r="F10" s="29" t="s">
        <v>40</v>
      </c>
      <c r="G10" s="2">
        <f>400/8</f>
        <v>50</v>
      </c>
      <c r="H10" s="29" t="s">
        <v>43</v>
      </c>
      <c r="I10" s="5"/>
      <c r="J10" s="5"/>
      <c r="K10" s="43"/>
      <c r="L10" s="43"/>
      <c r="M10" s="5"/>
      <c r="N10" s="43"/>
      <c r="O10" s="2"/>
      <c r="P10" s="2"/>
      <c r="Q10" s="2"/>
      <c r="R10" s="2"/>
      <c r="S10" s="2"/>
      <c r="T10" s="2"/>
      <c r="U10" s="2"/>
      <c r="V10" s="2"/>
      <c r="W10" s="2"/>
    </row>
    <row r="11" spans="2:23" ht="30" customHeight="1">
      <c r="B11" s="44" t="s">
        <v>38</v>
      </c>
      <c r="C11" s="48" t="s">
        <v>39</v>
      </c>
      <c r="D11" s="46" t="n">
        <v>0.05</v>
      </c>
      <c r="E11" s="4" t="s">
        <v>44</v>
      </c>
      <c r="F11" s="29" t="s">
        <v>40</v>
      </c>
      <c r="G11" s="2">
        <f>1200/8</f>
        <v>150</v>
      </c>
      <c r="H11" s="29" t="s">
        <v>43</v>
      </c>
      <c r="I11" s="5"/>
      <c r="J11" s="5"/>
      <c r="K11" s="54"/>
      <c r="L11" s="54"/>
      <c r="M11" s="5"/>
      <c r="N11" s="54"/>
      <c r="O11" s="2"/>
      <c r="P11" s="2"/>
      <c r="Q11" s="2"/>
      <c r="R11" s="2"/>
      <c r="S11" s="2"/>
      <c r="T11" s="2"/>
      <c r="U11" s="2"/>
      <c r="V11" s="2"/>
      <c r="W11" s="2"/>
    </row>
    <row r="12" spans="2:23" ht="27" customHeight="1">
      <c r="B12" s="44" t="s">
        <v>45</v>
      </c>
      <c r="C12" s="2" t="s">
        <v>46</v>
      </c>
      <c r="D12" s="46" t="n">
        <v>0.2</v>
      </c>
      <c r="E12" s="47" t="s">
        <v>47</v>
      </c>
      <c r="F12" s="29" t="s">
        <v>48</v>
      </c>
      <c r="G12" s="7"/>
      <c r="H12" s="29" t="s">
        <v>37</v>
      </c>
      <c r="I12" s="5"/>
      <c r="J12" s="5"/>
      <c r="K12" s="3"/>
      <c r="L12" s="3"/>
      <c r="M12" s="5"/>
      <c r="N12" s="3"/>
      <c r="O12" s="2"/>
      <c r="P12" s="2"/>
      <c r="Q12" s="2"/>
      <c r="R12" s="2"/>
      <c r="S12" s="2"/>
      <c r="T12" s="2"/>
      <c r="U12" s="2"/>
      <c r="V12" s="2"/>
      <c r="W12" s="2"/>
    </row>
    <row r="13" spans="2:23" ht="23.25" customHeight="1">
      <c r="B13" s="44" t="s">
        <v>45</v>
      </c>
      <c r="C13" s="2" t="s">
        <v>46</v>
      </c>
      <c r="D13" s="46" t="n">
        <v>0.2</v>
      </c>
      <c r="E13" s="47" t="s">
        <v>47</v>
      </c>
      <c r="F13" s="29" t="s">
        <v>49</v>
      </c>
      <c r="G13" s="2">
        <f>30/8</f>
        <v>3.75</v>
      </c>
      <c r="H13" s="29" t="s">
        <v>37</v>
      </c>
      <c r="I13" s="5"/>
      <c r="J13" s="5"/>
      <c r="K13" s="43"/>
      <c r="L13" s="43"/>
      <c r="M13" s="5"/>
      <c r="N13" s="43"/>
      <c r="O13" s="2"/>
      <c r="P13" s="2"/>
      <c r="Q13" s="2"/>
      <c r="R13" s="2"/>
      <c r="S13" s="2"/>
      <c r="T13" s="2"/>
      <c r="U13" s="2"/>
      <c r="V13" s="2"/>
      <c r="W13" s="2"/>
    </row>
    <row r="14" spans="2:23" ht="27" customHeight="1">
      <c r="B14" s="44" t="s">
        <v>45</v>
      </c>
      <c r="C14" s="2" t="s">
        <v>46</v>
      </c>
      <c r="D14" s="46" t="n">
        <v>0.2</v>
      </c>
      <c r="E14" s="47" t="s">
        <v>47</v>
      </c>
      <c r="F14" s="29" t="s">
        <v>50</v>
      </c>
      <c r="G14" s="2">
        <f>50/8</f>
        <v>6.25</v>
      </c>
      <c r="H14" s="2" t="s">
        <v>43</v>
      </c>
      <c r="I14" s="5"/>
      <c r="J14" s="5"/>
      <c r="K14" s="43"/>
      <c r="L14" s="43"/>
      <c r="M14" s="5"/>
      <c r="N14" s="43"/>
      <c r="O14" s="2"/>
      <c r="P14" s="2"/>
      <c r="Q14" s="2"/>
      <c r="R14" s="2"/>
      <c r="S14" s="2"/>
      <c r="T14" s="2"/>
      <c r="U14" s="2"/>
      <c r="V14" s="2"/>
      <c r="W14" s="2"/>
    </row>
    <row r="15" spans="2:23">
      <c r="B15" s="44" t="s">
        <v>45</v>
      </c>
      <c r="C15" s="2" t="s">
        <v>46</v>
      </c>
      <c r="D15" s="46" t="n">
        <v>0.2</v>
      </c>
      <c r="E15" s="2" t="s">
        <v>31</v>
      </c>
      <c r="F15" s="2" t="s">
        <v>48</v>
      </c>
      <c r="G15" s="7"/>
      <c r="H15" s="2" t="s">
        <v>32</v>
      </c>
      <c r="I15" s="5"/>
      <c r="J15" s="5"/>
      <c r="K15" s="43"/>
      <c r="L15" s="43"/>
      <c r="M15" s="5"/>
      <c r="N15" s="43"/>
      <c r="O15" s="2"/>
      <c r="P15" s="2"/>
      <c r="Q15" s="2"/>
      <c r="R15" s="2"/>
      <c r="S15" s="2"/>
      <c r="T15" s="2"/>
      <c r="U15" s="2"/>
      <c r="V15" s="2"/>
      <c r="W15" s="2"/>
    </row>
    <row r="16" spans="2:23">
      <c r="B16" s="44" t="s">
        <v>45</v>
      </c>
      <c r="C16" s="2" t="s">
        <v>46</v>
      </c>
      <c r="D16" s="46" t="n">
        <v>0.2</v>
      </c>
      <c r="E16" s="2" t="s">
        <v>51</v>
      </c>
      <c r="F16" s="2" t="s">
        <v>34</v>
      </c>
      <c r="G16" s="2">
        <f>100/8</f>
        <v>12.5</v>
      </c>
      <c r="H16" s="2" t="s">
        <v>32</v>
      </c>
      <c r="I16" s="5"/>
      <c r="J16" s="5"/>
      <c r="K16" s="43"/>
      <c r="L16" s="43"/>
      <c r="M16" s="5"/>
      <c r="N16" s="43"/>
      <c r="O16" s="2"/>
      <c r="P16" s="2"/>
      <c r="Q16" s="2"/>
      <c r="R16" s="2"/>
      <c r="S16" s="2"/>
      <c r="T16" s="2"/>
      <c r="U16" s="2"/>
      <c r="V16" s="2"/>
      <c r="W16" s="2"/>
    </row>
    <row r="17" spans="2:23">
      <c r="B17" s="44" t="s">
        <v>45</v>
      </c>
      <c r="C17" s="2" t="s">
        <v>46</v>
      </c>
      <c r="D17" s="46" t="n">
        <v>0.2</v>
      </c>
      <c r="E17" s="2" t="s">
        <v>52</v>
      </c>
      <c r="F17" s="2" t="s">
        <v>36</v>
      </c>
      <c r="G17" s="7"/>
      <c r="H17" s="2" t="s">
        <v>53</v>
      </c>
      <c r="I17" s="5"/>
      <c r="J17" s="5"/>
      <c r="K17" s="43"/>
      <c r="L17" s="43"/>
      <c r="M17" s="5"/>
      <c r="N17" s="43"/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44" t="s">
        <v>45</v>
      </c>
      <c r="C18" s="2" t="s">
        <v>46</v>
      </c>
      <c r="D18" s="46" t="n">
        <v>0.2</v>
      </c>
      <c r="E18" s="2" t="s">
        <v>54</v>
      </c>
      <c r="F18" s="7"/>
      <c r="G18" s="7"/>
      <c r="H18" s="2" t="s">
        <v>53</v>
      </c>
      <c r="I18" s="5"/>
      <c r="J18" s="5"/>
      <c r="K18" s="43"/>
      <c r="L18" s="43"/>
      <c r="M18" s="5"/>
      <c r="N18" s="43"/>
      <c r="O18" s="2"/>
      <c r="P18" s="2"/>
      <c r="Q18" s="2"/>
      <c r="R18" s="2"/>
      <c r="S18" s="2"/>
      <c r="T18" s="2"/>
      <c r="U18" s="2"/>
      <c r="V18" s="2"/>
      <c r="W18" s="2"/>
    </row>
    <row r="19" spans="2:23" ht="29.25" customHeight="1">
      <c r="B19" s="45" t="s">
        <v>45</v>
      </c>
      <c r="C19" s="2" t="s">
        <v>46</v>
      </c>
      <c r="D19" s="46" t="n">
        <v>0.2</v>
      </c>
      <c r="E19" s="4" t="s">
        <v>55</v>
      </c>
      <c r="F19" s="2" t="s">
        <v>56</v>
      </c>
      <c r="G19" s="2">
        <f>50/8</f>
        <v>6.25</v>
      </c>
      <c r="H19" s="2" t="s">
        <v>53</v>
      </c>
      <c r="I19" s="5"/>
      <c r="J19" s="5"/>
      <c r="K19" s="54"/>
      <c r="L19" s="54"/>
      <c r="M19" s="5"/>
      <c r="N19" s="54"/>
      <c r="O19" s="2"/>
      <c r="P19" s="2"/>
      <c r="Q19" s="2"/>
      <c r="R19" s="2"/>
      <c r="S19" s="2"/>
      <c r="T19" s="2"/>
      <c r="U19" s="2"/>
      <c r="V19" s="2"/>
      <c r="W19" s="2"/>
    </row>
    <row r="20" spans="2:23" ht="30.75" customHeight="1">
      <c r="B20" s="45" t="s">
        <v>57</v>
      </c>
      <c r="C20" s="48" t="s">
        <v>58</v>
      </c>
      <c r="D20" s="46" t="n">
        <v>0.2</v>
      </c>
      <c r="E20" s="2" t="s">
        <v>59</v>
      </c>
      <c r="F20" s="6" t="s">
        <v>60</v>
      </c>
      <c r="G20" s="2">
        <f>30/8</f>
        <v>3.75</v>
      </c>
      <c r="H20" s="29" t="s">
        <v>43</v>
      </c>
      <c r="I20" s="5"/>
      <c r="J20" s="5"/>
      <c r="K20" s="43"/>
      <c r="L20" s="43"/>
      <c r="M20" s="5"/>
      <c r="N20" s="43"/>
      <c r="O20" s="2"/>
      <c r="P20" s="2"/>
      <c r="Q20" s="2"/>
      <c r="R20" s="2"/>
      <c r="S20" s="2"/>
      <c r="T20" s="2"/>
      <c r="U20" s="2"/>
      <c r="V20" s="2"/>
      <c r="W20" s="2"/>
    </row>
    <row r="21" spans="2:23" ht="27.75" customHeight="1">
      <c r="B21" s="45" t="s">
        <v>57</v>
      </c>
      <c r="C21" s="48" t="s">
        <v>58</v>
      </c>
      <c r="D21" s="46" t="n">
        <v>0.2</v>
      </c>
      <c r="E21" s="2" t="s">
        <v>61</v>
      </c>
      <c r="F21" s="6" t="s">
        <v>60</v>
      </c>
      <c r="G21" s="2">
        <f>14/8</f>
        <v>1.75</v>
      </c>
      <c r="H21" s="2" t="s">
        <v>43</v>
      </c>
      <c r="I21" s="5"/>
      <c r="J21" s="5"/>
      <c r="K21" s="43"/>
      <c r="L21" s="43"/>
      <c r="M21" s="5"/>
      <c r="N21" s="43"/>
      <c r="O21" s="2"/>
      <c r="P21" s="2"/>
      <c r="Q21" s="2"/>
      <c r="R21" s="2"/>
      <c r="S21" s="2"/>
      <c r="T21" s="2"/>
      <c r="U21" s="2"/>
      <c r="V21" s="2"/>
      <c r="W21" s="2"/>
    </row>
    <row r="22" spans="2:23" ht="33" customHeight="1">
      <c r="B22" s="45" t="s">
        <v>62</v>
      </c>
      <c r="C22" s="48" t="s">
        <v>63</v>
      </c>
      <c r="D22" s="46" t="n">
        <v>0.05</v>
      </c>
      <c r="E22" s="3" t="s">
        <v>64</v>
      </c>
      <c r="F22" s="2" t="s">
        <v>65</v>
      </c>
      <c r="G22" s="7"/>
      <c r="H22" s="2" t="s">
        <v>37</v>
      </c>
      <c r="I22" s="5"/>
      <c r="J22" s="5"/>
      <c r="K22" s="3"/>
      <c r="L22" s="3"/>
      <c r="M22" s="5"/>
      <c r="N22" s="3"/>
      <c r="O22" s="2"/>
      <c r="P22" s="2"/>
      <c r="Q22" s="2"/>
      <c r="R22" s="2"/>
      <c r="S22" s="2"/>
      <c r="T22" s="2"/>
      <c r="U22" s="2"/>
      <c r="V22" s="2"/>
      <c r="W22" s="2"/>
    </row>
    <row r="23" spans="2:23" ht="33" customHeight="1">
      <c r="B23" s="45" t="s">
        <v>62</v>
      </c>
      <c r="C23" s="48" t="s">
        <v>63</v>
      </c>
      <c r="D23" s="46" t="n">
        <v>0.05</v>
      </c>
      <c r="E23" s="3" t="s">
        <v>51</v>
      </c>
      <c r="F23" s="2" t="s">
        <v>34</v>
      </c>
      <c r="G23" s="2">
        <f>100/8</f>
        <v>12.5</v>
      </c>
      <c r="H23" s="2" t="s">
        <v>32</v>
      </c>
      <c r="I23" s="5"/>
      <c r="J23" s="5"/>
      <c r="K23" s="43"/>
      <c r="L23" s="43"/>
      <c r="M23" s="5"/>
      <c r="N23" s="43"/>
      <c r="O23" s="2"/>
      <c r="P23" s="2"/>
      <c r="Q23" s="2"/>
      <c r="R23" s="2"/>
      <c r="S23" s="2"/>
      <c r="T23" s="2"/>
      <c r="U23" s="2"/>
      <c r="V23" s="2"/>
      <c r="W23" s="2"/>
    </row>
    <row r="24" spans="2:23">
      <c r="B24" s="45" t="s">
        <v>62</v>
      </c>
      <c r="C24" s="48" t="s">
        <v>66</v>
      </c>
      <c r="D24" s="46" t="n">
        <v>0.05</v>
      </c>
      <c r="E24" s="2" t="s">
        <v>52</v>
      </c>
      <c r="F24" s="2" t="s">
        <v>36</v>
      </c>
      <c r="G24" s="7"/>
      <c r="H24" s="2" t="s">
        <v>53</v>
      </c>
      <c r="I24" s="5"/>
      <c r="J24" s="5"/>
      <c r="K24" s="43"/>
      <c r="L24" s="43"/>
      <c r="M24" s="5"/>
      <c r="N24" s="43"/>
      <c r="O24" s="2"/>
      <c r="P24" s="2"/>
      <c r="Q24" s="2"/>
      <c r="R24" s="2"/>
      <c r="S24" s="2"/>
      <c r="T24" s="2"/>
      <c r="U24" s="2"/>
      <c r="V24" s="2"/>
      <c r="W24" s="2"/>
    </row>
    <row r="25" spans="2:23">
      <c r="B25" s="45" t="s">
        <v>62</v>
      </c>
      <c r="C25" s="48" t="s">
        <v>63</v>
      </c>
      <c r="D25" s="46" t="n">
        <v>0.05</v>
      </c>
      <c r="E25" s="2" t="s">
        <v>54</v>
      </c>
      <c r="F25" s="7"/>
      <c r="G25" s="7"/>
      <c r="H25" s="2" t="s">
        <v>53</v>
      </c>
      <c r="I25" s="5"/>
      <c r="J25" s="5"/>
      <c r="K25" s="43"/>
      <c r="L25" s="43"/>
      <c r="M25" s="5"/>
      <c r="N25" s="43"/>
      <c r="O25" s="2"/>
      <c r="P25" s="2"/>
      <c r="Q25" s="2"/>
      <c r="R25" s="2"/>
      <c r="S25" s="2"/>
      <c r="T25" s="2"/>
      <c r="U25" s="2"/>
      <c r="V25" s="2"/>
      <c r="W25" s="2"/>
    </row>
    <row r="26" spans="2:23">
      <c r="B26" s="45" t="s">
        <v>62</v>
      </c>
      <c r="C26" s="48" t="s">
        <v>63</v>
      </c>
      <c r="D26" s="46" t="n">
        <v>0.05</v>
      </c>
      <c r="E26" s="4" t="s">
        <v>55</v>
      </c>
      <c r="F26" s="2" t="s">
        <v>56</v>
      </c>
      <c r="G26" s="2">
        <f>50/8</f>
        <v>6.25</v>
      </c>
      <c r="H26" s="2" t="s">
        <v>53</v>
      </c>
      <c r="I26" s="5"/>
      <c r="J26" s="5"/>
      <c r="K26" s="54"/>
      <c r="L26" s="54"/>
      <c r="M26" s="5"/>
      <c r="N26" s="54"/>
      <c r="O26" s="2"/>
      <c r="P26" s="2"/>
      <c r="Q26" s="2"/>
      <c r="R26" s="2"/>
      <c r="S26" s="2"/>
      <c r="T26" s="2"/>
      <c r="U26" s="2"/>
      <c r="V26" s="2"/>
      <c r="W26" s="2"/>
    </row>
    <row r="27" spans="2:23">
      <c r="B27" s="44" t="s">
        <v>67</v>
      </c>
      <c r="C27" s="2" t="s">
        <v>63</v>
      </c>
      <c r="D27" s="46" t="n">
        <v>0.05</v>
      </c>
      <c r="E27" s="3" t="s">
        <v>64</v>
      </c>
      <c r="F27" s="2" t="s">
        <v>65</v>
      </c>
      <c r="G27" s="7"/>
      <c r="H27" s="2" t="s">
        <v>37</v>
      </c>
      <c r="I27" s="5"/>
      <c r="J27" s="5"/>
      <c r="K27" s="3"/>
      <c r="L27" s="3"/>
      <c r="M27" s="5"/>
      <c r="N27" s="3"/>
      <c r="O27" s="2"/>
      <c r="P27" s="2"/>
      <c r="Q27" s="2"/>
      <c r="R27" s="2"/>
      <c r="S27" s="2"/>
      <c r="T27" s="2"/>
      <c r="U27" s="2"/>
      <c r="V27" s="2"/>
      <c r="W27" s="2"/>
    </row>
    <row r="28" spans="2:23">
      <c r="B28" s="44" t="s">
        <v>67</v>
      </c>
      <c r="C28" s="2" t="s">
        <v>63</v>
      </c>
      <c r="D28" s="46" t="n">
        <v>0.05</v>
      </c>
      <c r="E28" s="3" t="s">
        <v>51</v>
      </c>
      <c r="F28" s="2" t="s">
        <v>34</v>
      </c>
      <c r="G28" s="2">
        <f>100/8</f>
        <v>12.5</v>
      </c>
      <c r="H28" s="2" t="s">
        <v>32</v>
      </c>
      <c r="I28" s="5"/>
      <c r="J28" s="5"/>
      <c r="K28" s="43"/>
      <c r="L28" s="43"/>
      <c r="M28" s="5"/>
      <c r="N28" s="43"/>
      <c r="O28" s="2"/>
      <c r="P28" s="2"/>
      <c r="Q28" s="2"/>
      <c r="R28" s="2"/>
      <c r="S28" s="2"/>
      <c r="T28" s="2"/>
      <c r="U28" s="2"/>
      <c r="V28" s="2"/>
      <c r="W28" s="2"/>
    </row>
    <row r="29" spans="2:23">
      <c r="B29" s="44" t="s">
        <v>67</v>
      </c>
      <c r="C29" s="2" t="s">
        <v>68</v>
      </c>
      <c r="D29" s="46" t="n">
        <v>0.05</v>
      </c>
      <c r="E29" s="3" t="s">
        <v>64</v>
      </c>
      <c r="F29" s="2" t="s">
        <v>65</v>
      </c>
      <c r="G29" s="7"/>
      <c r="H29" s="2" t="s">
        <v>37</v>
      </c>
      <c r="I29" s="5"/>
      <c r="J29" s="5"/>
      <c r="K29" s="43"/>
      <c r="L29" s="43"/>
      <c r="M29" s="5"/>
      <c r="N29" s="43"/>
      <c r="O29" s="2"/>
      <c r="P29" s="2"/>
      <c r="Q29" s="2"/>
      <c r="R29" s="2"/>
      <c r="S29" s="2"/>
      <c r="T29" s="2"/>
      <c r="U29" s="2"/>
      <c r="V29" s="2"/>
      <c r="W29" s="2"/>
    </row>
    <row r="30" spans="2:23">
      <c r="B30" s="44" t="s">
        <v>67</v>
      </c>
      <c r="C30" s="2" t="s">
        <v>68</v>
      </c>
      <c r="D30" s="46" t="n">
        <v>0.05</v>
      </c>
      <c r="E30" s="3" t="s">
        <v>69</v>
      </c>
      <c r="F30" s="6" t="s">
        <v>60</v>
      </c>
      <c r="G30" s="2">
        <f>50/8</f>
        <v>6.25</v>
      </c>
      <c r="H30" s="2" t="s">
        <v>37</v>
      </c>
      <c r="I30" s="5"/>
      <c r="J30" s="5"/>
      <c r="K30" s="43"/>
      <c r="L30" s="43"/>
      <c r="M30" s="5"/>
      <c r="N30" s="43"/>
      <c r="O30" s="2"/>
      <c r="P30" s="2"/>
      <c r="Q30" s="2"/>
      <c r="R30" s="2"/>
      <c r="S30" s="2"/>
      <c r="T30" s="2"/>
      <c r="U30" s="2"/>
      <c r="V30" s="2"/>
      <c r="W30" s="2"/>
    </row>
    <row r="31" spans="2:23">
      <c r="B31" s="44" t="s">
        <v>67</v>
      </c>
      <c r="C31" s="2" t="s">
        <v>68</v>
      </c>
      <c r="D31" s="46" t="n">
        <v>0.05</v>
      </c>
      <c r="E31" s="3" t="s">
        <v>70</v>
      </c>
      <c r="F31" s="29" t="s">
        <v>71</v>
      </c>
      <c r="G31" s="29">
        <f>50/8</f>
        <v>6.25</v>
      </c>
      <c r="H31" s="29" t="s">
        <v>43</v>
      </c>
      <c r="I31" s="30"/>
      <c r="J31" s="5"/>
      <c r="K31" s="43"/>
      <c r="L31" s="43"/>
      <c r="M31" s="5"/>
      <c r="N31" s="43"/>
      <c r="O31" s="2"/>
      <c r="P31" s="2"/>
      <c r="Q31" s="2"/>
      <c r="R31" s="2"/>
      <c r="S31" s="2"/>
      <c r="T31" s="2"/>
      <c r="U31" s="2"/>
      <c r="V31" s="2"/>
      <c r="W31" s="2"/>
    </row>
    <row r="32" spans="2:23">
      <c r="B32" s="44" t="s">
        <v>67</v>
      </c>
      <c r="C32" s="2" t="s">
        <v>68</v>
      </c>
      <c r="D32" s="46" t="n">
        <v>0.05</v>
      </c>
      <c r="E32" s="3" t="s">
        <v>72</v>
      </c>
      <c r="F32" s="31" t="s">
        <v>60</v>
      </c>
      <c r="G32" s="7"/>
      <c r="H32" s="29" t="s">
        <v>37</v>
      </c>
      <c r="I32" s="30"/>
      <c r="J32" s="5"/>
      <c r="K32" s="43"/>
      <c r="L32" s="43"/>
      <c r="M32" s="5"/>
      <c r="N32" s="43"/>
      <c r="O32" s="2"/>
      <c r="P32" s="2"/>
      <c r="Q32" s="2"/>
      <c r="R32" s="2"/>
      <c r="S32" s="2"/>
      <c r="T32" s="2"/>
      <c r="U32" s="2"/>
      <c r="V32" s="2"/>
      <c r="W32" s="2"/>
    </row>
    <row r="33" spans="2:23">
      <c r="B33" s="44" t="s">
        <v>67</v>
      </c>
      <c r="C33" s="2" t="s">
        <v>68</v>
      </c>
      <c r="D33" s="46" t="n">
        <v>0.05</v>
      </c>
      <c r="E33" s="2" t="s">
        <v>52</v>
      </c>
      <c r="F33" s="2" t="s">
        <v>36</v>
      </c>
      <c r="G33" s="7"/>
      <c r="H33" s="29" t="s">
        <v>53</v>
      </c>
      <c r="I33" s="30"/>
      <c r="J33" s="5"/>
      <c r="K33" s="43"/>
      <c r="L33" s="43"/>
      <c r="M33" s="5"/>
      <c r="N33" s="43"/>
      <c r="O33" s="2"/>
      <c r="P33" s="2"/>
      <c r="Q33" s="2"/>
      <c r="R33" s="2"/>
      <c r="S33" s="2"/>
      <c r="T33" s="2"/>
      <c r="U33" s="2"/>
      <c r="V33" s="2"/>
      <c r="W33" s="2"/>
    </row>
    <row r="34" spans="2:23">
      <c r="B34" s="44" t="s">
        <v>67</v>
      </c>
      <c r="C34" s="2" t="s">
        <v>68</v>
      </c>
      <c r="D34" s="46" t="n">
        <v>0.05</v>
      </c>
      <c r="E34" s="2" t="s">
        <v>54</v>
      </c>
      <c r="F34" s="7"/>
      <c r="G34" s="7"/>
      <c r="H34" s="29" t="s">
        <v>53</v>
      </c>
      <c r="I34" s="30"/>
      <c r="J34" s="5"/>
      <c r="K34" s="43"/>
      <c r="L34" s="43"/>
      <c r="M34" s="5"/>
      <c r="N34" s="43"/>
      <c r="O34" s="2"/>
      <c r="P34" s="2"/>
      <c r="Q34" s="2"/>
      <c r="R34" s="2"/>
      <c r="S34" s="2"/>
      <c r="T34" s="2"/>
      <c r="U34" s="2"/>
      <c r="V34" s="2"/>
      <c r="W34" s="2"/>
    </row>
    <row r="35" spans="2:23">
      <c r="B35" s="44" t="s">
        <v>67</v>
      </c>
      <c r="C35" s="2" t="s">
        <v>68</v>
      </c>
      <c r="D35" s="46" t="n">
        <v>0.05</v>
      </c>
      <c r="E35" s="4" t="s">
        <v>55</v>
      </c>
      <c r="F35" s="29" t="s">
        <v>56</v>
      </c>
      <c r="G35" s="29">
        <f>50/8</f>
        <v>6.25</v>
      </c>
      <c r="H35" s="29" t="s">
        <v>53</v>
      </c>
      <c r="I35" s="30"/>
      <c r="J35" s="5"/>
      <c r="K35" s="54"/>
      <c r="L35" s="54"/>
      <c r="M35" s="5"/>
      <c r="N35" s="54"/>
      <c r="O35" s="2"/>
      <c r="P35" s="2"/>
      <c r="Q35" s="2"/>
      <c r="R35" s="2"/>
      <c r="S35" s="2"/>
      <c r="T35" s="2"/>
      <c r="U35" s="2"/>
      <c r="V35" s="2"/>
      <c r="W35" s="2"/>
    </row>
    <row r="36" spans="2:23" ht="20.25" customHeight="1">
      <c r="B36" s="44" t="s">
        <v>73</v>
      </c>
      <c r="C36" s="48" t="s">
        <v>74</v>
      </c>
      <c r="D36" s="46" t="n">
        <v>0.05</v>
      </c>
      <c r="E36" s="3" t="s">
        <v>64</v>
      </c>
      <c r="F36" s="29" t="s">
        <v>65</v>
      </c>
      <c r="G36" s="7"/>
      <c r="H36" s="29" t="s">
        <v>30</v>
      </c>
      <c r="I36" s="30"/>
      <c r="J36" s="5"/>
      <c r="K36" s="3"/>
      <c r="L36" s="3"/>
      <c r="M36" s="5"/>
      <c r="N36" s="3"/>
      <c r="O36" s="2"/>
      <c r="P36" s="2"/>
      <c r="Q36" s="2"/>
      <c r="R36" s="2"/>
      <c r="S36" s="2"/>
      <c r="T36" s="2"/>
      <c r="U36" s="2"/>
      <c r="V36" s="2"/>
      <c r="W36" s="2"/>
    </row>
    <row r="37" spans="2:23" ht="21.75" customHeight="1">
      <c r="B37" s="44" t="s">
        <v>73</v>
      </c>
      <c r="C37" s="48" t="s">
        <v>74</v>
      </c>
      <c r="D37" s="46" t="n">
        <v>0.05</v>
      </c>
      <c r="E37" s="3" t="s">
        <v>75</v>
      </c>
      <c r="F37" s="31" t="s">
        <v>60</v>
      </c>
      <c r="G37" s="29">
        <f>48/8</f>
        <v>6</v>
      </c>
      <c r="H37" s="29" t="s">
        <v>37</v>
      </c>
      <c r="I37" s="29" t="n">
        <v>1</v>
      </c>
      <c r="J37" s="5"/>
      <c r="K37" s="43"/>
      <c r="L37" s="43"/>
      <c r="M37" s="5"/>
      <c r="N37" s="43"/>
      <c r="O37" s="2"/>
      <c r="P37" s="2"/>
      <c r="Q37" s="2"/>
      <c r="R37" s="2"/>
      <c r="S37" s="2"/>
      <c r="T37" s="2"/>
      <c r="U37" s="2"/>
      <c r="V37" s="2"/>
      <c r="W37" s="2"/>
    </row>
    <row r="38" spans="2:23" ht="21.75" customHeight="1">
      <c r="B38" s="44" t="s">
        <v>73</v>
      </c>
      <c r="C38" s="48" t="s">
        <v>74</v>
      </c>
      <c r="D38" s="46" t="n">
        <v>0.05</v>
      </c>
      <c r="E38" s="3" t="s">
        <v>51</v>
      </c>
      <c r="F38" s="2" t="s">
        <v>34</v>
      </c>
      <c r="G38" s="2">
        <f>100/8</f>
        <v>12.5</v>
      </c>
      <c r="H38" s="2" t="s">
        <v>32</v>
      </c>
      <c r="I38" s="5"/>
      <c r="J38" s="5"/>
      <c r="K38" s="43"/>
      <c r="L38" s="43"/>
      <c r="M38" s="5"/>
      <c r="N38" s="43"/>
      <c r="O38" s="2"/>
      <c r="P38" s="2"/>
      <c r="Q38" s="2"/>
      <c r="R38" s="2"/>
      <c r="S38" s="2"/>
      <c r="T38" s="2"/>
      <c r="U38" s="2"/>
      <c r="V38" s="2"/>
      <c r="W38" s="2"/>
    </row>
    <row r="39" spans="2:23" ht="21.75" customHeight="1">
      <c r="B39" s="44" t="s">
        <v>73</v>
      </c>
      <c r="C39" s="48" t="s">
        <v>74</v>
      </c>
      <c r="D39" s="46" t="n">
        <v>0.05</v>
      </c>
      <c r="E39" s="3" t="s">
        <v>76</v>
      </c>
      <c r="F39" s="6" t="s">
        <v>60</v>
      </c>
      <c r="G39" s="2">
        <f>48/8</f>
        <v>6</v>
      </c>
      <c r="H39" s="29" t="s">
        <v>37</v>
      </c>
      <c r="I39" s="5"/>
      <c r="J39" s="5"/>
      <c r="K39" s="43"/>
      <c r="L39" s="43"/>
      <c r="M39" s="5"/>
      <c r="N39" s="43"/>
      <c r="O39" s="2"/>
      <c r="P39" s="2"/>
      <c r="Q39" s="2"/>
      <c r="R39" s="2"/>
      <c r="S39" s="2"/>
      <c r="T39" s="2"/>
      <c r="U39" s="2"/>
      <c r="V39" s="2"/>
      <c r="W39" s="2"/>
    </row>
    <row r="40" spans="2:23" ht="21.75" customHeight="1">
      <c r="B40" s="44" t="s">
        <v>73</v>
      </c>
      <c r="C40" s="48" t="s">
        <v>74</v>
      </c>
      <c r="D40" s="46" t="n">
        <v>0.05</v>
      </c>
      <c r="E40" s="2" t="s">
        <v>77</v>
      </c>
      <c r="F40" s="2" t="s">
        <v>78</v>
      </c>
      <c r="G40" s="7"/>
      <c r="H40" s="2" t="s">
        <v>53</v>
      </c>
      <c r="I40" s="5"/>
      <c r="J40" s="5"/>
      <c r="K40" s="43"/>
      <c r="L40" s="43"/>
      <c r="M40" s="5"/>
      <c r="N40" s="43"/>
      <c r="O40" s="2"/>
      <c r="P40" s="2"/>
      <c r="Q40" s="2"/>
      <c r="R40" s="2"/>
      <c r="S40" s="2"/>
      <c r="T40" s="2"/>
      <c r="U40" s="2"/>
      <c r="V40" s="2"/>
      <c r="W40" s="2"/>
    </row>
    <row r="41" spans="2:23" ht="21.75" customHeight="1">
      <c r="B41" s="44" t="s">
        <v>73</v>
      </c>
      <c r="C41" s="48" t="s">
        <v>74</v>
      </c>
      <c r="D41" s="46" t="n">
        <v>0.05</v>
      </c>
      <c r="E41" s="4" t="s">
        <v>55</v>
      </c>
      <c r="F41" s="2" t="s">
        <v>56</v>
      </c>
      <c r="G41" s="2">
        <f>50/8</f>
        <v>6.25</v>
      </c>
      <c r="H41" s="2" t="s">
        <v>53</v>
      </c>
      <c r="I41" s="5"/>
      <c r="J41" s="5"/>
      <c r="K41" s="54"/>
      <c r="L41" s="54"/>
      <c r="M41" s="5"/>
      <c r="N41" s="54"/>
      <c r="O41" s="2"/>
      <c r="P41" s="2"/>
      <c r="Q41" s="2"/>
      <c r="R41" s="2"/>
      <c r="S41" s="2"/>
      <c r="T41" s="2"/>
      <c r="U41" s="2"/>
      <c r="V41" s="2"/>
      <c r="W41" s="2"/>
    </row>
    <row r="42" spans="2:23" ht="21.75" customHeight="1">
      <c r="B42" s="44" t="s">
        <v>79</v>
      </c>
      <c r="C42" s="48" t="s">
        <v>80</v>
      </c>
      <c r="D42" s="46" t="n">
        <v>0.05</v>
      </c>
      <c r="E42" s="3" t="s">
        <v>64</v>
      </c>
      <c r="F42" s="29" t="s">
        <v>65</v>
      </c>
      <c r="G42" s="7"/>
      <c r="H42" s="29" t="s">
        <v>30</v>
      </c>
      <c r="I42" s="5"/>
      <c r="J42" s="5"/>
      <c r="K42" s="43"/>
      <c r="L42" s="43"/>
      <c r="M42" s="5"/>
      <c r="N42" s="43"/>
      <c r="O42" s="2"/>
      <c r="P42" s="2"/>
      <c r="Q42" s="2"/>
      <c r="R42" s="2"/>
      <c r="S42" s="2"/>
      <c r="T42" s="2"/>
      <c r="U42" s="2"/>
      <c r="V42" s="2"/>
      <c r="W42" s="2"/>
    </row>
    <row r="43" spans="2:23" ht="21.75" customHeight="1">
      <c r="B43" s="44" t="s">
        <v>79</v>
      </c>
      <c r="C43" s="48" t="s">
        <v>80</v>
      </c>
      <c r="D43" s="46" t="n">
        <v>0.05</v>
      </c>
      <c r="E43" s="3" t="s">
        <v>75</v>
      </c>
      <c r="F43" s="31" t="s">
        <v>60</v>
      </c>
      <c r="G43" s="29">
        <f>48/8</f>
        <v>6</v>
      </c>
      <c r="H43" s="29" t="s">
        <v>37</v>
      </c>
      <c r="I43" s="5"/>
      <c r="J43" s="5"/>
      <c r="K43" s="43"/>
      <c r="L43" s="43"/>
      <c r="M43" s="5"/>
      <c r="N43" s="43"/>
      <c r="O43" s="2"/>
      <c r="P43" s="2"/>
      <c r="Q43" s="2"/>
      <c r="R43" s="2"/>
      <c r="S43" s="2"/>
      <c r="T43" s="2"/>
      <c r="U43" s="2"/>
      <c r="V43" s="2"/>
      <c r="W43" s="2"/>
    </row>
    <row r="44" spans="2:23" ht="21.75" customHeight="1">
      <c r="B44" s="44" t="s">
        <v>79</v>
      </c>
      <c r="C44" s="48" t="s">
        <v>80</v>
      </c>
      <c r="D44" s="46" t="n">
        <v>0.05</v>
      </c>
      <c r="E44" s="3" t="s">
        <v>51</v>
      </c>
      <c r="F44" s="2" t="s">
        <v>34</v>
      </c>
      <c r="G44" s="2">
        <f>100/8</f>
        <v>12.5</v>
      </c>
      <c r="H44" s="2" t="s">
        <v>32</v>
      </c>
      <c r="I44" s="5"/>
      <c r="J44" s="5"/>
      <c r="K44" s="43"/>
      <c r="L44" s="43"/>
      <c r="M44" s="5"/>
      <c r="N44" s="43"/>
      <c r="O44" s="2"/>
      <c r="P44" s="2"/>
      <c r="Q44" s="2"/>
      <c r="R44" s="2"/>
      <c r="S44" s="2"/>
      <c r="T44" s="2"/>
      <c r="U44" s="2"/>
      <c r="V44" s="2"/>
      <c r="W44" s="2"/>
    </row>
    <row r="45" spans="2:23" ht="21.75" customHeight="1">
      <c r="B45" s="44" t="s">
        <v>79</v>
      </c>
      <c r="C45" s="48" t="s">
        <v>80</v>
      </c>
      <c r="D45" s="46" t="n">
        <v>0.05</v>
      </c>
      <c r="E45" s="3" t="s">
        <v>76</v>
      </c>
      <c r="F45" s="6" t="s">
        <v>60</v>
      </c>
      <c r="G45" s="2">
        <f>48/8</f>
        <v>6</v>
      </c>
      <c r="H45" s="29" t="s">
        <v>37</v>
      </c>
      <c r="I45" s="5"/>
      <c r="J45" s="5"/>
      <c r="K45" s="43"/>
      <c r="L45" s="43"/>
      <c r="M45" s="5"/>
      <c r="N45" s="43"/>
      <c r="O45" s="2"/>
      <c r="P45" s="2"/>
      <c r="Q45" s="2"/>
      <c r="R45" s="2"/>
      <c r="S45" s="2"/>
      <c r="T45" s="2"/>
      <c r="U45" s="2"/>
      <c r="V45" s="2"/>
      <c r="W45" s="2"/>
    </row>
    <row r="46" spans="2:23" ht="21.75" customHeight="1">
      <c r="B46" s="44" t="s">
        <v>79</v>
      </c>
      <c r="C46" s="48" t="s">
        <v>80</v>
      </c>
      <c r="D46" s="46" t="n">
        <v>0.05</v>
      </c>
      <c r="E46" s="2" t="s">
        <v>77</v>
      </c>
      <c r="F46" s="2" t="s">
        <v>78</v>
      </c>
      <c r="G46" s="7"/>
      <c r="H46" s="2" t="s">
        <v>53</v>
      </c>
      <c r="I46" s="5"/>
      <c r="J46" s="5"/>
      <c r="K46" s="43"/>
      <c r="L46" s="43"/>
      <c r="M46" s="5"/>
      <c r="N46" s="43"/>
      <c r="O46" s="2"/>
      <c r="P46" s="2"/>
      <c r="Q46" s="2"/>
      <c r="R46" s="2"/>
      <c r="S46" s="2"/>
      <c r="T46" s="2"/>
      <c r="U46" s="2"/>
      <c r="V46" s="2"/>
      <c r="W46" s="2"/>
    </row>
    <row r="47" spans="2:23" ht="21.75" customHeight="1">
      <c r="B47" s="44" t="s">
        <v>79</v>
      </c>
      <c r="C47" s="48" t="s">
        <v>80</v>
      </c>
      <c r="D47" s="46" t="n">
        <v>0.05</v>
      </c>
      <c r="E47" s="4" t="s">
        <v>55</v>
      </c>
      <c r="F47" s="2" t="s">
        <v>56</v>
      </c>
      <c r="G47" s="2">
        <f>50/8</f>
        <v>6.25</v>
      </c>
      <c r="H47" s="2" t="s">
        <v>53</v>
      </c>
      <c r="I47" s="5"/>
      <c r="J47" s="5"/>
      <c r="K47" s="43"/>
      <c r="L47" s="43"/>
      <c r="M47" s="5"/>
      <c r="N47" s="43"/>
      <c r="O47" s="2"/>
      <c r="P47" s="2"/>
      <c r="Q47" s="2"/>
      <c r="R47" s="2"/>
      <c r="S47" s="2"/>
      <c r="T47" s="2"/>
      <c r="U47" s="2"/>
      <c r="V47" s="2"/>
      <c r="W47" s="2"/>
    </row>
    <row r="48" spans="2:23" ht="29.25" customHeight="1">
      <c r="B48" s="44" t="s">
        <v>81</v>
      </c>
      <c r="C48" s="2" t="s">
        <v>82</v>
      </c>
      <c r="D48" s="46" t="n">
        <v>0.05</v>
      </c>
      <c r="E48" s="3" t="s">
        <v>64</v>
      </c>
      <c r="F48" s="29" t="s">
        <v>65</v>
      </c>
      <c r="G48" s="7"/>
      <c r="H48" s="29" t="s">
        <v>30</v>
      </c>
      <c r="I48" s="5"/>
      <c r="J48" s="5"/>
      <c r="K48" s="3"/>
      <c r="L48" s="3"/>
      <c r="M48" s="5"/>
      <c r="N48" s="3"/>
      <c r="O48" s="2"/>
      <c r="P48" s="2"/>
      <c r="Q48" s="2"/>
      <c r="R48" s="2"/>
      <c r="S48" s="2"/>
      <c r="T48" s="2"/>
      <c r="U48" s="2"/>
      <c r="V48" s="2"/>
      <c r="W48" s="2"/>
    </row>
    <row r="49" spans="2:23" ht="28.50" customHeight="1">
      <c r="B49" s="44" t="s">
        <v>81</v>
      </c>
      <c r="C49" s="2" t="s">
        <v>82</v>
      </c>
      <c r="D49" s="46" t="n">
        <v>0.05</v>
      </c>
      <c r="E49" s="3" t="s">
        <v>75</v>
      </c>
      <c r="F49" s="31" t="s">
        <v>60</v>
      </c>
      <c r="G49" s="29">
        <f>48/8</f>
        <v>6</v>
      </c>
      <c r="H49" s="29" t="s">
        <v>37</v>
      </c>
      <c r="I49" s="5"/>
      <c r="J49" s="5"/>
      <c r="K49" s="43"/>
      <c r="L49" s="43"/>
      <c r="M49" s="5"/>
      <c r="N49" s="43"/>
      <c r="O49" s="2"/>
      <c r="P49" s="2"/>
      <c r="Q49" s="2"/>
      <c r="R49" s="2"/>
      <c r="S49" s="2"/>
      <c r="T49" s="2"/>
      <c r="U49" s="2"/>
      <c r="V49" s="2"/>
      <c r="W49" s="2"/>
    </row>
    <row r="50" spans="2:23">
      <c r="B50" s="44" t="s">
        <v>81</v>
      </c>
      <c r="C50" s="2" t="s">
        <v>82</v>
      </c>
      <c r="D50" s="46" t="n">
        <v>0.05</v>
      </c>
      <c r="E50" s="3" t="s">
        <v>51</v>
      </c>
      <c r="F50" s="2" t="s">
        <v>34</v>
      </c>
      <c r="G50" s="2">
        <f>100/8</f>
        <v>12.5</v>
      </c>
      <c r="H50" s="2" t="s">
        <v>32</v>
      </c>
      <c r="I50" s="5"/>
      <c r="J50" s="5"/>
      <c r="K50" s="43"/>
      <c r="L50" s="43"/>
      <c r="M50" s="5"/>
      <c r="N50" s="43"/>
      <c r="O50" s="2"/>
      <c r="P50" s="2"/>
      <c r="Q50" s="2"/>
      <c r="R50" s="2"/>
      <c r="S50" s="2"/>
      <c r="T50" s="2"/>
      <c r="U50" s="2"/>
      <c r="V50" s="2"/>
      <c r="W50" s="2"/>
    </row>
    <row r="51" spans="2:23">
      <c r="B51" s="44" t="s">
        <v>81</v>
      </c>
      <c r="C51" s="2" t="s">
        <v>82</v>
      </c>
      <c r="D51" s="46" t="n">
        <v>0.05</v>
      </c>
      <c r="E51" s="3" t="s">
        <v>76</v>
      </c>
      <c r="F51" s="6" t="s">
        <v>60</v>
      </c>
      <c r="G51" s="2">
        <f>48/8</f>
        <v>6</v>
      </c>
      <c r="H51" s="29" t="s">
        <v>37</v>
      </c>
      <c r="I51" s="5"/>
      <c r="J51" s="5"/>
      <c r="K51" s="43"/>
      <c r="L51" s="43"/>
      <c r="M51" s="5"/>
      <c r="N51" s="43"/>
      <c r="O51" s="2"/>
      <c r="P51" s="2"/>
      <c r="Q51" s="2"/>
      <c r="R51" s="2"/>
      <c r="S51" s="2"/>
      <c r="T51" s="2"/>
      <c r="U51" s="2"/>
      <c r="V51" s="2"/>
      <c r="W51" s="2"/>
    </row>
    <row r="52" spans="2:23">
      <c r="B52" s="44" t="s">
        <v>81</v>
      </c>
      <c r="C52" s="2" t="s">
        <v>82</v>
      </c>
      <c r="D52" s="46" t="n">
        <v>0.05</v>
      </c>
      <c r="E52" s="2" t="s">
        <v>77</v>
      </c>
      <c r="F52" s="2" t="s">
        <v>78</v>
      </c>
      <c r="G52" s="7"/>
      <c r="H52" s="2" t="s">
        <v>53</v>
      </c>
      <c r="I52" s="5"/>
      <c r="J52" s="5"/>
      <c r="K52" s="43"/>
      <c r="L52" s="43"/>
      <c r="M52" s="5"/>
      <c r="N52" s="43"/>
      <c r="O52" s="2"/>
      <c r="P52" s="2"/>
      <c r="Q52" s="2"/>
      <c r="R52" s="2"/>
      <c r="S52" s="2"/>
      <c r="T52" s="2"/>
      <c r="U52" s="2"/>
      <c r="V52" s="2"/>
      <c r="W52" s="2"/>
    </row>
    <row r="53" spans="2:23">
      <c r="B53" s="44" t="s">
        <v>81</v>
      </c>
      <c r="C53" s="2" t="s">
        <v>82</v>
      </c>
      <c r="D53" s="46" t="n">
        <v>0.05</v>
      </c>
      <c r="E53" s="4" t="s">
        <v>55</v>
      </c>
      <c r="F53" s="2" t="s">
        <v>56</v>
      </c>
      <c r="G53" s="2">
        <f>50/8</f>
        <v>6.25</v>
      </c>
      <c r="H53" s="2" t="s">
        <v>53</v>
      </c>
      <c r="I53" s="5"/>
      <c r="J53" s="5"/>
      <c r="K53" s="43"/>
      <c r="L53" s="43"/>
      <c r="M53" s="5"/>
      <c r="N53" s="43"/>
      <c r="O53" s="2"/>
      <c r="P53" s="2"/>
      <c r="Q53" s="2"/>
      <c r="R53" s="2"/>
      <c r="S53" s="2"/>
      <c r="T53" s="2"/>
      <c r="U53" s="2"/>
      <c r="V53" s="2"/>
      <c r="W53" s="2"/>
    </row>
    <row r="54" spans="2:23">
      <c r="B54" s="44" t="s">
        <v>83</v>
      </c>
      <c r="C54" s="2" t="s">
        <v>84</v>
      </c>
      <c r="D54" s="46" t="n">
        <v>0.05</v>
      </c>
      <c r="E54" s="3" t="s">
        <v>64</v>
      </c>
      <c r="F54" s="29" t="s">
        <v>65</v>
      </c>
      <c r="G54" s="7"/>
      <c r="H54" s="29" t="s">
        <v>30</v>
      </c>
      <c r="I54" s="5"/>
      <c r="J54" s="5"/>
      <c r="K54" s="3"/>
      <c r="L54" s="3"/>
      <c r="M54" s="5"/>
      <c r="N54" s="3"/>
      <c r="O54" s="2"/>
      <c r="P54" s="2"/>
      <c r="Q54" s="2"/>
      <c r="R54" s="2"/>
      <c r="S54" s="2"/>
      <c r="T54" s="2"/>
      <c r="U54" s="2"/>
      <c r="V54" s="2"/>
      <c r="W54" s="2"/>
    </row>
    <row r="55" spans="2:23">
      <c r="B55" s="44" t="s">
        <v>83</v>
      </c>
      <c r="C55" s="2" t="s">
        <v>84</v>
      </c>
      <c r="D55" s="46" t="n">
        <v>0.05</v>
      </c>
      <c r="E55" s="3" t="s">
        <v>75</v>
      </c>
      <c r="F55" s="31" t="s">
        <v>60</v>
      </c>
      <c r="G55" s="29">
        <f>48/8</f>
        <v>6</v>
      </c>
      <c r="H55" s="29" t="s">
        <v>37</v>
      </c>
      <c r="I55" s="5"/>
      <c r="J55" s="5"/>
      <c r="K55" s="43"/>
      <c r="L55" s="43"/>
      <c r="M55" s="5"/>
      <c r="N55" s="43"/>
      <c r="O55" s="2"/>
      <c r="P55" s="2"/>
      <c r="Q55" s="2"/>
      <c r="R55" s="2"/>
      <c r="S55" s="2"/>
      <c r="T55" s="2"/>
      <c r="U55" s="2"/>
      <c r="V55" s="2"/>
      <c r="W55" s="2"/>
    </row>
    <row r="56" spans="2:23">
      <c r="B56" s="44" t="s">
        <v>83</v>
      </c>
      <c r="C56" s="2" t="s">
        <v>84</v>
      </c>
      <c r="D56" s="46" t="n">
        <v>0.05</v>
      </c>
      <c r="E56" s="3" t="s">
        <v>51</v>
      </c>
      <c r="F56" s="2" t="s">
        <v>34</v>
      </c>
      <c r="G56" s="2">
        <f>100/8</f>
        <v>12.5</v>
      </c>
      <c r="H56" s="2" t="s">
        <v>32</v>
      </c>
      <c r="I56" s="5"/>
      <c r="J56" s="5"/>
      <c r="K56" s="43"/>
      <c r="L56" s="43"/>
      <c r="M56" s="5"/>
      <c r="N56" s="43"/>
      <c r="O56" s="2"/>
      <c r="P56" s="2"/>
      <c r="Q56" s="2"/>
      <c r="R56" s="2"/>
      <c r="S56" s="2"/>
      <c r="T56" s="2"/>
      <c r="U56" s="2"/>
      <c r="V56" s="2"/>
      <c r="W56" s="2"/>
    </row>
    <row r="57" spans="2:23">
      <c r="B57" s="44" t="s">
        <v>83</v>
      </c>
      <c r="C57" s="2" t="s">
        <v>84</v>
      </c>
      <c r="D57" s="46" t="n">
        <v>0.05</v>
      </c>
      <c r="E57" s="3" t="s">
        <v>76</v>
      </c>
      <c r="F57" s="6" t="s">
        <v>60</v>
      </c>
      <c r="G57" s="2">
        <f>48/8</f>
        <v>6</v>
      </c>
      <c r="H57" s="29" t="s">
        <v>37</v>
      </c>
      <c r="I57" s="5"/>
      <c r="J57" s="5"/>
      <c r="K57" s="43"/>
      <c r="L57" s="43"/>
      <c r="M57" s="5"/>
      <c r="N57" s="43"/>
      <c r="O57" s="2"/>
      <c r="P57" s="2"/>
      <c r="Q57" s="2"/>
      <c r="R57" s="2"/>
      <c r="S57" s="2"/>
      <c r="T57" s="2"/>
      <c r="U57" s="2"/>
      <c r="V57" s="2"/>
      <c r="W57" s="2"/>
    </row>
    <row r="58" spans="2:23">
      <c r="B58" s="44" t="s">
        <v>83</v>
      </c>
      <c r="C58" s="2" t="s">
        <v>84</v>
      </c>
      <c r="D58" s="46" t="n">
        <v>0.05</v>
      </c>
      <c r="E58" s="2" t="s">
        <v>77</v>
      </c>
      <c r="F58" s="2" t="s">
        <v>78</v>
      </c>
      <c r="G58" s="7"/>
      <c r="H58" s="2" t="s">
        <v>53</v>
      </c>
      <c r="I58" s="5"/>
      <c r="J58" s="5"/>
      <c r="K58" s="43"/>
      <c r="L58" s="43"/>
      <c r="M58" s="5"/>
      <c r="N58" s="43"/>
      <c r="O58" s="2"/>
      <c r="P58" s="2"/>
      <c r="Q58" s="2"/>
      <c r="R58" s="2"/>
      <c r="S58" s="2"/>
      <c r="T58" s="2"/>
      <c r="U58" s="2"/>
      <c r="V58" s="2"/>
      <c r="W58" s="2"/>
    </row>
    <row r="59" spans="2:23">
      <c r="B59" s="44" t="s">
        <v>83</v>
      </c>
      <c r="C59" s="2" t="s">
        <v>84</v>
      </c>
      <c r="D59" s="46" t="n">
        <v>0.05</v>
      </c>
      <c r="E59" s="4" t="s">
        <v>55</v>
      </c>
      <c r="F59" s="2" t="s">
        <v>56</v>
      </c>
      <c r="G59" s="2">
        <f>50/8</f>
        <v>6.25</v>
      </c>
      <c r="H59" s="2" t="s">
        <v>53</v>
      </c>
      <c r="I59" s="5"/>
      <c r="J59" s="5"/>
      <c r="K59" s="43"/>
      <c r="L59" s="43"/>
      <c r="M59" s="5"/>
      <c r="N59" s="43"/>
      <c r="O59" s="2"/>
      <c r="P59" s="2"/>
      <c r="Q59" s="2"/>
      <c r="R59" s="2"/>
      <c r="S59" s="2"/>
      <c r="T59" s="2"/>
      <c r="U59" s="2"/>
      <c r="V59" s="2"/>
      <c r="W59" s="2"/>
    </row>
    <row r="60" spans="2:23">
      <c r="B60" s="44" t="s">
        <v>85</v>
      </c>
      <c r="C60" s="2" t="s">
        <v>86</v>
      </c>
      <c r="D60" s="46" t="n">
        <v>0.05</v>
      </c>
      <c r="E60" s="3" t="s">
        <v>64</v>
      </c>
      <c r="F60" s="29" t="s">
        <v>65</v>
      </c>
      <c r="G60" s="7"/>
      <c r="H60" s="29" t="s">
        <v>30</v>
      </c>
      <c r="I60" s="5"/>
      <c r="J60" s="5"/>
      <c r="K60" s="3"/>
      <c r="L60" s="3"/>
      <c r="M60" s="5"/>
      <c r="N60" s="3"/>
      <c r="O60" s="2"/>
      <c r="P60" s="2"/>
      <c r="Q60" s="2"/>
      <c r="R60" s="2"/>
      <c r="S60" s="2"/>
      <c r="T60" s="2"/>
      <c r="U60" s="2"/>
      <c r="V60" s="2"/>
      <c r="W60" s="2"/>
    </row>
    <row r="61" spans="2:23">
      <c r="B61" s="44" t="s">
        <v>85</v>
      </c>
      <c r="C61" s="2" t="s">
        <v>86</v>
      </c>
      <c r="D61" s="46" t="n">
        <v>0.05</v>
      </c>
      <c r="E61" s="3" t="s">
        <v>75</v>
      </c>
      <c r="F61" s="31" t="s">
        <v>60</v>
      </c>
      <c r="G61" s="29">
        <f>48/8</f>
        <v>6</v>
      </c>
      <c r="H61" s="29" t="s">
        <v>37</v>
      </c>
      <c r="I61" s="5"/>
      <c r="J61" s="5"/>
      <c r="K61" s="43"/>
      <c r="L61" s="43"/>
      <c r="M61" s="5"/>
      <c r="N61" s="43"/>
      <c r="O61" s="2"/>
      <c r="P61" s="2"/>
      <c r="Q61" s="2"/>
      <c r="R61" s="2"/>
      <c r="S61" s="2"/>
      <c r="T61" s="2"/>
      <c r="U61" s="2"/>
      <c r="V61" s="2"/>
      <c r="W61" s="2"/>
    </row>
    <row r="62" spans="2:23">
      <c r="B62" s="44" t="s">
        <v>85</v>
      </c>
      <c r="C62" s="2" t="s">
        <v>86</v>
      </c>
      <c r="D62" s="46" t="n">
        <v>0.05</v>
      </c>
      <c r="E62" s="3" t="s">
        <v>51</v>
      </c>
      <c r="F62" s="2" t="s">
        <v>34</v>
      </c>
      <c r="G62" s="2">
        <f>100/8</f>
        <v>12.5</v>
      </c>
      <c r="H62" s="2" t="s">
        <v>32</v>
      </c>
      <c r="I62" s="5"/>
      <c r="J62" s="5"/>
      <c r="K62" s="43"/>
      <c r="L62" s="43"/>
      <c r="M62" s="5"/>
      <c r="N62" s="43"/>
      <c r="O62" s="2"/>
      <c r="P62" s="2"/>
      <c r="Q62" s="2"/>
      <c r="R62" s="2"/>
      <c r="S62" s="2"/>
      <c r="T62" s="2"/>
      <c r="U62" s="2"/>
      <c r="V62" s="2"/>
      <c r="W62" s="2"/>
    </row>
    <row r="63" spans="2:23">
      <c r="B63" s="44" t="s">
        <v>85</v>
      </c>
      <c r="C63" s="2" t="s">
        <v>86</v>
      </c>
      <c r="D63" s="46" t="n">
        <v>0.05</v>
      </c>
      <c r="E63" s="3" t="s">
        <v>76</v>
      </c>
      <c r="F63" s="6" t="s">
        <v>60</v>
      </c>
      <c r="G63" s="2">
        <f>48/8</f>
        <v>6</v>
      </c>
      <c r="H63" s="29" t="s">
        <v>37</v>
      </c>
      <c r="I63" s="5"/>
      <c r="J63" s="5"/>
      <c r="K63" s="43"/>
      <c r="L63" s="43"/>
      <c r="M63" s="5"/>
      <c r="N63" s="43"/>
      <c r="O63" s="2"/>
      <c r="P63" s="2"/>
      <c r="Q63" s="2"/>
      <c r="R63" s="2"/>
      <c r="S63" s="2"/>
      <c r="T63" s="2"/>
      <c r="U63" s="2"/>
      <c r="V63" s="2"/>
      <c r="W63" s="2"/>
    </row>
    <row r="64" spans="2:23">
      <c r="B64" s="44" t="s">
        <v>85</v>
      </c>
      <c r="C64" s="2" t="s">
        <v>86</v>
      </c>
      <c r="D64" s="46" t="n">
        <v>0.05</v>
      </c>
      <c r="E64" s="2" t="s">
        <v>77</v>
      </c>
      <c r="F64" s="2" t="s">
        <v>78</v>
      </c>
      <c r="G64" s="7"/>
      <c r="H64" s="2" t="s">
        <v>53</v>
      </c>
      <c r="I64" s="5"/>
      <c r="J64" s="5"/>
      <c r="K64" s="43"/>
      <c r="L64" s="43"/>
      <c r="M64" s="5"/>
      <c r="N64" s="43"/>
      <c r="O64" s="2"/>
      <c r="P64" s="2"/>
      <c r="Q64" s="2"/>
      <c r="R64" s="2"/>
      <c r="S64" s="2"/>
      <c r="T64" s="2"/>
      <c r="U64" s="2"/>
      <c r="V64" s="2"/>
      <c r="W64" s="2"/>
    </row>
    <row r="65" spans="2:23">
      <c r="B65" s="44" t="s">
        <v>85</v>
      </c>
      <c r="C65" s="2" t="s">
        <v>86</v>
      </c>
      <c r="D65" s="46" t="n">
        <v>0.05</v>
      </c>
      <c r="E65" s="4" t="s">
        <v>55</v>
      </c>
      <c r="F65" s="2" t="s">
        <v>56</v>
      </c>
      <c r="G65" s="2">
        <f>50/8</f>
        <v>6.25</v>
      </c>
      <c r="H65" s="2" t="s">
        <v>53</v>
      </c>
      <c r="I65" s="5"/>
      <c r="J65" s="5"/>
      <c r="K65" s="43"/>
      <c r="L65" s="43"/>
      <c r="M65" s="5"/>
      <c r="N65" s="43"/>
      <c r="O65" s="2"/>
      <c r="P65" s="2"/>
      <c r="Q65" s="2"/>
      <c r="R65" s="2"/>
      <c r="S65" s="2"/>
      <c r="T65" s="2"/>
      <c r="U65" s="2"/>
      <c r="V65" s="2"/>
      <c r="W65" s="2"/>
    </row>
    <row r="66" spans="2:2">
      <c r="B66" s="42"/>
    </row>
    <row r="67" spans="2:2">
      <c r="B67" s="42"/>
    </row>
    <row r="68" spans="2:2">
      <c r="B68" s="42"/>
    </row>
    <row r="69" spans="2:2">
      <c r="B69" s="42"/>
    </row>
    <row r="70" spans="2:2">
      <c r="B70" s="42"/>
    </row>
    <row r="71" spans="2:2">
      <c r="B71" s="42"/>
    </row>
    <row r="72" spans="2:2">
      <c r="B72" s="42"/>
    </row>
    <row r="73" spans="2:2">
      <c r="B73" s="42"/>
    </row>
    <row r="74" spans="2:2">
      <c r="B74" s="42"/>
    </row>
    <row r="75" spans="2:2">
      <c r="B75" s="42"/>
    </row>
    <row r="76" spans="2:2">
      <c r="B76" s="42"/>
    </row>
    <row r="77" spans="2:2">
      <c r="B77" s="42"/>
    </row>
    <row r="78" spans="2:2">
      <c r="B78" s="42"/>
    </row>
    <row r="79" spans="2:2">
      <c r="B79" s="42"/>
    </row>
    <row r="80" spans="2:2">
      <c r="B80" s="42"/>
    </row>
    <row r="81" spans="2:2">
      <c r="B81" s="42"/>
    </row>
    <row r="82" spans="2:2">
      <c r="B82" s="42"/>
    </row>
    <row r="83" spans="2:2">
      <c r="B83" s="42"/>
    </row>
    <row r="84" spans="2:2">
      <c r="B84" s="42"/>
    </row>
    <row r="85" spans="2:2">
      <c r="B85" s="42"/>
    </row>
    <row r="86" spans="2:2">
      <c r="B86" s="42"/>
    </row>
    <row r="87" spans="2:2">
      <c r="B87" s="42"/>
    </row>
    <row r="88" spans="2:2">
      <c r="B88" s="42"/>
    </row>
    <row r="89" spans="2:2">
      <c r="B89" s="42"/>
    </row>
    <row r="90" spans="2:2">
      <c r="B90" s="42"/>
    </row>
    <row r="91" spans="2:2">
      <c r="B91" s="42"/>
    </row>
    <row r="92" spans="2:2">
      <c r="B92" s="42"/>
    </row>
    <row r="93" spans="2:2">
      <c r="B93" s="42"/>
    </row>
    <row r="94" spans="2:2">
      <c r="B94" s="42"/>
    </row>
    <row r="95" spans="2:2">
      <c r="B95" s="42"/>
    </row>
    <row r="96" spans="2:2">
      <c r="B96" s="42"/>
    </row>
    <row r="97" spans="2:2">
      <c r="B97" s="42"/>
    </row>
    <row r="98" spans="2:2">
      <c r="B98" s="42"/>
    </row>
    <row r="99" spans="2:2">
      <c r="B99" s="42"/>
    </row>
    <row r="100" spans="2:2">
      <c r="B100" s="42"/>
    </row>
    <row r="101" spans="2:2">
      <c r="B101" s="42"/>
    </row>
    <row r="102" spans="2:2">
      <c r="B102" s="42"/>
    </row>
    <row r="103" spans="2:2">
      <c r="B103" s="42"/>
    </row>
  </sheetData>
  <mergeCells count="57">
    <mergeCell ref="G1:L1"/>
    <mergeCell ref="M1:N1"/>
    <mergeCell ref="G2:H2"/>
    <mergeCell ref="O2:V2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M2:M3"/>
    <mergeCell ref="N2:N3"/>
    <mergeCell ref="W2:W3"/>
    <mergeCell ref="K4:K7"/>
    <mergeCell ref="L4:L7"/>
    <mergeCell ref="N4:N7"/>
    <mergeCell ref="W4:W7"/>
    <mergeCell ref="K8:K11"/>
    <mergeCell ref="L8:L11"/>
    <mergeCell ref="N8:N11"/>
    <mergeCell ref="W8:W11"/>
    <mergeCell ref="K12:K19"/>
    <mergeCell ref="L12:L19"/>
    <mergeCell ref="N12:N19"/>
    <mergeCell ref="W12:W19"/>
    <mergeCell ref="K20:K21"/>
    <mergeCell ref="L20:L21"/>
    <mergeCell ref="N20:N21"/>
    <mergeCell ref="W20:W21"/>
    <mergeCell ref="K22:K26"/>
    <mergeCell ref="L22:L26"/>
    <mergeCell ref="N22:N26"/>
    <mergeCell ref="W22:W26"/>
    <mergeCell ref="W27:W28"/>
    <mergeCell ref="K27:K35"/>
    <mergeCell ref="L27:L35"/>
    <mergeCell ref="N27:N35"/>
    <mergeCell ref="W29:W35"/>
    <mergeCell ref="K36:K41"/>
    <mergeCell ref="L36:L41"/>
    <mergeCell ref="N36:N41"/>
    <mergeCell ref="W36:W41"/>
    <mergeCell ref="K48:K53"/>
    <mergeCell ref="L48:L53"/>
    <mergeCell ref="N48:N53"/>
    <mergeCell ref="W48:W53"/>
    <mergeCell ref="K54:K59"/>
    <mergeCell ref="L54:L59"/>
    <mergeCell ref="N54:N59"/>
    <mergeCell ref="W54:W59"/>
    <mergeCell ref="K60:K65"/>
    <mergeCell ref="L60:L65"/>
    <mergeCell ref="N60:N65"/>
    <mergeCell ref="W60:W65"/>
  </mergeCells>
  <printOptions>
    <extLst>
      <ext uri="smNativeData">
        <pm:pageFlags xmlns:pm="smNativeData" id="1555429776" printRowHead="0" printColHead="0" printHeadLine="0" printFootLine="0" autoHeightHeader="0" autoHeightFooter="0" fitToPageBoth="0"/>
      </ext>
    </extLst>
  </printOptions>
  <pageMargins left="0.118056" right="0.118056" top="0.157639" bottom="0.157639" header="0.315278" footer="0.315278"/>
  <pageSetup paperSize="9" scale="74" fitToWidth="0" fitToHeight="1"/>
  <headerFooter>
    <extLst>
      <ext uri="smNativeData">
        <pm:header xmlns:pm="smNativeData" id="1555429776" l="56" r="56" t="56" b="56" borderId="0" fillId="0" vertical="0"/>
        <pm:footer xmlns:pm="smNativeData" id="1555429776" l="56" r="56" t="56" b="56" borderId="0" fillId="0" vertical="2"/>
        <pm:paperBin xmlns:pm="smNativeData" id="1555429776" Id="0" type="0" value="0"/>
        <pm:paperBin xmlns:pm="smNativeData" id="1555429776" Id="1" type="0" value="0"/>
      </ext>
    </extLst>
  </headerFooter>
  <legacyDrawing r:id="rId2"/>
  <extLst>
    <ext uri="smNativeData">
      <pm:sheetPrefs xmlns:pm="smNativeData" day="1555429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5:M143"/>
  <sheetViews>
    <sheetView view="normal" workbookViewId="0">
      <selection activeCell="F3" sqref="F3"/>
    </sheetView>
  </sheetViews>
  <sheetFormatPr defaultRowHeight="15.40"/>
  <cols>
    <col min="1" max="1" width="24.428571" customWidth="1"/>
    <col min="2" max="2" width="11.571429" customWidth="1"/>
    <col min="3" max="3" width="10.714286" customWidth="1"/>
    <col min="4" max="4" width="9.571429" customWidth="1"/>
    <col min="5" max="5" width="11.428571" customWidth="1"/>
    <col min="6" max="6" width="14.142857" customWidth="1"/>
    <col min="7" max="7" width="12.428571" customWidth="1"/>
    <col min="8" max="8" width="9.714286" customWidth="1"/>
    <col min="9" max="9" width="9.857143" customWidth="1"/>
    <col min="10" max="10" width="9.571429" customWidth="1"/>
    <col min="11" max="11" width="8.857143" customWidth="1" style="23"/>
    <col min="12" max="12" width="9.857143" customWidth="1"/>
    <col min="13" max="13" width="10.000000" customWidth="1"/>
  </cols>
  <sheetData>
    <row r="5" spans="1:4">
      <c r="A5" s="20" t="s">
        <v>87</v>
      </c>
      <c r="B5" s="21"/>
      <c r="C5" s="21" t="s">
        <v>37</v>
      </c>
      <c r="D5" s="19">
        <f>справочник!G4</f>
        <v>62.5</v>
      </c>
    </row>
    <row r="7" spans="1:13">
      <c r="A7" s="8" t="s">
        <v>88</v>
      </c>
      <c r="B7" s="9" t="s">
        <v>89</v>
      </c>
      <c r="C7" s="9" t="s">
        <v>90</v>
      </c>
      <c r="D7" s="9" t="s">
        <v>91</v>
      </c>
      <c r="E7" s="9" t="s">
        <v>92</v>
      </c>
      <c r="F7" s="9" t="s">
        <v>93</v>
      </c>
      <c r="G7" s="9" t="s">
        <v>94</v>
      </c>
      <c r="H7" s="9" t="s">
        <v>95</v>
      </c>
      <c r="I7" s="9" t="s">
        <v>96</v>
      </c>
      <c r="J7" s="9" t="s">
        <v>97</v>
      </c>
      <c r="K7" s="27" t="s">
        <v>98</v>
      </c>
      <c r="L7" s="25" t="s">
        <v>99</v>
      </c>
      <c r="M7" s="25" t="s">
        <v>100</v>
      </c>
    </row>
    <row r="8" spans="1:13">
      <c r="A8" s="10" t="s">
        <v>101</v>
      </c>
      <c r="B8" s="10" t="n">
        <v>300</v>
      </c>
      <c r="C8" s="11" t="n">
        <v>100</v>
      </c>
      <c r="D8" s="11" t="n">
        <v>30</v>
      </c>
      <c r="E8" s="12" t="n">
        <v>3</v>
      </c>
      <c r="F8" s="13">
        <f>F32+50</f>
        <v>543.919999999999959</v>
      </c>
      <c r="G8" s="13">
        <f>G32+50</f>
        <v>544</v>
      </c>
      <c r="H8" s="13">
        <f>G8*(E8)/1000000*7850*1+G8/1000*0.275</f>
        <v>12.9608000000000008</v>
      </c>
      <c r="I8" s="13">
        <f>G8*(E8-0.22)/1000000*7850*1+G8/1000*0.275</f>
        <v>12.021312</v>
      </c>
      <c r="J8" s="13">
        <f>G8*(E8+0.22)/1000000*7850*1+G8/1000*0.275</f>
        <v>13.9002879999999998</v>
      </c>
      <c r="K8" s="24" t="n">
        <v>1</v>
      </c>
      <c r="L8" s="26">
        <f>H8*$D$5</f>
        <v>810.049999999999955</v>
      </c>
      <c r="M8" s="28">
        <f>L8/1000</f>
        <v>0.810050000000000026</v>
      </c>
    </row>
    <row r="9" spans="1:13">
      <c r="A9" s="10" t="s">
        <v>102</v>
      </c>
      <c r="B9" s="10" t="n">
        <v>300</v>
      </c>
      <c r="C9" s="11" t="n">
        <v>100</v>
      </c>
      <c r="D9" s="11" t="n">
        <v>30</v>
      </c>
      <c r="E9" s="12" t="n">
        <v>2.5</v>
      </c>
      <c r="F9" s="13">
        <f>F33+50</f>
        <v>547.200000000000045</v>
      </c>
      <c r="G9" s="13">
        <f>G33+50</f>
        <v>548</v>
      </c>
      <c r="H9" s="13">
        <f>G9*(E9)/1000000*7850*1+G9/1000*0.275</f>
        <v>10.9052000000000007</v>
      </c>
      <c r="I9" s="13">
        <f>G9*(E9-0.22)/1000000*7850*1+G9/1000*0.275</f>
        <v>9.95880400000000066</v>
      </c>
      <c r="J9" s="13">
        <f>G9*(E9+0.22)/1000000*7850*1+G9/1000*0.275</f>
        <v>11.8515960000000007</v>
      </c>
      <c r="K9" s="24" t="n">
        <v>1</v>
      </c>
      <c r="L9" s="26">
        <f>H9*$D$5</f>
        <v>681.575000000000045</v>
      </c>
      <c r="M9" s="28">
        <f>L9/1000</f>
        <v>0.681575000000000042</v>
      </c>
    </row>
    <row r="10" spans="1:13">
      <c r="A10" s="10" t="s">
        <v>103</v>
      </c>
      <c r="B10" s="10" t="n">
        <v>300</v>
      </c>
      <c r="C10" s="11" t="n">
        <v>100</v>
      </c>
      <c r="D10" s="11" t="n">
        <v>30</v>
      </c>
      <c r="E10" s="12" t="n">
        <v>2</v>
      </c>
      <c r="F10" s="13">
        <f>F34+50</f>
        <v>550.470000000000027</v>
      </c>
      <c r="G10" s="13">
        <f>G34+50</f>
        <v>551</v>
      </c>
      <c r="H10" s="13">
        <f>G10*(E10)/1000000*7850*1+G10/1000*0.275</f>
        <v>8.80222499999999997</v>
      </c>
      <c r="I10" s="13">
        <f>G10*(E10-0.22)/1000000*7850*1+G10/1000*0.275</f>
        <v>7.85064799999999963</v>
      </c>
      <c r="J10" s="13">
        <f>G10*(E10+0.22)/1000000*7850*1+G10/1000*0.275</f>
        <v>9.75380200000000031</v>
      </c>
      <c r="K10" s="24" t="n">
        <v>1</v>
      </c>
      <c r="L10" s="26">
        <f>H10*$D$5</f>
        <v>550.139062500000023</v>
      </c>
      <c r="M10" s="28">
        <f>L10/1000</f>
        <v>0.550139062499999998</v>
      </c>
    </row>
    <row r="11" spans="1:13">
      <c r="A11" s="10" t="s">
        <v>104</v>
      </c>
      <c r="B11" s="10" t="n">
        <v>300</v>
      </c>
      <c r="C11" s="11" t="n">
        <v>100</v>
      </c>
      <c r="D11" s="11" t="n">
        <v>30</v>
      </c>
      <c r="E11" s="12" t="n">
        <v>1.5</v>
      </c>
      <c r="F11" s="13">
        <f>F35+50</f>
        <v>553.740000000000009</v>
      </c>
      <c r="G11" s="13">
        <f>G35+50</f>
        <v>554</v>
      </c>
      <c r="H11" s="13">
        <f>G11*(E11)/1000000*7850*1+G11/1000*0.275</f>
        <v>6.67569999999999997</v>
      </c>
      <c r="I11" s="13">
        <f>G11*(E11-0.22)/1000000*7850*1+G11/1000*0.275</f>
        <v>5.71894200000000019</v>
      </c>
      <c r="J11" s="13">
        <f>G11*(E11+0.22)/1000000*7850*1+G11/1000*0.275</f>
        <v>7.63245799999999974</v>
      </c>
      <c r="K11" s="24" t="n">
        <v>1</v>
      </c>
      <c r="L11" s="26">
        <f>H11*$D$5</f>
        <v>417.231249999999989</v>
      </c>
      <c r="M11" s="28">
        <f>L11/1000</f>
        <v>0.417231250000000031</v>
      </c>
    </row>
    <row r="12" spans="1:13">
      <c r="A12" s="10" t="s">
        <v>105</v>
      </c>
      <c r="B12" s="10" t="n">
        <v>300</v>
      </c>
      <c r="C12" s="11" t="n">
        <v>75</v>
      </c>
      <c r="D12" s="11" t="n">
        <v>30</v>
      </c>
      <c r="E12" s="12" t="n">
        <v>3</v>
      </c>
      <c r="F12" s="13">
        <f>F32+50-50</f>
        <v>493.920000000000016</v>
      </c>
      <c r="G12" s="13">
        <f>G32+50-50</f>
        <v>494</v>
      </c>
      <c r="H12" s="13">
        <f>G12*(E12)/1000000*7850*1+G12/1000*0.275</f>
        <v>11.7695500000000006</v>
      </c>
      <c r="I12" s="13">
        <f>G12*(E12-0.22)/1000000*7850*1+G12/1000*0.275</f>
        <v>10.9164119999999993</v>
      </c>
      <c r="J12" s="13">
        <f>G12*(E12+0.22)/1000000*7850*1+G12/1000*0.275</f>
        <v>12.6226880000000001</v>
      </c>
      <c r="K12" s="24" t="n">
        <v>1</v>
      </c>
      <c r="L12" s="26">
        <f>H12*$D$5</f>
        <v>735.596874999999955</v>
      </c>
      <c r="M12" s="28">
        <f>L12/1000</f>
        <v>0.735596875000000061</v>
      </c>
    </row>
    <row r="13" spans="1:13">
      <c r="A13" s="10" t="s">
        <v>106</v>
      </c>
      <c r="B13" s="10" t="n">
        <v>300</v>
      </c>
      <c r="C13" s="11" t="n">
        <v>75</v>
      </c>
      <c r="D13" s="11" t="n">
        <v>30</v>
      </c>
      <c r="E13" s="12" t="n">
        <v>2.5</v>
      </c>
      <c r="F13" s="13">
        <f>F33+50-50</f>
        <v>497.199999999999989</v>
      </c>
      <c r="G13" s="13">
        <f>G33+50-50</f>
        <v>498</v>
      </c>
      <c r="H13" s="13">
        <f>G13*(E13)/1000000*7850*1+G13/1000*0.275</f>
        <v>9.91019999999999968</v>
      </c>
      <c r="I13" s="13">
        <f>G13*(E13-0.22)/1000000*7850*1+G13/1000*0.275</f>
        <v>9.05015399999999914</v>
      </c>
      <c r="J13" s="13">
        <f>G13*(E13+0.22)/1000000*7850*1+G13/1000*0.275</f>
        <v>10.7702460000000002</v>
      </c>
      <c r="K13" s="24" t="n">
        <v>1</v>
      </c>
      <c r="L13" s="26">
        <f>H13*$D$5</f>
        <v>619.387500000000045</v>
      </c>
      <c r="M13" s="28">
        <f>L13/1000</f>
        <v>0.619387500000000024</v>
      </c>
    </row>
    <row r="14" spans="1:13">
      <c r="A14" s="10" t="s">
        <v>107</v>
      </c>
      <c r="B14" s="10" t="n">
        <v>300</v>
      </c>
      <c r="C14" s="11" t="n">
        <v>75</v>
      </c>
      <c r="D14" s="11" t="n">
        <v>30</v>
      </c>
      <c r="E14" s="12" t="n">
        <v>2</v>
      </c>
      <c r="F14" s="13">
        <f>F34+50-50</f>
        <v>500.470000000000027</v>
      </c>
      <c r="G14" s="13">
        <f>G34+50-50</f>
        <v>501</v>
      </c>
      <c r="H14" s="13">
        <f>G14*(E14)/1000000*7850*1+G14/1000*0.275</f>
        <v>8.00347499999999989</v>
      </c>
      <c r="I14" s="13">
        <f>G14*(E14-0.22)/1000000*7850*1+G14/1000*0.275</f>
        <v>7.13824799999999993</v>
      </c>
      <c r="J14" s="13">
        <f>G14*(E14+0.22)/1000000*7850*1+G14/1000*0.275</f>
        <v>8.86870200000000075</v>
      </c>
      <c r="K14" s="24" t="n">
        <v>1</v>
      </c>
      <c r="L14" s="26">
        <f>H14*$D$5</f>
        <v>500.217187500000023</v>
      </c>
      <c r="M14" s="28">
        <f>L14/1000</f>
        <v>0.500217187500000016</v>
      </c>
    </row>
    <row r="15" spans="1:13">
      <c r="A15" s="10" t="s">
        <v>108</v>
      </c>
      <c r="B15" s="10" t="n">
        <v>300</v>
      </c>
      <c r="C15" s="11" t="n">
        <v>75</v>
      </c>
      <c r="D15" s="11" t="n">
        <v>30</v>
      </c>
      <c r="E15" s="12" t="n">
        <v>1.5</v>
      </c>
      <c r="F15" s="13">
        <f>F35+50-50</f>
        <v>503.740000000000009</v>
      </c>
      <c r="G15" s="13">
        <f>G35+50-50</f>
        <v>504</v>
      </c>
      <c r="H15" s="13">
        <f>G15*(E15)/1000000*7850*1+G15/1000*0.275</f>
        <v>6.07319999999999993</v>
      </c>
      <c r="I15" s="13">
        <f>G15*(E15-0.22)/1000000*7850*1+G15/1000*0.275</f>
        <v>5.20279199999999964</v>
      </c>
      <c r="J15" s="13">
        <f>G15*(E15+0.22)/1000000*7850*1+G15/1000*0.275</f>
        <v>6.94360800000000022</v>
      </c>
      <c r="K15" s="24" t="n">
        <v>1</v>
      </c>
      <c r="L15" s="26">
        <f>H15*$D$5</f>
        <v>379.574999999999989</v>
      </c>
      <c r="M15" s="28">
        <f>L15/1000</f>
        <v>0.379574999999999996</v>
      </c>
    </row>
    <row r="16" spans="1:13">
      <c r="A16" s="10" t="s">
        <v>109</v>
      </c>
      <c r="B16" s="10" t="n">
        <v>300</v>
      </c>
      <c r="C16" s="11" t="n">
        <v>100</v>
      </c>
      <c r="D16" s="11" t="n">
        <v>25</v>
      </c>
      <c r="E16" s="12" t="n">
        <v>3</v>
      </c>
      <c r="F16" s="13">
        <f>F32+50-10</f>
        <v>533.919999999999959</v>
      </c>
      <c r="G16" s="13">
        <f>G32+50-10</f>
        <v>534</v>
      </c>
      <c r="H16" s="13">
        <f>G16*(E16)/1000000*7850*1+G16/1000*0.275</f>
        <v>12.72255</v>
      </c>
      <c r="I16" s="13">
        <f>G16*(E16-0.22)/1000000*7850*1+G16/1000*0.275</f>
        <v>11.8003319999999992</v>
      </c>
      <c r="J16" s="13">
        <f>G16*(E16+0.22)/1000000*7850*1+G16/1000*0.275</f>
        <v>13.6447679999999991</v>
      </c>
      <c r="K16" s="24" t="n">
        <v>1</v>
      </c>
      <c r="L16" s="26">
        <f>H16*$D$5</f>
        <v>795.159374999999955</v>
      </c>
      <c r="M16" s="28">
        <f>L16/1000</f>
        <v>0.795159374999999979</v>
      </c>
    </row>
    <row r="17" spans="1:13">
      <c r="A17" s="10" t="s">
        <v>110</v>
      </c>
      <c r="B17" s="10" t="n">
        <v>300</v>
      </c>
      <c r="C17" s="11" t="n">
        <v>100</v>
      </c>
      <c r="D17" s="11" t="n">
        <v>25</v>
      </c>
      <c r="E17" s="12" t="n">
        <v>2.5</v>
      </c>
      <c r="F17" s="13">
        <f>F33+50-10</f>
        <v>537.200000000000045</v>
      </c>
      <c r="G17" s="13">
        <f>G33+50-10</f>
        <v>538</v>
      </c>
      <c r="H17" s="13">
        <f>G17*(E17)/1000000*7850*1+G17/1000*0.275</f>
        <v>10.7062000000000008</v>
      </c>
      <c r="I17" s="13">
        <f>G17*(E17-0.22)/1000000*7850*1+G17/1000*0.275</f>
        <v>9.77707400000000071</v>
      </c>
      <c r="J17" s="13">
        <f>G17*(E17+0.22)/1000000*7850*1+G17/1000*0.275</f>
        <v>11.6353259999999992</v>
      </c>
      <c r="K17" s="24" t="n">
        <v>1</v>
      </c>
      <c r="L17" s="26">
        <f>H17*$D$5</f>
        <v>669.137500000000045</v>
      </c>
      <c r="M17" s="28">
        <f>L17/1000</f>
        <v>0.669137500000000074</v>
      </c>
    </row>
    <row r="18" spans="1:13">
      <c r="A18" s="10" t="s">
        <v>111</v>
      </c>
      <c r="B18" s="10" t="n">
        <v>300</v>
      </c>
      <c r="C18" s="11" t="n">
        <v>100</v>
      </c>
      <c r="D18" s="11" t="n">
        <v>25</v>
      </c>
      <c r="E18" s="12" t="n">
        <v>2</v>
      </c>
      <c r="F18" s="13">
        <f>F34+50-10</f>
        <v>540.470000000000027</v>
      </c>
      <c r="G18" s="13">
        <f>G34+50-10</f>
        <v>541</v>
      </c>
      <c r="H18" s="13">
        <f>G18*(E18)/1000000*7850*1+G18/1000*0.275</f>
        <v>8.64247499999999924</v>
      </c>
      <c r="I18" s="13">
        <f>G18*(E18-0.22)/1000000*7850*1+G18/1000*0.275</f>
        <v>7.70816799999999969</v>
      </c>
      <c r="J18" s="13">
        <f>G18*(E18+0.22)/1000000*7850*1+G18/1000*0.275</f>
        <v>9.57678199999999968</v>
      </c>
      <c r="K18" s="24" t="n">
        <v>1</v>
      </c>
      <c r="L18" s="26">
        <f>H18*$D$5</f>
        <v>540.154687500000023</v>
      </c>
      <c r="M18" s="28">
        <f>L18/1000</f>
        <v>0.54015468749999993</v>
      </c>
    </row>
    <row r="19" spans="1:13">
      <c r="A19" s="10" t="s">
        <v>112</v>
      </c>
      <c r="B19" s="10" t="n">
        <v>300</v>
      </c>
      <c r="C19" s="11" t="n">
        <v>100</v>
      </c>
      <c r="D19" s="11" t="n">
        <v>25</v>
      </c>
      <c r="E19" s="12" t="n">
        <v>1.5</v>
      </c>
      <c r="F19" s="13">
        <f>F35+50-10</f>
        <v>543.740000000000009</v>
      </c>
      <c r="G19" s="13">
        <f>G35+50-10</f>
        <v>544</v>
      </c>
      <c r="H19" s="13">
        <f>G19*(E19)/1000000*7850*1+G19/1000*0.275</f>
        <v>6.55520000000000014</v>
      </c>
      <c r="I19" s="13">
        <f>G19*(E19-0.22)/1000000*7850*1+G19/1000*0.275</f>
        <v>5.61571200000000026</v>
      </c>
      <c r="J19" s="13">
        <f>G19*(E19+0.22)/1000000*7850*1+G19/1000*0.275</f>
        <v>7.49468800000000002</v>
      </c>
      <c r="K19" s="24" t="n">
        <v>1</v>
      </c>
      <c r="L19" s="26">
        <f>H19*$D$5</f>
        <v>409.699999999999989</v>
      </c>
      <c r="M19" s="28">
        <f>L19/1000</f>
        <v>0.409700000000000042</v>
      </c>
    </row>
    <row r="20" spans="1:13">
      <c r="A20" s="10" t="s">
        <v>113</v>
      </c>
      <c r="B20" s="10" t="n">
        <v>300</v>
      </c>
      <c r="C20" s="11" t="n">
        <v>75</v>
      </c>
      <c r="D20" s="11" t="n">
        <v>25</v>
      </c>
      <c r="E20" s="12" t="n">
        <v>3</v>
      </c>
      <c r="F20" s="13">
        <f>F32+50-50-10</f>
        <v>483.920000000000016</v>
      </c>
      <c r="G20" s="13">
        <f>G32+50-50-10</f>
        <v>484</v>
      </c>
      <c r="H20" s="13">
        <f>G20*(E20)/1000000*7850*1+G20/1000*0.275</f>
        <v>11.5312999999999999</v>
      </c>
      <c r="I20" s="13">
        <f>G20*(E20-0.22)/1000000*7850*1+G20/1000*0.275</f>
        <v>10.6954320000000003</v>
      </c>
      <c r="J20" s="13">
        <f>G20*(E20+0.22)/1000000*7850*1+G20/1000*0.275</f>
        <v>12.3671679999999995</v>
      </c>
      <c r="K20" s="24" t="n">
        <v>1</v>
      </c>
      <c r="L20" s="26">
        <f>H20*$D$5</f>
        <v>720.706249999999955</v>
      </c>
      <c r="M20" s="28">
        <f>L20/1000</f>
        <v>0.720706250000000015</v>
      </c>
    </row>
    <row r="21" spans="1:13">
      <c r="A21" s="10" t="s">
        <v>114</v>
      </c>
      <c r="B21" s="10" t="n">
        <v>300</v>
      </c>
      <c r="C21" s="11" t="n">
        <v>75</v>
      </c>
      <c r="D21" s="11" t="n">
        <v>25</v>
      </c>
      <c r="E21" s="12" t="n">
        <v>2.5</v>
      </c>
      <c r="F21" s="13">
        <f>F33+50-50-10</f>
        <v>487.199999999999989</v>
      </c>
      <c r="G21" s="13">
        <f>G33+50-50-10</f>
        <v>488</v>
      </c>
      <c r="H21" s="13">
        <f>G21*(E21)/1000000*7850*1+G21/1000*0.275</f>
        <v>9.71119999999999983</v>
      </c>
      <c r="I21" s="13">
        <f>G21*(E21-0.22)/1000000*7850*1+G21/1000*0.275</f>
        <v>8.8684239999999992</v>
      </c>
      <c r="J21" s="13">
        <f>G21*(E21+0.22)/1000000*7850*1+G21/1000*0.275</f>
        <v>10.5539760000000005</v>
      </c>
      <c r="K21" s="24" t="n">
        <v>1</v>
      </c>
      <c r="L21" s="26">
        <f>H21*$D$5</f>
        <v>606.950000000000045</v>
      </c>
      <c r="M21" s="28">
        <f>L21/1000</f>
        <v>0.606949999999999967</v>
      </c>
    </row>
    <row r="22" spans="1:13">
      <c r="A22" s="10" t="s">
        <v>115</v>
      </c>
      <c r="B22" s="10" t="n">
        <v>300</v>
      </c>
      <c r="C22" s="11" t="n">
        <v>75</v>
      </c>
      <c r="D22" s="11" t="n">
        <v>25</v>
      </c>
      <c r="E22" s="12" t="n">
        <v>2</v>
      </c>
      <c r="F22" s="13">
        <f>F34+50-50-10</f>
        <v>490.470000000000027</v>
      </c>
      <c r="G22" s="13">
        <f>G34+50-50-10</f>
        <v>491</v>
      </c>
      <c r="H22" s="13">
        <f>G22*(E22)/1000000*7850*1+G22/1000*0.275</f>
        <v>7.84372500000000006</v>
      </c>
      <c r="I22" s="13">
        <f>G22*(E22-0.22)/1000000*7850*1+G22/1000*0.275</f>
        <v>6.99576799999999999</v>
      </c>
      <c r="J22" s="13">
        <f>G22*(E22+0.22)/1000000*7850*1+G22/1000*0.275</f>
        <v>8.69168200000000013</v>
      </c>
      <c r="K22" s="24" t="n">
        <v>1</v>
      </c>
      <c r="L22" s="26">
        <f>H22*$D$5</f>
        <v>490.232812500000023</v>
      </c>
      <c r="M22" s="28">
        <f>L22/1000</f>
        <v>0.490232812500000037</v>
      </c>
    </row>
    <row r="23" spans="1:13">
      <c r="A23" s="10" t="s">
        <v>116</v>
      </c>
      <c r="B23" s="10" t="n">
        <v>300</v>
      </c>
      <c r="C23" s="11" t="n">
        <v>75</v>
      </c>
      <c r="D23" s="11" t="n">
        <v>25</v>
      </c>
      <c r="E23" s="12" t="n">
        <v>1.5</v>
      </c>
      <c r="F23" s="13">
        <f>F35+50-50-10</f>
        <v>493.740000000000009</v>
      </c>
      <c r="G23" s="13">
        <f>G35+50-50-10</f>
        <v>494</v>
      </c>
      <c r="H23" s="13">
        <f>G23*(E23)/1000000*7850*1+G23/1000*0.275</f>
        <v>5.9527000000000001</v>
      </c>
      <c r="I23" s="13">
        <f>G23*(E23-0.22)/1000000*7850*1+G23/1000*0.275</f>
        <v>5.09956199999999971</v>
      </c>
      <c r="J23" s="13">
        <f>G23*(E23+0.22)/1000000*7850*1+G23/1000*0.275</f>
        <v>6.80583799999999961</v>
      </c>
      <c r="K23" s="24" t="n">
        <v>1</v>
      </c>
      <c r="L23" s="26">
        <f>H23*$D$5</f>
        <v>372.043749999999989</v>
      </c>
      <c r="M23" s="28">
        <f>L23/1000</f>
        <v>0.372043750000000006</v>
      </c>
    </row>
    <row r="24" spans="1:13">
      <c r="A24" s="10" t="s">
        <v>117</v>
      </c>
      <c r="B24" s="10" t="n">
        <v>280</v>
      </c>
      <c r="C24" s="11" t="n">
        <v>100</v>
      </c>
      <c r="D24" s="11" t="n">
        <v>25</v>
      </c>
      <c r="E24" s="12" t="n">
        <v>3</v>
      </c>
      <c r="F24" s="13">
        <f>F32+30-10</f>
        <v>513.919999999999959</v>
      </c>
      <c r="G24" s="13" t="n">
        <v>514</v>
      </c>
      <c r="H24" s="13">
        <f>G24*(E24)/1000000*7850*1+G24/1000*0.275</f>
        <v>12.2460500000000003</v>
      </c>
      <c r="I24" s="13">
        <f>G24*(E24-0.22)/1000000*7850*1+G24/1000*0.275</f>
        <v>11.3583719999999992</v>
      </c>
      <c r="J24" s="13">
        <f>G24*(E24+0.22)/1000000*7850*1+G24/1000*0.275</f>
        <v>13.1337279999999996</v>
      </c>
      <c r="K24" s="24" t="n">
        <v>1</v>
      </c>
      <c r="L24" s="26">
        <f>H24*$D$5</f>
        <v>765.378124999999955</v>
      </c>
      <c r="M24" s="28">
        <f>L24/1000</f>
        <v>0.765378124999999976</v>
      </c>
    </row>
    <row r="25" spans="1:13">
      <c r="A25" s="10" t="s">
        <v>118</v>
      </c>
      <c r="B25" s="10" t="n">
        <v>280</v>
      </c>
      <c r="C25" s="11" t="n">
        <v>100</v>
      </c>
      <c r="D25" s="11" t="n">
        <v>25</v>
      </c>
      <c r="E25" s="12" t="n">
        <v>2.5</v>
      </c>
      <c r="F25" s="13">
        <f>F33+30-10</f>
        <v>517.200000000000045</v>
      </c>
      <c r="G25" s="13" t="n">
        <v>518</v>
      </c>
      <c r="H25" s="13">
        <f>G25*(E25)/1000000*7850*1+G25/1000*0.275</f>
        <v>10.3081999999999994</v>
      </c>
      <c r="I25" s="13">
        <f>G25*(E25-0.22)/1000000*7850*1+G25/1000*0.275</f>
        <v>9.41361400000000081</v>
      </c>
      <c r="J25" s="13">
        <f>G25*(E25+0.22)/1000000*7850*1+G25/1000*0.275</f>
        <v>11.2027859999999997</v>
      </c>
      <c r="K25" s="24" t="n">
        <v>1</v>
      </c>
      <c r="L25" s="26">
        <f>H25*$D$5</f>
        <v>644.262500000000045</v>
      </c>
      <c r="M25" s="28">
        <f>L25/1000</f>
        <v>0.64426249999999996</v>
      </c>
    </row>
    <row r="26" spans="1:13">
      <c r="A26" s="10" t="s">
        <v>119</v>
      </c>
      <c r="B26" s="10" t="n">
        <v>280</v>
      </c>
      <c r="C26" s="11" t="n">
        <v>100</v>
      </c>
      <c r="D26" s="11" t="n">
        <v>25</v>
      </c>
      <c r="E26" s="12" t="n">
        <v>2</v>
      </c>
      <c r="F26" s="13">
        <f>F34+30-10</f>
        <v>520.470000000000027</v>
      </c>
      <c r="G26" s="13" t="n">
        <v>521</v>
      </c>
      <c r="H26" s="13">
        <f>G26*(E26)/1000000*7850*1+G26/1000*0.275</f>
        <v>8.32297499999999957</v>
      </c>
      <c r="I26" s="13">
        <f>G26*(E26-0.22)/1000000*7850*1+G26/1000*0.275</f>
        <v>7.42320799999999981</v>
      </c>
      <c r="J26" s="13">
        <f>G26*(E26+0.22)/1000000*7850*1+G26/1000*0.275</f>
        <v>9.22274200000000022</v>
      </c>
      <c r="K26" s="24" t="n">
        <v>1</v>
      </c>
      <c r="L26" s="26">
        <f>H26*$D$5</f>
        <v>520.185937500000023</v>
      </c>
      <c r="M26" s="28">
        <f>L26/1000</f>
        <v>0.520185937499999973</v>
      </c>
    </row>
    <row r="27" spans="1:13">
      <c r="A27" s="10" t="s">
        <v>120</v>
      </c>
      <c r="B27" s="10" t="n">
        <v>280</v>
      </c>
      <c r="C27" s="11" t="n">
        <v>100</v>
      </c>
      <c r="D27" s="11" t="n">
        <v>25</v>
      </c>
      <c r="E27" s="12" t="n">
        <v>1.5</v>
      </c>
      <c r="F27" s="13">
        <f>F35+30-10</f>
        <v>523.740000000000009</v>
      </c>
      <c r="G27" s="13" t="n">
        <v>524</v>
      </c>
      <c r="H27" s="13">
        <f>G27*(E27)/1000000*7850*1+G27/1000*0.275</f>
        <v>6.31419999999999959</v>
      </c>
      <c r="I27" s="13">
        <f>G27*(E27-0.22)/1000000*7850*1+G27/1000*0.275</f>
        <v>5.40925200000000039</v>
      </c>
      <c r="J27" s="13">
        <f>G27*(E27+0.22)/1000000*7850*1+G27/1000*0.275</f>
        <v>7.21914799999999968</v>
      </c>
      <c r="K27" s="24" t="n">
        <v>1</v>
      </c>
      <c r="L27" s="26">
        <f>H27*$D$5</f>
        <v>394.637499999999989</v>
      </c>
      <c r="M27" s="28">
        <f>L27/1000</f>
        <v>0.394637499999999974</v>
      </c>
    </row>
    <row r="28" spans="1:13">
      <c r="A28" s="10" t="s">
        <v>121</v>
      </c>
      <c r="B28" s="10" t="n">
        <v>280</v>
      </c>
      <c r="C28" s="11" t="n">
        <v>75</v>
      </c>
      <c r="D28" s="11" t="n">
        <v>25</v>
      </c>
      <c r="E28" s="12" t="n">
        <v>3</v>
      </c>
      <c r="F28" s="13">
        <f>F32+30-50-10</f>
        <v>463.920000000000016</v>
      </c>
      <c r="G28" s="13">
        <f>G32+30-50-10</f>
        <v>464</v>
      </c>
      <c r="H28" s="13">
        <f>G28*(E28)/1000000*7850*1+G28/1000*0.275</f>
        <v>11.0548000000000002</v>
      </c>
      <c r="I28" s="13">
        <f>G28*(E28-0.22)/1000000*7850*1+G28/1000*0.275</f>
        <v>10.2534720000000004</v>
      </c>
      <c r="J28" s="13">
        <f>G28*(E28+0.22)/1000000*7850*1+G28/1000*0.275</f>
        <v>11.856128</v>
      </c>
      <c r="K28" s="24" t="n">
        <v>1</v>
      </c>
      <c r="L28" s="26">
        <f>H28*$D$5</f>
        <v>690.924999999999955</v>
      </c>
      <c r="M28" s="28">
        <f>L28/1000</f>
        <v>0.690925000000000011</v>
      </c>
    </row>
    <row r="29" spans="1:13">
      <c r="A29" s="10" t="s">
        <v>122</v>
      </c>
      <c r="B29" s="10" t="n">
        <v>280</v>
      </c>
      <c r="C29" s="11" t="n">
        <v>75</v>
      </c>
      <c r="D29" s="11" t="n">
        <v>25</v>
      </c>
      <c r="E29" s="12" t="n">
        <v>2.5</v>
      </c>
      <c r="F29" s="13">
        <f>F33+30-50-10</f>
        <v>467.199999999999989</v>
      </c>
      <c r="G29" s="13">
        <f>G33+30-50-10</f>
        <v>468</v>
      </c>
      <c r="H29" s="13">
        <f>G29*(E29)/1000000*7850*1+G29/1000*0.275</f>
        <v>9.31320000000000014</v>
      </c>
      <c r="I29" s="13">
        <f>G29*(E29-0.22)/1000000*7850*1+G29/1000*0.275</f>
        <v>8.5049639999999993</v>
      </c>
      <c r="J29" s="13">
        <f>G29*(E29+0.22)/1000000*7850*1+G29/1000*0.275</f>
        <v>10.1214359999999992</v>
      </c>
      <c r="K29" s="24" t="n">
        <v>1</v>
      </c>
      <c r="L29" s="26">
        <f>H29*$D$5</f>
        <v>582.075000000000045</v>
      </c>
      <c r="M29" s="28">
        <f>L29/1000</f>
        <v>0.582075000000000031</v>
      </c>
    </row>
    <row r="30" spans="1:13">
      <c r="A30" s="10" t="s">
        <v>123</v>
      </c>
      <c r="B30" s="10" t="n">
        <v>280</v>
      </c>
      <c r="C30" s="11" t="n">
        <v>75</v>
      </c>
      <c r="D30" s="11" t="n">
        <v>25</v>
      </c>
      <c r="E30" s="12" t="n">
        <v>2</v>
      </c>
      <c r="F30" s="13">
        <f>F34+30-50-10</f>
        <v>470.470000000000027</v>
      </c>
      <c r="G30" s="13">
        <f>G34+30-50-10</f>
        <v>471</v>
      </c>
      <c r="H30" s="13">
        <f>G30*(E30)/1000000*7850*1+G30/1000*0.275</f>
        <v>7.52422500000000039</v>
      </c>
      <c r="I30" s="13">
        <f>G30*(E30-0.22)/1000000*7850*1+G30/1000*0.275</f>
        <v>6.71080800000000011</v>
      </c>
      <c r="J30" s="13">
        <f>G30*(E30+0.22)/1000000*7850*1+G30/1000*0.275</f>
        <v>8.33764200000000066</v>
      </c>
      <c r="K30" s="24" t="n">
        <v>1</v>
      </c>
      <c r="L30" s="26">
        <f>H30*$D$5</f>
        <v>470.264062500000023</v>
      </c>
      <c r="M30" s="28">
        <f>L30/1000</f>
        <v>0.470264062499999991</v>
      </c>
    </row>
    <row r="31" spans="1:13">
      <c r="A31" s="10" t="s">
        <v>124</v>
      </c>
      <c r="B31" s="10" t="n">
        <v>280</v>
      </c>
      <c r="C31" s="11" t="n">
        <v>75</v>
      </c>
      <c r="D31" s="11" t="n">
        <v>25</v>
      </c>
      <c r="E31" s="12" t="n">
        <v>1.5</v>
      </c>
      <c r="F31" s="13">
        <f>F35+30-50-10</f>
        <v>473.740000000000009</v>
      </c>
      <c r="G31" s="13">
        <f>G35+30-50-10</f>
        <v>474</v>
      </c>
      <c r="H31" s="13">
        <f>G31*(E31)/1000000*7850*1+G31/1000*0.275</f>
        <v>5.71170000000000044</v>
      </c>
      <c r="I31" s="13">
        <f>G31*(E31-0.22)/1000000*7850*1+G31/1000*0.275</f>
        <v>4.89310199999999984</v>
      </c>
      <c r="J31" s="13">
        <f>G31*(E31+0.22)/1000000*7850*1+G31/1000*0.275</f>
        <v>6.53029800000000016</v>
      </c>
      <c r="K31" s="24" t="n">
        <v>1</v>
      </c>
      <c r="L31" s="26">
        <f>H31*$D$5</f>
        <v>356.981249999999989</v>
      </c>
      <c r="M31" s="28">
        <f>L31/1000</f>
        <v>0.356981250000000028</v>
      </c>
    </row>
    <row r="32" spans="1:13">
      <c r="A32" s="14" t="s">
        <v>125</v>
      </c>
      <c r="B32" s="14" t="n">
        <v>250</v>
      </c>
      <c r="C32" s="15" t="n">
        <v>100</v>
      </c>
      <c r="D32" s="15" t="n">
        <v>30</v>
      </c>
      <c r="E32" s="16" t="n">
        <v>3</v>
      </c>
      <c r="F32" s="17" t="n">
        <v>493.920000000000016</v>
      </c>
      <c r="G32" s="17" t="n">
        <v>494</v>
      </c>
      <c r="H32" s="17">
        <f>G32*(E32)/1000000*7850*1+G32/1000*0.275</f>
        <v>11.7695500000000006</v>
      </c>
      <c r="I32" s="17">
        <f>G32*(E32-0.22)/1000000*7850*1+G32/1000*0.275</f>
        <v>10.9164119999999993</v>
      </c>
      <c r="J32" s="17">
        <f>G32*(E32+0.22)/1000000*7850*1+G32/1000*0.275</f>
        <v>12.6226880000000001</v>
      </c>
      <c r="K32" s="24" t="n">
        <v>1</v>
      </c>
      <c r="L32" s="26">
        <f>H32*$D$5</f>
        <v>735.596874999999955</v>
      </c>
      <c r="M32" s="28">
        <f>L32/1000</f>
        <v>0.735596875000000061</v>
      </c>
    </row>
    <row r="33" spans="1:13">
      <c r="A33" s="14" t="s">
        <v>126</v>
      </c>
      <c r="B33" s="14" t="n">
        <v>250</v>
      </c>
      <c r="C33" s="15" t="n">
        <v>100</v>
      </c>
      <c r="D33" s="15" t="n">
        <v>30</v>
      </c>
      <c r="E33" s="16" t="n">
        <v>2.5</v>
      </c>
      <c r="F33" s="17" t="n">
        <v>497.199999999999989</v>
      </c>
      <c r="G33" s="17" t="n">
        <v>498</v>
      </c>
      <c r="H33" s="17">
        <f>G33*(E33)/1000000*7850*1+G33/1000*0.275</f>
        <v>9.91019999999999968</v>
      </c>
      <c r="I33" s="17">
        <f>G33*(E33-0.22)/1000000*7850*1+G33/1000*0.275</f>
        <v>9.05015399999999914</v>
      </c>
      <c r="J33" s="17">
        <f>G33*(E33+0.22)/1000000*7850*1+G33/1000*0.275</f>
        <v>10.7702460000000002</v>
      </c>
      <c r="K33" s="24" t="n">
        <v>1</v>
      </c>
      <c r="L33" s="26">
        <f>H33*$D$5</f>
        <v>619.387500000000045</v>
      </c>
      <c r="M33" s="28">
        <f>L33/1000</f>
        <v>0.619387500000000024</v>
      </c>
    </row>
    <row r="34" spans="1:13">
      <c r="A34" s="14" t="s">
        <v>127</v>
      </c>
      <c r="B34" s="14" t="n">
        <v>250</v>
      </c>
      <c r="C34" s="15" t="n">
        <v>100</v>
      </c>
      <c r="D34" s="15" t="n">
        <v>30</v>
      </c>
      <c r="E34" s="16" t="n">
        <v>2</v>
      </c>
      <c r="F34" s="17" t="n">
        <v>500.470000000000027</v>
      </c>
      <c r="G34" s="17" t="n">
        <v>501</v>
      </c>
      <c r="H34" s="17">
        <f>G34*(E34)/1000000*7850*1+G34/1000*0.275</f>
        <v>8.00347499999999989</v>
      </c>
      <c r="I34" s="17">
        <f>G34*(E34-0.22)/1000000*7850*1+G34/1000*0.275</f>
        <v>7.13824799999999993</v>
      </c>
      <c r="J34" s="17">
        <f>G34*(E34+0.22)/1000000*7850*1+G34/1000*0.275</f>
        <v>8.86870200000000075</v>
      </c>
      <c r="K34" s="24" t="n">
        <v>1</v>
      </c>
      <c r="L34" s="26">
        <f>H34*$D$5</f>
        <v>500.217187500000023</v>
      </c>
      <c r="M34" s="28">
        <f>L34/1000</f>
        <v>0.500217187500000016</v>
      </c>
    </row>
    <row r="35" spans="1:13">
      <c r="A35" s="14" t="s">
        <v>128</v>
      </c>
      <c r="B35" s="14" t="n">
        <v>250</v>
      </c>
      <c r="C35" s="15" t="n">
        <v>100</v>
      </c>
      <c r="D35" s="15" t="n">
        <v>30</v>
      </c>
      <c r="E35" s="16" t="n">
        <v>1.5</v>
      </c>
      <c r="F35" s="17" t="n">
        <v>503.740000000000009</v>
      </c>
      <c r="G35" s="17" t="n">
        <v>504</v>
      </c>
      <c r="H35" s="17">
        <f>G35*(E35)/1000000*7850*1+G35/1000*0.275</f>
        <v>6.07319999999999993</v>
      </c>
      <c r="I35" s="17">
        <f>G35*(E35-0.22)/1000000*7850*1+G35/1000*0.275</f>
        <v>5.20279199999999964</v>
      </c>
      <c r="J35" s="17">
        <f>G35*(E35+0.22)/1000000*7850*1+G35/1000*0.275</f>
        <v>6.94360800000000022</v>
      </c>
      <c r="K35" s="24" t="n">
        <v>1</v>
      </c>
      <c r="L35" s="26">
        <f>H35*$D$5</f>
        <v>379.574999999999989</v>
      </c>
      <c r="M35" s="28">
        <f>L35/1000</f>
        <v>0.379574999999999996</v>
      </c>
    </row>
    <row r="36" spans="1:13">
      <c r="A36" s="10" t="s">
        <v>129</v>
      </c>
      <c r="B36" s="10" t="n">
        <v>250</v>
      </c>
      <c r="C36" s="11" t="n">
        <v>100</v>
      </c>
      <c r="D36" s="11" t="n">
        <v>25</v>
      </c>
      <c r="E36" s="12" t="n">
        <v>3</v>
      </c>
      <c r="F36" s="13">
        <f>F32-10</f>
        <v>483.920000000000016</v>
      </c>
      <c r="G36" s="13">
        <f>G32-10</f>
        <v>484</v>
      </c>
      <c r="H36" s="13">
        <f>G36*(E36)/1000000*7850*1+G36/1000*0.275</f>
        <v>11.5312999999999999</v>
      </c>
      <c r="I36" s="13">
        <f>G36*(E36-0.22)/1000000*7850*1+G36/1000*0.275</f>
        <v>10.6954320000000003</v>
      </c>
      <c r="J36" s="13">
        <f>G36*(E36+0.22)/1000000*7850*1+G36/1000*0.275</f>
        <v>12.3671679999999995</v>
      </c>
      <c r="K36" s="24" t="n">
        <v>1</v>
      </c>
      <c r="L36" s="26">
        <f>H36*$D$5</f>
        <v>720.706249999999955</v>
      </c>
      <c r="M36" s="28">
        <f>L36/1000</f>
        <v>0.720706250000000015</v>
      </c>
    </row>
    <row r="37" spans="1:13">
      <c r="A37" s="10" t="s">
        <v>130</v>
      </c>
      <c r="B37" s="10" t="n">
        <v>250</v>
      </c>
      <c r="C37" s="11" t="n">
        <v>100</v>
      </c>
      <c r="D37" s="11" t="n">
        <v>25</v>
      </c>
      <c r="E37" s="12" t="n">
        <v>2.5</v>
      </c>
      <c r="F37" s="13">
        <f>F33-10</f>
        <v>487.199999999999989</v>
      </c>
      <c r="G37" s="13">
        <f>G33-10</f>
        <v>488</v>
      </c>
      <c r="H37" s="13">
        <f>G37*(E37)/1000000*7850*1+G37/1000*0.275</f>
        <v>9.71119999999999983</v>
      </c>
      <c r="I37" s="13">
        <f>G37*(E37-0.22)/1000000*7850*1+G37/1000*0.275</f>
        <v>8.8684239999999992</v>
      </c>
      <c r="J37" s="13">
        <f>G37*(E37+0.22)/1000000*7850*1+G37/1000*0.275</f>
        <v>10.5539760000000005</v>
      </c>
      <c r="K37" s="24" t="n">
        <v>1</v>
      </c>
      <c r="L37" s="26">
        <f>H37*$D$5</f>
        <v>606.950000000000045</v>
      </c>
      <c r="M37" s="28">
        <f>L37/1000</f>
        <v>0.606949999999999967</v>
      </c>
    </row>
    <row r="38" spans="1:13">
      <c r="A38" s="10" t="s">
        <v>131</v>
      </c>
      <c r="B38" s="10" t="n">
        <v>250</v>
      </c>
      <c r="C38" s="11" t="n">
        <v>100</v>
      </c>
      <c r="D38" s="11" t="n">
        <v>25</v>
      </c>
      <c r="E38" s="12" t="n">
        <v>2</v>
      </c>
      <c r="F38" s="13">
        <f>F34-10</f>
        <v>490.470000000000027</v>
      </c>
      <c r="G38" s="13">
        <f>G34-10</f>
        <v>491</v>
      </c>
      <c r="H38" s="13">
        <f>G38*(E38)/1000000*7850*1+G38/1000*0.275</f>
        <v>7.84372500000000006</v>
      </c>
      <c r="I38" s="13">
        <f>G38*(E38-0.22)/1000000*7850*1+G38/1000*0.275</f>
        <v>6.99576799999999999</v>
      </c>
      <c r="J38" s="13">
        <f>G38*(E38+0.22)/1000000*7850*1+G38/1000*0.275</f>
        <v>8.69168200000000013</v>
      </c>
      <c r="K38" s="24" t="n">
        <v>1</v>
      </c>
      <c r="L38" s="26">
        <f>H38*$D$5</f>
        <v>490.232812500000023</v>
      </c>
      <c r="M38" s="28">
        <f>L38/1000</f>
        <v>0.490232812500000037</v>
      </c>
    </row>
    <row r="39" spans="1:13">
      <c r="A39" s="10" t="s">
        <v>132</v>
      </c>
      <c r="B39" s="10" t="n">
        <v>250</v>
      </c>
      <c r="C39" s="11" t="n">
        <v>100</v>
      </c>
      <c r="D39" s="11" t="n">
        <v>25</v>
      </c>
      <c r="E39" s="12" t="n">
        <v>1.5</v>
      </c>
      <c r="F39" s="13">
        <f>F35-10</f>
        <v>493.740000000000009</v>
      </c>
      <c r="G39" s="13">
        <f>G35-10</f>
        <v>494</v>
      </c>
      <c r="H39" s="13">
        <f>G39*(E39)/1000000*7850*1+G39/1000*0.275</f>
        <v>5.9527000000000001</v>
      </c>
      <c r="I39" s="13">
        <f>G39*(E39-0.22)/1000000*7850*1+G39/1000*0.275</f>
        <v>5.09956199999999971</v>
      </c>
      <c r="J39" s="13">
        <f>G39*(E39+0.22)/1000000*7850*1+G39/1000*0.275</f>
        <v>6.80583799999999961</v>
      </c>
      <c r="K39" s="24" t="n">
        <v>1</v>
      </c>
      <c r="L39" s="26">
        <f>H39*$D$5</f>
        <v>372.043749999999989</v>
      </c>
      <c r="M39" s="28">
        <f>L39/1000</f>
        <v>0.372043750000000006</v>
      </c>
    </row>
    <row r="40" spans="1:13">
      <c r="A40" s="10" t="s">
        <v>133</v>
      </c>
      <c r="B40" s="10" t="n">
        <v>250</v>
      </c>
      <c r="C40" s="11" t="n">
        <v>75</v>
      </c>
      <c r="D40" s="11" t="n">
        <v>25</v>
      </c>
      <c r="E40" s="12" t="n">
        <v>3</v>
      </c>
      <c r="F40" s="13">
        <f>F32-50-10</f>
        <v>433.920000000000016</v>
      </c>
      <c r="G40" s="13">
        <f>G32-50-10</f>
        <v>434</v>
      </c>
      <c r="H40" s="13">
        <f>G40*(E40)/1000000*7850*1+G40/1000*0.275</f>
        <v>10.3400499999999997</v>
      </c>
      <c r="I40" s="13">
        <f>G40*(E40-0.22)/1000000*7850*1+G40/1000*0.275</f>
        <v>9.59053199999999961</v>
      </c>
      <c r="J40" s="13">
        <f>G40*(E40+0.22)/1000000*7850*1+G40/1000*0.275</f>
        <v>11.0895679999999999</v>
      </c>
      <c r="K40" s="24" t="n">
        <v>1</v>
      </c>
      <c r="L40" s="26">
        <f>H40*$D$5</f>
        <v>646.253124999999955</v>
      </c>
      <c r="M40" s="28">
        <f>L40/1000</f>
        <v>0.646253124999999962</v>
      </c>
    </row>
    <row r="41" spans="1:13">
      <c r="A41" s="10" t="s">
        <v>134</v>
      </c>
      <c r="B41" s="10" t="n">
        <v>250</v>
      </c>
      <c r="C41" s="11" t="n">
        <v>75</v>
      </c>
      <c r="D41" s="11" t="n">
        <v>25</v>
      </c>
      <c r="E41" s="12" t="n">
        <v>2.5</v>
      </c>
      <c r="F41" s="13">
        <f>F33-50-10</f>
        <v>437.199999999999989</v>
      </c>
      <c r="G41" s="13">
        <f>G33-50-10</f>
        <v>438</v>
      </c>
      <c r="H41" s="13">
        <f>G41*(E41)/1000000*7850*1+G41/1000*0.275</f>
        <v>8.71620000000000061</v>
      </c>
      <c r="I41" s="13">
        <f>G41*(E41-0.22)/1000000*7850*1+G41/1000*0.275</f>
        <v>7.95977400000000035</v>
      </c>
      <c r="J41" s="13">
        <f>G41*(E41+0.22)/1000000*7850*1+G41/1000*0.275</f>
        <v>9.47262599999999999</v>
      </c>
      <c r="K41" s="24" t="n">
        <v>1</v>
      </c>
      <c r="L41" s="26">
        <f>H41*$D$5</f>
        <v>544.762500000000045</v>
      </c>
      <c r="M41" s="28">
        <f>L41/1000</f>
        <v>0.544762500000000038</v>
      </c>
    </row>
    <row r="42" spans="1:13">
      <c r="A42" s="10" t="s">
        <v>135</v>
      </c>
      <c r="B42" s="10" t="n">
        <v>250</v>
      </c>
      <c r="C42" s="11" t="n">
        <v>75</v>
      </c>
      <c r="D42" s="11" t="n">
        <v>25</v>
      </c>
      <c r="E42" s="12" t="n">
        <v>2</v>
      </c>
      <c r="F42" s="13">
        <f>F34-50-10</f>
        <v>440.470000000000027</v>
      </c>
      <c r="G42" s="13">
        <f>G34-50-10</f>
        <v>441</v>
      </c>
      <c r="H42" s="13">
        <f>G42*(E42)/1000000*7850*1+G42/1000*0.275</f>
        <v>7.04497499999999999</v>
      </c>
      <c r="I42" s="13">
        <f>G42*(E42-0.22)/1000000*7850*1+G42/1000*0.275</f>
        <v>6.28336800000000029</v>
      </c>
      <c r="J42" s="13">
        <f>G42*(E42+0.22)/1000000*7850*1+G42/1000*0.275</f>
        <v>7.80658199999999969</v>
      </c>
      <c r="K42" s="24" t="n">
        <v>1</v>
      </c>
      <c r="L42" s="26">
        <f>H42*$D$5</f>
        <v>440.310937500000023</v>
      </c>
      <c r="M42" s="28">
        <f>L42/1000</f>
        <v>0.440310937499999966</v>
      </c>
    </row>
    <row r="43" spans="1:13">
      <c r="A43" s="10" t="s">
        <v>136</v>
      </c>
      <c r="B43" s="10" t="n">
        <v>250</v>
      </c>
      <c r="C43" s="11" t="n">
        <v>75</v>
      </c>
      <c r="D43" s="11" t="n">
        <v>25</v>
      </c>
      <c r="E43" s="12" t="n">
        <v>1.5</v>
      </c>
      <c r="F43" s="13">
        <f>F35-50-10</f>
        <v>443.740000000000009</v>
      </c>
      <c r="G43" s="13">
        <f>G35-50-10</f>
        <v>444</v>
      </c>
      <c r="H43" s="13">
        <f>G43*(E43)/1000000*7850*1+G43/1000*0.275</f>
        <v>5.35020000000000007</v>
      </c>
      <c r="I43" s="13">
        <f>G43*(E43-0.22)/1000000*7850*1+G43/1000*0.275</f>
        <v>4.58341200000000004</v>
      </c>
      <c r="J43" s="13">
        <f>G43*(E43+0.22)/1000000*7850*1+G43/1000*0.275</f>
        <v>6.11698800000000009</v>
      </c>
      <c r="K43" s="24" t="n">
        <v>1</v>
      </c>
      <c r="L43" s="26">
        <f>H43*$D$5</f>
        <v>334.387499999999989</v>
      </c>
      <c r="M43" s="28">
        <f>L43/1000</f>
        <v>0.334387500000000015</v>
      </c>
    </row>
    <row r="44" spans="1:13">
      <c r="A44" s="10" t="s">
        <v>137</v>
      </c>
      <c r="B44" s="10" t="n">
        <v>200</v>
      </c>
      <c r="C44" s="11" t="n">
        <v>75</v>
      </c>
      <c r="D44" s="11" t="n">
        <v>25</v>
      </c>
      <c r="E44" s="12" t="n">
        <v>2.5</v>
      </c>
      <c r="F44" s="13">
        <f>F33-50-50-10</f>
        <v>387.199999999999989</v>
      </c>
      <c r="G44" s="13">
        <f>G33-50-50-10</f>
        <v>388</v>
      </c>
      <c r="H44" s="13">
        <f>G44*(E44)/1000000*7850*1+G44/1000*0.275</f>
        <v>7.72119999999999962</v>
      </c>
      <c r="I44" s="13">
        <f>G44*(E44-0.22)/1000000*7850*1+G44/1000*0.275</f>
        <v>7.05112399999999973</v>
      </c>
      <c r="J44" s="13">
        <f>G44*(E44+0.22)/1000000*7850*1+G44/1000*0.275</f>
        <v>8.39127599999999951</v>
      </c>
      <c r="K44" s="24" t="n">
        <v>1</v>
      </c>
      <c r="L44" s="26">
        <f>H44*$D$5</f>
        <v>482.574999999999989</v>
      </c>
      <c r="M44" s="28">
        <f>L44/1000</f>
        <v>0.482574999999999932</v>
      </c>
    </row>
    <row r="45" spans="1:13">
      <c r="A45" s="10" t="s">
        <v>138</v>
      </c>
      <c r="B45" s="10" t="n">
        <v>200</v>
      </c>
      <c r="C45" s="11" t="n">
        <v>75</v>
      </c>
      <c r="D45" s="11" t="n">
        <v>25</v>
      </c>
      <c r="E45" s="12" t="n">
        <v>2</v>
      </c>
      <c r="F45" s="13">
        <f>F34-50-50-10</f>
        <v>390.470000000000027</v>
      </c>
      <c r="G45" s="13">
        <f>G34-50-50-10</f>
        <v>391</v>
      </c>
      <c r="H45" s="13">
        <f>G45*(E45)/1000000*7850*1+G45/1000*0.275</f>
        <v>6.24622499999999992</v>
      </c>
      <c r="I45" s="13">
        <f>G45*(E45-0.22)/1000000*7850*1+G45/1000*0.275</f>
        <v>5.5709679999999997</v>
      </c>
      <c r="J45" s="13">
        <f>G45*(E45+0.22)/1000000*7850*1+G45/1000*0.275</f>
        <v>6.92148200000000013</v>
      </c>
      <c r="K45" s="24" t="n">
        <v>1</v>
      </c>
      <c r="L45" s="26">
        <f>H45*$D$5</f>
        <v>390.389062500000023</v>
      </c>
      <c r="M45" s="28">
        <f>L45/1000</f>
        <v>0.390389062499999984</v>
      </c>
    </row>
    <row r="46" spans="1:13">
      <c r="A46" s="10" t="s">
        <v>139</v>
      </c>
      <c r="B46" s="10" t="n">
        <v>200</v>
      </c>
      <c r="C46" s="11" t="n">
        <v>75</v>
      </c>
      <c r="D46" s="11" t="n">
        <v>25</v>
      </c>
      <c r="E46" s="12" t="n">
        <v>1.5</v>
      </c>
      <c r="F46" s="13">
        <f>F35-50-50-10</f>
        <v>393.740000000000009</v>
      </c>
      <c r="G46" s="13">
        <f>G35-50-50-10</f>
        <v>394</v>
      </c>
      <c r="H46" s="13">
        <f>G46*(E46)/1000000*7850*1+G46/1000*0.275</f>
        <v>4.74770000000000003</v>
      </c>
      <c r="I46" s="13">
        <f>G46*(E46-0.22)/1000000*7850*1+G46/1000*0.275</f>
        <v>4.06726200000000038</v>
      </c>
      <c r="J46" s="13">
        <f>G46*(E46+0.22)/1000000*7850*1+G46/1000*0.275</f>
        <v>5.42813799999999969</v>
      </c>
      <c r="K46" s="24" t="n">
        <v>1</v>
      </c>
      <c r="L46" s="26">
        <f>H46*$D$5</f>
        <v>296.731249999999989</v>
      </c>
      <c r="M46" s="28">
        <f>L46/1000</f>
        <v>0.296731250000000024</v>
      </c>
    </row>
    <row r="47" spans="1:13">
      <c r="A47" s="10" t="s">
        <v>140</v>
      </c>
      <c r="B47" s="10" t="n">
        <v>150</v>
      </c>
      <c r="C47" s="11" t="n">
        <v>55</v>
      </c>
      <c r="D47" s="11" t="n">
        <v>15</v>
      </c>
      <c r="E47" s="12" t="n">
        <v>2.5</v>
      </c>
      <c r="F47" s="13">
        <f>F33-100-90-30</f>
        <v>277.199999999999989</v>
      </c>
      <c r="G47" s="13">
        <f>G33-100-90-30</f>
        <v>278</v>
      </c>
      <c r="H47" s="13">
        <f>G47*(E47)/1000000*7850*1+G47/1000*0.275</f>
        <v>5.53219999999999956</v>
      </c>
      <c r="I47" s="13">
        <f>G47*(E47-0.22)/1000000*7850*1+G47/1000*0.275</f>
        <v>5.05209400000000031</v>
      </c>
      <c r="J47" s="13">
        <f>G47*(E47+0.22)/1000000*7850*1+G47/1000*0.275</f>
        <v>6.01230599999999971</v>
      </c>
      <c r="K47" s="24" t="n">
        <v>1</v>
      </c>
      <c r="L47" s="26">
        <f>H47*$D$5</f>
        <v>345.762499999999989</v>
      </c>
      <c r="M47" s="28">
        <f>L47/1000</f>
        <v>0.345762499999999973</v>
      </c>
    </row>
    <row r="48" spans="1:13">
      <c r="A48" s="10" t="s">
        <v>141</v>
      </c>
      <c r="B48" s="10" t="n">
        <v>150</v>
      </c>
      <c r="C48" s="11" t="n">
        <v>55</v>
      </c>
      <c r="D48" s="11" t="n">
        <v>15</v>
      </c>
      <c r="E48" s="12" t="n">
        <v>2</v>
      </c>
      <c r="F48" s="13">
        <f>F34-100-90-30</f>
        <v>280.470000000000027</v>
      </c>
      <c r="G48" s="13">
        <f>G34-100-90-30</f>
        <v>281</v>
      </c>
      <c r="H48" s="13">
        <f>G48*(E48)/1000000*7850*1+G48/1000*0.275</f>
        <v>4.48897499999999994</v>
      </c>
      <c r="I48" s="13">
        <f>G48*(E48-0.22)/1000000*7850*1+G48/1000*0.275</f>
        <v>4.00368800000000036</v>
      </c>
      <c r="J48" s="13">
        <f>G48*(E48+0.22)/1000000*7850*1+G48/1000*0.275</f>
        <v>4.97426200000000041</v>
      </c>
      <c r="K48" s="24" t="n">
        <v>1</v>
      </c>
      <c r="L48" s="26">
        <f>H48*$D$5</f>
        <v>280.560937500000023</v>
      </c>
      <c r="M48" s="28">
        <f>L48/1000</f>
        <v>0.280560937499999987</v>
      </c>
    </row>
    <row r="49" spans="1:13">
      <c r="A49" s="10" t="s">
        <v>142</v>
      </c>
      <c r="B49" s="10" t="n">
        <v>150</v>
      </c>
      <c r="C49" s="11" t="n">
        <v>55</v>
      </c>
      <c r="D49" s="11" t="n">
        <v>15</v>
      </c>
      <c r="E49" s="12" t="n">
        <v>1.5</v>
      </c>
      <c r="F49" s="13">
        <f>F35-100-90-30</f>
        <v>283.740000000000009</v>
      </c>
      <c r="G49" s="13">
        <f>G35-100-90-30</f>
        <v>284</v>
      </c>
      <c r="H49" s="13">
        <f>G49*(E49)/1000000*7850*1+G49/1000*0.275</f>
        <v>3.42220000000000013</v>
      </c>
      <c r="I49" s="13">
        <f>G49*(E49-0.22)/1000000*7850*1+G49/1000*0.275</f>
        <v>2.93173199999999987</v>
      </c>
      <c r="J49" s="13">
        <f>G49*(E49+0.22)/1000000*7850*1+G49/1000*0.275</f>
        <v>3.91266800000000003</v>
      </c>
      <c r="K49" s="24" t="n">
        <v>1</v>
      </c>
      <c r="L49" s="26">
        <f>H49*$D$5</f>
        <v>213.887499999999989</v>
      </c>
      <c r="M49" s="28">
        <f>L49/1000</f>
        <v>0.213887500000000008</v>
      </c>
    </row>
    <row r="50" spans="1:13">
      <c r="A50" s="10" t="s">
        <v>143</v>
      </c>
      <c r="B50" s="10" t="n">
        <v>100</v>
      </c>
      <c r="C50" s="11" t="n">
        <v>55</v>
      </c>
      <c r="D50" s="11" t="n">
        <v>15</v>
      </c>
      <c r="E50" s="12" t="n">
        <v>2</v>
      </c>
      <c r="F50" s="13">
        <f>F34-150-90-30</f>
        <v>230.469999999999999</v>
      </c>
      <c r="G50" s="13">
        <f>G34-150-90-30</f>
        <v>231</v>
      </c>
      <c r="H50" s="13">
        <f>G50*(E50)/1000000*7850*1+G50/1000*0.275</f>
        <v>3.69022499999999987</v>
      </c>
      <c r="I50" s="13">
        <f>G50*(E50-0.22)/1000000*7850*1+G50/1000*0.275</f>
        <v>3.29128800000000021</v>
      </c>
      <c r="J50" s="13">
        <f>G50*(E50+0.22)/1000000*7850*1+G50/1000*0.275</f>
        <v>4.08916199999999996</v>
      </c>
      <c r="K50" s="24" t="n">
        <v>1</v>
      </c>
      <c r="L50" s="26">
        <f>H50*$D$5</f>
        <v>230.639062499999994</v>
      </c>
      <c r="M50" s="28">
        <f>L50/1000</f>
        <v>0.230639062499999969</v>
      </c>
    </row>
    <row r="51" spans="1:13">
      <c r="A51" s="10" t="s">
        <v>144</v>
      </c>
      <c r="B51" s="10" t="n">
        <v>100</v>
      </c>
      <c r="C51" s="11" t="n">
        <v>55</v>
      </c>
      <c r="D51" s="11" t="n">
        <v>15</v>
      </c>
      <c r="E51" s="12" t="n">
        <v>1.5</v>
      </c>
      <c r="F51" s="13">
        <f>F35-150-90-30</f>
        <v>233.740000000000009</v>
      </c>
      <c r="G51" s="13">
        <f>G35-150-90-30</f>
        <v>234</v>
      </c>
      <c r="H51" s="13">
        <f>G51*(E51)/1000000*7850*1+G51/1000*0.275</f>
        <v>2.8197000000000001</v>
      </c>
      <c r="I51" s="13">
        <f>G51*(E51-0.22)/1000000*7850*1+G51/1000*0.275</f>
        <v>2.41558200000000012</v>
      </c>
      <c r="J51" s="13">
        <f>G51*(E51+0.22)/1000000*7850*1+G51/1000*0.275</f>
        <v>3.22381800000000007</v>
      </c>
      <c r="K51" s="24" t="n">
        <v>1</v>
      </c>
      <c r="L51" s="26">
        <f>H51*$D$5</f>
        <v>176.231249999999989</v>
      </c>
      <c r="M51" s="28">
        <f>L51/1000</f>
        <v>0.176231250000000017</v>
      </c>
    </row>
    <row r="52" spans="1:13">
      <c r="A52" s="10" t="s">
        <v>145</v>
      </c>
      <c r="B52" s="10" t="n">
        <v>300</v>
      </c>
      <c r="C52" s="11" t="n">
        <v>100</v>
      </c>
      <c r="D52" s="11" t="n">
        <v>30</v>
      </c>
      <c r="E52" s="12" t="n">
        <v>3</v>
      </c>
      <c r="F52" s="13">
        <f>F72+50</f>
        <v>537.92999999999995</v>
      </c>
      <c r="G52" s="13">
        <f>G72+50</f>
        <v>538</v>
      </c>
      <c r="H52" s="13">
        <f>G52*(E52)/1000000*7850*1+G52/1000*0.275</f>
        <v>12.81785</v>
      </c>
      <c r="I52" s="13">
        <f>G52*(E52-0.22)/1000000*7850*1+G52/1000*0.275</f>
        <v>11.8887239999999998</v>
      </c>
      <c r="J52" s="13">
        <f>G52*(E52+0.22)/1000000*7850*1+G52/1000*0.275</f>
        <v>13.7469760000000001</v>
      </c>
      <c r="K52" s="24" t="n">
        <v>1</v>
      </c>
      <c r="L52" s="26">
        <f>H52*$D$5</f>
        <v>801.115625000000023</v>
      </c>
      <c r="M52" s="28">
        <f>L52/1000</f>
        <v>0.801115624999999909</v>
      </c>
    </row>
    <row r="53" spans="1:13">
      <c r="A53" s="10" t="s">
        <v>146</v>
      </c>
      <c r="B53" s="10" t="n">
        <v>300</v>
      </c>
      <c r="C53" s="11" t="n">
        <v>100</v>
      </c>
      <c r="D53" s="11" t="n">
        <v>30</v>
      </c>
      <c r="E53" s="12" t="n">
        <v>2.5</v>
      </c>
      <c r="F53" s="13">
        <f>F73+50</f>
        <v>540.889999999999986</v>
      </c>
      <c r="G53" s="13">
        <f>G73+50</f>
        <v>541</v>
      </c>
      <c r="H53" s="13">
        <f>G53*(E53)/1000000*7850*1+G53/1000*0.275</f>
        <v>10.7659000000000002</v>
      </c>
      <c r="I53" s="13">
        <f>G53*(E53-0.22)/1000000*7850*1+G53/1000*0.275</f>
        <v>9.8315929999999998</v>
      </c>
      <c r="J53" s="13">
        <f>G53*(E53+0.22)/1000000*7850*1+G53/1000*0.275</f>
        <v>11.7002070000000007</v>
      </c>
      <c r="K53" s="24" t="n">
        <v>1</v>
      </c>
      <c r="L53" s="26">
        <f>H53*$D$5</f>
        <v>672.868749999999977</v>
      </c>
      <c r="M53" s="28">
        <f>L53/1000</f>
        <v>0.672868750000000038</v>
      </c>
    </row>
    <row r="54" spans="1:13">
      <c r="A54" s="10" t="s">
        <v>147</v>
      </c>
      <c r="B54" s="10" t="n">
        <v>300</v>
      </c>
      <c r="C54" s="11" t="n">
        <v>100</v>
      </c>
      <c r="D54" s="11" t="n">
        <v>30</v>
      </c>
      <c r="E54" s="12" t="n">
        <v>2</v>
      </c>
      <c r="F54" s="13">
        <f>F74+50</f>
        <v>543.850000000000023</v>
      </c>
      <c r="G54" s="13">
        <f>G74+50</f>
        <v>544</v>
      </c>
      <c r="H54" s="13">
        <f>G54*(E54)/1000000*7850*1+G54/1000*0.275</f>
        <v>8.69040000000000035</v>
      </c>
      <c r="I54" s="13">
        <f>G54*(E54-0.22)/1000000*7850*1+G54/1000*0.275</f>
        <v>7.75091199999999958</v>
      </c>
      <c r="J54" s="13">
        <f>G54*(E54+0.22)/1000000*7850*1+G54/1000*0.275</f>
        <v>9.62988799999999934</v>
      </c>
      <c r="K54" s="24" t="n">
        <v>1</v>
      </c>
      <c r="L54" s="26">
        <f>H54*$D$5</f>
        <v>543.149999999999977</v>
      </c>
      <c r="M54" s="28">
        <f>L54/1000</f>
        <v>0.543149999999999977</v>
      </c>
    </row>
    <row r="55" spans="1:13">
      <c r="A55" s="10" t="s">
        <v>148</v>
      </c>
      <c r="B55" s="10" t="n">
        <v>300</v>
      </c>
      <c r="C55" s="11" t="n">
        <v>100</v>
      </c>
      <c r="D55" s="11" t="n">
        <v>30</v>
      </c>
      <c r="E55" s="12" t="n">
        <v>1.5</v>
      </c>
      <c r="F55" s="13">
        <f>F75+50</f>
        <v>546.82000000000005</v>
      </c>
      <c r="G55" s="13">
        <f>G75+50</f>
        <v>547</v>
      </c>
      <c r="H55" s="13">
        <f>G55*(E55)/1000000*7850*1+G55/1000*0.275</f>
        <v>6.59135000000000026</v>
      </c>
      <c r="I55" s="13">
        <f>G55*(E55-0.22)/1000000*7850*1+G55/1000*0.275</f>
        <v>5.64668100000000006</v>
      </c>
      <c r="J55" s="13">
        <f>G55*(E55+0.22)/1000000*7850*1+G55/1000*0.275</f>
        <v>7.53601899999999958</v>
      </c>
      <c r="K55" s="24" t="n">
        <v>1</v>
      </c>
      <c r="L55" s="26">
        <f>H55*$D$5</f>
        <v>411.959375000000023</v>
      </c>
      <c r="M55" s="28">
        <f>L55/1000</f>
        <v>0.411959374999999994</v>
      </c>
    </row>
    <row r="56" spans="1:13">
      <c r="A56" s="10" t="s">
        <v>149</v>
      </c>
      <c r="B56" s="10" t="n">
        <v>300</v>
      </c>
      <c r="C56" s="11" t="n">
        <v>100</v>
      </c>
      <c r="D56" s="11" t="n">
        <v>25</v>
      </c>
      <c r="E56" s="12" t="n">
        <v>3</v>
      </c>
      <c r="F56" s="13">
        <f>F72+50-10</f>
        <v>527.92999999999995</v>
      </c>
      <c r="G56" s="13">
        <f>G72+50-10</f>
        <v>528</v>
      </c>
      <c r="H56" s="13">
        <f>G56*(E56)/1000000*7850*1+G56/1000*0.275</f>
        <v>12.5795999999999992</v>
      </c>
      <c r="I56" s="13">
        <f>G56*(E56-0.22)/1000000*7850*1+G56/1000*0.275</f>
        <v>11.6677440000000008</v>
      </c>
      <c r="J56" s="13">
        <f>G56*(E56+0.22)/1000000*7850*1+G56/1000*0.275</f>
        <v>13.4914559999999994</v>
      </c>
      <c r="K56" s="24" t="n">
        <v>1</v>
      </c>
      <c r="L56" s="26">
        <f>H56*$D$5</f>
        <v>786.225000000000023</v>
      </c>
      <c r="M56" s="28">
        <f>L56/1000</f>
        <v>0.786224999999999952</v>
      </c>
    </row>
    <row r="57" spans="1:13">
      <c r="A57" s="10" t="s">
        <v>150</v>
      </c>
      <c r="B57" s="10" t="n">
        <v>300</v>
      </c>
      <c r="C57" s="11" t="n">
        <v>100</v>
      </c>
      <c r="D57" s="11" t="n">
        <v>25</v>
      </c>
      <c r="E57" s="12" t="n">
        <v>2.5</v>
      </c>
      <c r="F57" s="13">
        <f>F73+50-10</f>
        <v>530.889999999999986</v>
      </c>
      <c r="G57" s="13">
        <f>G73+50-10</f>
        <v>531</v>
      </c>
      <c r="H57" s="13">
        <f>G57*(E57)/1000000*7850*1+G57/1000*0.275</f>
        <v>10.5669000000000004</v>
      </c>
      <c r="I57" s="13">
        <f>G57*(E57-0.22)/1000000*7850*1+G57/1000*0.275</f>
        <v>9.64986299999999986</v>
      </c>
      <c r="J57" s="13">
        <f>G57*(E57+0.22)/1000000*7850*1+G57/1000*0.275</f>
        <v>11.4839369999999992</v>
      </c>
      <c r="K57" s="24" t="n">
        <v>1</v>
      </c>
      <c r="L57" s="26">
        <f>H57*$D$5</f>
        <v>660.431249999999977</v>
      </c>
      <c r="M57" s="28">
        <f>L57/1000</f>
        <v>0.66043125000000007</v>
      </c>
    </row>
    <row r="58" spans="1:13">
      <c r="A58" s="10" t="s">
        <v>151</v>
      </c>
      <c r="B58" s="10" t="n">
        <v>300</v>
      </c>
      <c r="C58" s="11" t="n">
        <v>100</v>
      </c>
      <c r="D58" s="11" t="n">
        <v>25</v>
      </c>
      <c r="E58" s="12" t="n">
        <v>2</v>
      </c>
      <c r="F58" s="13">
        <f>F74+50-10</f>
        <v>533.850000000000023</v>
      </c>
      <c r="G58" s="13">
        <f>G74+50-10</f>
        <v>534</v>
      </c>
      <c r="H58" s="13">
        <f>G58*(E58)/1000000*7850*1+G58/1000*0.275</f>
        <v>8.53064999999999962</v>
      </c>
      <c r="I58" s="13">
        <f>G58*(E58-0.22)/1000000*7850*1+G58/1000*0.275</f>
        <v>7.60843199999999964</v>
      </c>
      <c r="J58" s="13">
        <f>G58*(E58+0.22)/1000000*7850*1+G58/1000*0.275</f>
        <v>9.45286800000000049</v>
      </c>
      <c r="K58" s="24" t="n">
        <v>1</v>
      </c>
      <c r="L58" s="26">
        <f>H58*$D$5</f>
        <v>533.165624999999977</v>
      </c>
      <c r="M58" s="28">
        <f>L58/1000</f>
        <v>0.533165624999999999</v>
      </c>
    </row>
    <row r="59" spans="1:13">
      <c r="A59" s="10" t="s">
        <v>152</v>
      </c>
      <c r="B59" s="10" t="n">
        <v>300</v>
      </c>
      <c r="C59" s="11" t="n">
        <v>100</v>
      </c>
      <c r="D59" s="11" t="n">
        <v>25</v>
      </c>
      <c r="E59" s="12" t="n">
        <v>1.5</v>
      </c>
      <c r="F59" s="13">
        <f>F75+50-10</f>
        <v>536.82000000000005</v>
      </c>
      <c r="G59" s="13">
        <f>G75+50-10</f>
        <v>537</v>
      </c>
      <c r="H59" s="13">
        <f>G59*(E59)/1000000*7850*1+G59/1000*0.275</f>
        <v>6.47085000000000043</v>
      </c>
      <c r="I59" s="13">
        <f>G59*(E59-0.22)/1000000*7850*1+G59/1000*0.275</f>
        <v>5.54345100000000013</v>
      </c>
      <c r="J59" s="13">
        <f>G59*(E59+0.22)/1000000*7850*1+G59/1000*0.275</f>
        <v>7.39824899999999985</v>
      </c>
      <c r="K59" s="24" t="n">
        <v>1</v>
      </c>
      <c r="L59" s="26">
        <f>H59*$D$5</f>
        <v>404.428125000000023</v>
      </c>
      <c r="M59" s="28">
        <f>L59/1000</f>
        <v>0.404428125000000005</v>
      </c>
    </row>
    <row r="60" spans="1:13">
      <c r="A60" s="10" t="s">
        <v>153</v>
      </c>
      <c r="B60" s="10" t="n">
        <v>300</v>
      </c>
      <c r="C60" s="11" t="n">
        <v>75</v>
      </c>
      <c r="D60" s="11" t="n">
        <v>25</v>
      </c>
      <c r="E60" s="12" t="n">
        <v>3</v>
      </c>
      <c r="F60" s="13">
        <f>F72+50-50-10</f>
        <v>477.930000000000007</v>
      </c>
      <c r="G60" s="13">
        <f>G72+50-50-10</f>
        <v>478</v>
      </c>
      <c r="H60" s="13">
        <f>G60*(E60)/1000000*7850*1+G60/1000*0.275</f>
        <v>11.3883500000000009</v>
      </c>
      <c r="I60" s="13">
        <f>G60*(E60-0.22)/1000000*7850*1+G60/1000*0.275</f>
        <v>10.5628440000000001</v>
      </c>
      <c r="J60" s="13">
        <f>G60*(E60+0.22)/1000000*7850*1+G60/1000*0.275</f>
        <v>12.2138559999999998</v>
      </c>
      <c r="K60" s="24" t="n">
        <v>1</v>
      </c>
      <c r="L60" s="26">
        <f>H60*$D$5</f>
        <v>711.771875000000023</v>
      </c>
      <c r="M60" s="28">
        <f>L60/1000</f>
        <v>0.711771875000000076</v>
      </c>
    </row>
    <row r="61" spans="1:13">
      <c r="A61" s="10" t="s">
        <v>154</v>
      </c>
      <c r="B61" s="10" t="n">
        <v>300</v>
      </c>
      <c r="C61" s="11" t="n">
        <v>75</v>
      </c>
      <c r="D61" s="11" t="n">
        <v>25</v>
      </c>
      <c r="E61" s="12" t="n">
        <v>2.5</v>
      </c>
      <c r="F61" s="13">
        <f>F73+50-50-10</f>
        <v>480.889999999999986</v>
      </c>
      <c r="G61" s="13">
        <f>G73+50-50-10</f>
        <v>481</v>
      </c>
      <c r="H61" s="13">
        <f>G61*(E61)/1000000*7850*1+G61/1000*0.275</f>
        <v>9.57189999999999941</v>
      </c>
      <c r="I61" s="13">
        <f>G61*(E61-0.22)/1000000*7850*1+G61/1000*0.275</f>
        <v>8.74121300000000012</v>
      </c>
      <c r="J61" s="13">
        <f>G61*(E61+0.22)/1000000*7850*1+G61/1000*0.275</f>
        <v>10.4025870000000005</v>
      </c>
      <c r="K61" s="24" t="n">
        <v>1</v>
      </c>
      <c r="L61" s="26">
        <f>H61*$D$5</f>
        <v>598.243749999999977</v>
      </c>
      <c r="M61" s="28">
        <f>L61/1000</f>
        <v>0.598243749999999963</v>
      </c>
    </row>
    <row r="62" spans="1:13">
      <c r="A62" s="10" t="s">
        <v>155</v>
      </c>
      <c r="B62" s="10" t="n">
        <v>300</v>
      </c>
      <c r="C62" s="11" t="n">
        <v>75</v>
      </c>
      <c r="D62" s="11" t="n">
        <v>25</v>
      </c>
      <c r="E62" s="12" t="n">
        <v>2</v>
      </c>
      <c r="F62" s="13">
        <f>F74+50-50-10</f>
        <v>483.850000000000023</v>
      </c>
      <c r="G62" s="13">
        <f>G74+50-50-10</f>
        <v>484</v>
      </c>
      <c r="H62" s="13">
        <f>G62*(E62)/1000000*7850*1+G62/1000*0.275</f>
        <v>7.73190000000000044</v>
      </c>
      <c r="I62" s="13">
        <f>G62*(E62-0.22)/1000000*7850*1+G62/1000*0.275</f>
        <v>6.89603199999999994</v>
      </c>
      <c r="J62" s="13">
        <f>G62*(E62+0.22)/1000000*7850*1+G62/1000*0.275</f>
        <v>8.56776799999999916</v>
      </c>
      <c r="K62" s="24" t="n">
        <v>1</v>
      </c>
      <c r="L62" s="26">
        <f>H62*$D$5</f>
        <v>483.243749999999977</v>
      </c>
      <c r="M62" s="28">
        <f>L62/1000</f>
        <v>0.483243750000000016</v>
      </c>
    </row>
    <row r="63" spans="1:13">
      <c r="A63" s="10" t="s">
        <v>156</v>
      </c>
      <c r="B63" s="10" t="n">
        <v>300</v>
      </c>
      <c r="C63" s="11" t="n">
        <v>75</v>
      </c>
      <c r="D63" s="11" t="n">
        <v>25</v>
      </c>
      <c r="E63" s="12" t="n">
        <v>1.5</v>
      </c>
      <c r="F63" s="13">
        <f>F75+50-50-10</f>
        <v>486.819999999999993</v>
      </c>
      <c r="G63" s="13">
        <f>G75+50-50-10</f>
        <v>487</v>
      </c>
      <c r="H63" s="13">
        <f>G63*(E63)/1000000*7850*1+G63/1000*0.275</f>
        <v>5.8683500000000004</v>
      </c>
      <c r="I63" s="13">
        <f>G63*(E63-0.22)/1000000*7850*1+G63/1000*0.275</f>
        <v>5.02730099999999958</v>
      </c>
      <c r="J63" s="13">
        <f>G63*(E63+0.22)/1000000*7850*1+G63/1000*0.275</f>
        <v>6.70939900000000033</v>
      </c>
      <c r="K63" s="24" t="n">
        <v>1</v>
      </c>
      <c r="L63" s="26">
        <f>H63*$D$5</f>
        <v>366.771875000000023</v>
      </c>
      <c r="M63" s="28">
        <f>L63/1000</f>
        <v>0.366771875000000014</v>
      </c>
    </row>
    <row r="64" spans="1:13">
      <c r="A64" s="10" t="s">
        <v>157</v>
      </c>
      <c r="B64" s="10" t="n">
        <v>280</v>
      </c>
      <c r="C64" s="11" t="n">
        <v>100</v>
      </c>
      <c r="D64" s="11" t="n">
        <v>25</v>
      </c>
      <c r="E64" s="12" t="n">
        <v>3</v>
      </c>
      <c r="F64" s="13">
        <f>F72+30-10</f>
        <v>507.930000000000007</v>
      </c>
      <c r="G64" s="13">
        <f>G72+30-10</f>
        <v>508</v>
      </c>
      <c r="H64" s="13">
        <f>G64*(E64)/1000000*7850*1+G64/1000*0.275</f>
        <v>12.1030999999999995</v>
      </c>
      <c r="I64" s="13">
        <f>G64*(E64-0.22)/1000000*7850*1+G64/1000*0.275</f>
        <v>11.2257840000000009</v>
      </c>
      <c r="J64" s="13">
        <f>G64*(E64+0.22)/1000000*7850*1+G64/1000*0.275</f>
        <v>12.980416</v>
      </c>
      <c r="K64" s="24" t="n">
        <v>1</v>
      </c>
      <c r="L64" s="26">
        <f>H64*$D$5</f>
        <v>756.443750000000023</v>
      </c>
      <c r="M64" s="28">
        <f>L64/1000</f>
        <v>0.756443749999999948</v>
      </c>
    </row>
    <row r="65" spans="1:13">
      <c r="A65" s="10" t="s">
        <v>158</v>
      </c>
      <c r="B65" s="10" t="n">
        <v>280</v>
      </c>
      <c r="C65" s="11" t="n">
        <v>100</v>
      </c>
      <c r="D65" s="11" t="n">
        <v>25</v>
      </c>
      <c r="E65" s="12" t="n">
        <v>2.5</v>
      </c>
      <c r="F65" s="13">
        <f>F73+30-10</f>
        <v>510.889999999999986</v>
      </c>
      <c r="G65" s="13">
        <f>G73+30-10</f>
        <v>511</v>
      </c>
      <c r="H65" s="13">
        <f>G65*(E65)/1000000*7850*1+G65/1000*0.275</f>
        <v>10.1689000000000007</v>
      </c>
      <c r="I65" s="13">
        <f>G65*(E65-0.22)/1000000*7850*1+G65/1000*0.275</f>
        <v>9.28640299999999996</v>
      </c>
      <c r="J65" s="13">
        <f>G65*(E65+0.22)/1000000*7850*1+G65/1000*0.275</f>
        <v>11.0513969999999997</v>
      </c>
      <c r="K65" s="24" t="n">
        <v>1</v>
      </c>
      <c r="L65" s="26">
        <f>H65*$D$5</f>
        <v>635.556249999999977</v>
      </c>
      <c r="M65" s="28">
        <f>L65/1000</f>
        <v>0.635556250000000045</v>
      </c>
    </row>
    <row r="66" spans="1:13">
      <c r="A66" s="10" t="s">
        <v>159</v>
      </c>
      <c r="B66" s="10" t="n">
        <v>280</v>
      </c>
      <c r="C66" s="11" t="n">
        <v>100</v>
      </c>
      <c r="D66" s="11" t="n">
        <v>25</v>
      </c>
      <c r="E66" s="12" t="n">
        <v>2</v>
      </c>
      <c r="F66" s="13">
        <f>F74+30-10</f>
        <v>513.850000000000023</v>
      </c>
      <c r="G66" s="13">
        <f>G74+30-10</f>
        <v>514</v>
      </c>
      <c r="H66" s="13">
        <f>G66*(E66)/1000000*7850*1+G66/1000*0.275</f>
        <v>8.21114999999999995</v>
      </c>
      <c r="I66" s="13">
        <f>G66*(E66-0.22)/1000000*7850*1+G66/1000*0.275</f>
        <v>7.32347199999999976</v>
      </c>
      <c r="J66" s="13">
        <f>G66*(E66+0.22)/1000000*7850*1+G66/1000*0.275</f>
        <v>9.09882799999999925</v>
      </c>
      <c r="K66" s="24" t="n">
        <v>1</v>
      </c>
      <c r="L66" s="26">
        <f>H66*$D$5</f>
        <v>513.196874999999977</v>
      </c>
      <c r="M66" s="28">
        <f>L66/1000</f>
        <v>0.513196875000000041</v>
      </c>
    </row>
    <row r="67" spans="1:13">
      <c r="A67" s="10" t="s">
        <v>160</v>
      </c>
      <c r="B67" s="10" t="n">
        <v>280</v>
      </c>
      <c r="C67" s="11" t="n">
        <v>100</v>
      </c>
      <c r="D67" s="11" t="n">
        <v>25</v>
      </c>
      <c r="E67" s="12" t="n">
        <v>1.5</v>
      </c>
      <c r="F67" s="13">
        <f>F75+30-10</f>
        <v>516.82000000000005</v>
      </c>
      <c r="G67" s="13">
        <f>G75+30-10</f>
        <v>517</v>
      </c>
      <c r="H67" s="13">
        <f>G67*(E67)/1000000*7850*1+G67/1000*0.275</f>
        <v>6.22984999999999989</v>
      </c>
      <c r="I67" s="13">
        <f>G67*(E67-0.22)/1000000*7850*1+G67/1000*0.275</f>
        <v>5.33699100000000026</v>
      </c>
      <c r="J67" s="13">
        <f>G67*(E67+0.22)/1000000*7850*1+G67/1000*0.275</f>
        <v>7.1227090000000004</v>
      </c>
      <c r="K67" s="24" t="n">
        <v>1</v>
      </c>
      <c r="L67" s="26">
        <f>H67*$D$5</f>
        <v>389.365625000000023</v>
      </c>
      <c r="M67" s="28">
        <f>L67/1000</f>
        <v>0.389365624999999973</v>
      </c>
    </row>
    <row r="68" spans="1:13">
      <c r="A68" s="10" t="s">
        <v>161</v>
      </c>
      <c r="B68" s="10" t="n">
        <v>280</v>
      </c>
      <c r="C68" s="11" t="n">
        <v>75</v>
      </c>
      <c r="D68" s="11" t="n">
        <v>25</v>
      </c>
      <c r="E68" s="12" t="n">
        <v>3</v>
      </c>
      <c r="F68" s="13">
        <f>F72+30-50-10</f>
        <v>457.930000000000007</v>
      </c>
      <c r="G68" s="13">
        <f>G72+30-50-10</f>
        <v>458</v>
      </c>
      <c r="H68" s="13">
        <f>G68*(E68)/1000000*7850*1+G68/1000*0.275</f>
        <v>10.9118499999999994</v>
      </c>
      <c r="I68" s="13">
        <f>G68*(E68-0.22)/1000000*7850*1+G68/1000*0.275</f>
        <v>10.1208840000000002</v>
      </c>
      <c r="J68" s="13">
        <f>G68*(E68+0.22)/1000000*7850*1+G68/1000*0.275</f>
        <v>11.7028160000000003</v>
      </c>
      <c r="K68" s="24" t="n">
        <v>1</v>
      </c>
      <c r="L68" s="26">
        <f>H68*$D$5</f>
        <v>681.990625000000023</v>
      </c>
      <c r="M68" s="28">
        <f>L68/1000</f>
        <v>0.681990624999999984</v>
      </c>
    </row>
    <row r="69" spans="1:13">
      <c r="A69" s="10" t="s">
        <v>162</v>
      </c>
      <c r="B69" s="10" t="n">
        <v>280</v>
      </c>
      <c r="C69" s="11" t="n">
        <v>75</v>
      </c>
      <c r="D69" s="11" t="n">
        <v>25</v>
      </c>
      <c r="E69" s="12" t="n">
        <v>2.5</v>
      </c>
      <c r="F69" s="13">
        <f>F73+30-50-10</f>
        <v>460.889999999999986</v>
      </c>
      <c r="G69" s="13">
        <f>G73+30-50-10</f>
        <v>461</v>
      </c>
      <c r="H69" s="13">
        <f>G69*(E69)/1000000*7850*1+G69/1000*0.275</f>
        <v>9.17389999999999972</v>
      </c>
      <c r="I69" s="13">
        <f>G69*(E69-0.22)/1000000*7850*1+G69/1000*0.275</f>
        <v>8.37775300000000023</v>
      </c>
      <c r="J69" s="13">
        <f>G69*(E69+0.22)/1000000*7850*1+G69/1000*0.275</f>
        <v>9.97004699999999922</v>
      </c>
      <c r="K69" s="24" t="n">
        <v>1</v>
      </c>
      <c r="L69" s="26">
        <f>H69*$D$5</f>
        <v>573.368749999999977</v>
      </c>
      <c r="M69" s="28">
        <f>L69/1000</f>
        <v>0.573368750000000027</v>
      </c>
    </row>
    <row r="70" spans="1:13">
      <c r="A70" s="10" t="s">
        <v>163</v>
      </c>
      <c r="B70" s="10" t="n">
        <v>280</v>
      </c>
      <c r="C70" s="11" t="n">
        <v>75</v>
      </c>
      <c r="D70" s="11" t="n">
        <v>25</v>
      </c>
      <c r="E70" s="12" t="n">
        <v>2</v>
      </c>
      <c r="F70" s="13">
        <f>F74+30-50-10</f>
        <v>463.850000000000023</v>
      </c>
      <c r="G70" s="13">
        <f>G74+30-50-10</f>
        <v>464</v>
      </c>
      <c r="H70" s="13">
        <f>G70*(E70)/1000000*7850*1+G70/1000*0.275</f>
        <v>7.41239999999999988</v>
      </c>
      <c r="I70" s="13">
        <f>G70*(E70-0.22)/1000000*7850*1+G70/1000*0.275</f>
        <v>6.61107200000000006</v>
      </c>
      <c r="J70" s="13">
        <f>G70*(E70+0.22)/1000000*7850*1+G70/1000*0.275</f>
        <v>8.2137279999999997</v>
      </c>
      <c r="K70" s="24" t="n">
        <v>1</v>
      </c>
      <c r="L70" s="26">
        <f>H70*$D$5</f>
        <v>463.274999999999977</v>
      </c>
      <c r="M70" s="28">
        <f>L70/1000</f>
        <v>0.46327499999999997</v>
      </c>
    </row>
    <row r="71" spans="1:13">
      <c r="A71" s="10" t="s">
        <v>164</v>
      </c>
      <c r="B71" s="10" t="n">
        <v>280</v>
      </c>
      <c r="C71" s="11" t="n">
        <v>75</v>
      </c>
      <c r="D71" s="11" t="n">
        <v>25</v>
      </c>
      <c r="E71" s="12" t="n">
        <v>1.5</v>
      </c>
      <c r="F71" s="13">
        <f>F75+30-50-10</f>
        <v>466.819999999999993</v>
      </c>
      <c r="G71" s="13">
        <f>G75+30-50-10</f>
        <v>467</v>
      </c>
      <c r="H71" s="13">
        <f>G71*(E71)/1000000*7850*1+G71/1000*0.275</f>
        <v>5.62734999999999985</v>
      </c>
      <c r="I71" s="13">
        <f>G71*(E71-0.22)/1000000*7850*1+G71/1000*0.275</f>
        <v>4.82084099999999971</v>
      </c>
      <c r="J71" s="13">
        <f>G71*(E71+0.22)/1000000*7850*1+G71/1000*0.275</f>
        <v>6.43385899999999999</v>
      </c>
      <c r="K71" s="24" t="n">
        <v>1</v>
      </c>
      <c r="L71" s="26">
        <f>H71*$D$5</f>
        <v>351.709375000000023</v>
      </c>
      <c r="M71" s="28">
        <f>L71/1000</f>
        <v>0.351709374999999991</v>
      </c>
    </row>
    <row r="72" spans="1:13">
      <c r="A72" s="14" t="s">
        <v>165</v>
      </c>
      <c r="B72" s="14" t="n">
        <v>250</v>
      </c>
      <c r="C72" s="15" t="n">
        <v>100</v>
      </c>
      <c r="D72" s="15" t="n">
        <v>30</v>
      </c>
      <c r="E72" s="16" t="n">
        <v>3</v>
      </c>
      <c r="F72" s="17" t="n">
        <v>487.930000000000007</v>
      </c>
      <c r="G72" s="17" t="n">
        <v>488</v>
      </c>
      <c r="H72" s="17">
        <f>G72*(E72)/1000000*7850*1+G72/1000*0.275</f>
        <v>11.6265999999999998</v>
      </c>
      <c r="I72" s="17">
        <f>G72*(E72-0.22)/1000000*7850*1+G72/1000*0.275</f>
        <v>10.7838239999999992</v>
      </c>
      <c r="J72" s="17">
        <f>G72*(E72+0.22)/1000000*7850*1+G72/1000*0.275</f>
        <v>12.4693760000000005</v>
      </c>
      <c r="K72" s="24" t="n">
        <v>1</v>
      </c>
      <c r="L72" s="26">
        <f>H72*$D$5</f>
        <v>726.662500000000023</v>
      </c>
      <c r="M72" s="28">
        <f>L72/1000</f>
        <v>0.726662499999999945</v>
      </c>
    </row>
    <row r="73" spans="1:13">
      <c r="A73" s="14" t="s">
        <v>166</v>
      </c>
      <c r="B73" s="14" t="n">
        <v>250</v>
      </c>
      <c r="C73" s="15" t="n">
        <v>100</v>
      </c>
      <c r="D73" s="15" t="n">
        <v>30</v>
      </c>
      <c r="E73" s="16" t="n">
        <v>2.5</v>
      </c>
      <c r="F73" s="17" t="n">
        <v>490.889999999999986</v>
      </c>
      <c r="G73" s="17" t="n">
        <v>491</v>
      </c>
      <c r="H73" s="17">
        <f>G73*(E73)/1000000*7850*1+G73/1000*0.275</f>
        <v>9.77089999999999925</v>
      </c>
      <c r="I73" s="17">
        <f>G73*(E73-0.22)/1000000*7850*1+G73/1000*0.275</f>
        <v>8.92294300000000007</v>
      </c>
      <c r="J73" s="17">
        <f>G73*(E73+0.22)/1000000*7850*1+G73/1000*0.275</f>
        <v>10.6188570000000002</v>
      </c>
      <c r="K73" s="24" t="n">
        <v>1</v>
      </c>
      <c r="L73" s="26">
        <f>H73*$D$5</f>
        <v>610.681249999999977</v>
      </c>
      <c r="M73" s="28">
        <f>L73/1000</f>
        <v>0.610681249999999931</v>
      </c>
    </row>
    <row r="74" spans="1:13">
      <c r="A74" s="14" t="s">
        <v>167</v>
      </c>
      <c r="B74" s="14" t="n">
        <v>250</v>
      </c>
      <c r="C74" s="15" t="n">
        <v>100</v>
      </c>
      <c r="D74" s="15" t="n">
        <v>30</v>
      </c>
      <c r="E74" s="16" t="n">
        <v>2</v>
      </c>
      <c r="F74" s="17" t="n">
        <v>493.850000000000023</v>
      </c>
      <c r="G74" s="17" t="n">
        <v>494</v>
      </c>
      <c r="H74" s="17">
        <f>G74*(E74)/1000000*7850*1+G74/1000*0.275</f>
        <v>7.89165000000000028</v>
      </c>
      <c r="I74" s="17">
        <f>G74*(E74-0.22)/1000000*7850*1+G74/1000*0.275</f>
        <v>7.03851199999999988</v>
      </c>
      <c r="J74" s="17">
        <f>G74*(E74+0.22)/1000000*7850*1+G74/1000*0.275</f>
        <v>8.74478799999999978</v>
      </c>
      <c r="K74" s="24" t="n">
        <v>1</v>
      </c>
      <c r="L74" s="26">
        <f>H74*$D$5</f>
        <v>493.228124999999977</v>
      </c>
      <c r="M74" s="28">
        <f>L74/1000</f>
        <v>0.493228124999999995</v>
      </c>
    </row>
    <row r="75" spans="1:13">
      <c r="A75" s="14" t="s">
        <v>168</v>
      </c>
      <c r="B75" s="14" t="n">
        <v>250</v>
      </c>
      <c r="C75" s="15" t="n">
        <v>100</v>
      </c>
      <c r="D75" s="15" t="n">
        <v>30</v>
      </c>
      <c r="E75" s="16" t="n">
        <v>1.5</v>
      </c>
      <c r="F75" s="17" t="n">
        <v>496.819999999999993</v>
      </c>
      <c r="G75" s="17" t="n">
        <v>497</v>
      </c>
      <c r="H75" s="17">
        <f>G75*(E75)/1000000*7850*1+G75/1000*0.275</f>
        <v>5.98885000000000023</v>
      </c>
      <c r="I75" s="17">
        <f>G75*(E75-0.22)/1000000*7850*1+G75/1000*0.275</f>
        <v>5.1305310000000004</v>
      </c>
      <c r="J75" s="17">
        <f>G75*(E75+0.22)/1000000*7850*1+G75/1000*0.275</f>
        <v>6.84716900000000006</v>
      </c>
      <c r="K75" s="24" t="n">
        <v>1</v>
      </c>
      <c r="L75" s="26">
        <f>H75*$D$5</f>
        <v>374.303125000000023</v>
      </c>
      <c r="M75" s="28">
        <f>L75/1000</f>
        <v>0.374303125000000003</v>
      </c>
    </row>
    <row r="76" spans="1:13">
      <c r="A76" s="10" t="s">
        <v>169</v>
      </c>
      <c r="B76" s="10" t="n">
        <v>250</v>
      </c>
      <c r="C76" s="11" t="n">
        <v>100</v>
      </c>
      <c r="D76" s="11" t="n">
        <v>25</v>
      </c>
      <c r="E76" s="12" t="n">
        <v>3</v>
      </c>
      <c r="F76" s="13">
        <f>F72-10</f>
        <v>477.930000000000007</v>
      </c>
      <c r="G76" s="13">
        <f>G72-10</f>
        <v>478</v>
      </c>
      <c r="H76" s="13">
        <f>G76*(E76)/1000000*7850*1+G76/1000*0.275</f>
        <v>11.3883500000000009</v>
      </c>
      <c r="I76" s="13">
        <f>G76*(E76-0.22)/1000000*7850*1+G76/1000*0.275</f>
        <v>10.5628440000000001</v>
      </c>
      <c r="J76" s="13">
        <f>G76*(E76+0.22)/1000000*7850*1+G76/1000*0.275</f>
        <v>12.2138559999999998</v>
      </c>
      <c r="K76" s="24" t="n">
        <v>1</v>
      </c>
      <c r="L76" s="26">
        <f>H76*$D$5</f>
        <v>711.771875000000023</v>
      </c>
      <c r="M76" s="28">
        <f>L76/1000</f>
        <v>0.711771875000000076</v>
      </c>
    </row>
    <row r="77" spans="1:13">
      <c r="A77" s="10" t="s">
        <v>170</v>
      </c>
      <c r="B77" s="10" t="n">
        <v>250</v>
      </c>
      <c r="C77" s="11" t="n">
        <v>100</v>
      </c>
      <c r="D77" s="11" t="n">
        <v>25</v>
      </c>
      <c r="E77" s="12" t="n">
        <v>2.5</v>
      </c>
      <c r="F77" s="13">
        <f>F73-10</f>
        <v>480.889999999999986</v>
      </c>
      <c r="G77" s="13">
        <f>G73-10</f>
        <v>481</v>
      </c>
      <c r="H77" s="13">
        <f>G77*(E77)/1000000*7850*1+G77/1000*0.275</f>
        <v>9.57189999999999941</v>
      </c>
      <c r="I77" s="13">
        <f>G77*(E77-0.22)/1000000*7850*1+G77/1000*0.275</f>
        <v>8.74121300000000012</v>
      </c>
      <c r="J77" s="13">
        <f>G77*(E77+0.22)/1000000*7850*1+G77/1000*0.275</f>
        <v>10.4025870000000005</v>
      </c>
      <c r="K77" s="24" t="n">
        <v>1</v>
      </c>
      <c r="L77" s="26">
        <f>H77*$D$5</f>
        <v>598.243749999999977</v>
      </c>
      <c r="M77" s="28">
        <f>L77/1000</f>
        <v>0.598243749999999963</v>
      </c>
    </row>
    <row r="78" spans="1:13">
      <c r="A78" s="10" t="s">
        <v>171</v>
      </c>
      <c r="B78" s="10" t="n">
        <v>250</v>
      </c>
      <c r="C78" s="11" t="n">
        <v>100</v>
      </c>
      <c r="D78" s="11" t="n">
        <v>25</v>
      </c>
      <c r="E78" s="12" t="n">
        <v>2</v>
      </c>
      <c r="F78" s="13">
        <f>F74-10</f>
        <v>483.850000000000023</v>
      </c>
      <c r="G78" s="13">
        <f>G74-10</f>
        <v>484</v>
      </c>
      <c r="H78" s="13">
        <f>G78*(E78)/1000000*7850*1+G78/1000*0.275</f>
        <v>7.73190000000000044</v>
      </c>
      <c r="I78" s="13">
        <f>G78*(E78-0.22)/1000000*7850*1+G78/1000*0.275</f>
        <v>6.89603199999999994</v>
      </c>
      <c r="J78" s="13">
        <f>G78*(E78+0.22)/1000000*7850*1+G78/1000*0.275</f>
        <v>8.56776799999999916</v>
      </c>
      <c r="K78" s="24" t="n">
        <v>1</v>
      </c>
      <c r="L78" s="26">
        <f>H78*$D$5</f>
        <v>483.243749999999977</v>
      </c>
      <c r="M78" s="28">
        <f>L78/1000</f>
        <v>0.483243750000000016</v>
      </c>
    </row>
    <row r="79" spans="1:13">
      <c r="A79" s="10" t="s">
        <v>172</v>
      </c>
      <c r="B79" s="10" t="n">
        <v>250</v>
      </c>
      <c r="C79" s="11" t="n">
        <v>100</v>
      </c>
      <c r="D79" s="11" t="n">
        <v>25</v>
      </c>
      <c r="E79" s="12" t="n">
        <v>1.5</v>
      </c>
      <c r="F79" s="13">
        <f>F75-10</f>
        <v>486.819999999999993</v>
      </c>
      <c r="G79" s="13">
        <f>G75-10</f>
        <v>487</v>
      </c>
      <c r="H79" s="13">
        <f>G79*(E79)/1000000*7850*1+G79/1000*0.275</f>
        <v>5.8683500000000004</v>
      </c>
      <c r="I79" s="13">
        <f>G79*(E79-0.22)/1000000*7850*1+G79/1000*0.275</f>
        <v>5.02730099999999958</v>
      </c>
      <c r="J79" s="13">
        <f>G79*(E79+0.22)/1000000*7850*1+G79/1000*0.275</f>
        <v>6.70939900000000033</v>
      </c>
      <c r="K79" s="24" t="n">
        <v>1</v>
      </c>
      <c r="L79" s="26">
        <f>H79*$D$5</f>
        <v>366.771875000000023</v>
      </c>
      <c r="M79" s="28">
        <f>L79/1000</f>
        <v>0.366771875000000014</v>
      </c>
    </row>
    <row r="80" spans="1:13">
      <c r="A80" s="10" t="s">
        <v>173</v>
      </c>
      <c r="B80" s="10" t="n">
        <v>250</v>
      </c>
      <c r="C80" s="11" t="n">
        <v>75</v>
      </c>
      <c r="D80" s="11" t="n">
        <v>25</v>
      </c>
      <c r="E80" s="12" t="n">
        <v>3</v>
      </c>
      <c r="F80" s="13">
        <f>F72-50-10</f>
        <v>427.930000000000007</v>
      </c>
      <c r="G80" s="13">
        <f>G72-50-10</f>
        <v>428</v>
      </c>
      <c r="H80" s="13">
        <f>G80*(E80)/1000000*7850*1+G80/1000*0.275</f>
        <v>10.1971000000000007</v>
      </c>
      <c r="I80" s="13">
        <f>G80*(E80-0.22)/1000000*7850*1+G80/1000*0.275</f>
        <v>9.45794399999999946</v>
      </c>
      <c r="J80" s="13">
        <f>G80*(E80+0.22)/1000000*7850*1+G80/1000*0.275</f>
        <v>10.9362560000000002</v>
      </c>
      <c r="K80" s="24" t="n">
        <v>1</v>
      </c>
      <c r="L80" s="26">
        <f>H80*$D$5</f>
        <v>637.318750000000023</v>
      </c>
      <c r="M80" s="28">
        <f>L80/1000</f>
        <v>0.637318750000000023</v>
      </c>
    </row>
    <row r="81" spans="1:13">
      <c r="A81" s="10" t="s">
        <v>174</v>
      </c>
      <c r="B81" s="10" t="n">
        <v>250</v>
      </c>
      <c r="C81" s="11" t="n">
        <v>75</v>
      </c>
      <c r="D81" s="11" t="n">
        <v>25</v>
      </c>
      <c r="E81" s="12" t="n">
        <v>2.5</v>
      </c>
      <c r="F81" s="13">
        <f>F73-50-10</f>
        <v>430.889999999999986</v>
      </c>
      <c r="G81" s="13">
        <f>G73-50-10</f>
        <v>431</v>
      </c>
      <c r="H81" s="13">
        <f>G81*(E81)/1000000*7850*1+G81/1000*0.275</f>
        <v>8.57690000000000019</v>
      </c>
      <c r="I81" s="13">
        <f>G81*(E81-0.22)/1000000*7850*1+G81/1000*0.275</f>
        <v>7.83256300000000039</v>
      </c>
      <c r="J81" s="13">
        <f>G81*(E81+0.22)/1000000*7850*1+G81/1000*0.275</f>
        <v>9.32123699999999999</v>
      </c>
      <c r="K81" s="24" t="n">
        <v>1</v>
      </c>
      <c r="L81" s="26">
        <f>H81*$D$5</f>
        <v>536.056249999999977</v>
      </c>
      <c r="M81" s="28">
        <f>L81/1000</f>
        <v>0.536056250000000034</v>
      </c>
    </row>
    <row r="82" spans="1:13">
      <c r="A82" s="10" t="s">
        <v>175</v>
      </c>
      <c r="B82" s="10" t="n">
        <v>250</v>
      </c>
      <c r="C82" s="11" t="n">
        <v>75</v>
      </c>
      <c r="D82" s="11" t="n">
        <v>25</v>
      </c>
      <c r="E82" s="12" t="n">
        <v>2</v>
      </c>
      <c r="F82" s="13">
        <f>F74-50-10</f>
        <v>433.850000000000023</v>
      </c>
      <c r="G82" s="13">
        <f>G74-50-10</f>
        <v>434</v>
      </c>
      <c r="H82" s="13">
        <f>G82*(E82)/1000000*7850*1+G82/1000*0.275</f>
        <v>6.93315000000000037</v>
      </c>
      <c r="I82" s="13">
        <f>G82*(E82-0.22)/1000000*7850*1+G82/1000*0.275</f>
        <v>6.18363200000000024</v>
      </c>
      <c r="J82" s="13">
        <f>G82*(E82+0.22)/1000000*7850*1+G82/1000*0.275</f>
        <v>7.68266799999999961</v>
      </c>
      <c r="K82" s="24" t="n">
        <v>1</v>
      </c>
      <c r="L82" s="26">
        <f>H82*$D$5</f>
        <v>433.321874999999977</v>
      </c>
      <c r="M82" s="28">
        <f>L82/1000</f>
        <v>0.433321875000000034</v>
      </c>
    </row>
    <row r="83" spans="1:13">
      <c r="A83" s="10" t="s">
        <v>176</v>
      </c>
      <c r="B83" s="10" t="n">
        <v>250</v>
      </c>
      <c r="C83" s="11" t="n">
        <v>75</v>
      </c>
      <c r="D83" s="11" t="n">
        <v>25</v>
      </c>
      <c r="E83" s="12" t="n">
        <v>1.5</v>
      </c>
      <c r="F83" s="13">
        <f>F75-50-10</f>
        <v>436.819999999999993</v>
      </c>
      <c r="G83" s="13">
        <f>G75-50-10</f>
        <v>437</v>
      </c>
      <c r="H83" s="13">
        <f>G83*(E83)/1000000*7850*1+G83/1000*0.275</f>
        <v>5.26585000000000036</v>
      </c>
      <c r="I83" s="13">
        <f>G83*(E83-0.22)/1000000*7850*1+G83/1000*0.275</f>
        <v>4.51115099999999991</v>
      </c>
      <c r="J83" s="13">
        <f>G83*(E83+0.22)/1000000*7850*1+G83/1000*0.275</f>
        <v>6.02054899999999993</v>
      </c>
      <c r="K83" s="24" t="n">
        <v>1</v>
      </c>
      <c r="L83" s="26">
        <f>H83*$D$5</f>
        <v>329.115625000000023</v>
      </c>
      <c r="M83" s="28">
        <f>L83/1000</f>
        <v>0.329115625000000023</v>
      </c>
    </row>
    <row r="84" spans="1:13">
      <c r="A84" s="10" t="s">
        <v>177</v>
      </c>
      <c r="B84" s="10" t="n">
        <v>200</v>
      </c>
      <c r="C84" s="11" t="n">
        <v>75</v>
      </c>
      <c r="D84" s="11" t="n">
        <v>25</v>
      </c>
      <c r="E84" s="12" t="n">
        <v>2.5</v>
      </c>
      <c r="F84" s="13">
        <f>F73-50-50-10</f>
        <v>380.889999999999986</v>
      </c>
      <c r="G84" s="13">
        <f>G73-50-50-10</f>
        <v>381</v>
      </c>
      <c r="H84" s="13">
        <f>G84*(E84)/1000000*7850*1+G84/1000*0.275</f>
        <v>7.58190000000000008</v>
      </c>
      <c r="I84" s="13">
        <f>G84*(E84-0.22)/1000000*7850*1+G84/1000*0.275</f>
        <v>6.92391299999999976</v>
      </c>
      <c r="J84" s="13">
        <f>G84*(E84+0.22)/1000000*7850*1+G84/1000*0.275</f>
        <v>8.23988699999999952</v>
      </c>
      <c r="K84" s="24" t="n">
        <v>1</v>
      </c>
      <c r="L84" s="26">
        <f>H84*$D$5</f>
        <v>473.868749999999977</v>
      </c>
      <c r="M84" s="28">
        <f>L84/1000</f>
        <v>0.473868750000000016</v>
      </c>
    </row>
    <row r="85" spans="1:13">
      <c r="A85" s="10" t="s">
        <v>178</v>
      </c>
      <c r="B85" s="10" t="n">
        <v>200</v>
      </c>
      <c r="C85" s="11" t="n">
        <v>75</v>
      </c>
      <c r="D85" s="11" t="n">
        <v>25</v>
      </c>
      <c r="E85" s="12" t="n">
        <v>2</v>
      </c>
      <c r="F85" s="13">
        <f>F74-50-50-10</f>
        <v>383.850000000000023</v>
      </c>
      <c r="G85" s="13">
        <f>G74-50-50-10</f>
        <v>384</v>
      </c>
      <c r="H85" s="13">
        <f>G85*(E85)/1000000*7850*1+G85/1000*0.275</f>
        <v>6.1344000000000003</v>
      </c>
      <c r="I85" s="13">
        <f>G85*(E85-0.22)/1000000*7850*1+G85/1000*0.275</f>
        <v>5.47123199999999965</v>
      </c>
      <c r="J85" s="13">
        <f>G85*(E85+0.22)/1000000*7850*1+G85/1000*0.275</f>
        <v>6.79756800000000005</v>
      </c>
      <c r="K85" s="24" t="n">
        <v>1</v>
      </c>
      <c r="L85" s="26">
        <f>H85*$D$5</f>
        <v>383.399999999999977</v>
      </c>
      <c r="M85" s="28">
        <f>L85/1000</f>
        <v>0.383399999999999999</v>
      </c>
    </row>
    <row r="86" spans="1:13">
      <c r="A86" s="10" t="s">
        <v>179</v>
      </c>
      <c r="B86" s="10" t="n">
        <v>200</v>
      </c>
      <c r="C86" s="11" t="n">
        <v>75</v>
      </c>
      <c r="D86" s="11" t="n">
        <v>25</v>
      </c>
      <c r="E86" s="12" t="n">
        <v>1.5</v>
      </c>
      <c r="F86" s="13">
        <f>F75-50-50-10</f>
        <v>386.819999999999993</v>
      </c>
      <c r="G86" s="13">
        <f>G75-50-50-10</f>
        <v>387</v>
      </c>
      <c r="H86" s="13">
        <f>G86*(E86)/1000000*7850*1+G86/1000*0.275</f>
        <v>4.66335000000000033</v>
      </c>
      <c r="I86" s="13">
        <f>G86*(E86-0.22)/1000000*7850*1+G86/1000*0.275</f>
        <v>3.99500099999999989</v>
      </c>
      <c r="J86" s="13">
        <f>G86*(E86+0.22)/1000000*7850*1+G86/1000*0.275</f>
        <v>5.33169900000000041</v>
      </c>
      <c r="K86" s="24" t="n">
        <v>1</v>
      </c>
      <c r="L86" s="26">
        <f>H86*$D$5</f>
        <v>291.459375000000023</v>
      </c>
      <c r="M86" s="28">
        <f>L86/1000</f>
        <v>0.291459375000000023</v>
      </c>
    </row>
    <row r="87" spans="1:13">
      <c r="A87" s="10" t="s">
        <v>180</v>
      </c>
      <c r="B87" s="10" t="n">
        <v>150</v>
      </c>
      <c r="C87" s="11" t="n">
        <v>55</v>
      </c>
      <c r="D87" s="11" t="n">
        <v>15</v>
      </c>
      <c r="E87" s="12" t="n">
        <v>2.5</v>
      </c>
      <c r="F87" s="13">
        <f>F73-100-90-30</f>
        <v>270.889999999999986</v>
      </c>
      <c r="G87" s="13">
        <f>G73-100-90-30</f>
        <v>271</v>
      </c>
      <c r="H87" s="13">
        <f>G87*(E87)/1000000*7850*1+G87/1000*0.275</f>
        <v>5.39290000000000003</v>
      </c>
      <c r="I87" s="13">
        <f>G87*(E87-0.22)/1000000*7850*1+G87/1000*0.275</f>
        <v>4.92488300000000034</v>
      </c>
      <c r="J87" s="13">
        <f>G87*(E87+0.22)/1000000*7850*1+G87/1000*0.275</f>
        <v>5.86091699999999971</v>
      </c>
      <c r="K87" s="24" t="n">
        <v>1</v>
      </c>
      <c r="L87" s="26">
        <f>H87*$D$5</f>
        <v>337.056249999999977</v>
      </c>
      <c r="M87" s="28">
        <f>L87/1000</f>
        <v>0.337056250000000013</v>
      </c>
    </row>
    <row r="88" spans="1:13">
      <c r="A88" s="10" t="s">
        <v>181</v>
      </c>
      <c r="B88" s="10" t="n">
        <v>150</v>
      </c>
      <c r="C88" s="11" t="n">
        <v>55</v>
      </c>
      <c r="D88" s="11" t="n">
        <v>15</v>
      </c>
      <c r="E88" s="12" t="n">
        <v>2</v>
      </c>
      <c r="F88" s="13">
        <f>F74-100-90-30</f>
        <v>273.850000000000023</v>
      </c>
      <c r="G88" s="13">
        <f>G74-100-90-30</f>
        <v>274</v>
      </c>
      <c r="H88" s="13">
        <f>G88*(E88)/1000000*7850*1+G88/1000*0.275</f>
        <v>4.37715000000000032</v>
      </c>
      <c r="I88" s="13">
        <f>G88*(E88-0.22)/1000000*7850*1+G88/1000*0.275</f>
        <v>3.90395199999999996</v>
      </c>
      <c r="J88" s="13">
        <f>G88*(E88+0.22)/1000000*7850*1+G88/1000*0.275</f>
        <v>4.85034800000000033</v>
      </c>
      <c r="K88" s="24" t="n">
        <v>1</v>
      </c>
      <c r="L88" s="26">
        <f>H88*$D$5</f>
        <v>273.571874999999977</v>
      </c>
      <c r="M88" s="28">
        <f>L88/1000</f>
        <v>0.27357187500000002</v>
      </c>
    </row>
    <row r="89" spans="1:13">
      <c r="A89" s="10" t="s">
        <v>182</v>
      </c>
      <c r="B89" s="10" t="n">
        <v>150</v>
      </c>
      <c r="C89" s="11" t="n">
        <v>55</v>
      </c>
      <c r="D89" s="11" t="n">
        <v>15</v>
      </c>
      <c r="E89" s="12" t="n">
        <v>1.5</v>
      </c>
      <c r="F89" s="13">
        <f>F75-100-90-30</f>
        <v>276.819999999999993</v>
      </c>
      <c r="G89" s="13">
        <f>G75-100-90-30</f>
        <v>277</v>
      </c>
      <c r="H89" s="13">
        <f>G89*(E89)/1000000*7850*1+G89/1000*0.275</f>
        <v>3.33784999999999998</v>
      </c>
      <c r="I89" s="13">
        <f>G89*(E89-0.22)/1000000*7850*1+G89/1000*0.275</f>
        <v>2.8594710000000001</v>
      </c>
      <c r="J89" s="13">
        <f>G89*(E89+0.22)/1000000*7850*1+G89/1000*0.275</f>
        <v>3.81622899999999987</v>
      </c>
      <c r="K89" s="24" t="n">
        <v>1</v>
      </c>
      <c r="L89" s="26">
        <f>H89*$D$5</f>
        <v>208.615624999999994</v>
      </c>
      <c r="M89" s="28">
        <f>L89/1000</f>
        <v>0.208615625000000016</v>
      </c>
    </row>
    <row r="90" spans="1:13">
      <c r="A90" s="10" t="s">
        <v>183</v>
      </c>
      <c r="B90" s="10" t="n">
        <v>100</v>
      </c>
      <c r="C90" s="11" t="n">
        <v>55</v>
      </c>
      <c r="D90" s="11" t="n">
        <v>15</v>
      </c>
      <c r="E90" s="12" t="n">
        <v>2</v>
      </c>
      <c r="F90" s="13">
        <f>F74-150-90-30</f>
        <v>223.849999999999994</v>
      </c>
      <c r="G90" s="13">
        <f>G74-150-90-30</f>
        <v>224</v>
      </c>
      <c r="H90" s="13">
        <f>G90*(E90)/1000000*7850*1+G90/1000*0.275</f>
        <v>3.5783999999999998</v>
      </c>
      <c r="I90" s="13">
        <f>G90*(E90-0.22)/1000000*7850*1+G90/1000*0.275</f>
        <v>3.19155200000000017</v>
      </c>
      <c r="J90" s="13">
        <f>G90*(E90+0.22)/1000000*7850*1+G90/1000*0.275</f>
        <v>3.96524799999999988</v>
      </c>
      <c r="K90" s="24" t="n">
        <v>1</v>
      </c>
      <c r="L90" s="26">
        <f>H90*$D$5</f>
        <v>223.650000000000006</v>
      </c>
      <c r="M90" s="28">
        <f>L90/1000</f>
        <v>0.223649999999999993</v>
      </c>
    </row>
    <row r="91" spans="1:13">
      <c r="A91" s="10" t="s">
        <v>184</v>
      </c>
      <c r="B91" s="10" t="n">
        <v>100</v>
      </c>
      <c r="C91" s="11" t="n">
        <v>55</v>
      </c>
      <c r="D91" s="11" t="n">
        <v>15</v>
      </c>
      <c r="E91" s="12" t="n">
        <v>1.5</v>
      </c>
      <c r="F91" s="13">
        <f>F75-150-90-30</f>
        <v>226.819999999999993</v>
      </c>
      <c r="G91" s="13">
        <f>G75-150-90-30</f>
        <v>227</v>
      </c>
      <c r="H91" s="13">
        <f>G91*(E91)/1000000*7850*1+G91/1000*0.275</f>
        <v>2.73534999999999995</v>
      </c>
      <c r="I91" s="13">
        <f>G91*(E91-0.22)/1000000*7850*1+G91/1000*0.275</f>
        <v>2.34332099999999999</v>
      </c>
      <c r="J91" s="13">
        <f>G91*(E91+0.22)/1000000*7850*1+G91/1000*0.275</f>
        <v>3.12737899999999991</v>
      </c>
      <c r="K91" s="24" t="n">
        <v>1</v>
      </c>
      <c r="L91" s="26">
        <f>H91*$D$5</f>
        <v>170.959374999999994</v>
      </c>
      <c r="M91" s="28">
        <f>L91/1000</f>
        <v>0.170959374999999998</v>
      </c>
    </row>
    <row r="92" spans="1:13">
      <c r="A92" s="10" t="s">
        <v>185</v>
      </c>
      <c r="B92" s="10" t="n">
        <v>300</v>
      </c>
      <c r="C92" s="18" t="s">
        <v>186</v>
      </c>
      <c r="D92" s="10" t="n">
        <v>20</v>
      </c>
      <c r="E92" s="12" t="n">
        <v>3</v>
      </c>
      <c r="F92" s="14" t="n">
        <v>487.930000000000007</v>
      </c>
      <c r="G92" s="13" t="n">
        <v>488</v>
      </c>
      <c r="H92" s="13">
        <f>G92*(E92)/1000000*7850*1+G92/1000*0.275</f>
        <v>11.6265999999999998</v>
      </c>
      <c r="I92" s="13">
        <f>G92*(E92-0.22)/1000000*7850*1+G92/1000*0.275</f>
        <v>10.7838239999999992</v>
      </c>
      <c r="J92" s="13">
        <f>G92*(E92+0.22)/1000000*7850*1+G92/1000*0.275</f>
        <v>12.4693760000000005</v>
      </c>
      <c r="K92" s="24" t="n">
        <v>2</v>
      </c>
      <c r="L92" s="26">
        <f>H92*$D$5</f>
        <v>726.662500000000023</v>
      </c>
      <c r="M92" s="28">
        <f>L92/1000</f>
        <v>0.726662499999999945</v>
      </c>
    </row>
    <row r="93" spans="1:13">
      <c r="A93" s="10" t="s">
        <v>187</v>
      </c>
      <c r="B93" s="10" t="n">
        <v>300</v>
      </c>
      <c r="C93" s="18" t="s">
        <v>186</v>
      </c>
      <c r="D93" s="10" t="n">
        <v>20</v>
      </c>
      <c r="E93" s="12" t="n">
        <v>2.5</v>
      </c>
      <c r="F93" s="10" t="n">
        <v>490.889999999999986</v>
      </c>
      <c r="G93" s="13" t="n">
        <v>491</v>
      </c>
      <c r="H93" s="13">
        <f>G93*(E93)/1000000*7850*1+G93/1000*0.275</f>
        <v>9.77089999999999925</v>
      </c>
      <c r="I93" s="13">
        <f>G93*(E93-0.22)/1000000*7850*1+G93/1000*0.275</f>
        <v>8.92294300000000007</v>
      </c>
      <c r="J93" s="13">
        <f>G93*(E93+0.22)/1000000*7850*1+G93/1000*0.275</f>
        <v>10.6188570000000002</v>
      </c>
      <c r="K93" s="24" t="n">
        <v>2</v>
      </c>
      <c r="L93" s="26">
        <f>H93*$D$5</f>
        <v>610.681249999999977</v>
      </c>
      <c r="M93" s="28">
        <f>L93/1000</f>
        <v>0.610681249999999931</v>
      </c>
    </row>
    <row r="94" spans="1:13">
      <c r="A94" s="10" t="s">
        <v>188</v>
      </c>
      <c r="B94" s="10" t="n">
        <v>300</v>
      </c>
      <c r="C94" s="18" t="s">
        <v>186</v>
      </c>
      <c r="D94" s="10" t="n">
        <v>20</v>
      </c>
      <c r="E94" s="12" t="n">
        <v>2</v>
      </c>
      <c r="F94" s="10" t="n">
        <v>493.850000000000023</v>
      </c>
      <c r="G94" s="13" t="n">
        <v>494</v>
      </c>
      <c r="H94" s="13">
        <f>G94*(E94)/1000000*7850*1+G94/1000*0.275</f>
        <v>7.89165000000000028</v>
      </c>
      <c r="I94" s="13">
        <f>G94*(E94-0.22)/1000000*7850*1+G94/1000*0.275</f>
        <v>7.03851199999999988</v>
      </c>
      <c r="J94" s="13">
        <f>G94*(E94+0.22)/1000000*7850*1+G94/1000*0.275</f>
        <v>8.74478799999999978</v>
      </c>
      <c r="K94" s="24" t="n">
        <v>2</v>
      </c>
      <c r="L94" s="26">
        <f>H94*$D$5</f>
        <v>493.228124999999977</v>
      </c>
      <c r="M94" s="28">
        <f>L94/1000</f>
        <v>0.493228124999999995</v>
      </c>
    </row>
    <row r="95" spans="1:13">
      <c r="A95" s="10" t="s">
        <v>189</v>
      </c>
      <c r="B95" s="10" t="n">
        <v>300</v>
      </c>
      <c r="C95" s="18" t="s">
        <v>186</v>
      </c>
      <c r="D95" s="10" t="n">
        <v>20</v>
      </c>
      <c r="E95" s="12" t="n">
        <v>1.5</v>
      </c>
      <c r="F95" s="10" t="n">
        <v>496.819999999999993</v>
      </c>
      <c r="G95" s="13" t="n">
        <v>497</v>
      </c>
      <c r="H95" s="13">
        <f>G95*(E95)/1000000*7850*1+G95/1000*0.275</f>
        <v>5.98885000000000023</v>
      </c>
      <c r="I95" s="13">
        <f>G95*(E95-0.22)/1000000*7850*1+G95/1000*0.275</f>
        <v>5.1305310000000004</v>
      </c>
      <c r="J95" s="13">
        <f>G95*(E95+0.22)/1000000*7850*1+G95/1000*0.275</f>
        <v>6.84716900000000006</v>
      </c>
      <c r="K95" s="24" t="n">
        <v>2</v>
      </c>
      <c r="L95" s="26">
        <f>H95*$D$5</f>
        <v>374.303125000000023</v>
      </c>
      <c r="M95" s="28">
        <f>L95/1000</f>
        <v>0.374303125000000003</v>
      </c>
    </row>
    <row r="96" spans="1:13">
      <c r="A96" s="10" t="s">
        <v>190</v>
      </c>
      <c r="B96" s="10" t="n">
        <v>280</v>
      </c>
      <c r="C96" s="18" t="s">
        <v>191</v>
      </c>
      <c r="D96" s="10" t="n">
        <v>20</v>
      </c>
      <c r="E96" s="12" t="n">
        <v>3</v>
      </c>
      <c r="F96" s="14" t="n">
        <v>457.930000000000007</v>
      </c>
      <c r="G96" s="13" t="n">
        <v>458</v>
      </c>
      <c r="H96" s="13">
        <f>G96*(E96)/1000000*7850*1+G96/1000*0.275</f>
        <v>10.9118499999999994</v>
      </c>
      <c r="I96" s="13">
        <f>G96*(E96-0.22)/1000000*7850*1+G96/1000*0.275</f>
        <v>10.1208840000000002</v>
      </c>
      <c r="J96" s="13">
        <f>G96*(E96+0.22)/1000000*7850*1+G96/1000*0.275</f>
        <v>11.7028160000000003</v>
      </c>
      <c r="K96" s="24" t="n">
        <v>2</v>
      </c>
      <c r="L96" s="26">
        <f>H96*$D$5</f>
        <v>681.990625000000023</v>
      </c>
      <c r="M96" s="28">
        <f>L96/1000</f>
        <v>0.681990624999999984</v>
      </c>
    </row>
    <row r="97" spans="1:13">
      <c r="A97" s="10" t="s">
        <v>192</v>
      </c>
      <c r="B97" s="10" t="n">
        <v>280</v>
      </c>
      <c r="C97" s="18" t="s">
        <v>191</v>
      </c>
      <c r="D97" s="10" t="n">
        <v>20</v>
      </c>
      <c r="E97" s="12" t="n">
        <v>2.5</v>
      </c>
      <c r="F97" s="10" t="n">
        <v>460.889999999999986</v>
      </c>
      <c r="G97" s="13" t="n">
        <v>461</v>
      </c>
      <c r="H97" s="13">
        <f>G97*(E97)/1000000*7850*1+G97/1000*0.275</f>
        <v>9.17389999999999972</v>
      </c>
      <c r="I97" s="13">
        <f>G97*(E97-0.22)/1000000*7850*1+G97/1000*0.275</f>
        <v>8.37775300000000023</v>
      </c>
      <c r="J97" s="13">
        <f>G97*(E97+0.22)/1000000*7850*1+G97/1000*0.275</f>
        <v>9.97004699999999922</v>
      </c>
      <c r="K97" s="24" t="n">
        <v>2</v>
      </c>
      <c r="L97" s="26">
        <f>H97*$D$5</f>
        <v>573.368749999999977</v>
      </c>
      <c r="M97" s="28">
        <f>L97/1000</f>
        <v>0.573368750000000027</v>
      </c>
    </row>
    <row r="98" spans="1:13">
      <c r="A98" s="10" t="s">
        <v>193</v>
      </c>
      <c r="B98" s="10" t="n">
        <v>280</v>
      </c>
      <c r="C98" s="18" t="s">
        <v>191</v>
      </c>
      <c r="D98" s="10" t="n">
        <v>20</v>
      </c>
      <c r="E98" s="12" t="n">
        <v>2</v>
      </c>
      <c r="F98" s="10" t="n">
        <v>463.850000000000023</v>
      </c>
      <c r="G98" s="13" t="n">
        <v>464</v>
      </c>
      <c r="H98" s="13">
        <f>G98*(E98)/1000000*7850*1+G98/1000*0.275</f>
        <v>7.41239999999999988</v>
      </c>
      <c r="I98" s="13">
        <f>G98*(E98-0.22)/1000000*7850*1+G98/1000*0.275</f>
        <v>6.61107200000000006</v>
      </c>
      <c r="J98" s="13">
        <f>G98*(E98+0.22)/1000000*7850*1+G98/1000*0.275</f>
        <v>8.2137279999999997</v>
      </c>
      <c r="K98" s="24" t="n">
        <v>2</v>
      </c>
      <c r="L98" s="26">
        <f>H98*$D$5</f>
        <v>463.274999999999977</v>
      </c>
      <c r="M98" s="28">
        <f>L98/1000</f>
        <v>0.46327499999999997</v>
      </c>
    </row>
    <row r="99" spans="1:13">
      <c r="A99" s="10" t="s">
        <v>194</v>
      </c>
      <c r="B99" s="10" t="n">
        <v>280</v>
      </c>
      <c r="C99" s="18" t="s">
        <v>191</v>
      </c>
      <c r="D99" s="10" t="n">
        <v>20</v>
      </c>
      <c r="E99" s="12" t="n">
        <v>1.5</v>
      </c>
      <c r="F99" s="10" t="n">
        <v>466.819999999999993</v>
      </c>
      <c r="G99" s="13" t="n">
        <v>467</v>
      </c>
      <c r="H99" s="13">
        <f>G99*(E99)/1000000*7850*1+G99/1000*0.275</f>
        <v>5.62734999999999985</v>
      </c>
      <c r="I99" s="13">
        <f>G99*(E99-0.22)/1000000*7850*1+G99/1000*0.275</f>
        <v>4.82084099999999971</v>
      </c>
      <c r="J99" s="13">
        <f>G99*(E99+0.22)/1000000*7850*1+G99/1000*0.275</f>
        <v>6.43385899999999999</v>
      </c>
      <c r="K99" s="24" t="n">
        <v>2</v>
      </c>
      <c r="L99" s="26">
        <f>H99*$D$5</f>
        <v>351.709375000000023</v>
      </c>
      <c r="M99" s="28">
        <f>L99/1000</f>
        <v>0.351709374999999991</v>
      </c>
    </row>
    <row r="100" spans="1:13">
      <c r="A100" s="10" t="s">
        <v>195</v>
      </c>
      <c r="B100" s="10" t="n">
        <v>250</v>
      </c>
      <c r="C100" s="18" t="s">
        <v>196</v>
      </c>
      <c r="D100" s="10" t="n">
        <v>20</v>
      </c>
      <c r="E100" s="12" t="n">
        <v>3</v>
      </c>
      <c r="F100" s="10" t="n">
        <v>392.930000000000007</v>
      </c>
      <c r="G100" s="13" t="n">
        <v>393</v>
      </c>
      <c r="H100" s="13">
        <f>G100*(E100)/1000000*7850*1+G100/1000*0.275</f>
        <v>9.36322499999999991</v>
      </c>
      <c r="I100" s="13">
        <f>G100*(E100-0.22)/1000000*7850*1+G100/1000*0.275</f>
        <v>8.68451400000000007</v>
      </c>
      <c r="J100" s="13">
        <f>G100*(E100+0.22)/1000000*7850*1+G100/1000*0.275</f>
        <v>10.0419359999999998</v>
      </c>
      <c r="K100" s="24" t="n">
        <v>2</v>
      </c>
      <c r="L100" s="26">
        <f>H100*$D$5</f>
        <v>585.201562500000023</v>
      </c>
      <c r="M100" s="28">
        <f>L100/1000</f>
        <v>0.585201562499999994</v>
      </c>
    </row>
    <row r="101" spans="1:13">
      <c r="A101" s="10" t="s">
        <v>197</v>
      </c>
      <c r="B101" s="10" t="n">
        <v>250</v>
      </c>
      <c r="C101" s="18" t="s">
        <v>196</v>
      </c>
      <c r="D101" s="10" t="n">
        <v>20</v>
      </c>
      <c r="E101" s="12" t="n">
        <v>2.5</v>
      </c>
      <c r="F101" s="10" t="n">
        <v>395.889999999999986</v>
      </c>
      <c r="G101" s="13" t="n">
        <v>396</v>
      </c>
      <c r="H101" s="13">
        <f>G101*(E101)/1000000*7850*1+G101/1000*0.275</f>
        <v>7.88039999999999985</v>
      </c>
      <c r="I101" s="13">
        <f>G101*(E101-0.22)/1000000*7850*1+G101/1000*0.275</f>
        <v>7.19650799999999968</v>
      </c>
      <c r="J101" s="13">
        <f>G101*(E101+0.22)/1000000*7850*1+G101/1000*0.275</f>
        <v>8.56429200000000002</v>
      </c>
      <c r="K101" s="24" t="n">
        <v>2</v>
      </c>
      <c r="L101" s="26">
        <f>H101*$D$5</f>
        <v>492.524999999999977</v>
      </c>
      <c r="M101" s="28">
        <f>L101/1000</f>
        <v>0.492525000000000013</v>
      </c>
    </row>
    <row r="102" spans="1:13">
      <c r="A102" s="10" t="s">
        <v>198</v>
      </c>
      <c r="B102" s="10" t="n">
        <v>250</v>
      </c>
      <c r="C102" s="18" t="s">
        <v>196</v>
      </c>
      <c r="D102" s="10" t="n">
        <v>20</v>
      </c>
      <c r="E102" s="12" t="n">
        <v>2</v>
      </c>
      <c r="F102" s="10" t="n">
        <v>398.860000000000014</v>
      </c>
      <c r="G102" s="13" t="n">
        <v>399</v>
      </c>
      <c r="H102" s="13">
        <f>G102*(E102)/1000000*7850*1+G102/1000*0.275</f>
        <v>6.37402499999999961</v>
      </c>
      <c r="I102" s="13">
        <f>G102*(E102-0.22)/1000000*7850*1+G102/1000*0.275</f>
        <v>5.68495200000000001</v>
      </c>
      <c r="J102" s="13">
        <f>G102*(E102+0.22)/1000000*7850*1+G102/1000*0.275</f>
        <v>7.0630980000000001</v>
      </c>
      <c r="K102" s="24" t="n">
        <v>2</v>
      </c>
      <c r="L102" s="26">
        <f>H102*$D$5</f>
        <v>398.376562499999977</v>
      </c>
      <c r="M102" s="28">
        <f>L102/1000</f>
        <v>0.398376562499999984</v>
      </c>
    </row>
    <row r="103" spans="1:13">
      <c r="A103" s="10" t="s">
        <v>199</v>
      </c>
      <c r="B103" s="10" t="n">
        <v>250</v>
      </c>
      <c r="C103" s="18" t="s">
        <v>196</v>
      </c>
      <c r="D103" s="10" t="n">
        <v>20</v>
      </c>
      <c r="E103" s="12" t="n">
        <v>1.5</v>
      </c>
      <c r="F103" s="10" t="n">
        <v>401.819999999999993</v>
      </c>
      <c r="G103" s="13" t="n">
        <v>402</v>
      </c>
      <c r="H103" s="13">
        <f>G103*(E103)/1000000*7850*1+G103/1000*0.275</f>
        <v>4.84410000000000007</v>
      </c>
      <c r="I103" s="13">
        <f>G103*(E103-0.22)/1000000*7850*1+G103/1000*0.275</f>
        <v>4.14984600000000015</v>
      </c>
      <c r="J103" s="13">
        <f>G103*(E103+0.22)/1000000*7850*1+G103/1000*0.275</f>
        <v>5.538354</v>
      </c>
      <c r="K103" s="24" t="n">
        <v>2</v>
      </c>
      <c r="L103" s="26">
        <f>H103*$D$5</f>
        <v>302.756250000000023</v>
      </c>
      <c r="M103" s="28">
        <f>L103/1000</f>
        <v>0.302756250000000016</v>
      </c>
    </row>
    <row r="104" spans="1:13">
      <c r="A104" s="10" t="s">
        <v>200</v>
      </c>
      <c r="B104" s="10" t="n">
        <v>200</v>
      </c>
      <c r="C104" s="18" t="s">
        <v>196</v>
      </c>
      <c r="D104" s="10" t="n">
        <v>20</v>
      </c>
      <c r="E104" s="12" t="n">
        <v>2.5</v>
      </c>
      <c r="F104" s="10" t="n">
        <v>345.889999999999986</v>
      </c>
      <c r="G104" s="13" t="n">
        <v>346</v>
      </c>
      <c r="H104" s="13">
        <f>G104*(E104)/1000000*7850*1+G104/1000*0.275</f>
        <v>6.88539999999999974</v>
      </c>
      <c r="I104" s="13">
        <f>G104*(E104-0.22)/1000000*7850*1+G104/1000*0.275</f>
        <v>6.28785799999999995</v>
      </c>
      <c r="J104" s="13">
        <f>G104*(E104+0.22)/1000000*7850*1+G104/1000*0.275</f>
        <v>7.48294200000000043</v>
      </c>
      <c r="K104" s="24" t="n">
        <v>2</v>
      </c>
      <c r="L104" s="26">
        <f>H104*$D$5</f>
        <v>430.337499999999977</v>
      </c>
      <c r="M104" s="28">
        <f>L104/1000</f>
        <v>0.430337499999999995</v>
      </c>
    </row>
    <row r="105" spans="1:13">
      <c r="A105" s="10" t="s">
        <v>201</v>
      </c>
      <c r="B105" s="10" t="n">
        <v>200</v>
      </c>
      <c r="C105" s="18" t="s">
        <v>196</v>
      </c>
      <c r="D105" s="10" t="n">
        <v>20</v>
      </c>
      <c r="E105" s="12" t="n">
        <v>2</v>
      </c>
      <c r="F105" s="10" t="n">
        <v>348.850000000000023</v>
      </c>
      <c r="G105" s="13" t="n">
        <v>349</v>
      </c>
      <c r="H105" s="13">
        <f>G105*(E105)/1000000*7850*1+G105/1000*0.275</f>
        <v>5.57527500000000042</v>
      </c>
      <c r="I105" s="13">
        <f>G105*(E105-0.22)/1000000*7850*1+G105/1000*0.275</f>
        <v>4.97255200000000031</v>
      </c>
      <c r="J105" s="13">
        <f>G105*(E105+0.22)/1000000*7850*1+G105/1000*0.275</f>
        <v>6.17799799999999966</v>
      </c>
      <c r="K105" s="24" t="n">
        <v>2</v>
      </c>
      <c r="L105" s="26">
        <f>H105*$D$5</f>
        <v>348.454687499999977</v>
      </c>
      <c r="M105" s="28">
        <f>L105/1000</f>
        <v>0.348454687500000038</v>
      </c>
    </row>
    <row r="106" spans="1:13">
      <c r="A106" s="10" t="s">
        <v>202</v>
      </c>
      <c r="B106" s="10" t="n">
        <v>200</v>
      </c>
      <c r="C106" s="18" t="s">
        <v>196</v>
      </c>
      <c r="D106" s="10" t="n">
        <v>20</v>
      </c>
      <c r="E106" s="12" t="n">
        <v>1.5</v>
      </c>
      <c r="F106" s="10" t="n">
        <v>351.819999999999993</v>
      </c>
      <c r="G106" s="13" t="n">
        <v>352</v>
      </c>
      <c r="H106" s="13">
        <f>G106*(E106)/1000000*7850*1+G106/1000*0.275</f>
        <v>4.24160000000000004</v>
      </c>
      <c r="I106" s="13">
        <f>G106*(E106-0.22)/1000000*7850*1+G106/1000*0.275</f>
        <v>3.63369600000000004</v>
      </c>
      <c r="J106" s="13">
        <f>G106*(E106+0.22)/1000000*7850*1+G106/1000*0.275</f>
        <v>4.84950399999999959</v>
      </c>
      <c r="K106" s="24" t="n">
        <v>2</v>
      </c>
      <c r="L106" s="26">
        <f>H106*$D$5</f>
        <v>265.100000000000023</v>
      </c>
      <c r="M106" s="28">
        <f>L106/1000</f>
        <v>0.26509999999999998</v>
      </c>
    </row>
    <row r="107" spans="1:13">
      <c r="A107" s="10" t="s">
        <v>203</v>
      </c>
      <c r="B107" s="10" t="n">
        <v>175</v>
      </c>
      <c r="C107" s="18" t="s">
        <v>196</v>
      </c>
      <c r="D107" s="10" t="n">
        <v>20</v>
      </c>
      <c r="E107" s="12" t="n">
        <v>2.5</v>
      </c>
      <c r="F107" s="10" t="n">
        <v>320.889999999999986</v>
      </c>
      <c r="G107" s="13" t="n">
        <v>321</v>
      </c>
      <c r="H107" s="13">
        <f>G107*(E107)/1000000*7850*1+G107/1000*0.275</f>
        <v>6.38790000000000013</v>
      </c>
      <c r="I107" s="13">
        <f>G107*(E107-0.22)/1000000*7850*1+G107/1000*0.275</f>
        <v>5.83353300000000008</v>
      </c>
      <c r="J107" s="13">
        <f>G107*(E107+0.22)/1000000*7850*1+G107/1000*0.275</f>
        <v>6.94226700000000019</v>
      </c>
      <c r="K107" s="24" t="n">
        <v>2</v>
      </c>
      <c r="L107" s="26">
        <f>H107*$D$5</f>
        <v>399.243749999999977</v>
      </c>
      <c r="M107" s="28">
        <f>L107/1000</f>
        <v>0.399243750000000031</v>
      </c>
    </row>
    <row r="108" spans="1:13">
      <c r="A108" s="10" t="s">
        <v>204</v>
      </c>
      <c r="B108" s="10" t="n">
        <v>175</v>
      </c>
      <c r="C108" s="18" t="s">
        <v>196</v>
      </c>
      <c r="D108" s="10" t="n">
        <v>20</v>
      </c>
      <c r="E108" s="12" t="n">
        <v>2</v>
      </c>
      <c r="F108" s="10" t="n">
        <v>323.850000000000023</v>
      </c>
      <c r="G108" s="13" t="n">
        <v>324</v>
      </c>
      <c r="H108" s="13">
        <f>G108*(E108)/1000000*7850*1+G108/1000*0.275</f>
        <v>5.17590000000000039</v>
      </c>
      <c r="I108" s="13">
        <f>G108*(E108-0.22)/1000000*7850*1+G108/1000*0.275</f>
        <v>4.61635200000000001</v>
      </c>
      <c r="J108" s="13">
        <f>G108*(E108+0.22)/1000000*7850*1+G108/1000*0.275</f>
        <v>5.73544799999999988</v>
      </c>
      <c r="K108" s="24" t="n">
        <v>2</v>
      </c>
      <c r="L108" s="26">
        <f>H108*$D$5</f>
        <v>323.493749999999977</v>
      </c>
      <c r="M108" s="28">
        <f>L108/1000</f>
        <v>0.323493750000000002</v>
      </c>
    </row>
    <row r="109" spans="1:13">
      <c r="A109" s="10" t="s">
        <v>205</v>
      </c>
      <c r="B109" s="10" t="n">
        <v>175</v>
      </c>
      <c r="C109" s="18" t="s">
        <v>196</v>
      </c>
      <c r="D109" s="10" t="n">
        <v>20</v>
      </c>
      <c r="E109" s="12" t="n">
        <v>1.5</v>
      </c>
      <c r="F109" s="10" t="n">
        <v>326.350000000000023</v>
      </c>
      <c r="G109" s="13" t="n">
        <v>327</v>
      </c>
      <c r="H109" s="13">
        <f>G109*(E109)/1000000*7850*1+G109/1000*0.275</f>
        <v>3.94035000000000011</v>
      </c>
      <c r="I109" s="13">
        <f>G109*(E109-0.22)/1000000*7850*1+G109/1000*0.275</f>
        <v>3.3756210000000002</v>
      </c>
      <c r="J109" s="13">
        <f>G109*(E109+0.22)/1000000*7850*1+G109/1000*0.275</f>
        <v>4.50507900000000028</v>
      </c>
      <c r="K109" s="24" t="n">
        <v>2</v>
      </c>
      <c r="L109" s="26">
        <f>H109*$D$5</f>
        <v>246.271874999999994</v>
      </c>
      <c r="M109" s="28">
        <f>L109/1000</f>
        <v>0.246271875000000007</v>
      </c>
    </row>
    <row r="110" spans="1:13">
      <c r="A110" s="10" t="s">
        <v>206</v>
      </c>
      <c r="B110" s="10" t="n">
        <v>150</v>
      </c>
      <c r="C110" s="18" t="s">
        <v>196</v>
      </c>
      <c r="D110" s="10" t="n">
        <v>20</v>
      </c>
      <c r="E110" s="12" t="n">
        <v>2</v>
      </c>
      <c r="F110" s="10" t="n">
        <v>298.850000000000023</v>
      </c>
      <c r="G110" s="13" t="n">
        <v>299</v>
      </c>
      <c r="H110" s="13">
        <f>G110*(E110)/1000000*7850*1+G110/1000*0.275</f>
        <v>4.77652500000000035</v>
      </c>
      <c r="I110" s="13">
        <f>G110*(E110-0.22)/1000000*7850*1+G110/1000*0.275</f>
        <v>4.26015199999999972</v>
      </c>
      <c r="J110" s="13">
        <f>G110*(E110+0.22)/1000000*7850*1+G110/1000*0.275</f>
        <v>5.2928980000000001</v>
      </c>
      <c r="K110" s="24" t="n">
        <v>2</v>
      </c>
      <c r="L110" s="26">
        <f>H110*$D$5</f>
        <v>298.532812499999977</v>
      </c>
      <c r="M110" s="28">
        <f>L110/1000</f>
        <v>0.29853281250000002</v>
      </c>
    </row>
    <row r="111" spans="1:13">
      <c r="A111" s="10" t="s">
        <v>207</v>
      </c>
      <c r="B111" s="10" t="n">
        <v>150</v>
      </c>
      <c r="C111" s="18" t="s">
        <v>196</v>
      </c>
      <c r="D111" s="10" t="n">
        <v>20</v>
      </c>
      <c r="E111" s="12" t="n">
        <v>1.5</v>
      </c>
      <c r="F111" s="10" t="n">
        <v>301.819999999999993</v>
      </c>
      <c r="G111" s="13" t="n">
        <v>302</v>
      </c>
      <c r="H111" s="13">
        <f>G111*(E111)/1000000*7850*1+G111/1000*0.275</f>
        <v>3.6391</v>
      </c>
      <c r="I111" s="13">
        <f>G111*(E111-0.22)/1000000*7850*1+G111/1000*0.275</f>
        <v>3.11754599999999993</v>
      </c>
      <c r="J111" s="13">
        <f>G111*(E111+0.22)/1000000*7850*1+G111/1000*0.275</f>
        <v>4.16065400000000007</v>
      </c>
      <c r="K111" s="24" t="n">
        <v>2</v>
      </c>
      <c r="L111" s="26">
        <f>H111*$D$5</f>
        <v>227.443749999999994</v>
      </c>
      <c r="M111" s="28">
        <f>L111/1000</f>
        <v>0.227443749999999989</v>
      </c>
    </row>
    <row r="112" spans="1:13">
      <c r="A112" s="10" t="s">
        <v>208</v>
      </c>
      <c r="B112" s="10" t="n">
        <v>150</v>
      </c>
      <c r="C112" s="18" t="s">
        <v>196</v>
      </c>
      <c r="D112" s="10" t="n">
        <v>20</v>
      </c>
      <c r="E112" s="12" t="n">
        <v>1</v>
      </c>
      <c r="F112" s="10" t="n">
        <v>304.779999999999973</v>
      </c>
      <c r="G112" s="13" t="n">
        <v>305</v>
      </c>
      <c r="H112" s="13">
        <f>G112*(E112)/1000000*7850*1+G112/1000*0.275</f>
        <v>2.47812499999999991</v>
      </c>
      <c r="I112" s="13">
        <f>G112*(E112-0.22)/1000000*7850*1+G112/1000*0.275</f>
        <v>1.95138999999999996</v>
      </c>
      <c r="J112" s="13">
        <f>G112*(E112+0.22)/1000000*7850*1+G112/1000*0.275</f>
        <v>3.00485999999999986</v>
      </c>
      <c r="K112" s="24" t="n">
        <v>2</v>
      </c>
      <c r="L112" s="26">
        <f>H112*$D$5</f>
        <v>154.8828125</v>
      </c>
      <c r="M112" s="28">
        <f>L112/1000</f>
        <v>0.1548828125</v>
      </c>
    </row>
    <row r="113" spans="1:13">
      <c r="A113" s="10" t="s">
        <v>209</v>
      </c>
      <c r="B113" s="10" t="n">
        <v>250</v>
      </c>
      <c r="C113" s="18" t="s">
        <v>210</v>
      </c>
      <c r="D113" s="10" t="n">
        <v>15</v>
      </c>
      <c r="E113" s="12" t="n">
        <v>2</v>
      </c>
      <c r="F113" s="10" t="n">
        <v>357.870000000000005</v>
      </c>
      <c r="G113" s="13" t="n">
        <v>358</v>
      </c>
      <c r="H113" s="13">
        <f>G113*(E113)/1000000*7850*1+G113/1000*0.275</f>
        <v>5.71905000000000019</v>
      </c>
      <c r="I113" s="13">
        <f>G113*(E113-0.22)/1000000*7850*1+G113/1000*0.275</f>
        <v>5.10078399999999998</v>
      </c>
      <c r="J113" s="13">
        <f>G113*(E113+0.22)/1000000*7850*1+G113/1000*0.275</f>
        <v>6.33731600000000039</v>
      </c>
      <c r="K113" s="24" t="n">
        <v>3</v>
      </c>
      <c r="L113" s="26">
        <f>H113*$D$5</f>
        <v>357.440625000000011</v>
      </c>
      <c r="M113" s="28">
        <f>L113/1000</f>
        <v>0.357440625000000001</v>
      </c>
    </row>
    <row r="114" spans="1:13">
      <c r="A114" s="10" t="s">
        <v>211</v>
      </c>
      <c r="B114" s="10" t="n">
        <v>250</v>
      </c>
      <c r="C114" s="18" t="s">
        <v>210</v>
      </c>
      <c r="D114" s="10" t="n">
        <v>15</v>
      </c>
      <c r="E114" s="12" t="n">
        <v>1.5</v>
      </c>
      <c r="F114" s="10" t="n">
        <v>361.29000000000002</v>
      </c>
      <c r="G114" s="13" t="n">
        <v>358</v>
      </c>
      <c r="H114" s="13">
        <f>G114*(E114)/1000000*7850*1+G114/1000*0.275</f>
        <v>4.31390000000000029</v>
      </c>
      <c r="I114" s="13">
        <f>G114*(E114-0.22)/1000000*7850*1+G114/1000*0.275</f>
        <v>3.69563400000000009</v>
      </c>
      <c r="J114" s="13">
        <f>G114*(E114+0.22)/1000000*7850*1+G114/1000*0.275</f>
        <v>4.93216599999999961</v>
      </c>
      <c r="K114" s="24" t="n">
        <v>3</v>
      </c>
      <c r="L114" s="26">
        <f>H114*$D$5</f>
        <v>269.618749999999977</v>
      </c>
      <c r="M114" s="28">
        <f>L114/1000</f>
        <v>0.269618750000000018</v>
      </c>
    </row>
    <row r="115" spans="1:13">
      <c r="A115" s="10" t="s">
        <v>212</v>
      </c>
      <c r="B115" s="10" t="n">
        <v>200</v>
      </c>
      <c r="C115" s="18" t="s">
        <v>210</v>
      </c>
      <c r="D115" s="10" t="n">
        <v>15</v>
      </c>
      <c r="E115" s="12" t="n">
        <v>2</v>
      </c>
      <c r="F115" s="10" t="n">
        <v>307.870000000000005</v>
      </c>
      <c r="G115" s="13" t="n">
        <v>308</v>
      </c>
      <c r="H115" s="13">
        <f>G115*(E115)/1000000*7850*1+G115/1000*0.275</f>
        <v>4.92030000000000012</v>
      </c>
      <c r="I115" s="13">
        <f>G115*(E115-0.22)/1000000*7850*1+G115/1000*0.275</f>
        <v>4.38838400000000028</v>
      </c>
      <c r="J115" s="13">
        <f>G115*(E115+0.22)/1000000*7850*1+G115/1000*0.275</f>
        <v>5.45221599999999995</v>
      </c>
      <c r="K115" s="24" t="n">
        <v>3</v>
      </c>
      <c r="L115" s="26">
        <f>H115*$D$5</f>
        <v>307.518750000000011</v>
      </c>
      <c r="M115" s="28">
        <f>L115/1000</f>
        <v>0.307518750000000018</v>
      </c>
    </row>
    <row r="116" spans="1:13">
      <c r="A116" s="10" t="s">
        <v>213</v>
      </c>
      <c r="B116" s="10" t="n">
        <v>200</v>
      </c>
      <c r="C116" s="18" t="s">
        <v>210</v>
      </c>
      <c r="D116" s="10" t="n">
        <v>15</v>
      </c>
      <c r="E116" s="12" t="n">
        <v>1.5</v>
      </c>
      <c r="F116" s="10" t="n">
        <v>311.29000000000002</v>
      </c>
      <c r="G116" s="13" t="n">
        <v>308</v>
      </c>
      <c r="H116" s="13">
        <f>G116*(E116)/1000000*7850*1+G116/1000*0.275</f>
        <v>3.71139999999999981</v>
      </c>
      <c r="I116" s="13">
        <f>G116*(E116-0.22)/1000000*7850*1+G116/1000*0.275</f>
        <v>3.17948399999999998</v>
      </c>
      <c r="J116" s="13">
        <f>G116*(E116+0.22)/1000000*7850*1+G116/1000*0.275</f>
        <v>4.24331600000000009</v>
      </c>
      <c r="K116" s="24" t="n">
        <v>3</v>
      </c>
      <c r="L116" s="26">
        <f>H116*$D$5</f>
        <v>231.962500000000006</v>
      </c>
      <c r="M116" s="28">
        <f>L116/1000</f>
        <v>0.231962499999999983</v>
      </c>
    </row>
    <row r="117" spans="1:13">
      <c r="A117" s="10" t="s">
        <v>214</v>
      </c>
      <c r="B117" s="10" t="n">
        <v>150</v>
      </c>
      <c r="C117" s="18" t="s">
        <v>210</v>
      </c>
      <c r="D117" s="10" t="n">
        <v>15</v>
      </c>
      <c r="E117" s="12" t="n">
        <v>2</v>
      </c>
      <c r="F117" s="10" t="n">
        <v>257.870000000000005</v>
      </c>
      <c r="G117" s="13" t="n">
        <v>258</v>
      </c>
      <c r="H117" s="13">
        <f>G117*(E117)/1000000*7850*1+G117/1000*0.275</f>
        <v>4.12155000000000005</v>
      </c>
      <c r="I117" s="13">
        <f>G117*(E117-0.22)/1000000*7850*1+G117/1000*0.275</f>
        <v>3.67598400000000014</v>
      </c>
      <c r="J117" s="13">
        <f>G117*(E117+0.22)/1000000*7850*1+G117/1000*0.275</f>
        <v>4.5671160000000004</v>
      </c>
      <c r="K117" s="24" t="n">
        <v>3</v>
      </c>
      <c r="L117" s="26">
        <f>H117*$D$5</f>
        <v>257.596875000000011</v>
      </c>
      <c r="M117" s="28">
        <f>L117/1000</f>
        <v>0.257596874999999992</v>
      </c>
    </row>
    <row r="118" spans="1:13">
      <c r="A118" s="10" t="s">
        <v>215</v>
      </c>
      <c r="B118" s="10" t="n">
        <v>150</v>
      </c>
      <c r="C118" s="18" t="s">
        <v>210</v>
      </c>
      <c r="D118" s="10" t="n">
        <v>15</v>
      </c>
      <c r="E118" s="12" t="n">
        <v>1.5</v>
      </c>
      <c r="F118" s="10" t="n">
        <v>261.29000000000002</v>
      </c>
      <c r="G118" s="13" t="n">
        <v>258</v>
      </c>
      <c r="H118" s="13">
        <f>G118*(E118)/1000000*7850*1+G118/1000*0.275</f>
        <v>3.10890000000000022</v>
      </c>
      <c r="I118" s="13">
        <f>G118*(E118-0.22)/1000000*7850*1+G118/1000*0.275</f>
        <v>2.66333399999999987</v>
      </c>
      <c r="J118" s="13">
        <f>G118*(E118+0.22)/1000000*7850*1+G118/1000*0.275</f>
        <v>3.55446600000000013</v>
      </c>
      <c r="K118" s="24" t="n">
        <v>3</v>
      </c>
      <c r="L118" s="26">
        <f>H118*$D$5</f>
        <v>194.306250000000006</v>
      </c>
      <c r="M118" s="28">
        <f>L118/1000</f>
        <v>0.194306250000000009</v>
      </c>
    </row>
    <row r="119" spans="1:13">
      <c r="A119" s="10" t="s">
        <v>216</v>
      </c>
      <c r="B119" s="10" t="n">
        <v>120</v>
      </c>
      <c r="C119" s="18" t="s">
        <v>210</v>
      </c>
      <c r="D119" s="10" t="n">
        <v>15</v>
      </c>
      <c r="E119" s="12" t="n">
        <v>2</v>
      </c>
      <c r="F119" s="10" t="n">
        <v>222.72999999999999</v>
      </c>
      <c r="G119" s="13" t="n">
        <v>223</v>
      </c>
      <c r="H119" s="13">
        <f>G119*(E119)/1000000*7850*1+G119/1000*0.275</f>
        <v>3.56242500000000017</v>
      </c>
      <c r="I119" s="13">
        <f>G119*(E119-0.22)/1000000*7850*1+G119/1000*0.275</f>
        <v>3.17730399999999991</v>
      </c>
      <c r="J119" s="13">
        <f>G119*(E119+0.22)/1000000*7850*1+G119/1000*0.275</f>
        <v>3.947546</v>
      </c>
      <c r="K119" s="24" t="n">
        <v>3</v>
      </c>
      <c r="L119" s="26">
        <f>H119*$D$5</f>
        <v>222.651562500000011</v>
      </c>
      <c r="M119" s="28">
        <f>L119/1000</f>
        <v>0.222651562500000022</v>
      </c>
    </row>
    <row r="120" spans="1:13">
      <c r="A120" s="10" t="s">
        <v>217</v>
      </c>
      <c r="B120" s="10" t="n">
        <v>120</v>
      </c>
      <c r="C120" s="18" t="s">
        <v>210</v>
      </c>
      <c r="D120" s="10" t="n">
        <v>15</v>
      </c>
      <c r="E120" s="12" t="n">
        <v>1.5</v>
      </c>
      <c r="F120" s="10" t="n">
        <v>225.47999999999999</v>
      </c>
      <c r="G120" s="13" t="n">
        <v>223</v>
      </c>
      <c r="H120" s="13">
        <f>G120*(E120)/1000000*7850*1+G120/1000*0.275</f>
        <v>2.68714999999999993</v>
      </c>
      <c r="I120" s="13">
        <f>G120*(E120-0.22)/1000000*7850*1+G120/1000*0.275</f>
        <v>2.3020290000000001</v>
      </c>
      <c r="J120" s="13">
        <f>G120*(E120+0.22)/1000000*7850*1+G120/1000*0.275</f>
        <v>3.0722710000000002</v>
      </c>
      <c r="K120" s="24" t="n">
        <v>3</v>
      </c>
      <c r="L120" s="26">
        <f>H120*$D$5</f>
        <v>167.946875000000006</v>
      </c>
      <c r="M120" s="28">
        <f>L120/1000</f>
        <v>0.167946874999999984</v>
      </c>
    </row>
    <row r="121" spans="1:13">
      <c r="A121" s="10" t="s">
        <v>218</v>
      </c>
      <c r="B121" s="10" t="n">
        <v>250</v>
      </c>
      <c r="C121" s="18" t="s">
        <v>210</v>
      </c>
      <c r="D121" s="10" t="n">
        <v>15</v>
      </c>
      <c r="E121" s="12" t="n">
        <v>2</v>
      </c>
      <c r="F121" s="10" t="n">
        <v>352.730000000000018</v>
      </c>
      <c r="G121" s="13" t="n">
        <v>353</v>
      </c>
      <c r="H121" s="13">
        <f>G121*(E121)/1000000*7850*1+G121/1000*0.275</f>
        <v>5.63917499999999983</v>
      </c>
      <c r="I121" s="13">
        <f>G121*(E121-0.22)/1000000*7850*1+G121/1000*0.275</f>
        <v>5.02954399999999957</v>
      </c>
      <c r="J121" s="13">
        <f>G121*(E121+0.22)/1000000*7850*1+G121/1000*0.275</f>
        <v>6.24880600000000008</v>
      </c>
      <c r="K121" s="24" t="n">
        <v>3</v>
      </c>
      <c r="L121" s="26">
        <f>H121*$D$5</f>
        <v>352.448437500000011</v>
      </c>
      <c r="M121" s="28">
        <f>L121/1000</f>
        <v>0.352448437500000011</v>
      </c>
    </row>
    <row r="122" spans="1:13">
      <c r="A122" s="10" t="s">
        <v>219</v>
      </c>
      <c r="B122" s="10" t="n">
        <v>250</v>
      </c>
      <c r="C122" s="18" t="s">
        <v>210</v>
      </c>
      <c r="D122" s="10" t="n">
        <v>15</v>
      </c>
      <c r="E122" s="12" t="n">
        <v>1.5</v>
      </c>
      <c r="F122" s="10" t="n">
        <v>355.730000000000018</v>
      </c>
      <c r="G122" s="13" t="n">
        <v>353</v>
      </c>
      <c r="H122" s="13">
        <f>G122*(E122)/1000000*7850*1+G122/1000*0.275</f>
        <v>4.25365000000000038</v>
      </c>
      <c r="I122" s="13">
        <f>G122*(E122-0.22)/1000000*7850*1+G122/1000*0.275</f>
        <v>3.64401900000000012</v>
      </c>
      <c r="J122" s="13">
        <f>G122*(E122+0.22)/1000000*7850*1+G122/1000*0.275</f>
        <v>4.86328099999999974</v>
      </c>
      <c r="K122" s="24" t="n">
        <v>3</v>
      </c>
      <c r="L122" s="26">
        <f>H122*$D$5</f>
        <v>265.853124999999977</v>
      </c>
      <c r="M122" s="28">
        <f>L122/1000</f>
        <v>0.265853125000000023</v>
      </c>
    </row>
    <row r="123" spans="1:13">
      <c r="A123" s="10" t="s">
        <v>220</v>
      </c>
      <c r="B123" s="10" t="n">
        <v>200</v>
      </c>
      <c r="C123" s="18" t="s">
        <v>210</v>
      </c>
      <c r="D123" s="10" t="n">
        <v>15</v>
      </c>
      <c r="E123" s="12" t="n">
        <v>2</v>
      </c>
      <c r="F123" s="10" t="n">
        <v>302.730000000000018</v>
      </c>
      <c r="G123" s="13" t="n">
        <v>303</v>
      </c>
      <c r="H123" s="13">
        <f>G123*(E123)/1000000*7850*1+G123/1000*0.275</f>
        <v>4.84042499999999976</v>
      </c>
      <c r="I123" s="13">
        <f>G123*(E123-0.22)/1000000*7850*1+G123/1000*0.275</f>
        <v>4.31714399999999987</v>
      </c>
      <c r="J123" s="13">
        <f>G123*(E123+0.22)/1000000*7850*1+G123/1000*0.275</f>
        <v>5.36370599999999964</v>
      </c>
      <c r="K123" s="24" t="n">
        <v>3</v>
      </c>
      <c r="L123" s="26">
        <f>H123*$D$5</f>
        <v>302.526562500000011</v>
      </c>
      <c r="M123" s="28">
        <f>L123/1000</f>
        <v>0.302526562499999985</v>
      </c>
    </row>
    <row r="124" spans="1:13">
      <c r="A124" s="10" t="s">
        <v>221</v>
      </c>
      <c r="B124" s="10" t="n">
        <v>200</v>
      </c>
      <c r="C124" s="18" t="s">
        <v>210</v>
      </c>
      <c r="D124" s="10" t="n">
        <v>15</v>
      </c>
      <c r="E124" s="12" t="n">
        <v>1.5</v>
      </c>
      <c r="F124" s="10" t="n">
        <v>305.480000000000018</v>
      </c>
      <c r="G124" s="13" t="n">
        <v>303</v>
      </c>
      <c r="H124" s="13">
        <f>G124*(E124)/1000000*7850*1+G124/1000*0.275</f>
        <v>3.6511499999999999</v>
      </c>
      <c r="I124" s="13">
        <f>G124*(E124-0.22)/1000000*7850*1+G124/1000*0.275</f>
        <v>3.12786900000000001</v>
      </c>
      <c r="J124" s="13">
        <f>G124*(E124+0.22)/1000000*7850*1+G124/1000*0.275</f>
        <v>4.17443100000000022</v>
      </c>
      <c r="K124" s="24" t="n">
        <v>3</v>
      </c>
      <c r="L124" s="26">
        <f>H124*$D$5</f>
        <v>228.196875000000006</v>
      </c>
      <c r="M124" s="28">
        <f>L124/1000</f>
        <v>0.228196874999999988</v>
      </c>
    </row>
    <row r="125" spans="1:13">
      <c r="A125" s="10" t="s">
        <v>222</v>
      </c>
      <c r="B125" s="10" t="n">
        <v>150</v>
      </c>
      <c r="C125" s="18" t="s">
        <v>210</v>
      </c>
      <c r="D125" s="10" t="n">
        <v>15</v>
      </c>
      <c r="E125" s="12" t="n">
        <v>2</v>
      </c>
      <c r="F125" s="10" t="n">
        <v>252.72999999999999</v>
      </c>
      <c r="G125" s="13" t="n">
        <v>253</v>
      </c>
      <c r="H125" s="13">
        <f>G125*(E125)/1000000*7850*1+G125/1000*0.275</f>
        <v>4.04167499999999968</v>
      </c>
      <c r="I125" s="13">
        <f>G125*(E125-0.22)/1000000*7850*1+G125/1000*0.275</f>
        <v>3.60474400000000017</v>
      </c>
      <c r="J125" s="13">
        <f>G125*(E125+0.22)/1000000*7850*1+G125/1000*0.275</f>
        <v>4.47860600000000009</v>
      </c>
      <c r="K125" s="24" t="n">
        <v>3</v>
      </c>
      <c r="L125" s="26">
        <f>H125*$D$5</f>
        <v>252.604687500000011</v>
      </c>
      <c r="M125" s="28">
        <f>L125/1000</f>
        <v>0.252604687499999958</v>
      </c>
    </row>
    <row r="126" spans="1:13">
      <c r="A126" s="10" t="s">
        <v>223</v>
      </c>
      <c r="B126" s="10" t="n">
        <v>150</v>
      </c>
      <c r="C126" s="18" t="s">
        <v>210</v>
      </c>
      <c r="D126" s="10" t="n">
        <v>15</v>
      </c>
      <c r="E126" s="12" t="n">
        <v>1.5</v>
      </c>
      <c r="F126" s="10" t="n">
        <v>255.47999999999999</v>
      </c>
      <c r="G126" s="13" t="n">
        <v>253</v>
      </c>
      <c r="H126" s="13">
        <f>G126*(E126)/1000000*7850*1+G126/1000*0.275</f>
        <v>3.04864999999999986</v>
      </c>
      <c r="I126" s="13">
        <f>G126*(E126-0.22)/1000000*7850*1+G126/1000*0.275</f>
        <v>2.6117189999999999</v>
      </c>
      <c r="J126" s="13">
        <f>G126*(E126+0.22)/1000000*7850*1+G126/1000*0.275</f>
        <v>3.48558099999999982</v>
      </c>
      <c r="K126" s="24" t="n">
        <v>3</v>
      </c>
      <c r="L126" s="26">
        <f>H126*$D$5</f>
        <v>190.540625000000006</v>
      </c>
      <c r="M126" s="28">
        <f>L126/1000</f>
        <v>0.190540625000000006</v>
      </c>
    </row>
    <row r="127" spans="1:13">
      <c r="A127" s="10" t="s">
        <v>224</v>
      </c>
      <c r="B127" s="10" t="n">
        <v>120</v>
      </c>
      <c r="C127" s="18" t="s">
        <v>210</v>
      </c>
      <c r="D127" s="10" t="n">
        <v>15</v>
      </c>
      <c r="E127" s="12" t="n">
        <v>2</v>
      </c>
      <c r="F127" s="10" t="n">
        <v>222.72999999999999</v>
      </c>
      <c r="G127" s="13" t="n">
        <v>223</v>
      </c>
      <c r="H127" s="13">
        <f>G127*(E127)/1000000*7850*1+G127/1000*0.275</f>
        <v>3.56242500000000017</v>
      </c>
      <c r="I127" s="13">
        <f>G127*(E127-0.22)/1000000*7850*1+G127/1000*0.275</f>
        <v>3.17730399999999991</v>
      </c>
      <c r="J127" s="13">
        <f>G127*(E127+0.22)/1000000*7850*1+G127/1000*0.275</f>
        <v>3.947546</v>
      </c>
      <c r="K127" s="24" t="n">
        <v>3</v>
      </c>
      <c r="L127" s="26">
        <f>H127*$D$5</f>
        <v>222.651562500000011</v>
      </c>
      <c r="M127" s="28">
        <f>L127/1000</f>
        <v>0.222651562500000022</v>
      </c>
    </row>
    <row r="128" spans="1:13">
      <c r="A128" s="10" t="s">
        <v>225</v>
      </c>
      <c r="B128" s="10" t="n">
        <v>120</v>
      </c>
      <c r="C128" s="18" t="s">
        <v>210</v>
      </c>
      <c r="D128" s="10" t="n">
        <v>15</v>
      </c>
      <c r="E128" s="12" t="n">
        <v>1.5</v>
      </c>
      <c r="F128" s="10" t="n">
        <v>225.47999999999999</v>
      </c>
      <c r="G128" s="13" t="n">
        <v>223</v>
      </c>
      <c r="H128" s="13">
        <f>G128*(E128)/1000000*7850*1+G128/1000*0.275</f>
        <v>2.68714999999999993</v>
      </c>
      <c r="I128" s="13">
        <f>G128*(E128-0.22)/1000000*7850*1+G128/1000*0.275</f>
        <v>2.3020290000000001</v>
      </c>
      <c r="J128" s="13">
        <f>G128*(E128+0.22)/1000000*7850*1+G128/1000*0.275</f>
        <v>3.0722710000000002</v>
      </c>
      <c r="K128" s="24" t="n">
        <v>3</v>
      </c>
      <c r="L128" s="26">
        <f>H128*$D$5</f>
        <v>167.946875000000006</v>
      </c>
      <c r="M128" s="28">
        <f>L128/1000</f>
        <v>0.167946874999999984</v>
      </c>
    </row>
    <row r="129" spans="1:13">
      <c r="A129" s="10" t="s">
        <v>226</v>
      </c>
      <c r="B129" s="10" t="n">
        <v>100</v>
      </c>
      <c r="C129" s="18" t="s">
        <v>210</v>
      </c>
      <c r="D129" s="10" t="n">
        <v>15</v>
      </c>
      <c r="E129" s="12" t="n">
        <v>2</v>
      </c>
      <c r="F129" s="10" t="n">
        <v>202.72999999999999</v>
      </c>
      <c r="G129" s="13" t="n">
        <v>203</v>
      </c>
      <c r="H129" s="13">
        <f>G129*(E129)/1000000*7850*1+G129/1000*0.275</f>
        <v>3.24292500000000006</v>
      </c>
      <c r="I129" s="13">
        <f>G129*(E129-0.22)/1000000*7850*1+G129/1000*0.275</f>
        <v>2.89234399999999994</v>
      </c>
      <c r="J129" s="13">
        <f>G129*(E129+0.22)/1000000*7850*1+G129/1000*0.275</f>
        <v>3.59350600000000009</v>
      </c>
      <c r="K129" s="24" t="n">
        <v>3</v>
      </c>
      <c r="L129" s="26">
        <f>H129*$D$5</f>
        <v>202.682812500000011</v>
      </c>
      <c r="M129" s="28">
        <f>L129/1000</f>
        <v>0.20268281250000002</v>
      </c>
    </row>
    <row r="130" spans="1:13">
      <c r="A130" s="10" t="s">
        <v>227</v>
      </c>
      <c r="B130" s="18" t="n">
        <v>100</v>
      </c>
      <c r="C130" s="18" t="s">
        <v>210</v>
      </c>
      <c r="D130" s="10" t="n">
        <v>15</v>
      </c>
      <c r="E130" s="12" t="n">
        <v>1.5</v>
      </c>
      <c r="F130" s="10" t="n">
        <v>205.47999999999999</v>
      </c>
      <c r="G130" s="13" t="n">
        <v>203</v>
      </c>
      <c r="H130" s="13">
        <f>G130*(E130)/1000000*7850*1+G130/1000*0.275</f>
        <v>2.44614999999999982</v>
      </c>
      <c r="I130" s="13">
        <f>G130*(E130-0.22)/1000000*7850*1+G130/1000*0.275</f>
        <v>2.09556899999999979</v>
      </c>
      <c r="J130" s="13">
        <f>G130*(E130+0.22)/1000000*7850*1+G130/1000*0.275</f>
        <v>2.79673099999999986</v>
      </c>
      <c r="K130" s="24" t="n">
        <v>3</v>
      </c>
      <c r="L130" s="26">
        <f>H130*$D$5</f>
        <v>152.884375000000006</v>
      </c>
      <c r="M130" s="28">
        <f>L130/1000</f>
        <v>0.152884374999999988</v>
      </c>
    </row>
    <row r="131" spans="1:13">
      <c r="A131" s="13" t="s">
        <v>228</v>
      </c>
      <c r="B131" s="22" t="s">
        <v>229</v>
      </c>
      <c r="C131" s="11" t="n">
        <v>50</v>
      </c>
      <c r="D131" s="11" t="n">
        <v>0</v>
      </c>
      <c r="E131" s="13" t="n">
        <v>2</v>
      </c>
      <c r="F131" s="13" t="n">
        <v>346.370000000000005</v>
      </c>
      <c r="G131" s="13" t="n">
        <v>347</v>
      </c>
      <c r="H131" s="13">
        <f>G131*(E131)/1000000*7850*1+G131/1000*0.275</f>
        <v>5.54332500000000028</v>
      </c>
      <c r="I131" s="13">
        <f>G131*(E131-0.22)/1000000*7850*1+G131/1000*0.275</f>
        <v>4.94405599999999978</v>
      </c>
      <c r="J131" s="13">
        <f>G131*(E131+0.22)/1000000*7850*1+G131/1000*0.275</f>
        <v>6.14259399999999989</v>
      </c>
      <c r="K131" s="24" t="n">
        <v>3</v>
      </c>
      <c r="L131" s="26">
        <f>H131*$D$5</f>
        <v>346.457812499999989</v>
      </c>
      <c r="M131" s="28">
        <f>L131/1000</f>
        <v>0.346457812500000006</v>
      </c>
    </row>
    <row r="132" spans="1:13">
      <c r="A132" s="13" t="s">
        <v>230</v>
      </c>
      <c r="B132" s="22" t="s">
        <v>231</v>
      </c>
      <c r="C132" s="11" t="n">
        <v>50</v>
      </c>
      <c r="D132" s="11" t="n">
        <v>0</v>
      </c>
      <c r="E132" s="13" t="n">
        <v>1.5</v>
      </c>
      <c r="F132" s="13" t="n">
        <v>346.740000000000009</v>
      </c>
      <c r="G132" s="13" t="n">
        <v>347</v>
      </c>
      <c r="H132" s="13">
        <f>G132*(E132)/1000000*7850*1+G132/1000*0.275</f>
        <v>4.18135000000000012</v>
      </c>
      <c r="I132" s="13">
        <f>G132*(E132-0.22)/1000000*7850*1+G132/1000*0.275</f>
        <v>3.58208100000000007</v>
      </c>
      <c r="J132" s="13">
        <f>G132*(E132+0.22)/1000000*7850*1+G132/1000*0.275</f>
        <v>4.78061899999999973</v>
      </c>
      <c r="K132" s="24" t="n">
        <v>3</v>
      </c>
      <c r="L132" s="26">
        <f>H132*$D$5</f>
        <v>261.334375000000023</v>
      </c>
      <c r="M132" s="28">
        <f>L132/1000</f>
        <v>0.26133437500000003</v>
      </c>
    </row>
    <row r="133" spans="1:13">
      <c r="A133" s="13" t="s">
        <v>232</v>
      </c>
      <c r="B133" s="22" t="s">
        <v>233</v>
      </c>
      <c r="C133" s="11" t="n">
        <v>50</v>
      </c>
      <c r="D133" s="11" t="n">
        <v>0</v>
      </c>
      <c r="E133" s="13" t="n">
        <v>2</v>
      </c>
      <c r="F133" s="13" t="n">
        <v>296.370000000000005</v>
      </c>
      <c r="G133" s="13" t="n">
        <v>297</v>
      </c>
      <c r="H133" s="13">
        <f>G133*(E133)/1000000*7850*1+G133/1000*0.275</f>
        <v>4.74457500000000021</v>
      </c>
      <c r="I133" s="13">
        <f>G133*(E133-0.22)/1000000*7850*1+G133/1000*0.275</f>
        <v>4.23165600000000008</v>
      </c>
      <c r="J133" s="13">
        <f>G133*(E133+0.22)/1000000*7850*1+G133/1000*0.275</f>
        <v>5.25749400000000033</v>
      </c>
      <c r="K133" s="24" t="n">
        <v>3</v>
      </c>
      <c r="L133" s="26">
        <f>H133*$D$5</f>
        <v>296.535937499999989</v>
      </c>
      <c r="M133" s="28">
        <f>L133/1000</f>
        <v>0.296535937500000024</v>
      </c>
    </row>
    <row r="134" spans="1:13">
      <c r="A134" s="13" t="s">
        <v>234</v>
      </c>
      <c r="B134" s="22" t="s">
        <v>235</v>
      </c>
      <c r="C134" s="11" t="n">
        <v>50</v>
      </c>
      <c r="D134" s="11" t="n">
        <v>0</v>
      </c>
      <c r="E134" s="13" t="n">
        <v>1.5</v>
      </c>
      <c r="F134" s="13" t="n">
        <v>296.740000000000009</v>
      </c>
      <c r="G134" s="13" t="n">
        <v>297</v>
      </c>
      <c r="H134" s="13">
        <f>G134*(E134)/1000000*7850*1+G134/1000*0.275</f>
        <v>3.57885000000000009</v>
      </c>
      <c r="I134" s="13">
        <f>G134*(E134-0.22)/1000000*7850*1+G134/1000*0.275</f>
        <v>3.06593099999999996</v>
      </c>
      <c r="J134" s="13">
        <f>G134*(E134+0.22)/1000000*7850*1+G134/1000*0.275</f>
        <v>4.09176900000000021</v>
      </c>
      <c r="K134" s="24" t="n">
        <v>3</v>
      </c>
      <c r="L134" s="26">
        <f>H134*$D$5</f>
        <v>223.678124999999994</v>
      </c>
      <c r="M134" s="28">
        <f>L134/1000</f>
        <v>0.223678124999999994</v>
      </c>
    </row>
    <row r="135" spans="1:13">
      <c r="A135" s="13" t="s">
        <v>236</v>
      </c>
      <c r="B135" s="22" t="s">
        <v>237</v>
      </c>
      <c r="C135" s="11" t="n">
        <v>50</v>
      </c>
      <c r="D135" s="11" t="n">
        <v>0</v>
      </c>
      <c r="E135" s="13" t="n">
        <v>2</v>
      </c>
      <c r="F135" s="13" t="n">
        <v>246.370000000000005</v>
      </c>
      <c r="G135" s="13" t="n">
        <v>247</v>
      </c>
      <c r="H135" s="13">
        <f>G135*(E135)/1000000*7850*1+G135/1000*0.275</f>
        <v>3.94582500000000014</v>
      </c>
      <c r="I135" s="13">
        <f>G135*(E135-0.22)/1000000*7850*1+G135/1000*0.275</f>
        <v>3.51925599999999994</v>
      </c>
      <c r="J135" s="13">
        <f>G135*(E135+0.22)/1000000*7850*1+G135/1000*0.275</f>
        <v>4.37239399999999989</v>
      </c>
      <c r="K135" s="24" t="n">
        <v>3</v>
      </c>
      <c r="L135" s="26">
        <f>H135*$D$5</f>
        <v>246.614062499999989</v>
      </c>
      <c r="M135" s="28">
        <f>L135/1000</f>
        <v>0.246614062499999998</v>
      </c>
    </row>
    <row r="136" spans="1:13">
      <c r="A136" s="13" t="s">
        <v>238</v>
      </c>
      <c r="B136" s="22" t="s">
        <v>239</v>
      </c>
      <c r="C136" s="11" t="n">
        <v>50</v>
      </c>
      <c r="D136" s="11" t="n">
        <v>0</v>
      </c>
      <c r="E136" s="13" t="n">
        <v>1.5</v>
      </c>
      <c r="F136" s="13" t="n">
        <v>246.740000000000009</v>
      </c>
      <c r="G136" s="13" t="n">
        <v>247</v>
      </c>
      <c r="H136" s="13">
        <f>G136*(E136)/1000000*7850*1+G136/1000*0.275</f>
        <v>2.97635000000000005</v>
      </c>
      <c r="I136" s="13">
        <f>G136*(E136-0.22)/1000000*7850*1+G136/1000*0.275</f>
        <v>2.54978099999999985</v>
      </c>
      <c r="J136" s="13">
        <f>G136*(E136+0.22)/1000000*7850*1+G136/1000*0.275</f>
        <v>3.40291899999999981</v>
      </c>
      <c r="K136" s="24" t="n">
        <v>3</v>
      </c>
      <c r="L136" s="26">
        <f>H136*$D$5</f>
        <v>186.021874999999994</v>
      </c>
      <c r="M136" s="28">
        <f>L136/1000</f>
        <v>0.186021874999999994</v>
      </c>
    </row>
    <row r="137" spans="1:13">
      <c r="A137" s="13" t="s">
        <v>240</v>
      </c>
      <c r="B137" s="22" t="s">
        <v>241</v>
      </c>
      <c r="C137" s="11" t="n">
        <v>50</v>
      </c>
      <c r="D137" s="11" t="n">
        <v>0</v>
      </c>
      <c r="E137" s="13" t="n">
        <v>2</v>
      </c>
      <c r="F137" s="13" t="n">
        <v>216.370000000000005</v>
      </c>
      <c r="G137" s="13" t="n">
        <v>217</v>
      </c>
      <c r="H137" s="13">
        <f>G137*(E137)/1000000*7850*1+G137/1000*0.275</f>
        <v>3.46657500000000018</v>
      </c>
      <c r="I137" s="13">
        <f>G137*(E137-0.22)/1000000*7850*1+G137/1000*0.275</f>
        <v>3.09181600000000012</v>
      </c>
      <c r="J137" s="13">
        <f>G137*(E137+0.22)/1000000*7850*1+G137/1000*0.275</f>
        <v>3.8413339999999998</v>
      </c>
      <c r="K137" s="24" t="n">
        <v>3</v>
      </c>
      <c r="L137" s="26">
        <f>H137*$D$5</f>
        <v>216.660937499999989</v>
      </c>
      <c r="M137" s="28">
        <f>L137/1000</f>
        <v>0.216660937500000017</v>
      </c>
    </row>
    <row r="138" spans="1:13">
      <c r="A138" s="13" t="s">
        <v>242</v>
      </c>
      <c r="B138" s="22" t="s">
        <v>243</v>
      </c>
      <c r="C138" s="11" t="n">
        <v>50</v>
      </c>
      <c r="D138" s="11" t="n">
        <v>0</v>
      </c>
      <c r="E138" s="13" t="n">
        <v>1.5</v>
      </c>
      <c r="F138" s="13" t="n">
        <v>216.740000000000009</v>
      </c>
      <c r="G138" s="13" t="n">
        <v>217</v>
      </c>
      <c r="H138" s="13">
        <f>G138*(E138)/1000000*7850*1+G138/1000*0.275</f>
        <v>2.61485000000000012</v>
      </c>
      <c r="I138" s="13">
        <f>G138*(E138-0.22)/1000000*7850*1+G138/1000*0.275</f>
        <v>2.24009100000000005</v>
      </c>
      <c r="J138" s="13">
        <f>G138*(E138+0.22)/1000000*7850*1+G138/1000*0.275</f>
        <v>2.98960900000000009</v>
      </c>
      <c r="K138" s="24" t="n">
        <v>3</v>
      </c>
      <c r="L138" s="26">
        <f>H138*$D$5</f>
        <v>163.428124999999994</v>
      </c>
      <c r="M138" s="28">
        <f>L138/1000</f>
        <v>0.163428125000000009</v>
      </c>
    </row>
    <row r="139" spans="1:13">
      <c r="A139" s="13" t="s">
        <v>244</v>
      </c>
      <c r="B139" s="22" t="s">
        <v>245</v>
      </c>
      <c r="C139" s="11" t="n">
        <v>50</v>
      </c>
      <c r="D139" s="11" t="n">
        <v>0</v>
      </c>
      <c r="E139" s="13" t="n">
        <v>2</v>
      </c>
      <c r="F139" s="13" t="n">
        <v>196.370000000000005</v>
      </c>
      <c r="G139" s="13" t="n">
        <v>197</v>
      </c>
      <c r="H139" s="13">
        <f>G139*(E139)/1000000*7850*1+G139/1000*0.275</f>
        <v>3.14707500000000007</v>
      </c>
      <c r="I139" s="13">
        <f>G139*(E139-0.22)/1000000*7850*1+G139/1000*0.275</f>
        <v>2.8068559999999998</v>
      </c>
      <c r="J139" s="13">
        <f>G139*(E139+0.22)/1000000*7850*1+G139/1000*0.275</f>
        <v>3.48729399999999989</v>
      </c>
      <c r="K139" s="24" t="n">
        <v>3</v>
      </c>
      <c r="L139" s="26">
        <f>H139*$D$5</f>
        <v>196.692187499999989</v>
      </c>
      <c r="M139" s="28">
        <f>L139/1000</f>
        <v>0.196692187500000024</v>
      </c>
    </row>
    <row r="140" spans="1:13">
      <c r="A140" s="13" t="s">
        <v>246</v>
      </c>
      <c r="B140" s="22" t="s">
        <v>247</v>
      </c>
      <c r="C140" s="11" t="n">
        <v>50</v>
      </c>
      <c r="D140" s="11" t="n">
        <v>0</v>
      </c>
      <c r="E140" s="13" t="n">
        <v>1.5</v>
      </c>
      <c r="F140" s="13" t="n">
        <v>196.740000000000009</v>
      </c>
      <c r="G140" s="13" t="n">
        <v>197</v>
      </c>
      <c r="H140" s="13">
        <f>G140*(E140)/1000000*7850*1+G140/1000*0.275</f>
        <v>2.37385000000000002</v>
      </c>
      <c r="I140" s="13">
        <f>G140*(E140-0.22)/1000000*7850*1+G140/1000*0.275</f>
        <v>2.03363100000000019</v>
      </c>
      <c r="J140" s="13">
        <f>G140*(E140+0.22)/1000000*7850*1+G140/1000*0.275</f>
        <v>2.71406899999999984</v>
      </c>
      <c r="K140" s="24" t="n">
        <v>3</v>
      </c>
      <c r="L140" s="26">
        <f>H140*$D$5</f>
        <v>148.365624999999994</v>
      </c>
      <c r="M140" s="28">
        <f>L140/1000</f>
        <v>0.148365625000000012</v>
      </c>
    </row>
    <row r="141" spans="1:13">
      <c r="A141" s="13" t="s">
        <v>248</v>
      </c>
      <c r="B141" s="22" t="s">
        <v>249</v>
      </c>
      <c r="C141" s="11" t="n">
        <v>50</v>
      </c>
      <c r="D141" s="11" t="n">
        <v>0</v>
      </c>
      <c r="E141" s="13" t="n">
        <v>2</v>
      </c>
      <c r="F141" s="13" t="n">
        <v>156.370000000000005</v>
      </c>
      <c r="G141" s="13" t="n">
        <v>157</v>
      </c>
      <c r="H141" s="13">
        <f>G141*(E141)/1000000*7850*1+G141/1000*0.275</f>
        <v>2.50807499999999983</v>
      </c>
      <c r="I141" s="13">
        <f>G141*(E141-0.22)/1000000*7850*1+G141/1000*0.275</f>
        <v>2.23693600000000004</v>
      </c>
      <c r="J141" s="13">
        <f>G141*(E141+0.22)/1000000*7850*1+G141/1000*0.275</f>
        <v>2.77921400000000007</v>
      </c>
      <c r="K141" s="24" t="n">
        <v>3</v>
      </c>
      <c r="L141" s="26">
        <f>H141*$D$5</f>
        <v>156.754687499999989</v>
      </c>
      <c r="M141" s="28">
        <f>L141/1000</f>
        <v>0.156754687499999985</v>
      </c>
    </row>
    <row r="142" spans="1:13">
      <c r="A142" s="13" t="s">
        <v>250</v>
      </c>
      <c r="B142" s="22" t="s">
        <v>251</v>
      </c>
      <c r="C142" s="11" t="n">
        <v>50</v>
      </c>
      <c r="D142" s="11" t="n">
        <v>0</v>
      </c>
      <c r="E142" s="13" t="n">
        <v>1.5</v>
      </c>
      <c r="F142" s="13" t="n">
        <v>156.740000000000009</v>
      </c>
      <c r="G142" s="13" t="n">
        <v>157</v>
      </c>
      <c r="H142" s="13">
        <f>G142*(E142)/1000000*7850*1+G142/1000*0.275</f>
        <v>1.89184999999999999</v>
      </c>
      <c r="I142" s="13">
        <f>G142*(E142-0.22)/1000000*7850*1+G142/1000*0.275</f>
        <v>1.62071100000000001</v>
      </c>
      <c r="J142" s="13">
        <f>G142*(E142+0.22)/1000000*7850*1+G142/1000*0.275</f>
        <v>2.16298900000000005</v>
      </c>
      <c r="K142" s="24" t="n">
        <v>3</v>
      </c>
      <c r="L142" s="26">
        <f>H142*$D$5</f>
        <v>118.240624999999994</v>
      </c>
      <c r="M142" s="28">
        <f>L142/1000</f>
        <v>0.11824062500000001</v>
      </c>
    </row>
    <row r="143" spans="1:13">
      <c r="A143" s="13" t="s">
        <v>252</v>
      </c>
      <c r="B143" s="13" t="n">
        <v>45</v>
      </c>
      <c r="C143" s="13" t="n">
        <v>93</v>
      </c>
      <c r="D143" s="13" t="n">
        <v>4</v>
      </c>
      <c r="E143" s="13" t="n">
        <v>0.7</v>
      </c>
      <c r="F143" s="13" t="n">
        <v>166.810000000000002</v>
      </c>
      <c r="G143" s="13" t="n">
        <v>167</v>
      </c>
      <c r="H143" s="13">
        <f>G143*(E143)/1000000*7850*1+G143/1000*0.275</f>
        <v>0.963589999999999947</v>
      </c>
      <c r="I143" s="13">
        <f>G143*(E143-0.22)/1000000*7850*1+G143/1000*0.275</f>
        <v>0.675181000000000076</v>
      </c>
      <c r="J143" s="13">
        <f>G143*(E143+0.22)/1000000*7850*1+G143/1000*0.275</f>
        <v>1.25199900000000008</v>
      </c>
      <c r="K143" s="24" t="n">
        <v>3</v>
      </c>
      <c r="L143" s="26">
        <f>H143*$D$5</f>
        <v>60.224375000000002</v>
      </c>
      <c r="M143" s="28">
        <f>L143/1000</f>
        <v>0.0602243749999999967</v>
      </c>
    </row>
  </sheetData>
  <printOptions>
    <extLst>
      <ext uri="smNativeData">
        <pm:pageFlags xmlns:pm="smNativeData" id="1555429776" printRowHead="0" printColHead="0" printHeadLine="0" printFootLine="0" autoHeightHeader="0" autoHeightFooter="0" fitToPageBoth="0"/>
      </ext>
    </extLst>
  </printOptions>
  <pageMargins left="0.118056" right="0.118056" top="0.118056" bottom="0.118056" header="0.315278" footer="0.315278"/>
  <pageSetup paperSize="9" scale="65" fitToWidth="0" fitToHeight="1"/>
  <headerFooter>
    <extLst>
      <ext uri="smNativeData">
        <pm:header xmlns:pm="smNativeData" id="1555429776" l="56" r="56" t="56" b="56" borderId="0" fillId="0" vertical="0"/>
        <pm:footer xmlns:pm="smNativeData" id="1555429776" l="56" r="56" t="56" b="56" borderId="0" fillId="0" vertical="2"/>
        <pm:paperBin xmlns:pm="smNativeData" id="1555429776" Id="0" type="0" value="0"/>
        <pm:paperBin xmlns:pm="smNativeData" id="1555429776" Id="1" type="0" value="0"/>
      </ext>
    </extLst>
  </headerFooter>
  <extLst>
    <ext uri="smNativeData">
      <pm:sheetPrefs xmlns:pm="smNativeData" day="1555429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view="normal" workbookViewId="0">
      <selection activeCell="D16" sqref="D16"/>
    </sheetView>
  </sheetViews>
  <sheetFormatPr defaultRowHeight="15.40"/>
  <cols>
    <col min="1" max="1" width="9.142857" customWidth="1" style="1"/>
    <col min="2" max="2" width="10.428571" customWidth="1" style="1"/>
    <col min="3" max="3" width="12.285714" customWidth="1" style="1"/>
    <col min="4" max="16384" width="9.142857" customWidth="1" style="1"/>
  </cols>
  <sheetData>
    <row r="2" spans="1:5" s="32" customFormat="1">
      <c r="A2" s="32" t="s">
        <v>253</v>
      </c>
      <c r="D2" s="32" t="s">
        <v>254</v>
      </c>
      <c r="E2" s="35">
        <f>1200/8/G15</f>
        <v>136.363636363636004</v>
      </c>
    </row>
    <row r="3" spans="5:5" s="32" customFormat="1">
      <c r="E3" s="34"/>
    </row>
    <row r="4" spans="1:5" s="32" customFormat="1">
      <c r="A4" s="32" t="s">
        <v>253</v>
      </c>
      <c r="D4" s="32" t="s">
        <v>37</v>
      </c>
      <c r="E4" s="35">
        <f>E2*F15</f>
        <v>33.3272727272726002</v>
      </c>
    </row>
    <row r="6" spans="2:7" ht="46.50" customHeight="1">
      <c r="B6" s="2" t="s">
        <v>255</v>
      </c>
      <c r="C6" s="2" t="s">
        <v>256</v>
      </c>
      <c r="D6" s="2" t="s">
        <v>257</v>
      </c>
      <c r="E6" s="2" t="s">
        <v>258</v>
      </c>
      <c r="F6" s="2" t="s">
        <v>259</v>
      </c>
      <c r="G6" s="2" t="s">
        <v>260</v>
      </c>
    </row>
    <row r="7" spans="2:7">
      <c r="B7" s="2" t="n">
        <v>250</v>
      </c>
      <c r="C7" s="2" t="s">
        <v>261</v>
      </c>
      <c r="D7" s="2" t="n">
        <v>375</v>
      </c>
      <c r="E7" s="2">
        <f>D7/10</f>
        <v>37.5</v>
      </c>
      <c r="F7" s="2">
        <f>E7/100</f>
        <v>0.375</v>
      </c>
      <c r="G7" s="2" t="n">
        <v>2</v>
      </c>
    </row>
    <row r="8" spans="2:7">
      <c r="B8" s="2"/>
      <c r="C8" s="2" t="s">
        <v>262</v>
      </c>
      <c r="D8" s="2" t="n">
        <v>303</v>
      </c>
      <c r="E8" s="2">
        <f>D8/10</f>
        <v>30.3000000000000007</v>
      </c>
      <c r="F8" s="2">
        <f>E8/100</f>
        <v>0.30299999999999998</v>
      </c>
      <c r="G8" s="2" t="n">
        <v>1.5</v>
      </c>
    </row>
    <row r="9" spans="2:7">
      <c r="B9" s="2" t="n">
        <v>200</v>
      </c>
      <c r="C9" s="2"/>
      <c r="D9" s="2" t="n">
        <v>250</v>
      </c>
      <c r="E9" s="2">
        <f>D9/10</f>
        <v>25</v>
      </c>
      <c r="F9" s="2">
        <f>E9/100</f>
        <v>0.25</v>
      </c>
      <c r="G9" s="2" t="n">
        <v>1</v>
      </c>
    </row>
    <row r="10" spans="2:7">
      <c r="B10" s="2" t="n">
        <v>150</v>
      </c>
      <c r="C10" s="2" t="s">
        <v>261</v>
      </c>
      <c r="D10" s="2" t="n">
        <v>168</v>
      </c>
      <c r="E10" s="2">
        <f>D10/10</f>
        <v>16.8000000000000007</v>
      </c>
      <c r="F10" s="2">
        <f>E10/100</f>
        <v>0.168000000000000016</v>
      </c>
      <c r="G10" s="2" t="n">
        <v>0.6</v>
      </c>
    </row>
    <row r="11" spans="2:7">
      <c r="B11" s="2"/>
      <c r="C11" s="2" t="s">
        <v>262</v>
      </c>
      <c r="D11" s="2" t="n">
        <v>126</v>
      </c>
      <c r="E11" s="2">
        <f>D11/10</f>
        <v>12.5999999999999996</v>
      </c>
      <c r="F11" s="2">
        <f>E11/100</f>
        <v>0.126000000000000001</v>
      </c>
      <c r="G11" s="2" t="n">
        <v>0.4</v>
      </c>
    </row>
    <row r="13" spans="2:7">
      <c r="B13" s="36" t="s">
        <v>263</v>
      </c>
      <c r="C13" s="37"/>
      <c r="D13" s="37"/>
      <c r="E13" s="38"/>
      <c r="F13" s="2">
        <f>SUM(F7:F12)</f>
        <v>1.22199999999999998</v>
      </c>
      <c r="G13" s="2">
        <f>SUM(G7:G12)</f>
        <v>5.5</v>
      </c>
    </row>
    <row r="15" spans="2:7">
      <c r="B15" s="36" t="s">
        <v>264</v>
      </c>
      <c r="C15" s="37"/>
      <c r="D15" s="37"/>
      <c r="E15" s="38"/>
      <c r="F15" s="2">
        <f>F13/5</f>
        <v>0.244399999999999995</v>
      </c>
      <c r="G15" s="2">
        <f>G13/5</f>
        <v>1.10000000000000009</v>
      </c>
    </row>
  </sheetData>
  <mergeCells count="2">
    <mergeCell ref="B7:B8"/>
    <mergeCell ref="B10:B11"/>
  </mergeCells>
  <printOptions>
    <extLst>
      <ext uri="smNativeData">
        <pm:pageFlags xmlns:pm="smNativeData" id="1555429776" printRowHead="0" printColHead="0" printHeadLine="0" printFootLine="0" autoHeightHeader="0" autoHeightFooter="0" fitToPageBoth="0"/>
      </ext>
    </extLst>
  </printOptions>
  <pageMargins left="0.039583" right="0.039583" top="0.039583" bottom="0.039583" header="0.315278" footer="0.315278"/>
  <pageSetup paperSize="9" scale="107" fitToWidth="0" fitToHeight="1"/>
  <headerFooter>
    <extLst>
      <ext uri="smNativeData">
        <pm:header xmlns:pm="smNativeData" id="1555429776" l="56" r="56" t="56" b="56" borderId="0" fillId="0" vertical="0"/>
        <pm:footer xmlns:pm="smNativeData" id="1555429776" l="56" r="56" t="56" b="56" borderId="0" fillId="0" vertical="2"/>
        <pm:paperBin xmlns:pm="smNativeData" id="1555429776" Id="0" type="0" value="0"/>
        <pm:paperBin xmlns:pm="smNativeData" id="1555429776" Id="1" type="0" value="0"/>
      </ext>
    </extLst>
  </headerFooter>
  <extLst>
    <ext uri="smNativeData">
      <pm:sheetPrefs xmlns:pm="smNativeData" day="15554297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2006-09-16T00:00:00Z</dcterms:created>
  <dcterms:modified xsi:type="dcterms:W3CDTF">2019-04-16T15:49:36Z</dcterms:modified>
</cp:coreProperties>
</file>