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bookViews>
    <workbookView xWindow="240" yWindow="105" windowWidth="20055" windowHeight="8445"/>
  </bookViews>
  <sheets>
    <sheet name="Salary" sheetId="1" r:id="rId1"/>
    <sheet name="Sheet1" sheetId="2" r:id="rId2"/>
  </sheets>
  <definedNames>
    <definedName name="_xlnm.Print_Area" localSheetId="0">Salary!$A$1:$AW$15</definedName>
  </definedNames>
  <calcPr calcId="162913"/>
  <fileRecoveryPr repairLoad="1"/>
</workbook>
</file>

<file path=xl/calcChain.xml><?xml version="1.0" encoding="utf-8"?>
<calcChain xmlns="http://schemas.openxmlformats.org/spreadsheetml/2006/main">
  <c r="Z9" i="1" l="1"/>
  <c r="Z10" i="1"/>
  <c r="M11" i="1"/>
  <c r="O11" i="1"/>
  <c r="P11" i="1"/>
  <c r="R11" i="1"/>
  <c r="S11" i="1"/>
  <c r="T11" i="1"/>
  <c r="G11" i="1"/>
  <c r="Y10" i="1" l="1"/>
  <c r="Y9" i="1"/>
  <c r="Y8" i="1"/>
  <c r="L8" i="1" l="1"/>
  <c r="N8" i="1"/>
  <c r="Z8" i="1" l="1"/>
  <c r="Q8" i="1" l="1"/>
  <c r="J8" i="1"/>
  <c r="K8" i="1"/>
  <c r="I8" i="1"/>
  <c r="AI11" i="1" l="1"/>
  <c r="AJ11" i="1"/>
  <c r="H8" i="1" l="1"/>
  <c r="U8" i="1" l="1"/>
  <c r="AB8" i="1" l="1"/>
  <c r="AC8" i="1"/>
  <c r="AD11" i="1" l="1"/>
  <c r="AF11" i="1"/>
  <c r="AG11" i="1"/>
  <c r="AH11" i="1"/>
  <c r="AK11" i="1"/>
  <c r="AN11" i="1"/>
  <c r="AP11" i="1"/>
  <c r="AQ11" i="1"/>
  <c r="AR11" i="1"/>
  <c r="AS11" i="1"/>
  <c r="AT11" i="1"/>
  <c r="AV11" i="1"/>
  <c r="Z3" i="1"/>
  <c r="AO11" i="1"/>
  <c r="AA8" i="1"/>
  <c r="AL11" i="1"/>
  <c r="Z4" i="1"/>
  <c r="Z1" i="1"/>
  <c r="L10" i="1" l="1"/>
  <c r="H9" i="1"/>
  <c r="N9" i="1"/>
  <c r="L9" i="1"/>
  <c r="L11" i="1" s="1"/>
  <c r="K9" i="1"/>
  <c r="Q9" i="1"/>
  <c r="J9" i="1"/>
  <c r="I9" i="1"/>
  <c r="I11" i="1" s="1"/>
  <c r="AW8" i="1"/>
  <c r="AC10" i="1"/>
  <c r="AB10" i="1"/>
  <c r="AC9" i="1"/>
  <c r="AB9" i="1"/>
  <c r="H10" i="1"/>
  <c r="AM10" i="1" s="1"/>
  <c r="Q10" i="1"/>
  <c r="AE11" i="1"/>
  <c r="K10" i="1"/>
  <c r="I10" i="1"/>
  <c r="J10" i="1"/>
  <c r="N10" i="1"/>
  <c r="N11" i="1" l="1"/>
  <c r="Q11" i="1"/>
  <c r="H11" i="1"/>
  <c r="J11" i="1"/>
  <c r="K11" i="1"/>
  <c r="AB11" i="1"/>
  <c r="AM11" i="1"/>
  <c r="AC11" i="1"/>
  <c r="AW9" i="1"/>
  <c r="AU11" i="1"/>
  <c r="AW10" i="1"/>
  <c r="V10" i="1" s="1"/>
  <c r="V8" i="1"/>
  <c r="W8" i="1" s="1"/>
  <c r="Z11" i="1"/>
  <c r="W10" i="1" l="1"/>
  <c r="U9" i="1"/>
  <c r="U11" i="1" s="1"/>
  <c r="AW11" i="1"/>
  <c r="V9" i="1"/>
  <c r="V11" i="1" s="1"/>
  <c r="W9" i="1" l="1"/>
  <c r="W11" i="1"/>
</calcChain>
</file>

<file path=xl/comments1.xml><?xml version="1.0" encoding="utf-8"?>
<comments xmlns="http://schemas.openxmlformats.org/spreadsheetml/2006/main">
  <authors>
    <author>uuser</author>
  </authors>
  <commentList>
    <comment ref="AA5" authorId="0" shape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<sst xmlns="http://schemas.openxmlformats.org/spreadsheetml/2006/main" count="112" uniqueCount="93">
  <si>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</si>
  <si>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</si>
  <si>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</si>
  <si>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</si>
  <si>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</si>
  <si>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</si>
  <si>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</si>
  <si>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</si>
  <si>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</si>
  <si>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</si>
  <si>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</si>
  <si>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</si>
  <si>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</si>
  <si>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</si>
  <si>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</si>
  <si>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</si>
  <si>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</si>
  <si>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</si>
  <si>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</si>
  <si>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</si>
  <si>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</si>
  <si>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</si>
  <si>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</si>
  <si>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</si>
  <si>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</si>
  <si>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</si>
  <si>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</si>
  <si>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</si>
  <si>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</si>
  <si>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</si>
  <si>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</si>
  <si>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</si>
  <si>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</si>
  <si>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</si>
  <si>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</si>
  <si>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</si>
  <si>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</si>
  <si>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</si>
  <si>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</si>
  <si>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</si>
  <si>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</si>
  <si>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</si>
  <si>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</si>
  <si>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</si>
  <si>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</si>
  <si>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</si>
  <si>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</si>
  <si>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</si>
  <si>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</si>
  <si>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</si>
  <si>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</si>
  <si>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</si>
  <si>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</si>
  <si>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</si>
  <si>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</si>
  <si>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</si>
  <si>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</si>
  <si>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</si>
  <si>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</si>
  <si>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</si>
  <si>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</si>
  <si>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</si>
  <si>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</si>
  <si>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</si>
  <si>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</si>
  <si>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</si>
  <si>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ZM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</si>
  <si>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</si>
  <si>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</si>
  <si>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</si>
  <si>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</si>
  <si>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</si>
  <si>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</si>
  <si>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</si>
  <si>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 xml:space="preserve">                                                                               Salary Sheet for the month of December-2015</t>
  </si>
  <si>
    <t>DPS</t>
  </si>
  <si>
    <t>Loan</t>
  </si>
  <si>
    <t>TECSL</t>
  </si>
  <si>
    <t xml:space="preserve">Deduction Sheet </t>
  </si>
  <si>
    <t>Dep.Allow 5%</t>
  </si>
  <si>
    <t>Bi-Cycle</t>
  </si>
  <si>
    <t>Motor Cycle</t>
  </si>
  <si>
    <t>Saving</t>
  </si>
  <si>
    <t>Bima Pre:</t>
  </si>
  <si>
    <r>
      <t xml:space="preserve">Name of the Department : </t>
    </r>
    <r>
      <rPr>
        <b/>
        <sz val="14"/>
        <rFont val="Arial Narrow"/>
        <family val="2"/>
      </rPr>
      <t>ICT-Domain</t>
    </r>
  </si>
  <si>
    <t xml:space="preserve">Salary  Sheet </t>
  </si>
  <si>
    <t xml:space="preserve"> For The Month Of September- 2016</t>
  </si>
  <si>
    <t>A</t>
  </si>
  <si>
    <t>B</t>
  </si>
  <si>
    <t>C</t>
  </si>
  <si>
    <t>1/0/1900</t>
  </si>
  <si>
    <t>AD</t>
  </si>
  <si>
    <t>9+F9:F9:I9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</si>
</sst>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_)"/>
    <numFmt numFmtId="166" formatCode="0.00_)"/>
    <numFmt numFmtId="167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4"/>
      <name val="SutonnyMJ"/>
    </font>
    <font>
      <b/>
      <sz val="14"/>
      <name val="SutonnyMJ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20"/>
      <name val="Times New Roman"/>
      <family val="1"/>
    </font>
    <font>
      <b/>
      <sz val="20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centerContinuous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/>
    <xf numFmtId="164" fontId="3" fillId="0" borderId="0" xfId="0" applyNumberFormat="1" applyFont="1" applyAlignment="1" applyProtection="1">
      <alignment vertical="center"/>
    </xf>
    <xf numFmtId="0" fontId="3" fillId="0" borderId="0" xfId="0" applyFont="1" applyBorder="1" applyAlignment="1"/>
    <xf numFmtId="2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4" fillId="0" borderId="1" xfId="0" applyNumberFormat="1" applyFont="1" applyBorder="1" applyAlignment="1" applyProtection="1">
      <alignment horizontal="center"/>
    </xf>
    <xf numFmtId="165" fontId="4" fillId="0" borderId="2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 applyAlignment="1" applyProtection="1">
      <alignment horizontal="center"/>
    </xf>
    <xf numFmtId="165" fontId="6" fillId="0" borderId="11" xfId="0" applyNumberFormat="1" applyFont="1" applyBorder="1" applyAlignment="1" applyProtection="1">
      <alignment horizontal="center"/>
    </xf>
    <xf numFmtId="165" fontId="4" fillId="0" borderId="12" xfId="0" applyNumberFormat="1" applyFont="1" applyBorder="1" applyAlignment="1" applyProtection="1">
      <alignment horizontal="center"/>
    </xf>
    <xf numFmtId="165" fontId="7" fillId="0" borderId="13" xfId="0" applyNumberFormat="1" applyFont="1" applyBorder="1" applyAlignment="1" applyProtection="1">
      <alignment horizontal="center"/>
    </xf>
    <xf numFmtId="165" fontId="4" fillId="0" borderId="14" xfId="0" applyNumberFormat="1" applyFont="1" applyBorder="1" applyAlignment="1" applyProtection="1">
      <alignment horizontal="center"/>
    </xf>
    <xf numFmtId="165" fontId="4" fillId="0" borderId="16" xfId="0" applyNumberFormat="1" applyFont="1" applyBorder="1" applyAlignment="1" applyProtection="1">
      <alignment horizontal="center"/>
    </xf>
    <xf numFmtId="0" fontId="4" fillId="0" borderId="15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5" xfId="0" applyNumberFormat="1" applyFont="1" applyBorder="1" applyAlignment="1" applyProtection="1">
      <alignment horizontal="center"/>
    </xf>
    <xf numFmtId="165" fontId="4" fillId="0" borderId="15" xfId="0" applyNumberFormat="1" applyFont="1" applyBorder="1" applyAlignment="1" applyProtection="1">
      <alignment horizontal="center"/>
    </xf>
    <xf numFmtId="165" fontId="6" fillId="0" borderId="15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5" fontId="4" fillId="0" borderId="17" xfId="0" applyNumberFormat="1" applyFont="1" applyBorder="1" applyAlignment="1" applyProtection="1">
      <alignment horizontal="center"/>
    </xf>
    <xf numFmtId="9" fontId="4" fillId="0" borderId="17" xfId="0" applyNumberFormat="1" applyFont="1" applyBorder="1" applyAlignment="1" applyProtection="1">
      <alignment horizontal="center"/>
    </xf>
    <xf numFmtId="165" fontId="4" fillId="0" borderId="18" xfId="0" applyNumberFormat="1" applyFont="1" applyBorder="1" applyAlignment="1" applyProtection="1">
      <alignment horizontal="center"/>
    </xf>
    <xf numFmtId="165" fontId="4" fillId="0" borderId="19" xfId="0" applyNumberFormat="1" applyFont="1" applyBorder="1" applyAlignment="1" applyProtection="1">
      <alignment horizontal="center"/>
    </xf>
    <xf numFmtId="0" fontId="4" fillId="0" borderId="0" xfId="0" applyFont="1" applyBorder="1"/>
    <xf numFmtId="164" fontId="9" fillId="0" borderId="0" xfId="0" applyNumberFormat="1" applyFont="1" applyBorder="1" applyAlignment="1" applyProtection="1">
      <alignment vertical="center"/>
    </xf>
    <xf numFmtId="164" fontId="10" fillId="0" borderId="0" xfId="0" applyNumberFormat="1" applyFont="1" applyBorder="1" applyAlignment="1" applyProtection="1">
      <alignment vertical="center"/>
    </xf>
    <xf numFmtId="165" fontId="9" fillId="0" borderId="0" xfId="0" applyNumberFormat="1" applyFont="1" applyBorder="1" applyAlignment="1" applyProtection="1">
      <alignment vertical="center"/>
    </xf>
    <xf numFmtId="0" fontId="9" fillId="0" borderId="0" xfId="0" applyFont="1" applyAlignment="1"/>
    <xf numFmtId="166" fontId="9" fillId="0" borderId="0" xfId="0" applyNumberFormat="1" applyFont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/>
    <xf numFmtId="164" fontId="10" fillId="0" borderId="0" xfId="0" applyNumberFormat="1" applyFont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64" fontId="12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3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1" xfId="0" applyNumberFormat="1" applyFont="1" applyFill="1" applyBorder="1" applyAlignment="1" applyProtection="1">
      <alignment horizontal="center"/>
    </xf>
    <xf numFmtId="0" fontId="4" fillId="0" borderId="15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1" fontId="12" fillId="0" borderId="0" xfId="0" applyNumberFormat="1" applyFont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64" fontId="11" fillId="0" borderId="21" xfId="0" applyNumberFormat="1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NumberFormat="1" applyFont="1" applyBorder="1" applyAlignment="1" applyProtection="1">
      <alignment vertical="center"/>
    </xf>
    <xf numFmtId="2" fontId="9" fillId="0" borderId="0" xfId="1" applyNumberFormat="1" applyFont="1" applyBorder="1" applyAlignment="1" applyProtection="1">
      <alignment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8" fillId="0" borderId="15" xfId="0" applyNumberFormat="1" applyFont="1" applyFill="1" applyBorder="1" applyAlignment="1" applyProtection="1">
      <alignment horizontal="left" vertical="center"/>
    </xf>
    <xf numFmtId="0" fontId="8" fillId="0" borderId="15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 applyProtection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</xf>
    <xf numFmtId="165" fontId="4" fillId="0" borderId="4" xfId="0" applyNumberFormat="1" applyFont="1" applyFill="1" applyBorder="1" applyAlignment="1" applyProtection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 applyProtection="1">
      <alignment horizontal="center" vertical="center"/>
    </xf>
    <xf numFmtId="165" fontId="4" fillId="0" borderId="17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</xf>
    <xf numFmtId="1" fontId="8" fillId="0" borderId="4" xfId="1" applyNumberFormat="1" applyFont="1" applyBorder="1" applyAlignment="1" applyProtection="1">
      <alignment horizontal="center" vertical="center"/>
    </xf>
    <xf numFmtId="1" fontId="8" fillId="0" borderId="4" xfId="1" applyNumberFormat="1" applyFont="1" applyFill="1" applyBorder="1" applyAlignment="1" applyProtection="1">
      <alignment horizontal="center" vertical="center"/>
    </xf>
    <xf numFmtId="164" fontId="8" fillId="0" borderId="15" xfId="0" applyNumberFormat="1" applyFont="1" applyBorder="1" applyAlignment="1" applyProtection="1">
      <alignment horizontal="center" vertical="center"/>
    </xf>
    <xf numFmtId="165" fontId="8" fillId="0" borderId="4" xfId="0" applyNumberFormat="1" applyFont="1" applyBorder="1" applyAlignment="1" applyProtection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 applyProtection="1">
      <alignment horizontal="center" vertical="center"/>
    </xf>
    <xf numFmtId="164" fontId="4" fillId="0" borderId="4" xfId="0" applyNumberFormat="1" applyFont="1" applyBorder="1" applyAlignment="1" applyProtection="1">
      <alignment vertical="center"/>
    </xf>
    <xf numFmtId="164" fontId="4" fillId="0" borderId="4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 wrapText="1"/>
    </xf>
    <xf numFmtId="165" fontId="4" fillId="0" borderId="11" xfId="0" applyNumberFormat="1" applyFont="1" applyBorder="1" applyAlignment="1" applyProtection="1">
      <alignment horizontal="center" vertical="center" wrapText="1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4" fillId="0" borderId="5" xfId="0" applyNumberFormat="1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165" fontId="4" fillId="0" borderId="8" xfId="0" applyNumberFormat="1" applyFont="1" applyBorder="1" applyAlignment="1" applyProtection="1">
      <alignment horizontal="center" vertical="center" wrapText="1"/>
    </xf>
    <xf numFmtId="165" fontId="4" fillId="0" borderId="12" xfId="0" applyNumberFormat="1" applyFont="1" applyBorder="1" applyAlignment="1" applyProtection="1">
      <alignment horizontal="center" vertical="center" wrapText="1"/>
    </xf>
    <xf numFmtId="165" fontId="4" fillId="0" borderId="19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14" xfId="0" applyNumberFormat="1" applyFont="1" applyBorder="1" applyAlignment="1" applyProtection="1">
      <alignment horizontal="center" vertical="center" wrapText="1"/>
    </xf>
    <xf numFmtId="165" fontId="4" fillId="0" borderId="20" xfId="0" applyNumberFormat="1" applyFont="1" applyBorder="1" applyAlignment="1" applyProtection="1">
      <alignment horizontal="center" vertical="center" wrapText="1"/>
    </xf>
    <xf numFmtId="165" fontId="4" fillId="0" borderId="6" xfId="0" applyNumberFormat="1" applyFont="1" applyBorder="1" applyAlignment="1" applyProtection="1">
      <alignment horizontal="center"/>
    </xf>
    <xf numFmtId="165" fontId="4" fillId="0" borderId="7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 applyProtection="1">
      <alignment horizontal="left" vertical="center"/>
    </xf>
    <xf numFmtId="0" fontId="18" fillId="0" borderId="0" xfId="0" applyFont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wrapText="1"/>
    </xf>
    <xf numFmtId="165" fontId="4" fillId="0" borderId="23" xfId="0" applyNumberFormat="1" applyFont="1" applyBorder="1" applyAlignment="1" applyProtection="1">
      <alignment horizontal="center" vertical="center" wrapText="1"/>
    </xf>
    <xf numFmtId="165" fontId="4" fillId="0" borderId="24" xfId="0" applyNumberFormat="1" applyFont="1" applyBorder="1" applyAlignment="1" applyProtection="1">
      <alignment horizontal="center" vertical="center" wrapText="1"/>
    </xf>
    <xf numFmtId="165" fontId="4" fillId="0" borderId="4" xfId="0" applyNumberFormat="1" applyFont="1" applyBorder="1" applyAlignment="1" applyProtection="1">
      <alignment horizontal="center" vertical="center" wrapText="1"/>
    </xf>
    <xf numFmtId="165" fontId="16" fillId="0" borderId="1" xfId="0" applyNumberFormat="1" applyFont="1" applyBorder="1" applyAlignment="1" applyProtection="1">
      <alignment horizontal="center" vertical="center" wrapText="1"/>
    </xf>
    <xf numFmtId="165" fontId="16" fillId="0" borderId="11" xfId="0" applyNumberFormat="1" applyFont="1" applyBorder="1" applyAlignment="1" applyProtection="1">
      <alignment horizontal="center" vertical="center" wrapText="1"/>
    </xf>
    <xf numFmtId="165" fontId="16" fillId="0" borderId="15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/>
    </xf>
    <xf numFmtId="165" fontId="4" fillId="0" borderId="11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 vertical="center"/>
    </xf>
    <xf numFmtId="165" fontId="4" fillId="0" borderId="11" xfId="0" applyNumberFormat="1" applyFont="1" applyFill="1" applyBorder="1" applyAlignment="1" applyProtection="1">
      <alignment horizontal="center" vertical="center"/>
    </xf>
    <xf numFmtId="165" fontId="4" fillId="0" borderId="15" xfId="0" applyNumberFormat="1" applyFont="1" applyFill="1" applyBorder="1" applyAlignment="1" applyProtection="1">
      <alignment horizontal="center" vertical="center"/>
    </xf>
    <xf numFmtId="165" fontId="4" fillId="0" borderId="2" xfId="0" applyNumberFormat="1" applyFont="1" applyBorder="1" applyAlignment="1" applyProtection="1">
      <alignment horizontal="center" vertical="center"/>
    </xf>
    <xf numFmtId="165" fontId="4" fillId="0" borderId="12" xfId="0" applyNumberFormat="1" applyFont="1" applyBorder="1" applyAlignment="1" applyProtection="1">
      <alignment horizontal="center" vertical="center"/>
    </xf>
    <xf numFmtId="164" fontId="2" fillId="0" borderId="0" xfId="0" applyNumberFormat="1" applyFont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left" vertical="center"/>
    </xf>
    <xf numFmtId="165" fontId="4" fillId="0" borderId="4" xfId="0" applyNumberFormat="1" applyFont="1" applyBorder="1" applyAlignment="1" applyProtection="1">
      <alignment horizontal="center"/>
    </xf>
    <xf numFmtId="0" fontId="0" fillId="0" borderId="15" xfId="0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right" vertical="center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22" xfId="0" applyNumberFormat="1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1"/>
  <sheetViews>
    <sheetView tabSelected="1" view="pageBreakPreview" topLeftCell="R1" zoomScale="115" zoomScaleNormal="90" zoomScaleSheetLayoutView="115" workbookViewId="0">
      <selection activeCell="U10" sqref="U10"/>
    </sheetView>
  </sheetViews>
  <sheetFormatPr defaultRowHeight="15" x14ac:dyDescent="0.25"/>
  <cols>
    <col min="1" max="1" width="5.375" customWidth="1"/>
    <col min="2" max="2" width="18.625" customWidth="1"/>
    <col min="3" max="3" width="6.75" customWidth="1"/>
    <col min="4" max="4" width="9.625" customWidth="1"/>
    <col min="5" max="5" width="10.75" customWidth="1"/>
    <col min="6" max="6" width="8.25" customWidth="1"/>
    <col min="7" max="7" width="8.125" customWidth="1"/>
    <col min="8" max="21" width="8.875" customWidth="1"/>
    <col min="22" max="22" width="9.125" customWidth="1"/>
    <col min="23" max="23" width="12.875" style="52" customWidth="1"/>
    <col min="24" max="24" width="16.25" customWidth="1"/>
    <col min="25" max="25" width="5" customWidth="1"/>
    <col min="26" max="26" width="22.875" customWidth="1"/>
    <col min="27" max="27" width="6.875" customWidth="1"/>
    <col min="28" max="28" width="9.625" customWidth="1"/>
    <col min="29" max="29" width="9" customWidth="1"/>
    <col min="30" max="30" width="6.375" customWidth="1"/>
    <col min="31" max="47" width="8.625" customWidth="1"/>
    <col min="48" max="48" width="7.625" customWidth="1"/>
    <col min="49" max="49" width="10" customWidth="1"/>
  </cols>
  <sheetData>
    <row r="1" spans="1:49" s="3" customFormat="1" ht="26.25" customHeight="1" x14ac:dyDescent="0.5">
      <c r="A1" s="47"/>
      <c r="B1" s="126" t="s">
        <v>11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"/>
      <c r="Y1" s="2"/>
      <c r="Z1" s="121" t="str">
        <f>B1</f>
        <v>TMSS</v>
      </c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</row>
    <row r="2" spans="1:49" s="5" customFormat="1" ht="25.5" x14ac:dyDescent="0.35">
      <c r="A2" s="4" t="s">
        <v>74</v>
      </c>
      <c r="B2" s="105" t="s">
        <v>85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4" t="s">
        <v>0</v>
      </c>
      <c r="Y2" s="4"/>
      <c r="Z2" s="103" t="s">
        <v>78</v>
      </c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</row>
    <row r="3" spans="1:49" s="5" customFormat="1" ht="25.5" x14ac:dyDescent="0.35">
      <c r="A3" s="4"/>
      <c r="B3" s="105" t="s">
        <v>86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4"/>
      <c r="Y3" s="4"/>
      <c r="Z3" s="103" t="str">
        <f>B3</f>
        <v xml:space="preserve"> For The Month Of September- 2016</v>
      </c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</row>
    <row r="4" spans="1:49" s="7" customFormat="1" ht="18" x14ac:dyDescent="0.25">
      <c r="A4" s="128" t="s">
        <v>84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6"/>
      <c r="Z4" s="104" t="str">
        <f>A4</f>
        <v>Name of the Department : ICT-Domain</v>
      </c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</row>
    <row r="5" spans="1:49" s="14" customFormat="1" ht="15.75" customHeight="1" x14ac:dyDescent="0.25">
      <c r="A5" s="90" t="s">
        <v>1</v>
      </c>
      <c r="B5" s="113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113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48" t="s">
        <v>21</v>
      </c>
      <c r="V5" s="8" t="s">
        <v>21</v>
      </c>
      <c r="W5" s="116" t="s">
        <v>22</v>
      </c>
      <c r="X5" s="8" t="s">
        <v>23</v>
      </c>
      <c r="Y5" s="9" t="s">
        <v>24</v>
      </c>
      <c r="Z5" s="119" t="s">
        <v>2</v>
      </c>
      <c r="AA5" s="10" t="s">
        <v>3</v>
      </c>
      <c r="AB5" s="11" t="s">
        <v>25</v>
      </c>
      <c r="AC5" s="12" t="s">
        <v>26</v>
      </c>
      <c r="AD5" s="110" t="s">
        <v>79</v>
      </c>
      <c r="AE5" s="101" t="s">
        <v>77</v>
      </c>
      <c r="AF5" s="101"/>
      <c r="AG5" s="102"/>
      <c r="AH5" s="13" t="s">
        <v>27</v>
      </c>
      <c r="AI5" s="95" t="s">
        <v>28</v>
      </c>
      <c r="AJ5" s="95" t="s">
        <v>83</v>
      </c>
      <c r="AK5" s="98" t="s">
        <v>29</v>
      </c>
      <c r="AL5" s="93" t="s">
        <v>30</v>
      </c>
      <c r="AM5" s="94"/>
      <c r="AN5" s="93" t="s">
        <v>31</v>
      </c>
      <c r="AO5" s="94"/>
      <c r="AP5" s="123" t="s">
        <v>32</v>
      </c>
      <c r="AQ5" s="123"/>
      <c r="AR5" s="123"/>
      <c r="AS5" s="123"/>
      <c r="AT5" s="123"/>
      <c r="AU5" s="8" t="s">
        <v>33</v>
      </c>
      <c r="AV5" s="106" t="s">
        <v>34</v>
      </c>
      <c r="AW5" s="8" t="s">
        <v>21</v>
      </c>
    </row>
    <row r="6" spans="1:49" s="14" customFormat="1" ht="16.5" customHeight="1" x14ac:dyDescent="0.3">
      <c r="A6" s="91"/>
      <c r="B6" s="114"/>
      <c r="C6" s="15" t="s">
        <v>35</v>
      </c>
      <c r="D6" s="16" t="s">
        <v>36</v>
      </c>
      <c r="E6" s="16" t="s">
        <v>37</v>
      </c>
      <c r="F6" s="16" t="s">
        <v>38</v>
      </c>
      <c r="G6" s="15"/>
      <c r="H6" s="16" t="s">
        <v>39</v>
      </c>
      <c r="I6" s="16" t="s">
        <v>40</v>
      </c>
      <c r="J6" s="16" t="s">
        <v>41</v>
      </c>
      <c r="K6" s="16" t="s">
        <v>42</v>
      </c>
      <c r="L6" s="15" t="s">
        <v>43</v>
      </c>
      <c r="M6" s="114"/>
      <c r="N6" s="16" t="s">
        <v>40</v>
      </c>
      <c r="O6" s="16" t="s">
        <v>40</v>
      </c>
      <c r="P6" s="16" t="s">
        <v>40</v>
      </c>
      <c r="Q6" s="16" t="s">
        <v>44</v>
      </c>
      <c r="R6" s="16" t="s">
        <v>40</v>
      </c>
      <c r="S6" s="16" t="s">
        <v>45</v>
      </c>
      <c r="T6" s="16" t="s">
        <v>46</v>
      </c>
      <c r="U6" s="49" t="s">
        <v>47</v>
      </c>
      <c r="V6" s="17" t="s">
        <v>48</v>
      </c>
      <c r="W6" s="117"/>
      <c r="X6" s="16" t="s">
        <v>49</v>
      </c>
      <c r="Y6" s="18" t="s">
        <v>35</v>
      </c>
      <c r="Z6" s="120"/>
      <c r="AA6" s="14" t="s">
        <v>38</v>
      </c>
      <c r="AB6" s="19" t="s">
        <v>50</v>
      </c>
      <c r="AC6" s="20" t="s">
        <v>51</v>
      </c>
      <c r="AD6" s="111"/>
      <c r="AE6" s="107" t="s">
        <v>82</v>
      </c>
      <c r="AF6" s="21" t="s">
        <v>75</v>
      </c>
      <c r="AG6" s="21" t="s">
        <v>76</v>
      </c>
      <c r="AH6" s="18" t="s">
        <v>52</v>
      </c>
      <c r="AI6" s="96"/>
      <c r="AJ6" s="96"/>
      <c r="AK6" s="99"/>
      <c r="AL6" s="90" t="s">
        <v>53</v>
      </c>
      <c r="AM6" s="90" t="s">
        <v>54</v>
      </c>
      <c r="AN6" s="90" t="s">
        <v>55</v>
      </c>
      <c r="AO6" s="90" t="s">
        <v>56</v>
      </c>
      <c r="AP6" s="109" t="s">
        <v>57</v>
      </c>
      <c r="AQ6" s="90" t="s">
        <v>81</v>
      </c>
      <c r="AR6" s="90" t="s">
        <v>80</v>
      </c>
      <c r="AS6" s="113" t="s">
        <v>58</v>
      </c>
      <c r="AT6" s="113" t="s">
        <v>46</v>
      </c>
      <c r="AU6" s="16" t="s">
        <v>59</v>
      </c>
      <c r="AV6" s="106"/>
      <c r="AW6" s="15" t="s">
        <v>48</v>
      </c>
    </row>
    <row r="7" spans="1:49" s="14" customFormat="1" ht="13.5" customHeight="1" x14ac:dyDescent="0.25">
      <c r="A7" s="92"/>
      <c r="B7" s="115"/>
      <c r="C7" s="22"/>
      <c r="D7" s="22"/>
      <c r="E7" s="22"/>
      <c r="F7" s="22"/>
      <c r="G7" s="22"/>
      <c r="H7" s="22"/>
      <c r="I7" s="23">
        <v>0.2</v>
      </c>
      <c r="J7" s="23">
        <v>0.1</v>
      </c>
      <c r="K7" s="24">
        <v>0.1</v>
      </c>
      <c r="L7" s="24" t="s">
        <v>60</v>
      </c>
      <c r="M7" s="115"/>
      <c r="N7" s="23">
        <v>0.1</v>
      </c>
      <c r="O7" s="25"/>
      <c r="P7" s="25"/>
      <c r="Q7" s="26" t="s">
        <v>40</v>
      </c>
      <c r="R7" s="25"/>
      <c r="S7" s="25" t="s">
        <v>40</v>
      </c>
      <c r="T7" s="25" t="s">
        <v>40</v>
      </c>
      <c r="U7" s="50"/>
      <c r="V7" s="25"/>
      <c r="W7" s="118"/>
      <c r="X7" s="22"/>
      <c r="Y7" s="27"/>
      <c r="Z7" s="120"/>
      <c r="AA7" s="14" t="s">
        <v>61</v>
      </c>
      <c r="AB7" s="28" t="s">
        <v>62</v>
      </c>
      <c r="AC7" s="29" t="s">
        <v>63</v>
      </c>
      <c r="AD7" s="112"/>
      <c r="AE7" s="108"/>
      <c r="AF7" s="30"/>
      <c r="AG7" s="30" t="s">
        <v>64</v>
      </c>
      <c r="AH7" s="31" t="s">
        <v>64</v>
      </c>
      <c r="AI7" s="97"/>
      <c r="AJ7" s="97"/>
      <c r="AK7" s="100"/>
      <c r="AL7" s="92"/>
      <c r="AM7" s="92"/>
      <c r="AN7" s="92"/>
      <c r="AO7" s="92"/>
      <c r="AP7" s="109"/>
      <c r="AQ7" s="124"/>
      <c r="AR7" s="124"/>
      <c r="AS7" s="115"/>
      <c r="AT7" s="115"/>
      <c r="AU7" s="25" t="s">
        <v>65</v>
      </c>
      <c r="AV7" s="106"/>
      <c r="AW7" s="22"/>
    </row>
    <row r="8" spans="1:49" s="14" customFormat="1" ht="42.75" customHeight="1" x14ac:dyDescent="0.25">
      <c r="A8" s="61">
        <v>1001</v>
      </c>
      <c r="B8" s="62" t="s">
        <v>87</v>
      </c>
      <c r="C8" s="63">
        <v>1001</v>
      </c>
      <c r="D8" s="63" t="s">
        <v>91</v>
      </c>
      <c r="E8" s="64">
        <v>0</v>
      </c>
      <c r="F8" s="63">
        <v>6</v>
      </c>
      <c r="G8" s="63">
        <v>16500</v>
      </c>
      <c r="H8" s="65">
        <f>G8*80%-0.01</f>
        <v>13199.99</v>
      </c>
      <c r="I8" s="65">
        <f>G8*20%</f>
        <v>3300</v>
      </c>
      <c r="J8" s="65">
        <f>G8*10%</f>
        <v>1650</v>
      </c>
      <c r="K8" s="65">
        <f>G8*10%</f>
        <v>1650</v>
      </c>
      <c r="L8" s="65">
        <f>G8*2%</f>
        <v>330</v>
      </c>
      <c r="M8" s="66"/>
      <c r="N8" s="66">
        <f>G8*10%</f>
        <v>1650</v>
      </c>
      <c r="O8" s="66"/>
      <c r="P8" s="66"/>
      <c r="Q8" s="66">
        <f>G8*40%</f>
        <v>6600</v>
      </c>
      <c r="R8" s="66"/>
      <c r="S8" s="66"/>
      <c r="T8" s="66"/>
      <c r="U8" s="67">
        <f>SUM(G8:T8)</f>
        <v>44879.99</v>
      </c>
      <c r="V8" s="68">
        <f>AW8</f>
        <v>2969.99</v>
      </c>
      <c r="W8" s="69">
        <f>U8-V8</f>
        <v>41910</v>
      </c>
      <c r="X8" s="22"/>
      <c r="Y8" s="70">
        <f>A8</f>
        <v>1001</v>
      </c>
      <c r="Z8" s="71" t="str">
        <f>B8</f>
        <v>A</v>
      </c>
      <c r="AA8" s="72">
        <f>C8</f>
        <v>1001</v>
      </c>
      <c r="AB8" s="73">
        <f>G8*15%</f>
        <v>2475</v>
      </c>
      <c r="AC8" s="73">
        <f>G8*3%-0.01</f>
        <v>494.99</v>
      </c>
      <c r="AD8" s="74"/>
      <c r="AE8" s="74"/>
      <c r="AF8" s="74"/>
      <c r="AG8" s="74"/>
      <c r="AH8" s="74"/>
      <c r="AI8" s="73"/>
      <c r="AJ8" s="73">
        <v>0</v>
      </c>
      <c r="AK8" s="74"/>
      <c r="AL8" s="74"/>
      <c r="AM8" s="74"/>
      <c r="AN8" s="74"/>
      <c r="AO8" s="74"/>
      <c r="AP8" s="75"/>
      <c r="AQ8" s="75"/>
      <c r="AR8" s="75"/>
      <c r="AS8" s="75"/>
      <c r="AT8" s="75"/>
      <c r="AU8" s="75"/>
      <c r="AV8" s="75"/>
      <c r="AW8" s="70">
        <f>SUM(AB8:AV8)</f>
        <v>2969.99</v>
      </c>
    </row>
    <row r="9" spans="1:49" s="14" customFormat="1" ht="42.75" customHeight="1" x14ac:dyDescent="0.25">
      <c r="A9" s="61">
        <v>1002</v>
      </c>
      <c r="B9" s="76" t="s">
        <v>88</v>
      </c>
      <c r="C9" s="63">
        <v>1002</v>
      </c>
      <c r="D9" s="63" t="s">
        <v>91</v>
      </c>
      <c r="E9" s="64" t="s">
        <v>90</v>
      </c>
      <c r="F9" s="77" t="s">
        <v>92</v>
      </c>
      <c r="G9" s="63">
        <v>16500</v>
      </c>
      <c r="H9" s="78">
        <f>G9*50%</f>
        <v>8250</v>
      </c>
      <c r="I9" s="78">
        <f>G9*20%</f>
        <v>3300</v>
      </c>
      <c r="J9" s="78">
        <f>G9*10%</f>
        <v>1650</v>
      </c>
      <c r="K9" s="78">
        <f>G9*10%</f>
        <v>1650</v>
      </c>
      <c r="L9" s="65">
        <f>G9*2%</f>
        <v>330</v>
      </c>
      <c r="M9" s="66"/>
      <c r="N9" s="78">
        <f>G9*10%</f>
        <v>1650</v>
      </c>
      <c r="O9" s="79"/>
      <c r="P9" s="79"/>
      <c r="Q9" s="77">
        <f>G9*40%</f>
        <v>6600</v>
      </c>
      <c r="R9" s="80"/>
      <c r="S9" s="80"/>
      <c r="T9" s="81">
        <v>0</v>
      </c>
      <c r="U9" s="67">
        <f>SUM(G9:T9)</f>
        <v>39930</v>
      </c>
      <c r="V9" s="68">
        <f>AW9</f>
        <v>2969.99</v>
      </c>
      <c r="W9" s="69">
        <f>U9-V9</f>
        <v>36960.01</v>
      </c>
      <c r="X9" s="22"/>
      <c r="Y9" s="70">
        <f>A9</f>
        <v>1002</v>
      </c>
      <c r="Z9" s="71" t="str">
        <f>B9</f>
        <v>B</v>
      </c>
      <c r="AA9" s="82">
        <v>0</v>
      </c>
      <c r="AB9" s="73">
        <f>G9*15%</f>
        <v>2475</v>
      </c>
      <c r="AC9" s="73">
        <f>G9*3%-0.01</f>
        <v>494.99</v>
      </c>
      <c r="AD9" s="83"/>
      <c r="AE9" s="72"/>
      <c r="AF9" s="72">
        <v>0</v>
      </c>
      <c r="AG9" s="72"/>
      <c r="AH9" s="72"/>
      <c r="AI9" s="72"/>
      <c r="AJ9" s="72">
        <v>0</v>
      </c>
      <c r="AK9" s="72"/>
      <c r="AL9" s="72"/>
      <c r="AM9" s="72"/>
      <c r="AN9" s="72"/>
      <c r="AO9" s="72"/>
      <c r="AP9" s="75"/>
      <c r="AQ9" s="75"/>
      <c r="AR9" s="75"/>
      <c r="AS9" s="75"/>
      <c r="AT9" s="75"/>
      <c r="AU9" s="75"/>
      <c r="AV9" s="75"/>
      <c r="AW9" s="70">
        <f>SUM(AB9:AV9)</f>
        <v>2969.99</v>
      </c>
    </row>
    <row r="10" spans="1:49" s="14" customFormat="1" ht="42.75" customHeight="1" x14ac:dyDescent="0.25">
      <c r="A10" s="89">
        <v>1003</v>
      </c>
      <c r="B10" s="84" t="s">
        <v>89</v>
      </c>
      <c r="C10" s="63">
        <v>1003</v>
      </c>
      <c r="D10" s="63" t="s">
        <v>66</v>
      </c>
      <c r="E10" s="64">
        <v>0</v>
      </c>
      <c r="F10" s="77">
        <v>9</v>
      </c>
      <c r="G10" s="63">
        <v>12500</v>
      </c>
      <c r="H10" s="78">
        <f>G10*50%-0.01</f>
        <v>6249.99</v>
      </c>
      <c r="I10" s="78">
        <f>G10*20%</f>
        <v>2500</v>
      </c>
      <c r="J10" s="78">
        <f>G10*10%-0.01</f>
        <v>1249.99</v>
      </c>
      <c r="K10" s="78">
        <f>G10*10%-0.01</f>
        <v>1249.99</v>
      </c>
      <c r="L10" s="65">
        <f>G10*2%</f>
        <v>250</v>
      </c>
      <c r="M10" s="66"/>
      <c r="N10" s="78">
        <f>G10*10%</f>
        <v>1250</v>
      </c>
      <c r="O10" s="79"/>
      <c r="P10" s="79"/>
      <c r="Q10" s="77">
        <f>G10*40%</f>
        <v>5000</v>
      </c>
      <c r="R10" s="80"/>
      <c r="S10" s="80"/>
      <c r="T10" s="81">
        <v>0</v>
      </c>
      <c r="U10" s="67">
        <v>0</v>
      </c>
      <c r="V10" s="68">
        <f>AW10</f>
        <v>3812.4874999999997</v>
      </c>
      <c r="W10" s="69">
        <f>U10-V10</f>
        <v>-3812.4874999999997</v>
      </c>
      <c r="X10" s="85"/>
      <c r="Y10" s="70">
        <f>A10</f>
        <v>1003</v>
      </c>
      <c r="Z10" s="71" t="str">
        <f>B10</f>
        <v>C</v>
      </c>
      <c r="AA10" s="83">
        <v>0</v>
      </c>
      <c r="AB10" s="73">
        <f>G10*15%</f>
        <v>1875</v>
      </c>
      <c r="AC10" s="73">
        <f>G10*3%-0.01</f>
        <v>374.99</v>
      </c>
      <c r="AD10" s="83"/>
      <c r="AE10" s="83"/>
      <c r="AF10" s="72">
        <v>0</v>
      </c>
      <c r="AG10" s="72"/>
      <c r="AH10" s="72"/>
      <c r="AI10" s="72"/>
      <c r="AJ10" s="72">
        <v>0</v>
      </c>
      <c r="AK10" s="72"/>
      <c r="AL10" s="72"/>
      <c r="AM10" s="72">
        <f>H10*25%</f>
        <v>1562.4974999999999</v>
      </c>
      <c r="AN10" s="72"/>
      <c r="AO10" s="72"/>
      <c r="AP10" s="75"/>
      <c r="AQ10" s="75"/>
      <c r="AR10" s="75"/>
      <c r="AS10" s="75"/>
      <c r="AT10" s="75"/>
      <c r="AU10" s="75"/>
      <c r="AV10" s="75"/>
      <c r="AW10" s="70">
        <f>SUM(AB10:AV10)</f>
        <v>3812.4874999999997</v>
      </c>
    </row>
    <row r="11" spans="1:49" s="32" customFormat="1" ht="21.75" customHeight="1" x14ac:dyDescent="0.25">
      <c r="A11" s="125" t="s">
        <v>67</v>
      </c>
      <c r="B11" s="125"/>
      <c r="C11" s="125"/>
      <c r="D11" s="125"/>
      <c r="E11" s="125"/>
      <c r="F11" s="125"/>
      <c r="G11" s="86">
        <f>SUM(G8:G10)</f>
        <v>45500</v>
      </c>
      <c r="H11" s="86">
        <f t="shared" ref="H11:V11" si="0">SUM(H8:H10)</f>
        <v>27699.979999999996</v>
      </c>
      <c r="I11" s="86">
        <f t="shared" si="0"/>
        <v>9100</v>
      </c>
      <c r="J11" s="86">
        <f t="shared" si="0"/>
        <v>4549.99</v>
      </c>
      <c r="K11" s="86">
        <f t="shared" si="0"/>
        <v>4549.99</v>
      </c>
      <c r="L11" s="86">
        <f t="shared" si="0"/>
        <v>910</v>
      </c>
      <c r="M11" s="86">
        <f t="shared" si="0"/>
        <v>0</v>
      </c>
      <c r="N11" s="86">
        <f t="shared" si="0"/>
        <v>4550</v>
      </c>
      <c r="O11" s="86">
        <f t="shared" si="0"/>
        <v>0</v>
      </c>
      <c r="P11" s="86">
        <f t="shared" si="0"/>
        <v>0</v>
      </c>
      <c r="Q11" s="86">
        <f t="shared" si="0"/>
        <v>18200</v>
      </c>
      <c r="R11" s="86">
        <f t="shared" si="0"/>
        <v>0</v>
      </c>
      <c r="S11" s="86">
        <f t="shared" si="0"/>
        <v>0</v>
      </c>
      <c r="T11" s="86">
        <f t="shared" si="0"/>
        <v>0</v>
      </c>
      <c r="U11" s="86">
        <f t="shared" si="0"/>
        <v>84809.989999999991</v>
      </c>
      <c r="V11" s="86">
        <f t="shared" si="0"/>
        <v>9752.4674999999988</v>
      </c>
      <c r="W11" s="86">
        <f>U11-V11</f>
        <v>75057.522499999992</v>
      </c>
      <c r="X11" s="86"/>
      <c r="Y11" s="87"/>
      <c r="Z11" s="87" t="str">
        <f>A11</f>
        <v>Total=</v>
      </c>
      <c r="AA11" s="88"/>
      <c r="AB11" s="86">
        <f>SUM(AB8:AB10)+1</f>
        <v>6826</v>
      </c>
      <c r="AC11" s="86">
        <f>SUM(AC8:AC10)-1</f>
        <v>1363.97</v>
      </c>
      <c r="AD11" s="86">
        <f t="shared" ref="AD11:AV11" si="1">SUM(AD8:AD10)</f>
        <v>0</v>
      </c>
      <c r="AE11" s="86">
        <f t="shared" si="1"/>
        <v>0</v>
      </c>
      <c r="AF11" s="86">
        <f t="shared" si="1"/>
        <v>0</v>
      </c>
      <c r="AG11" s="86">
        <f t="shared" si="1"/>
        <v>0</v>
      </c>
      <c r="AH11" s="86">
        <f t="shared" si="1"/>
        <v>0</v>
      </c>
      <c r="AI11" s="86">
        <f t="shared" si="1"/>
        <v>0</v>
      </c>
      <c r="AJ11" s="86">
        <f t="shared" si="1"/>
        <v>0</v>
      </c>
      <c r="AK11" s="86">
        <f t="shared" si="1"/>
        <v>0</v>
      </c>
      <c r="AL11" s="86">
        <f t="shared" si="1"/>
        <v>0</v>
      </c>
      <c r="AM11" s="86">
        <f t="shared" si="1"/>
        <v>1562.4974999999999</v>
      </c>
      <c r="AN11" s="86">
        <f t="shared" si="1"/>
        <v>0</v>
      </c>
      <c r="AO11" s="86">
        <f t="shared" si="1"/>
        <v>0</v>
      </c>
      <c r="AP11" s="86">
        <f t="shared" si="1"/>
        <v>0</v>
      </c>
      <c r="AQ11" s="86">
        <f t="shared" si="1"/>
        <v>0</v>
      </c>
      <c r="AR11" s="86">
        <f t="shared" si="1"/>
        <v>0</v>
      </c>
      <c r="AS11" s="86">
        <f t="shared" si="1"/>
        <v>0</v>
      </c>
      <c r="AT11" s="86">
        <f t="shared" si="1"/>
        <v>0</v>
      </c>
      <c r="AU11" s="86">
        <f t="shared" si="1"/>
        <v>0</v>
      </c>
      <c r="AV11" s="86">
        <f t="shared" si="1"/>
        <v>0</v>
      </c>
      <c r="AW11" s="70">
        <f>SUM(AW8:AW10)-1</f>
        <v>9751.4674999999988</v>
      </c>
    </row>
    <row r="12" spans="1:49" s="36" customFormat="1" ht="19.5" x14ac:dyDescent="0.35">
      <c r="A12" s="56"/>
      <c r="B12" s="39"/>
      <c r="C12" s="39"/>
      <c r="D12" s="58"/>
      <c r="E12" s="58"/>
      <c r="F12" s="58"/>
      <c r="G12" s="59"/>
      <c r="H12" s="37"/>
      <c r="I12" s="35"/>
      <c r="J12" s="35"/>
      <c r="K12" s="60"/>
      <c r="L12" s="60"/>
      <c r="M12" s="60"/>
      <c r="N12" s="60"/>
      <c r="O12" s="60"/>
      <c r="P12" s="60"/>
      <c r="Q12" s="35"/>
      <c r="R12" s="35"/>
      <c r="S12" s="35"/>
      <c r="T12" s="35"/>
      <c r="U12" s="37"/>
      <c r="V12" s="56"/>
      <c r="W12" s="51"/>
      <c r="X12" s="34"/>
      <c r="Y12" s="34"/>
      <c r="Z12" s="37"/>
      <c r="AA12" s="37"/>
      <c r="AB12" s="37"/>
      <c r="AC12" s="37"/>
      <c r="AD12" s="37"/>
      <c r="AE12" s="37"/>
      <c r="AF12" s="37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9" s="40" customFormat="1" ht="19.5" x14ac:dyDescent="0.35">
      <c r="A13" s="57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60"/>
      <c r="O13" s="60"/>
      <c r="P13" s="60"/>
      <c r="Q13" s="35"/>
      <c r="R13" s="35"/>
      <c r="S13" s="35"/>
      <c r="T13" s="35"/>
      <c r="U13" s="37"/>
      <c r="V13" s="57"/>
      <c r="W13" s="57"/>
      <c r="X13" s="38"/>
      <c r="Y13" s="33"/>
      <c r="Z13" s="39"/>
      <c r="AA13" s="37"/>
      <c r="AB13" s="37"/>
      <c r="AC13" s="37"/>
      <c r="AD13" s="37"/>
      <c r="AE13" s="37"/>
      <c r="AF13" s="37"/>
      <c r="AG13" s="37"/>
      <c r="AH13" s="35"/>
      <c r="AI13" s="35"/>
      <c r="AJ13" s="35"/>
      <c r="AK13" s="35"/>
      <c r="AL13" s="35"/>
      <c r="AM13" s="35"/>
      <c r="AN13" s="35"/>
      <c r="AO13" s="35"/>
    </row>
    <row r="14" spans="1:49" s="40" customFormat="1" ht="15" customHeight="1" x14ac:dyDescent="0.3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38"/>
      <c r="Y14" s="33"/>
      <c r="Z14" s="39"/>
      <c r="AA14" s="37"/>
      <c r="AB14" s="37"/>
      <c r="AC14" s="37"/>
      <c r="AD14" s="37"/>
      <c r="AE14" s="37"/>
      <c r="AF14" s="37"/>
      <c r="AG14" s="37"/>
      <c r="AH14" s="35"/>
      <c r="AI14" s="35"/>
      <c r="AJ14" s="35"/>
      <c r="AK14" s="35"/>
      <c r="AL14" s="35"/>
      <c r="AM14" s="35"/>
      <c r="AN14" s="35"/>
      <c r="AO14" s="35"/>
    </row>
    <row r="15" spans="1:49" s="46" customFormat="1" ht="33.75" customHeight="1" x14ac:dyDescent="0.2">
      <c r="A15" s="42" t="s">
        <v>68</v>
      </c>
      <c r="B15" s="43" t="s">
        <v>69</v>
      </c>
      <c r="C15" s="42"/>
      <c r="D15" s="42"/>
      <c r="E15" s="44"/>
      <c r="F15" s="42"/>
      <c r="G15" s="42"/>
      <c r="H15" s="42"/>
      <c r="I15" s="42"/>
      <c r="J15" s="42"/>
      <c r="K15" s="42"/>
      <c r="L15" s="54" t="s">
        <v>70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55" t="s">
        <v>71</v>
      </c>
      <c r="X15" s="42"/>
      <c r="Y15" s="45"/>
      <c r="Z15" s="54" t="s">
        <v>72</v>
      </c>
      <c r="AA15" s="42"/>
      <c r="AB15" s="42"/>
      <c r="AC15" s="42"/>
      <c r="AD15" s="42"/>
      <c r="AE15" s="42"/>
      <c r="AF15" s="42"/>
      <c r="AG15" s="42"/>
      <c r="AH15" s="42"/>
      <c r="AI15" s="42" t="s">
        <v>73</v>
      </c>
      <c r="AJ15" s="54"/>
      <c r="AK15" s="42"/>
      <c r="AL15" s="42"/>
      <c r="AM15" s="42"/>
      <c r="AN15" s="42"/>
      <c r="AO15" s="42"/>
      <c r="AT15" s="55" t="s">
        <v>71</v>
      </c>
    </row>
    <row r="21" spans="20:23" ht="15.75" x14ac:dyDescent="0.25">
      <c r="T21" s="53"/>
      <c r="U21" s="53"/>
      <c r="V21" s="53"/>
      <c r="W21" s="53"/>
    </row>
  </sheetData>
  <mergeCells count="34">
    <mergeCell ref="Z1:AW1"/>
    <mergeCell ref="B13:M13"/>
    <mergeCell ref="AP5:AT5"/>
    <mergeCell ref="AJ5:AJ7"/>
    <mergeCell ref="AQ6:AQ7"/>
    <mergeCell ref="AR6:AR7"/>
    <mergeCell ref="AS6:AS7"/>
    <mergeCell ref="AT6:AT7"/>
    <mergeCell ref="AL6:AL7"/>
    <mergeCell ref="AM6:AM7"/>
    <mergeCell ref="AN6:AN7"/>
    <mergeCell ref="AO6:AO7"/>
    <mergeCell ref="A11:F11"/>
    <mergeCell ref="AN5:AO5"/>
    <mergeCell ref="B1:W1"/>
    <mergeCell ref="A4:X4"/>
    <mergeCell ref="Z2:AW2"/>
    <mergeCell ref="Z3:AW3"/>
    <mergeCell ref="Z4:AO4"/>
    <mergeCell ref="B2:W2"/>
    <mergeCell ref="AV5:AV7"/>
    <mergeCell ref="AE6:AE7"/>
    <mergeCell ref="AP6:AP7"/>
    <mergeCell ref="AD5:AD7"/>
    <mergeCell ref="B5:B7"/>
    <mergeCell ref="W5:W7"/>
    <mergeCell ref="Z5:Z7"/>
    <mergeCell ref="M5:M7"/>
    <mergeCell ref="B3:W3"/>
    <mergeCell ref="A5:A7"/>
    <mergeCell ref="AL5:AM5"/>
    <mergeCell ref="AI5:AI7"/>
    <mergeCell ref="AK5:AK7"/>
    <mergeCell ref="AE5:AG5"/>
  </mergeCells>
  <printOptions horizontalCentered="1"/>
  <pageMargins left="0" right="0" top="0.2" bottom="0.15" header="0.3" footer="0.3"/>
  <pageSetup paperSize="9" scale="61" pageOrder="overThenDown" orientation="landscape" r:id="rId1"/>
  <rowBreaks count="3" manualBreakCount="3">
    <brk id="15" max="48" man="1"/>
    <brk id="20" max="48" man="1"/>
    <brk id="24" max="16383" man="1"/>
  </rowBreaks>
  <colBreaks count="1" manualBreakCount="1">
    <brk id="24" max="2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Salary</vt:lpstr>
      <vt:lpstr>Sheet1</vt:lpstr>
      <vt:lpstr>Salary!Print_Area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Riad Hawladar</cp:lastModifiedBy>
  <cp:lastPrinted>2016-09-30T07:03:30Z</cp:lastPrinted>
  <dcterms:created xsi:type="dcterms:W3CDTF">2015-07-30T06:48:00Z</dcterms:created>
  <dcterms:modified xsi:type="dcterms:W3CDTF">2016-10-27T05:47:24Z</dcterms:modified>
</cp:coreProperties>
</file>