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  <sheet name="Sheet1" sheetId="2" r:id="rId2"/>
  </sheets>
  <definedNames>
    <definedName name="_xlnm.Print_Area" localSheetId="0">Salary!$A$1:$AW$15</definedName>
  </definedNames>
  <calcPr calcId="162913"/>
</workbook>
</file>

<file path=xl/calcChain.xml><?xml version="1.0" encoding="utf-8"?>
<calcChain xmlns="http://schemas.openxmlformats.org/spreadsheetml/2006/main">
  <c r="H8" i="1" l="1"/>
  <c r="J11" i="1" l="1"/>
  <c r="H11" i="1"/>
  <c r="Z9" i="1" l="1"/>
  <c r="Z10" i="1"/>
  <c r="M11" i="1"/>
  <c r="O11" i="1"/>
  <c r="P11" i="1"/>
  <c r="R11" i="1"/>
  <c r="S11" i="1"/>
  <c r="T11" i="1"/>
  <c r="G11" i="1"/>
  <c r="Y10" i="1" l="1"/>
  <c r="Y9" i="1"/>
  <c r="Y8" i="1"/>
  <c r="L8" i="1" l="1"/>
  <c r="N8" i="1"/>
  <c r="Z8" i="1" l="1"/>
  <c r="Q8" i="1" l="1"/>
  <c r="J8" i="1"/>
  <c r="K8" i="1"/>
  <c r="I8" i="1"/>
  <c r="AI11" i="1" l="1"/>
  <c r="AJ11" i="1"/>
  <c r="U8" i="1" l="1"/>
  <c r="AB8" i="1" l="1"/>
  <c r="AC8" i="1"/>
  <c r="AD11" i="1" l="1"/>
  <c r="AF11" i="1"/>
  <c r="AG11" i="1"/>
  <c r="AH11" i="1"/>
  <c r="AK11" i="1"/>
  <c r="AN11" i="1"/>
  <c r="AP11" i="1"/>
  <c r="AQ11" i="1"/>
  <c r="AR11" i="1"/>
  <c r="AS11" i="1"/>
  <c r="AT11" i="1"/>
  <c r="AV11" i="1"/>
  <c r="Z3" i="1"/>
  <c r="AO11" i="1"/>
  <c r="AA8" i="1"/>
  <c r="AL11" i="1"/>
  <c r="Z4" i="1"/>
  <c r="Z1" i="1"/>
  <c r="L10" i="1" l="1"/>
  <c r="H9" i="1"/>
  <c r="N9" i="1"/>
  <c r="L9" i="1"/>
  <c r="L11" i="1" s="1"/>
  <c r="K9" i="1"/>
  <c r="Q9" i="1"/>
  <c r="J9" i="1"/>
  <c r="I9" i="1"/>
  <c r="I11" i="1" s="1"/>
  <c r="AW8" i="1"/>
  <c r="AC10" i="1"/>
  <c r="AB10" i="1"/>
  <c r="AC9" i="1"/>
  <c r="AB9" i="1"/>
  <c r="H10" i="1"/>
  <c r="AM10" i="1" s="1"/>
  <c r="Q10" i="1"/>
  <c r="AE11" i="1"/>
  <c r="K10" i="1"/>
  <c r="I10" i="1"/>
  <c r="J10" i="1"/>
  <c r="N10" i="1"/>
  <c r="N11" i="1" l="1"/>
  <c r="Q11" i="1"/>
  <c r="K11" i="1"/>
  <c r="AB11" i="1"/>
  <c r="AM11" i="1"/>
  <c r="AC11" i="1"/>
  <c r="AW9" i="1"/>
  <c r="AU11" i="1"/>
  <c r="AW10" i="1"/>
  <c r="V10" i="1" s="1"/>
  <c r="V8" i="1"/>
  <c r="W8" i="1" s="1"/>
  <c r="Z11" i="1"/>
  <c r="W10" i="1" l="1"/>
  <c r="U9" i="1"/>
  <c r="U11" i="1" s="1"/>
  <c r="AW11" i="1"/>
  <c r="V9" i="1"/>
  <c r="V11" i="1" s="1"/>
  <c r="W9" i="1" l="1"/>
  <c r="W11" i="1"/>
</calcChain>
</file>

<file path=xl/comments1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<sst xmlns="http://schemas.openxmlformats.org/spreadsheetml/2006/main" count="111" uniqueCount="92">
  <si>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</si>
  <si>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</si>
  <si>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</si>
  <si>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</si>
  <si>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</si>
  <si>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</si>
  <si>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</si>
  <si>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</si>
  <si>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</si>
  <si>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</si>
  <si>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</si>
  <si>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</si>
  <si>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</si>
  <si>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</si>
  <si>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</si>
  <si>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</si>
  <si>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</si>
  <si>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</si>
  <si>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</si>
  <si>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</si>
  <si>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</si>
  <si>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</si>
  <si>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</si>
  <si>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</si>
  <si>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</si>
  <si>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</si>
  <si>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</si>
  <si>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</si>
  <si>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</si>
  <si>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</si>
  <si>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</si>
  <si>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</si>
  <si>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</si>
  <si>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</si>
  <si>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</si>
  <si>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</si>
  <si>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</si>
  <si>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</si>
  <si>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</si>
  <si>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</si>
  <si>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</si>
  <si>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</si>
  <si>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</si>
  <si>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</si>
  <si>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</si>
  <si>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</si>
  <si>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</si>
  <si>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</si>
  <si>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</si>
  <si>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</si>
  <si>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</si>
  <si>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</si>
  <si>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</si>
  <si>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</si>
  <si>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</si>
  <si>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</si>
  <si>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</si>
  <si>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</si>
  <si>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</si>
  <si>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</si>
  <si>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</si>
  <si>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</si>
  <si>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</si>
  <si>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</si>
  <si>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</si>
  <si>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</si>
  <si>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</si>
  <si>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</si>
  <si>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</si>
  <si>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</si>
  <si>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</si>
  <si>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</si>
  <si>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</si>
  <si>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</si>
  <si>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</si>
  <si>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</si>
  <si>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</si>
  <si>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</si>
  <si>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</si>
  <si>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</si>
  <si>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</si>
  <si>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</si>
  <si>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</si>
  <si>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</si>
  <si>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</si>
  <si>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</si>
  <si>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</si>
  <si>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</si>
  <si>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</si>
  <si>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</si>
  <si>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1/0/1900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</si>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</sst>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"/>
  <sheetViews>
    <sheetView tabSelected="1" view="pageBreakPreview" topLeftCell="A2" zoomScale="85" zoomScaleNormal="90" zoomScaleSheetLayoutView="85" workbookViewId="0">
      <selection activeCell="G8" sqref="G8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6" width="8.25" customWidth="1"/>
    <col min="7" max="7" width="8.125" customWidth="1"/>
    <col min="8" max="21" width="8.875" customWidth="1"/>
    <col min="22" max="22" width="9.125" customWidth="1"/>
    <col min="23" max="23" width="12.875" style="52" customWidth="1"/>
    <col min="24" max="24" width="16.25" customWidth="1"/>
    <col min="25" max="25" width="5" customWidth="1"/>
    <col min="26" max="26" width="22.875" customWidth="1"/>
    <col min="27" max="27" width="6.875" customWidth="1"/>
    <col min="28" max="28" width="9.625" customWidth="1"/>
    <col min="29" max="29" width="9" customWidth="1"/>
    <col min="30" max="30" width="6.375" customWidth="1"/>
    <col min="31" max="47" width="8.625" customWidth="1"/>
    <col min="48" max="48" width="7.625" customWidth="1"/>
    <col min="49" max="49" width="10" customWidth="1"/>
  </cols>
  <sheetData>
    <row r="1" spans="1:49" s="3" customFormat="1" ht="26.25" customHeight="1" x14ac:dyDescent="0.5">
      <c r="A1" s="47"/>
      <c r="B1" s="104" t="s">
        <v>11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"/>
      <c r="Y1" s="2"/>
      <c r="Z1" s="90" t="str">
        <f>B1</f>
        <v>TMSS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s="5" customFormat="1" ht="25.5" x14ac:dyDescent="0.35">
      <c r="A2" s="4" t="s">
        <v>74</v>
      </c>
      <c r="B2" s="109" t="s">
        <v>85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4" t="s">
        <v>0</v>
      </c>
      <c r="Y2" s="4"/>
      <c r="Z2" s="107" t="s">
        <v>78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</row>
    <row r="3" spans="1:49" s="5" customFormat="1" ht="25.5" x14ac:dyDescent="0.35">
      <c r="A3" s="4"/>
      <c r="B3" s="109" t="s">
        <v>86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4"/>
      <c r="Y3" s="4"/>
      <c r="Z3" s="107" t="str">
        <f>B3</f>
        <v xml:space="preserve"> For The Month Of September- 2016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</row>
    <row r="4" spans="1:49" s="7" customFormat="1" ht="18" x14ac:dyDescent="0.25">
      <c r="A4" s="106" t="s">
        <v>84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6"/>
      <c r="Z4" s="108" t="str">
        <f>A4</f>
        <v>Name of the Department : ICT-Domain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</row>
    <row r="5" spans="1:49" s="14" customFormat="1" ht="15.75" customHeight="1" x14ac:dyDescent="0.25">
      <c r="A5" s="96" t="s">
        <v>1</v>
      </c>
      <c r="B5" s="9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8" t="s">
        <v>22</v>
      </c>
      <c r="X5" s="8" t="s">
        <v>23</v>
      </c>
      <c r="Y5" s="9" t="s">
        <v>24</v>
      </c>
      <c r="Z5" s="121" t="s">
        <v>2</v>
      </c>
      <c r="AA5" s="10" t="s">
        <v>3</v>
      </c>
      <c r="AB5" s="11" t="s">
        <v>25</v>
      </c>
      <c r="AC5" s="12" t="s">
        <v>26</v>
      </c>
      <c r="AD5" s="114" t="s">
        <v>79</v>
      </c>
      <c r="AE5" s="127" t="s">
        <v>77</v>
      </c>
      <c r="AF5" s="127"/>
      <c r="AG5" s="128"/>
      <c r="AH5" s="13" t="s">
        <v>27</v>
      </c>
      <c r="AI5" s="93" t="s">
        <v>28</v>
      </c>
      <c r="AJ5" s="93" t="s">
        <v>83</v>
      </c>
      <c r="AK5" s="124" t="s">
        <v>29</v>
      </c>
      <c r="AL5" s="102" t="s">
        <v>30</v>
      </c>
      <c r="AM5" s="103"/>
      <c r="AN5" s="102" t="s">
        <v>31</v>
      </c>
      <c r="AO5" s="103"/>
      <c r="AP5" s="92" t="s">
        <v>32</v>
      </c>
      <c r="AQ5" s="92"/>
      <c r="AR5" s="92"/>
      <c r="AS5" s="92"/>
      <c r="AT5" s="92"/>
      <c r="AU5" s="8" t="s">
        <v>33</v>
      </c>
      <c r="AV5" s="110" t="s">
        <v>34</v>
      </c>
      <c r="AW5" s="8" t="s">
        <v>21</v>
      </c>
    </row>
    <row r="6" spans="1:49" s="14" customFormat="1" ht="16.5" customHeight="1" x14ac:dyDescent="0.3">
      <c r="A6" s="123"/>
      <c r="B6" s="117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7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9"/>
      <c r="X6" s="16" t="s">
        <v>49</v>
      </c>
      <c r="Y6" s="18" t="s">
        <v>35</v>
      </c>
      <c r="Z6" s="122"/>
      <c r="AA6" s="14" t="s">
        <v>38</v>
      </c>
      <c r="AB6" s="19" t="s">
        <v>50</v>
      </c>
      <c r="AC6" s="20" t="s">
        <v>51</v>
      </c>
      <c r="AD6" s="115"/>
      <c r="AE6" s="111" t="s">
        <v>82</v>
      </c>
      <c r="AF6" s="21" t="s">
        <v>75</v>
      </c>
      <c r="AG6" s="21" t="s">
        <v>76</v>
      </c>
      <c r="AH6" s="18" t="s">
        <v>52</v>
      </c>
      <c r="AI6" s="94"/>
      <c r="AJ6" s="94"/>
      <c r="AK6" s="125"/>
      <c r="AL6" s="96" t="s">
        <v>53</v>
      </c>
      <c r="AM6" s="96" t="s">
        <v>54</v>
      </c>
      <c r="AN6" s="96" t="s">
        <v>55</v>
      </c>
      <c r="AO6" s="96" t="s">
        <v>56</v>
      </c>
      <c r="AP6" s="113" t="s">
        <v>57</v>
      </c>
      <c r="AQ6" s="96" t="s">
        <v>81</v>
      </c>
      <c r="AR6" s="96" t="s">
        <v>80</v>
      </c>
      <c r="AS6" s="98" t="s">
        <v>58</v>
      </c>
      <c r="AT6" s="98" t="s">
        <v>46</v>
      </c>
      <c r="AU6" s="16" t="s">
        <v>59</v>
      </c>
      <c r="AV6" s="110"/>
      <c r="AW6" s="15" t="s">
        <v>48</v>
      </c>
    </row>
    <row r="7" spans="1:49" s="14" customFormat="1" ht="13.5" customHeight="1" x14ac:dyDescent="0.25">
      <c r="A7" s="100"/>
      <c r="B7" s="99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99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20"/>
      <c r="X7" s="22"/>
      <c r="Y7" s="27"/>
      <c r="Z7" s="122"/>
      <c r="AA7" s="14" t="s">
        <v>61</v>
      </c>
      <c r="AB7" s="28" t="s">
        <v>62</v>
      </c>
      <c r="AC7" s="29" t="s">
        <v>63</v>
      </c>
      <c r="AD7" s="116"/>
      <c r="AE7" s="112"/>
      <c r="AF7" s="30"/>
      <c r="AG7" s="30" t="s">
        <v>64</v>
      </c>
      <c r="AH7" s="31" t="s">
        <v>64</v>
      </c>
      <c r="AI7" s="95"/>
      <c r="AJ7" s="95"/>
      <c r="AK7" s="126"/>
      <c r="AL7" s="100"/>
      <c r="AM7" s="100"/>
      <c r="AN7" s="100"/>
      <c r="AO7" s="100"/>
      <c r="AP7" s="113"/>
      <c r="AQ7" s="97"/>
      <c r="AR7" s="97"/>
      <c r="AS7" s="99"/>
      <c r="AT7" s="99"/>
      <c r="AU7" s="25" t="s">
        <v>65</v>
      </c>
      <c r="AV7" s="110"/>
      <c r="AW7" s="22"/>
    </row>
    <row r="8" spans="1:49" s="14" customFormat="1" ht="42.75" customHeight="1" x14ac:dyDescent="0.25">
      <c r="A8" s="61">
        <v>1001</v>
      </c>
      <c r="B8" s="62" t="s">
        <v>87</v>
      </c>
      <c r="C8" s="63">
        <v>1001</v>
      </c>
      <c r="D8" s="63" t="s">
        <v>91</v>
      </c>
      <c r="E8" s="64">
        <v>0</v>
      </c>
      <c r="F8" s="63">
        <v>6</v>
      </c>
      <c r="G8" s="63">
        <v>16500</v>
      </c>
      <c r="H8" s="65" t="b">
        <f>H6=G8*80%-0.01</f>
        <v>0</v>
      </c>
      <c r="I8" s="65">
        <f>G8*20%</f>
        <v>3300</v>
      </c>
      <c r="J8" s="65">
        <f>G8*10%</f>
        <v>1650</v>
      </c>
      <c r="K8" s="65">
        <f>G8*10%</f>
        <v>1650</v>
      </c>
      <c r="L8" s="65">
        <f>G8*2%</f>
        <v>330</v>
      </c>
      <c r="M8" s="66"/>
      <c r="N8" s="66">
        <f>G8*10%</f>
        <v>1650</v>
      </c>
      <c r="O8" s="66"/>
      <c r="P8" s="66"/>
      <c r="Q8" s="66">
        <f>G8*40%</f>
        <v>6600</v>
      </c>
      <c r="R8" s="66"/>
      <c r="S8" s="66"/>
      <c r="T8" s="66"/>
      <c r="U8" s="67">
        <f>SUM(G8:T8)</f>
        <v>31680</v>
      </c>
      <c r="V8" s="68">
        <f>AW8</f>
        <v>2969.99</v>
      </c>
      <c r="W8" s="69">
        <f>U8-V8</f>
        <v>28710.010000000002</v>
      </c>
      <c r="X8" s="22"/>
      <c r="Y8" s="70">
        <f>A8</f>
        <v>1001</v>
      </c>
      <c r="Z8" s="71" t="str">
        <f>B8</f>
        <v>A</v>
      </c>
      <c r="AA8" s="72">
        <f>C8</f>
        <v>1001</v>
      </c>
      <c r="AB8" s="73">
        <f>G8*15%</f>
        <v>2475</v>
      </c>
      <c r="AC8" s="73">
        <f>G8*3%-0.01</f>
        <v>494.99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2969.99</v>
      </c>
    </row>
    <row r="9" spans="1:49" s="14" customFormat="1" ht="42.75" customHeight="1" x14ac:dyDescent="0.25">
      <c r="A9" s="61">
        <v>1002</v>
      </c>
      <c r="B9" s="76" t="s">
        <v>88</v>
      </c>
      <c r="C9" s="63">
        <v>1002</v>
      </c>
      <c r="D9" s="63" t="s">
        <v>91</v>
      </c>
      <c r="E9" s="64" t="s">
        <v>90</v>
      </c>
      <c r="F9" s="77">
        <v>7</v>
      </c>
      <c r="G9" s="63">
        <v>16500</v>
      </c>
      <c r="H9" s="78">
        <f>G9*50%</f>
        <v>8250</v>
      </c>
      <c r="I9" s="78">
        <f>G9*20%</f>
        <v>3300</v>
      </c>
      <c r="J9" s="78">
        <f>G9*10%</f>
        <v>1650</v>
      </c>
      <c r="K9" s="78">
        <f>G9*10%</f>
        <v>1650</v>
      </c>
      <c r="L9" s="65">
        <f>G9*2%</f>
        <v>330</v>
      </c>
      <c r="M9" s="66"/>
      <c r="N9" s="78">
        <f>G9*10%</f>
        <v>1650</v>
      </c>
      <c r="O9" s="79"/>
      <c r="P9" s="79"/>
      <c r="Q9" s="77">
        <f>G9*40%</f>
        <v>6600</v>
      </c>
      <c r="R9" s="80"/>
      <c r="S9" s="80"/>
      <c r="T9" s="81">
        <v>0</v>
      </c>
      <c r="U9" s="67">
        <f>SUM(G9:T9)</f>
        <v>39930</v>
      </c>
      <c r="V9" s="68">
        <f>AW9</f>
        <v>2969.99</v>
      </c>
      <c r="W9" s="69">
        <f>U9-V9</f>
        <v>36960.01</v>
      </c>
      <c r="X9" s="22"/>
      <c r="Y9" s="70">
        <f>A9</f>
        <v>1002</v>
      </c>
      <c r="Z9" s="71" t="str">
        <f>B9</f>
        <v>B</v>
      </c>
      <c r="AA9" s="82">
        <v>0</v>
      </c>
      <c r="AB9" s="73">
        <f>G9*15%</f>
        <v>2475</v>
      </c>
      <c r="AC9" s="73">
        <f>G9*3%-0.01</f>
        <v>494.99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>SUM(AB9:AV9)</f>
        <v>2969.99</v>
      </c>
    </row>
    <row r="10" spans="1:49" s="14" customFormat="1" ht="42.75" customHeight="1" x14ac:dyDescent="0.25">
      <c r="A10" s="89">
        <v>1003</v>
      </c>
      <c r="B10" s="84" t="s">
        <v>89</v>
      </c>
      <c r="C10" s="63">
        <v>1003</v>
      </c>
      <c r="D10" s="63" t="s">
        <v>66</v>
      </c>
      <c r="E10" s="64">
        <v>0</v>
      </c>
      <c r="F10" s="77">
        <v>9</v>
      </c>
      <c r="G10" s="63">
        <v>12500</v>
      </c>
      <c r="H10" s="78">
        <f>G10*50%-0.01</f>
        <v>6249.99</v>
      </c>
      <c r="I10" s="78">
        <f>G10*20%</f>
        <v>2500</v>
      </c>
      <c r="J10" s="78">
        <f>G10*10%-0.01</f>
        <v>1249.99</v>
      </c>
      <c r="K10" s="78">
        <f>G10*10%-0.01</f>
        <v>1249.99</v>
      </c>
      <c r="L10" s="65">
        <f>G10*2%</f>
        <v>250</v>
      </c>
      <c r="M10" s="66"/>
      <c r="N10" s="78">
        <f>G10*10%</f>
        <v>1250</v>
      </c>
      <c r="O10" s="79"/>
      <c r="P10" s="79"/>
      <c r="Q10" s="77">
        <f>G10*40%</f>
        <v>5000</v>
      </c>
      <c r="R10" s="80"/>
      <c r="S10" s="80"/>
      <c r="T10" s="81">
        <v>0</v>
      </c>
      <c r="U10" s="67">
        <v>0</v>
      </c>
      <c r="V10" s="68">
        <f>AW10</f>
        <v>3812.4874999999997</v>
      </c>
      <c r="W10" s="69">
        <f>U10-V10</f>
        <v>-3812.4874999999997</v>
      </c>
      <c r="X10" s="85"/>
      <c r="Y10" s="70">
        <f>A10</f>
        <v>1003</v>
      </c>
      <c r="Z10" s="71" t="str">
        <f>B10</f>
        <v>C</v>
      </c>
      <c r="AA10" s="83">
        <v>0</v>
      </c>
      <c r="AB10" s="73">
        <f>G10*15%</f>
        <v>1875</v>
      </c>
      <c r="AC10" s="73">
        <f>G10*3%-0.01</f>
        <v>374.99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1562.4974999999999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>SUM(AB10:AV10)</f>
        <v>3812.4874999999997</v>
      </c>
    </row>
    <row r="11" spans="1:49" s="32" customFormat="1" ht="21.75" customHeight="1" x14ac:dyDescent="0.25">
      <c r="A11" s="101" t="s">
        <v>67</v>
      </c>
      <c r="B11" s="101"/>
      <c r="C11" s="101"/>
      <c r="D11" s="101"/>
      <c r="E11" s="101"/>
      <c r="F11" s="101"/>
      <c r="G11" s="86">
        <f>SUM(G8:G10)</f>
        <v>45500</v>
      </c>
      <c r="H11" s="86">
        <f>SUM(H8:H10)</f>
        <v>14499.99</v>
      </c>
      <c r="I11" s="86">
        <f t="shared" ref="H11:V11" si="0">SUM(I8:I10)</f>
        <v>9100</v>
      </c>
      <c r="J11" s="86">
        <f>SUM(J8:J10)</f>
        <v>4549.99</v>
      </c>
      <c r="K11" s="86">
        <f t="shared" si="0"/>
        <v>4549.99</v>
      </c>
      <c r="L11" s="86">
        <f t="shared" si="0"/>
        <v>910</v>
      </c>
      <c r="M11" s="86">
        <f t="shared" si="0"/>
        <v>0</v>
      </c>
      <c r="N11" s="86">
        <f t="shared" si="0"/>
        <v>4550</v>
      </c>
      <c r="O11" s="86">
        <f t="shared" si="0"/>
        <v>0</v>
      </c>
      <c r="P11" s="86">
        <f t="shared" si="0"/>
        <v>0</v>
      </c>
      <c r="Q11" s="86">
        <f t="shared" si="0"/>
        <v>18200</v>
      </c>
      <c r="R11" s="86">
        <f t="shared" si="0"/>
        <v>0</v>
      </c>
      <c r="S11" s="86">
        <f t="shared" si="0"/>
        <v>0</v>
      </c>
      <c r="T11" s="86">
        <f t="shared" si="0"/>
        <v>0</v>
      </c>
      <c r="U11" s="86">
        <f t="shared" si="0"/>
        <v>71610</v>
      </c>
      <c r="V11" s="86">
        <f t="shared" si="0"/>
        <v>9752.4674999999988</v>
      </c>
      <c r="W11" s="86">
        <f>U11-V11</f>
        <v>61857.532500000001</v>
      </c>
      <c r="X11" s="86"/>
      <c r="Y11" s="87"/>
      <c r="Z11" s="87" t="str">
        <f>A11</f>
        <v>Total=</v>
      </c>
      <c r="AA11" s="88"/>
      <c r="AB11" s="86">
        <f>SUM(AB8:AB10)+1</f>
        <v>6826</v>
      </c>
      <c r="AC11" s="86">
        <f>SUM(AC8:AC10)-1</f>
        <v>1363.97</v>
      </c>
      <c r="AD11" s="86">
        <f t="shared" ref="AD11:AV11" si="1">SUM(AD8:AD10)</f>
        <v>0</v>
      </c>
      <c r="AE11" s="86">
        <f t="shared" si="1"/>
        <v>0</v>
      </c>
      <c r="AF11" s="86">
        <f t="shared" si="1"/>
        <v>0</v>
      </c>
      <c r="AG11" s="86">
        <f t="shared" si="1"/>
        <v>0</v>
      </c>
      <c r="AH11" s="86">
        <f t="shared" si="1"/>
        <v>0</v>
      </c>
      <c r="AI11" s="86">
        <f t="shared" si="1"/>
        <v>0</v>
      </c>
      <c r="AJ11" s="86">
        <f t="shared" si="1"/>
        <v>0</v>
      </c>
      <c r="AK11" s="86">
        <f t="shared" si="1"/>
        <v>0</v>
      </c>
      <c r="AL11" s="86">
        <f t="shared" si="1"/>
        <v>0</v>
      </c>
      <c r="AM11" s="86">
        <f t="shared" si="1"/>
        <v>1562.4974999999999</v>
      </c>
      <c r="AN11" s="86">
        <f t="shared" si="1"/>
        <v>0</v>
      </c>
      <c r="AO11" s="86">
        <f t="shared" si="1"/>
        <v>0</v>
      </c>
      <c r="AP11" s="86">
        <f t="shared" si="1"/>
        <v>0</v>
      </c>
      <c r="AQ11" s="86">
        <f t="shared" si="1"/>
        <v>0</v>
      </c>
      <c r="AR11" s="86">
        <f t="shared" si="1"/>
        <v>0</v>
      </c>
      <c r="AS11" s="86">
        <f t="shared" si="1"/>
        <v>0</v>
      </c>
      <c r="AT11" s="86">
        <f t="shared" si="1"/>
        <v>0</v>
      </c>
      <c r="AU11" s="86">
        <f t="shared" si="1"/>
        <v>0</v>
      </c>
      <c r="AV11" s="86">
        <f t="shared" si="1"/>
        <v>0</v>
      </c>
      <c r="AW11" s="70">
        <f>SUM(AW8:AW10)-1</f>
        <v>9751.4674999999988</v>
      </c>
    </row>
    <row r="12" spans="1:49" s="36" customFormat="1" ht="19.5" x14ac:dyDescent="0.3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 x14ac:dyDescent="0.35">
      <c r="A13" s="57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 x14ac:dyDescent="0.25">
      <c r="T21" s="53"/>
      <c r="U21" s="53"/>
      <c r="V21" s="53"/>
      <c r="W21" s="53"/>
    </row>
  </sheetData>
  <mergeCells count="34">
    <mergeCell ref="A5:A7"/>
    <mergeCell ref="AL5:AM5"/>
    <mergeCell ref="AI5:AI7"/>
    <mergeCell ref="AK5:AK7"/>
    <mergeCell ref="AE5:AG5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Salary</vt:lpstr>
      <vt:lpstr>Sheet1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2016-10-27T06:14:06Z</dcterms:modified>
</cp:coreProperties>
</file>