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100" windowHeight="7680"/>
  </bookViews>
  <sheets>
    <sheet name="Nhom(10)" sheetId="10" r:id="rId1"/>
    <sheet name="Nhom(9)" sheetId="9" r:id="rId2"/>
    <sheet name="Nhom(8)" sheetId="8" r:id="rId3"/>
    <sheet name="Nhom(7)" sheetId="7" r:id="rId4"/>
    <sheet name="Nhom(6)" sheetId="6" r:id="rId5"/>
    <sheet name="Nhom(5)" sheetId="5" r:id="rId6"/>
    <sheet name="Nhom(4)" sheetId="4" r:id="rId7"/>
    <sheet name="Nhom(3)" sheetId="3" r:id="rId8"/>
    <sheet name="Nhom(2)" sheetId="2" r:id="rId9"/>
    <sheet name="Nhom(1)" sheetId="1" r:id="rId10"/>
  </sheets>
  <definedNames>
    <definedName name="_xlnm._FilterDatabase" localSheetId="9" hidden="1">'Nhom(1)'!$A$7:$AN$77</definedName>
    <definedName name="_xlnm._FilterDatabase" localSheetId="0" hidden="1">'Nhom(10)'!$A$7:$AN$46</definedName>
    <definedName name="_xlnm._FilterDatabase" localSheetId="8" hidden="1">'Nhom(2)'!$A$7:$AN$76</definedName>
    <definedName name="_xlnm._FilterDatabase" localSheetId="7" hidden="1">'Nhom(3)'!$A$7:$AN$74</definedName>
    <definedName name="_xlnm._FilterDatabase" localSheetId="6" hidden="1">'Nhom(4)'!$A$7:$AN$75</definedName>
    <definedName name="_xlnm._FilterDatabase" localSheetId="5" hidden="1">'Nhom(5)'!$A$7:$AN$74</definedName>
    <definedName name="_xlnm._FilterDatabase" localSheetId="4" hidden="1">'Nhom(6)'!$A$7:$AN$78</definedName>
    <definedName name="_xlnm._FilterDatabase" localSheetId="3" hidden="1">'Nhom(7)'!$A$7:$AN$74</definedName>
    <definedName name="_xlnm._FilterDatabase" localSheetId="2" hidden="1">'Nhom(8)'!$A$7:$AN$73</definedName>
    <definedName name="_xlnm._FilterDatabase" localSheetId="1" hidden="1">'Nhom(9)'!$A$7:$AN$45</definedName>
    <definedName name="_xlnm.Print_Titles" localSheetId="9">'Nhom(1)'!$3:$8</definedName>
    <definedName name="_xlnm.Print_Titles" localSheetId="0">'Nhom(10)'!$3:$8</definedName>
    <definedName name="_xlnm.Print_Titles" localSheetId="8">'Nhom(2)'!$3:$8</definedName>
    <definedName name="_xlnm.Print_Titles" localSheetId="7">'Nhom(3)'!$3:$8</definedName>
    <definedName name="_xlnm.Print_Titles" localSheetId="6">'Nhom(4)'!$3:$8</definedName>
    <definedName name="_xlnm.Print_Titles" localSheetId="5">'Nhom(5)'!$3:$8</definedName>
    <definedName name="_xlnm.Print_Titles" localSheetId="4">'Nhom(6)'!$3:$8</definedName>
    <definedName name="_xlnm.Print_Titles" localSheetId="3">'Nhom(7)'!$3:$8</definedName>
    <definedName name="_xlnm.Print_Titles" localSheetId="2">'Nhom(8)'!$3:$8</definedName>
    <definedName name="_xlnm.Print_Titles" localSheetId="1">'Nhom(9)'!$3:$8</definedName>
  </definedNames>
  <calcPr calcId="124519"/>
</workbook>
</file>

<file path=xl/calcChain.xml><?xml version="1.0" encoding="utf-8"?>
<calcChain xmlns="http://schemas.openxmlformats.org/spreadsheetml/2006/main">
  <c r="P8" i="10"/>
  <c r="Q42" s="1"/>
  <c r="Z7"/>
  <c r="Y7"/>
  <c r="P8" i="9"/>
  <c r="Q14" s="1"/>
  <c r="T14" s="1"/>
  <c r="X14" s="1"/>
  <c r="Z7"/>
  <c r="Y7"/>
  <c r="P8" i="8"/>
  <c r="Q55" s="1"/>
  <c r="Z7"/>
  <c r="Y7"/>
  <c r="P8" i="7"/>
  <c r="Z7"/>
  <c r="Y7"/>
  <c r="P8" i="6"/>
  <c r="Z7"/>
  <c r="Y7"/>
  <c r="P8" i="5"/>
  <c r="Q18" s="1"/>
  <c r="R18" s="1"/>
  <c r="Z7"/>
  <c r="Y7"/>
  <c r="P8" i="4"/>
  <c r="Q16" s="1"/>
  <c r="Z7"/>
  <c r="Y7"/>
  <c r="P8" i="3"/>
  <c r="Q66" s="1"/>
  <c r="Z7"/>
  <c r="Y7"/>
  <c r="P8" i="2"/>
  <c r="Q17" s="1"/>
  <c r="R17" s="1"/>
  <c r="Z7"/>
  <c r="Y7"/>
  <c r="Q23" i="10" l="1"/>
  <c r="R23" s="1"/>
  <c r="Q31"/>
  <c r="R31" s="1"/>
  <c r="Q15"/>
  <c r="R15" s="1"/>
  <c r="Q68" i="3"/>
  <c r="T68" s="1"/>
  <c r="X68" s="1"/>
  <c r="Q32"/>
  <c r="R32" s="1"/>
  <c r="Q48"/>
  <c r="R48" s="1"/>
  <c r="Q16"/>
  <c r="S16" s="1"/>
  <c r="Q51"/>
  <c r="S51" s="1"/>
  <c r="Q17"/>
  <c r="T17" s="1"/>
  <c r="X17" s="1"/>
  <c r="Q31" i="2"/>
  <c r="T31" s="1"/>
  <c r="X31" s="1"/>
  <c r="Q13"/>
  <c r="R13" s="1"/>
  <c r="Q15" i="9"/>
  <c r="S15" s="1"/>
  <c r="Q11" i="10"/>
  <c r="S11" s="1"/>
  <c r="Q18"/>
  <c r="S18" s="1"/>
  <c r="Q27"/>
  <c r="R27" s="1"/>
  <c r="Q15" i="2"/>
  <c r="T15" s="1"/>
  <c r="X15" s="1"/>
  <c r="Q19" i="9"/>
  <c r="S19" s="1"/>
  <c r="Q9" i="10"/>
  <c r="Q19"/>
  <c r="R19" s="1"/>
  <c r="Q29"/>
  <c r="S29" s="1"/>
  <c r="Q16" i="2"/>
  <c r="S16" s="1"/>
  <c r="Q34" i="3"/>
  <c r="R34" s="1"/>
  <c r="Q14" i="10"/>
  <c r="S14" s="1"/>
  <c r="Q21"/>
  <c r="R21" s="1"/>
  <c r="Q26"/>
  <c r="T26" s="1"/>
  <c r="X26" s="1"/>
  <c r="Q46"/>
  <c r="S46" s="1"/>
  <c r="Q10"/>
  <c r="R10" s="1"/>
  <c r="Q13"/>
  <c r="T13" s="1"/>
  <c r="X13" s="1"/>
  <c r="Q17"/>
  <c r="T17" s="1"/>
  <c r="X17" s="1"/>
  <c r="Q22"/>
  <c r="S22" s="1"/>
  <c r="Q25"/>
  <c r="T25" s="1"/>
  <c r="X25" s="1"/>
  <c r="S27"/>
  <c r="Q30"/>
  <c r="S30" s="1"/>
  <c r="Q38"/>
  <c r="S38" s="1"/>
  <c r="Q27" i="9"/>
  <c r="T27" s="1"/>
  <c r="X27" s="1"/>
  <c r="Q16"/>
  <c r="R16" s="1"/>
  <c r="Q36"/>
  <c r="R36" s="1"/>
  <c r="Q18"/>
  <c r="S18" s="1"/>
  <c r="Q20"/>
  <c r="T20" s="1"/>
  <c r="X20" s="1"/>
  <c r="Q19" i="8"/>
  <c r="R19" s="1"/>
  <c r="Q10"/>
  <c r="T10" s="1"/>
  <c r="X10" s="1"/>
  <c r="Q13"/>
  <c r="R13" s="1"/>
  <c r="Q16"/>
  <c r="Q23"/>
  <c r="S23" s="1"/>
  <c r="Q42"/>
  <c r="R42" s="1"/>
  <c r="Q56"/>
  <c r="T56" s="1"/>
  <c r="X56" s="1"/>
  <c r="Q11"/>
  <c r="Q14"/>
  <c r="S14" s="1"/>
  <c r="Q27"/>
  <c r="R27" s="1"/>
  <c r="Q38"/>
  <c r="T38" s="1"/>
  <c r="X38" s="1"/>
  <c r="Q44"/>
  <c r="S44" s="1"/>
  <c r="Q59"/>
  <c r="T59" s="1"/>
  <c r="X59" s="1"/>
  <c r="Q15"/>
  <c r="R15" s="1"/>
  <c r="Q54"/>
  <c r="T54" s="1"/>
  <c r="X54" s="1"/>
  <c r="Q70"/>
  <c r="T70" s="1"/>
  <c r="X70" s="1"/>
  <c r="Q30"/>
  <c r="S30" s="1"/>
  <c r="Q39"/>
  <c r="R39" s="1"/>
  <c r="Q9"/>
  <c r="R9" s="1"/>
  <c r="Q22"/>
  <c r="T22" s="1"/>
  <c r="X22" s="1"/>
  <c r="Q31"/>
  <c r="T31" s="1"/>
  <c r="X31" s="1"/>
  <c r="Q40"/>
  <c r="R40" s="1"/>
  <c r="Q16" i="5"/>
  <c r="T16" s="1"/>
  <c r="X16" s="1"/>
  <c r="Q17"/>
  <c r="S17" s="1"/>
  <c r="Q9" i="4"/>
  <c r="T9" s="1"/>
  <c r="X9" s="1"/>
  <c r="Q36" i="3"/>
  <c r="T36" s="1"/>
  <c r="X36" s="1"/>
  <c r="Q63"/>
  <c r="R63" s="1"/>
  <c r="Q24"/>
  <c r="T24" s="1"/>
  <c r="X24" s="1"/>
  <c r="Q9"/>
  <c r="T9" s="1"/>
  <c r="X9" s="1"/>
  <c r="Q25"/>
  <c r="T25" s="1"/>
  <c r="X25" s="1"/>
  <c r="Q46"/>
  <c r="T46" s="1"/>
  <c r="X46" s="1"/>
  <c r="Q45" i="10"/>
  <c r="Q41"/>
  <c r="Q37"/>
  <c r="Q33"/>
  <c r="Q44"/>
  <c r="Q40"/>
  <c r="Q36"/>
  <c r="Q43"/>
  <c r="Q39"/>
  <c r="Q35"/>
  <c r="Q12"/>
  <c r="Q16"/>
  <c r="Q20"/>
  <c r="Q24"/>
  <c r="Q28"/>
  <c r="Q32"/>
  <c r="Q34"/>
  <c r="T42"/>
  <c r="X42" s="1"/>
  <c r="S42"/>
  <c r="R42"/>
  <c r="S36" i="9"/>
  <c r="Q45"/>
  <c r="Q41"/>
  <c r="Q37"/>
  <c r="Q43"/>
  <c r="Q39"/>
  <c r="Q35"/>
  <c r="Q42"/>
  <c r="Q38"/>
  <c r="Q34"/>
  <c r="Q44"/>
  <c r="Q29"/>
  <c r="Q25"/>
  <c r="Q21"/>
  <c r="Q17"/>
  <c r="Q13"/>
  <c r="Q9"/>
  <c r="Q40"/>
  <c r="Q32"/>
  <c r="Q28"/>
  <c r="Q10"/>
  <c r="Q11"/>
  <c r="Q12"/>
  <c r="R14"/>
  <c r="R15"/>
  <c r="S16"/>
  <c r="Q26"/>
  <c r="S14"/>
  <c r="Q22"/>
  <c r="Q23"/>
  <c r="Q24"/>
  <c r="Q31"/>
  <c r="Q33"/>
  <c r="Q30"/>
  <c r="S10" i="8"/>
  <c r="S55"/>
  <c r="T55"/>
  <c r="X55" s="1"/>
  <c r="R55"/>
  <c r="Q73"/>
  <c r="Q69"/>
  <c r="Q65"/>
  <c r="Q61"/>
  <c r="Q57"/>
  <c r="Q53"/>
  <c r="Q49"/>
  <c r="Q45"/>
  <c r="Q41"/>
  <c r="Q37"/>
  <c r="Q33"/>
  <c r="Q72"/>
  <c r="Q71"/>
  <c r="Q64"/>
  <c r="Q63"/>
  <c r="Q62"/>
  <c r="Q48"/>
  <c r="Q47"/>
  <c r="Q46"/>
  <c r="Q29"/>
  <c r="Q25"/>
  <c r="Q21"/>
  <c r="Q17"/>
  <c r="Q68"/>
  <c r="Q67"/>
  <c r="Q66"/>
  <c r="Q52"/>
  <c r="Q51"/>
  <c r="Q50"/>
  <c r="Q36"/>
  <c r="Q35"/>
  <c r="Q34"/>
  <c r="Q32"/>
  <c r="Q28"/>
  <c r="Q24"/>
  <c r="Q20"/>
  <c r="Q12"/>
  <c r="Q18"/>
  <c r="Q26"/>
  <c r="Q43"/>
  <c r="Q58"/>
  <c r="Q60"/>
  <c r="R54"/>
  <c r="Q73" i="7"/>
  <c r="Q69"/>
  <c r="Q65"/>
  <c r="Q61"/>
  <c r="Q57"/>
  <c r="Q53"/>
  <c r="Q49"/>
  <c r="Q45"/>
  <c r="Q41"/>
  <c r="Q37"/>
  <c r="Q33"/>
  <c r="Q72"/>
  <c r="Q68"/>
  <c r="Q64"/>
  <c r="Q60"/>
  <c r="Q56"/>
  <c r="Q52"/>
  <c r="Q48"/>
  <c r="Q44"/>
  <c r="Q40"/>
  <c r="Q36"/>
  <c r="Q71"/>
  <c r="Q67"/>
  <c r="Q63"/>
  <c r="Q59"/>
  <c r="Q55"/>
  <c r="Q74"/>
  <c r="Q58"/>
  <c r="Q50"/>
  <c r="Q42"/>
  <c r="Q34"/>
  <c r="Q31"/>
  <c r="Q27"/>
  <c r="Q23"/>
  <c r="Q19"/>
  <c r="Q15"/>
  <c r="Q70"/>
  <c r="Q66"/>
  <c r="Q54"/>
  <c r="Q46"/>
  <c r="Q38"/>
  <c r="Q29"/>
  <c r="Q25"/>
  <c r="Q21"/>
  <c r="Q17"/>
  <c r="Q13"/>
  <c r="Q9"/>
  <c r="Q62"/>
  <c r="Q47"/>
  <c r="Q39"/>
  <c r="Q11"/>
  <c r="Q16"/>
  <c r="Q24"/>
  <c r="Q32"/>
  <c r="Q43"/>
  <c r="Q18"/>
  <c r="Q26"/>
  <c r="Q35"/>
  <c r="Q51"/>
  <c r="Q14"/>
  <c r="Q20"/>
  <c r="Q28"/>
  <c r="Q10"/>
  <c r="Q12"/>
  <c r="Q22"/>
  <c r="Q30"/>
  <c r="Q77" i="6"/>
  <c r="Q73"/>
  <c r="Q69"/>
  <c r="Q65"/>
  <c r="Q61"/>
  <c r="Q57"/>
  <c r="Q53"/>
  <c r="Q49"/>
  <c r="Q45"/>
  <c r="Q75"/>
  <c r="Q71"/>
  <c r="Q67"/>
  <c r="Q63"/>
  <c r="Q59"/>
  <c r="Q55"/>
  <c r="Q51"/>
  <c r="Q47"/>
  <c r="Q43"/>
  <c r="Q39"/>
  <c r="Q35"/>
  <c r="Q78"/>
  <c r="Q74"/>
  <c r="Q70"/>
  <c r="Q66"/>
  <c r="Q62"/>
  <c r="Q58"/>
  <c r="Q54"/>
  <c r="Q50"/>
  <c r="Q46"/>
  <c r="Q42"/>
  <c r="Q38"/>
  <c r="Q34"/>
  <c r="Q12"/>
  <c r="Q16"/>
  <c r="Q20"/>
  <c r="Q24"/>
  <c r="Q28"/>
  <c r="Q32"/>
  <c r="Q33"/>
  <c r="Q36"/>
  <c r="Q44"/>
  <c r="Q56"/>
  <c r="Q72"/>
  <c r="Q9"/>
  <c r="Q13"/>
  <c r="Q17"/>
  <c r="Q21"/>
  <c r="Q25"/>
  <c r="Q29"/>
  <c r="Q41"/>
  <c r="Q60"/>
  <c r="Q76"/>
  <c r="Q10"/>
  <c r="Q18"/>
  <c r="Q22"/>
  <c r="Q26"/>
  <c r="Q30"/>
  <c r="Q40"/>
  <c r="Q48"/>
  <c r="Q64"/>
  <c r="Q14"/>
  <c r="Q11"/>
  <c r="Q15"/>
  <c r="Q19"/>
  <c r="Q23"/>
  <c r="Q27"/>
  <c r="Q31"/>
  <c r="Q37"/>
  <c r="Q52"/>
  <c r="Q68"/>
  <c r="Q12" i="5"/>
  <c r="Q14"/>
  <c r="S18"/>
  <c r="Q28"/>
  <c r="Q30"/>
  <c r="Q37"/>
  <c r="Q68"/>
  <c r="Q9"/>
  <c r="Q10"/>
  <c r="T18"/>
  <c r="X18" s="1"/>
  <c r="Q24"/>
  <c r="Q25"/>
  <c r="Q26"/>
  <c r="Q32"/>
  <c r="Q64"/>
  <c r="Q20"/>
  <c r="Q21"/>
  <c r="Q22"/>
  <c r="Q52"/>
  <c r="Q40"/>
  <c r="Q48"/>
  <c r="Q73"/>
  <c r="Q69"/>
  <c r="Q65"/>
  <c r="Q61"/>
  <c r="Q57"/>
  <c r="Q53"/>
  <c r="Q49"/>
  <c r="Q45"/>
  <c r="Q71"/>
  <c r="Q67"/>
  <c r="Q63"/>
  <c r="Q59"/>
  <c r="Q55"/>
  <c r="Q51"/>
  <c r="Q47"/>
  <c r="Q43"/>
  <c r="Q39"/>
  <c r="Q35"/>
  <c r="Q74"/>
  <c r="Q70"/>
  <c r="Q66"/>
  <c r="Q62"/>
  <c r="Q58"/>
  <c r="Q54"/>
  <c r="Q50"/>
  <c r="Q46"/>
  <c r="Q42"/>
  <c r="Q38"/>
  <c r="Q34"/>
  <c r="Q60"/>
  <c r="Q41"/>
  <c r="Q33"/>
  <c r="Q31"/>
  <c r="Q27"/>
  <c r="Q23"/>
  <c r="Q19"/>
  <c r="Q15"/>
  <c r="Q11"/>
  <c r="Q72"/>
  <c r="Q56"/>
  <c r="Q44"/>
  <c r="Q36"/>
  <c r="Q13"/>
  <c r="Q29"/>
  <c r="T16" i="4"/>
  <c r="X16" s="1"/>
  <c r="S16"/>
  <c r="R16"/>
  <c r="Q13"/>
  <c r="Q73"/>
  <c r="Q69"/>
  <c r="Q65"/>
  <c r="Q61"/>
  <c r="Q57"/>
  <c r="Q53"/>
  <c r="Q72"/>
  <c r="Q68"/>
  <c r="Q64"/>
  <c r="Q60"/>
  <c r="Q56"/>
  <c r="Q52"/>
  <c r="Q48"/>
  <c r="Q44"/>
  <c r="Q40"/>
  <c r="Q36"/>
  <c r="Q75"/>
  <c r="Q71"/>
  <c r="Q67"/>
  <c r="Q63"/>
  <c r="Q59"/>
  <c r="Q55"/>
  <c r="Q51"/>
  <c r="Q47"/>
  <c r="Q43"/>
  <c r="Q39"/>
  <c r="Q35"/>
  <c r="Q74"/>
  <c r="Q58"/>
  <c r="Q46"/>
  <c r="Q38"/>
  <c r="Q32"/>
  <c r="Q28"/>
  <c r="Q24"/>
  <c r="Q70"/>
  <c r="Q54"/>
  <c r="Q49"/>
  <c r="Q41"/>
  <c r="Q33"/>
  <c r="Q31"/>
  <c r="Q27"/>
  <c r="Q23"/>
  <c r="Q19"/>
  <c r="Q15"/>
  <c r="Q11"/>
  <c r="Q29"/>
  <c r="Q25"/>
  <c r="Q17"/>
  <c r="Q66"/>
  <c r="Q50"/>
  <c r="Q42"/>
  <c r="Q34"/>
  <c r="Q30"/>
  <c r="Q26"/>
  <c r="Q22"/>
  <c r="Q18"/>
  <c r="Q14"/>
  <c r="Q10"/>
  <c r="Q62"/>
  <c r="Q45"/>
  <c r="Q37"/>
  <c r="Q21"/>
  <c r="Q12"/>
  <c r="Q20"/>
  <c r="Q73" i="3"/>
  <c r="Q69"/>
  <c r="Q65"/>
  <c r="Q61"/>
  <c r="Q57"/>
  <c r="Q53"/>
  <c r="Q49"/>
  <c r="Q45"/>
  <c r="Q41"/>
  <c r="Q37"/>
  <c r="Q33"/>
  <c r="Q74"/>
  <c r="Q70"/>
  <c r="Q60"/>
  <c r="Q59"/>
  <c r="Q58"/>
  <c r="Q44"/>
  <c r="Q43"/>
  <c r="Q42"/>
  <c r="Q30"/>
  <c r="Q26"/>
  <c r="Q22"/>
  <c r="Q18"/>
  <c r="Q14"/>
  <c r="Q10"/>
  <c r="Q56"/>
  <c r="Q55"/>
  <c r="Q54"/>
  <c r="Q40"/>
  <c r="Q39"/>
  <c r="Q38"/>
  <c r="Q31"/>
  <c r="Q27"/>
  <c r="Q23"/>
  <c r="Q19"/>
  <c r="Q15"/>
  <c r="Q11"/>
  <c r="Q12"/>
  <c r="Q20"/>
  <c r="Q28"/>
  <c r="Q35"/>
  <c r="Q50"/>
  <c r="Q52"/>
  <c r="Q67"/>
  <c r="Q72"/>
  <c r="R17"/>
  <c r="S17"/>
  <c r="T32"/>
  <c r="X32" s="1"/>
  <c r="T66"/>
  <c r="X66" s="1"/>
  <c r="S66"/>
  <c r="Q13"/>
  <c r="Q21"/>
  <c r="Q29"/>
  <c r="S36"/>
  <c r="Q47"/>
  <c r="R51"/>
  <c r="Q62"/>
  <c r="Q64"/>
  <c r="R66"/>
  <c r="S68"/>
  <c r="Q71"/>
  <c r="Q73" i="2"/>
  <c r="Q69"/>
  <c r="Q65"/>
  <c r="Q61"/>
  <c r="Q57"/>
  <c r="Q53"/>
  <c r="Q49"/>
  <c r="Q76"/>
  <c r="Q72"/>
  <c r="Q68"/>
  <c r="Q64"/>
  <c r="Q60"/>
  <c r="Q56"/>
  <c r="Q52"/>
  <c r="Q48"/>
  <c r="Q44"/>
  <c r="Q40"/>
  <c r="Q36"/>
  <c r="Q75"/>
  <c r="Q71"/>
  <c r="Q67"/>
  <c r="Q63"/>
  <c r="Q59"/>
  <c r="Q55"/>
  <c r="Q51"/>
  <c r="Q47"/>
  <c r="Q43"/>
  <c r="Q74"/>
  <c r="Q58"/>
  <c r="Q42"/>
  <c r="Q35"/>
  <c r="Q34"/>
  <c r="Q33"/>
  <c r="Q32"/>
  <c r="Q70"/>
  <c r="Q54"/>
  <c r="Q45"/>
  <c r="Q66"/>
  <c r="Q50"/>
  <c r="Q46"/>
  <c r="Q30"/>
  <c r="Q26"/>
  <c r="Q22"/>
  <c r="Q18"/>
  <c r="Q14"/>
  <c r="Q10"/>
  <c r="Q62"/>
  <c r="Q41"/>
  <c r="Q11"/>
  <c r="Q12"/>
  <c r="S17"/>
  <c r="Q27"/>
  <c r="Q28"/>
  <c r="Q29"/>
  <c r="Q37"/>
  <c r="Q9"/>
  <c r="T16"/>
  <c r="X16" s="1"/>
  <c r="T17"/>
  <c r="X17" s="1"/>
  <c r="Q23"/>
  <c r="Q24"/>
  <c r="Q25"/>
  <c r="Q38"/>
  <c r="Q19"/>
  <c r="Q20"/>
  <c r="Q21"/>
  <c r="Q39"/>
  <c r="Z7" i="1"/>
  <c r="Y7"/>
  <c r="P8"/>
  <c r="R9" i="3" l="1"/>
  <c r="T51"/>
  <c r="X51" s="1"/>
  <c r="R68"/>
  <c r="R26" i="10"/>
  <c r="T30"/>
  <c r="X30" s="1"/>
  <c r="R30"/>
  <c r="S26"/>
  <c r="S31"/>
  <c r="T23"/>
  <c r="X23" s="1"/>
  <c r="S23"/>
  <c r="T40" i="8"/>
  <c r="X40" s="1"/>
  <c r="T30"/>
  <c r="X30" s="1"/>
  <c r="T39"/>
  <c r="X39" s="1"/>
  <c r="T42"/>
  <c r="X42" s="1"/>
  <c r="S39"/>
  <c r="R10"/>
  <c r="T19"/>
  <c r="X19" s="1"/>
  <c r="R23"/>
  <c r="S19"/>
  <c r="S31"/>
  <c r="R30"/>
  <c r="S59"/>
  <c r="T14"/>
  <c r="X14" s="1"/>
  <c r="T23"/>
  <c r="X23" s="1"/>
  <c r="R31"/>
  <c r="R59"/>
  <c r="T16" i="9"/>
  <c r="X16" s="1"/>
  <c r="S15" i="10"/>
  <c r="R9" i="4"/>
  <c r="S9"/>
  <c r="S32" i="3"/>
  <c r="S25"/>
  <c r="R16" i="2"/>
  <c r="S13"/>
  <c r="S38" i="8"/>
  <c r="S42"/>
  <c r="S19" i="10"/>
  <c r="T19"/>
  <c r="X19" s="1"/>
  <c r="T31"/>
  <c r="X31" s="1"/>
  <c r="S24" i="3"/>
  <c r="T15" i="10"/>
  <c r="X15" s="1"/>
  <c r="S48" i="3"/>
  <c r="R14" i="8"/>
  <c r="T38" i="10"/>
  <c r="X38" s="1"/>
  <c r="T34" i="3"/>
  <c r="X34" s="1"/>
  <c r="T44" i="8"/>
  <c r="X44" s="1"/>
  <c r="S31" i="2"/>
  <c r="R15"/>
  <c r="S15"/>
  <c r="R31"/>
  <c r="T48" i="3"/>
  <c r="X48" s="1"/>
  <c r="S34"/>
  <c r="R46"/>
  <c r="T46" i="10"/>
  <c r="X46" s="1"/>
  <c r="R18"/>
  <c r="R46"/>
  <c r="T18"/>
  <c r="X18" s="1"/>
  <c r="T17" i="5"/>
  <c r="X17" s="1"/>
  <c r="R17"/>
  <c r="R16" i="3"/>
  <c r="T16"/>
  <c r="X16" s="1"/>
  <c r="T13" i="2"/>
  <c r="X13" s="1"/>
  <c r="R24" i="3"/>
  <c r="S40" i="8"/>
  <c r="S9"/>
  <c r="R17" i="10"/>
  <c r="S17"/>
  <c r="T63" i="3"/>
  <c r="X63" s="1"/>
  <c r="S16" i="5"/>
  <c r="T9" i="8"/>
  <c r="X9" s="1"/>
  <c r="R27" i="9"/>
  <c r="S21" i="10"/>
  <c r="T27"/>
  <c r="X27" s="1"/>
  <c r="T29"/>
  <c r="X29" s="1"/>
  <c r="R29"/>
  <c r="R36" i="3"/>
  <c r="S46"/>
  <c r="R56" i="8"/>
  <c r="T27"/>
  <c r="X27" s="1"/>
  <c r="R38"/>
  <c r="S27"/>
  <c r="T13"/>
  <c r="X13" s="1"/>
  <c r="S13" i="10"/>
  <c r="R14"/>
  <c r="R11"/>
  <c r="T11"/>
  <c r="X11" s="1"/>
  <c r="T9"/>
  <c r="X9" s="1"/>
  <c r="S9"/>
  <c r="S56" i="8"/>
  <c r="S54"/>
  <c r="R25" i="3"/>
  <c r="S63"/>
  <c r="R16" i="5"/>
  <c r="S13" i="8"/>
  <c r="S27" i="9"/>
  <c r="T15"/>
  <c r="X15" s="1"/>
  <c r="T19"/>
  <c r="X19" s="1"/>
  <c r="T21" i="10"/>
  <c r="X21" s="1"/>
  <c r="S25"/>
  <c r="T14"/>
  <c r="X14" s="1"/>
  <c r="R9"/>
  <c r="R19" i="9"/>
  <c r="R25" i="10"/>
  <c r="R13"/>
  <c r="R38"/>
  <c r="T22"/>
  <c r="X22" s="1"/>
  <c r="R22"/>
  <c r="S10"/>
  <c r="T10"/>
  <c r="X10" s="1"/>
  <c r="T36" i="9"/>
  <c r="X36" s="1"/>
  <c r="R20"/>
  <c r="S20"/>
  <c r="T18"/>
  <c r="X18" s="1"/>
  <c r="R18"/>
  <c r="R16" i="8"/>
  <c r="T16"/>
  <c r="X16" s="1"/>
  <c r="R70"/>
  <c r="R22"/>
  <c r="R44"/>
  <c r="R11"/>
  <c r="T11"/>
  <c r="X11" s="1"/>
  <c r="S11"/>
  <c r="S16"/>
  <c r="S70"/>
  <c r="S22"/>
  <c r="S15"/>
  <c r="T15"/>
  <c r="X15" s="1"/>
  <c r="S9" i="3"/>
  <c r="R36" i="10"/>
  <c r="T36"/>
  <c r="X36" s="1"/>
  <c r="S36"/>
  <c r="T34"/>
  <c r="X34" s="1"/>
  <c r="S34"/>
  <c r="R34"/>
  <c r="T20"/>
  <c r="X20" s="1"/>
  <c r="S20"/>
  <c r="R20"/>
  <c r="S39"/>
  <c r="R39"/>
  <c r="T39"/>
  <c r="X39" s="1"/>
  <c r="R40"/>
  <c r="T40"/>
  <c r="X40" s="1"/>
  <c r="S40"/>
  <c r="T37"/>
  <c r="X37" s="1"/>
  <c r="S37"/>
  <c r="R37"/>
  <c r="T24"/>
  <c r="X24" s="1"/>
  <c r="S24"/>
  <c r="R24"/>
  <c r="T32"/>
  <c r="X32" s="1"/>
  <c r="S32"/>
  <c r="R32"/>
  <c r="R16"/>
  <c r="T16"/>
  <c r="X16" s="1"/>
  <c r="S16"/>
  <c r="S43"/>
  <c r="R43"/>
  <c r="T43"/>
  <c r="X43" s="1"/>
  <c r="R44"/>
  <c r="T44"/>
  <c r="X44" s="1"/>
  <c r="S44"/>
  <c r="T41"/>
  <c r="X41" s="1"/>
  <c r="S41"/>
  <c r="R41"/>
  <c r="S35"/>
  <c r="R35"/>
  <c r="T35"/>
  <c r="X35" s="1"/>
  <c r="T33"/>
  <c r="X33" s="1"/>
  <c r="S33"/>
  <c r="R33"/>
  <c r="T28"/>
  <c r="X28" s="1"/>
  <c r="R28"/>
  <c r="S28"/>
  <c r="S12"/>
  <c r="R12"/>
  <c r="T12"/>
  <c r="T45"/>
  <c r="X45" s="1"/>
  <c r="S45"/>
  <c r="R45"/>
  <c r="T10" i="9"/>
  <c r="X10" s="1"/>
  <c r="S10"/>
  <c r="R10"/>
  <c r="T29"/>
  <c r="X29" s="1"/>
  <c r="S29"/>
  <c r="R29"/>
  <c r="T38"/>
  <c r="X38" s="1"/>
  <c r="R38"/>
  <c r="S38"/>
  <c r="S37"/>
  <c r="R37"/>
  <c r="T37"/>
  <c r="X37" s="1"/>
  <c r="S33"/>
  <c r="R33"/>
  <c r="T33"/>
  <c r="X33" s="1"/>
  <c r="T22"/>
  <c r="X22" s="1"/>
  <c r="R22"/>
  <c r="S22"/>
  <c r="T26"/>
  <c r="X26" s="1"/>
  <c r="S26"/>
  <c r="R26"/>
  <c r="S11"/>
  <c r="T11"/>
  <c r="X11" s="1"/>
  <c r="R11"/>
  <c r="R40"/>
  <c r="T40"/>
  <c r="X40" s="1"/>
  <c r="S40"/>
  <c r="T9"/>
  <c r="S9"/>
  <c r="R9"/>
  <c r="S25"/>
  <c r="R25"/>
  <c r="T25"/>
  <c r="X25" s="1"/>
  <c r="R34"/>
  <c r="T34"/>
  <c r="X34" s="1"/>
  <c r="S34"/>
  <c r="S31"/>
  <c r="R31"/>
  <c r="T31"/>
  <c r="X31" s="1"/>
  <c r="T35"/>
  <c r="X35" s="1"/>
  <c r="S35"/>
  <c r="R35"/>
  <c r="R24"/>
  <c r="S24"/>
  <c r="T24"/>
  <c r="X24" s="1"/>
  <c r="R28"/>
  <c r="S28"/>
  <c r="T28"/>
  <c r="X28" s="1"/>
  <c r="T17"/>
  <c r="X17" s="1"/>
  <c r="S17"/>
  <c r="R17"/>
  <c r="R44"/>
  <c r="T44"/>
  <c r="X44" s="1"/>
  <c r="S44"/>
  <c r="T42"/>
  <c r="X42" s="1"/>
  <c r="R42"/>
  <c r="S42"/>
  <c r="S39"/>
  <c r="T39"/>
  <c r="X39" s="1"/>
  <c r="R39"/>
  <c r="S41"/>
  <c r="R41"/>
  <c r="T41"/>
  <c r="X41" s="1"/>
  <c r="T13"/>
  <c r="X13" s="1"/>
  <c r="S13"/>
  <c r="R13"/>
  <c r="T30"/>
  <c r="X30" s="1"/>
  <c r="S30"/>
  <c r="R30"/>
  <c r="S23"/>
  <c r="T23"/>
  <c r="X23" s="1"/>
  <c r="R23"/>
  <c r="R12"/>
  <c r="T12"/>
  <c r="X12" s="1"/>
  <c r="S12"/>
  <c r="T32"/>
  <c r="X32" s="1"/>
  <c r="S32"/>
  <c r="R32"/>
  <c r="R21"/>
  <c r="T21"/>
  <c r="X21" s="1"/>
  <c r="S21"/>
  <c r="S43"/>
  <c r="T43"/>
  <c r="X43" s="1"/>
  <c r="R43"/>
  <c r="S45"/>
  <c r="R45"/>
  <c r="T45"/>
  <c r="X45" s="1"/>
  <c r="R32" i="8"/>
  <c r="T32"/>
  <c r="X32" s="1"/>
  <c r="S32"/>
  <c r="S67"/>
  <c r="R67"/>
  <c r="T67"/>
  <c r="X67" s="1"/>
  <c r="T25"/>
  <c r="X25" s="1"/>
  <c r="S25"/>
  <c r="R25"/>
  <c r="R72"/>
  <c r="T72"/>
  <c r="X72" s="1"/>
  <c r="S72"/>
  <c r="R49"/>
  <c r="T49"/>
  <c r="X49" s="1"/>
  <c r="S49"/>
  <c r="T58"/>
  <c r="X58" s="1"/>
  <c r="S58"/>
  <c r="R58"/>
  <c r="T12"/>
  <c r="X12" s="1"/>
  <c r="R12"/>
  <c r="S12"/>
  <c r="T50"/>
  <c r="X50" s="1"/>
  <c r="R50"/>
  <c r="S50"/>
  <c r="R48"/>
  <c r="T48"/>
  <c r="X48" s="1"/>
  <c r="S48"/>
  <c r="R33"/>
  <c r="T33"/>
  <c r="X33" s="1"/>
  <c r="S33"/>
  <c r="R65"/>
  <c r="T65"/>
  <c r="X65" s="1"/>
  <c r="S65"/>
  <c r="S43"/>
  <c r="T43"/>
  <c r="X43" s="1"/>
  <c r="R43"/>
  <c r="T18"/>
  <c r="X18" s="1"/>
  <c r="S18"/>
  <c r="R18"/>
  <c r="R20"/>
  <c r="T20"/>
  <c r="X20" s="1"/>
  <c r="S20"/>
  <c r="T34"/>
  <c r="X34" s="1"/>
  <c r="R34"/>
  <c r="S34"/>
  <c r="S51"/>
  <c r="R51"/>
  <c r="T51"/>
  <c r="X51" s="1"/>
  <c r="R68"/>
  <c r="S68"/>
  <c r="T68"/>
  <c r="X68" s="1"/>
  <c r="X29"/>
  <c r="S29"/>
  <c r="R29"/>
  <c r="T62"/>
  <c r="X62" s="1"/>
  <c r="S62"/>
  <c r="R62"/>
  <c r="S37"/>
  <c r="R37"/>
  <c r="T37"/>
  <c r="X37" s="1"/>
  <c r="S53"/>
  <c r="R53"/>
  <c r="T53"/>
  <c r="X53" s="1"/>
  <c r="S69"/>
  <c r="R69"/>
  <c r="T69"/>
  <c r="X69" s="1"/>
  <c r="R24"/>
  <c r="S24"/>
  <c r="T24"/>
  <c r="X24" s="1"/>
  <c r="S35"/>
  <c r="R35"/>
  <c r="T35"/>
  <c r="X35" s="1"/>
  <c r="R52"/>
  <c r="S52"/>
  <c r="T52"/>
  <c r="X52" s="1"/>
  <c r="T17"/>
  <c r="X17" s="1"/>
  <c r="S17"/>
  <c r="R17"/>
  <c r="T46"/>
  <c r="X46" s="1"/>
  <c r="S46"/>
  <c r="R46"/>
  <c r="S63"/>
  <c r="T63"/>
  <c r="X63" s="1"/>
  <c r="R63"/>
  <c r="T41"/>
  <c r="X41" s="1"/>
  <c r="S41"/>
  <c r="R41"/>
  <c r="T57"/>
  <c r="X57" s="1"/>
  <c r="S57"/>
  <c r="R57"/>
  <c r="R73"/>
  <c r="T73"/>
  <c r="X73" s="1"/>
  <c r="S73"/>
  <c r="R60"/>
  <c r="T60"/>
  <c r="X60" s="1"/>
  <c r="S60"/>
  <c r="T26"/>
  <c r="X26" s="1"/>
  <c r="S26"/>
  <c r="R26"/>
  <c r="R28"/>
  <c r="T28"/>
  <c r="X28" s="1"/>
  <c r="S28"/>
  <c r="R36"/>
  <c r="S36"/>
  <c r="T36"/>
  <c r="X36" s="1"/>
  <c r="T66"/>
  <c r="X66" s="1"/>
  <c r="R66"/>
  <c r="S66"/>
  <c r="T21"/>
  <c r="X21" s="1"/>
  <c r="R21"/>
  <c r="S21"/>
  <c r="S47"/>
  <c r="T47"/>
  <c r="X47" s="1"/>
  <c r="R47"/>
  <c r="R64"/>
  <c r="T64"/>
  <c r="X64" s="1"/>
  <c r="S64"/>
  <c r="S71"/>
  <c r="T71"/>
  <c r="X71" s="1"/>
  <c r="R71"/>
  <c r="T45"/>
  <c r="X45" s="1"/>
  <c r="S45"/>
  <c r="R45"/>
  <c r="T61"/>
  <c r="X61" s="1"/>
  <c r="S61"/>
  <c r="R61"/>
  <c r="R12" i="7"/>
  <c r="T12"/>
  <c r="X12" s="1"/>
  <c r="S12"/>
  <c r="R18"/>
  <c r="T18"/>
  <c r="X18" s="1"/>
  <c r="S18"/>
  <c r="T62"/>
  <c r="X62" s="1"/>
  <c r="S62"/>
  <c r="R62"/>
  <c r="S29"/>
  <c r="T29"/>
  <c r="X29" s="1"/>
  <c r="R29"/>
  <c r="T50"/>
  <c r="X50" s="1"/>
  <c r="S50"/>
  <c r="R50"/>
  <c r="S71"/>
  <c r="R71"/>
  <c r="T71"/>
  <c r="X71" s="1"/>
  <c r="R40"/>
  <c r="S40"/>
  <c r="T40"/>
  <c r="X40" s="1"/>
  <c r="R72"/>
  <c r="T72"/>
  <c r="X72" s="1"/>
  <c r="S72"/>
  <c r="T37"/>
  <c r="X37" s="1"/>
  <c r="R37"/>
  <c r="S37"/>
  <c r="T69"/>
  <c r="X69" s="1"/>
  <c r="S69"/>
  <c r="R69"/>
  <c r="T10"/>
  <c r="X10" s="1"/>
  <c r="S10"/>
  <c r="R10"/>
  <c r="S51"/>
  <c r="R51"/>
  <c r="T51"/>
  <c r="X51" s="1"/>
  <c r="S43"/>
  <c r="R43"/>
  <c r="T43"/>
  <c r="X43" s="1"/>
  <c r="S11"/>
  <c r="T11"/>
  <c r="X11" s="1"/>
  <c r="R11"/>
  <c r="S17"/>
  <c r="R17"/>
  <c r="T17"/>
  <c r="X17" s="1"/>
  <c r="T38"/>
  <c r="X38" s="1"/>
  <c r="S38"/>
  <c r="R38"/>
  <c r="S15"/>
  <c r="R15"/>
  <c r="T15"/>
  <c r="X15" s="1"/>
  <c r="S31"/>
  <c r="X31"/>
  <c r="R31"/>
  <c r="T58"/>
  <c r="X58" s="1"/>
  <c r="S58"/>
  <c r="R58"/>
  <c r="S59"/>
  <c r="R59"/>
  <c r="T59"/>
  <c r="X59" s="1"/>
  <c r="R44"/>
  <c r="S44"/>
  <c r="T44"/>
  <c r="X44" s="1"/>
  <c r="R60"/>
  <c r="T60"/>
  <c r="X60" s="1"/>
  <c r="S60"/>
  <c r="T41"/>
  <c r="X41" s="1"/>
  <c r="R41"/>
  <c r="S41"/>
  <c r="T57"/>
  <c r="X57" s="1"/>
  <c r="S57"/>
  <c r="R57"/>
  <c r="T73"/>
  <c r="X73" s="1"/>
  <c r="S73"/>
  <c r="R73"/>
  <c r="T14"/>
  <c r="X14" s="1"/>
  <c r="R14"/>
  <c r="S14"/>
  <c r="T16"/>
  <c r="X16" s="1"/>
  <c r="R16"/>
  <c r="S16"/>
  <c r="R13"/>
  <c r="T13"/>
  <c r="X13" s="1"/>
  <c r="S13"/>
  <c r="T66"/>
  <c r="X66" s="1"/>
  <c r="S66"/>
  <c r="R66"/>
  <c r="S27"/>
  <c r="T27"/>
  <c r="X27" s="1"/>
  <c r="R27"/>
  <c r="S55"/>
  <c r="R55"/>
  <c r="T55"/>
  <c r="X55" s="1"/>
  <c r="R56"/>
  <c r="T56"/>
  <c r="X56" s="1"/>
  <c r="S56"/>
  <c r="T53"/>
  <c r="X53" s="1"/>
  <c r="R53"/>
  <c r="S53"/>
  <c r="R30"/>
  <c r="T30"/>
  <c r="X30" s="1"/>
  <c r="S30"/>
  <c r="T28"/>
  <c r="X28" s="1"/>
  <c r="R28"/>
  <c r="S28"/>
  <c r="S35"/>
  <c r="R35"/>
  <c r="T35"/>
  <c r="X35" s="1"/>
  <c r="T32"/>
  <c r="X32" s="1"/>
  <c r="R32"/>
  <c r="S32"/>
  <c r="S39"/>
  <c r="R39"/>
  <c r="T39"/>
  <c r="X39" s="1"/>
  <c r="S21"/>
  <c r="T21"/>
  <c r="X21" s="1"/>
  <c r="R21"/>
  <c r="T46"/>
  <c r="X46" s="1"/>
  <c r="S46"/>
  <c r="R46"/>
  <c r="S19"/>
  <c r="X19"/>
  <c r="R19"/>
  <c r="T34"/>
  <c r="X34" s="1"/>
  <c r="S34"/>
  <c r="R34"/>
  <c r="T74"/>
  <c r="X74" s="1"/>
  <c r="S74"/>
  <c r="R74"/>
  <c r="S63"/>
  <c r="R63"/>
  <c r="T63"/>
  <c r="X63" s="1"/>
  <c r="R48"/>
  <c r="S48"/>
  <c r="T48"/>
  <c r="X48" s="1"/>
  <c r="R64"/>
  <c r="T64"/>
  <c r="X64" s="1"/>
  <c r="S64"/>
  <c r="T45"/>
  <c r="X45" s="1"/>
  <c r="R45"/>
  <c r="S45"/>
  <c r="T61"/>
  <c r="X61" s="1"/>
  <c r="S61"/>
  <c r="R61"/>
  <c r="R22"/>
  <c r="T22"/>
  <c r="X22" s="1"/>
  <c r="S22"/>
  <c r="T20"/>
  <c r="X20" s="1"/>
  <c r="R20"/>
  <c r="S20"/>
  <c r="R26"/>
  <c r="T26"/>
  <c r="X26" s="1"/>
  <c r="S26"/>
  <c r="T24"/>
  <c r="X24" s="1"/>
  <c r="R24"/>
  <c r="S24"/>
  <c r="S47"/>
  <c r="R47"/>
  <c r="T47"/>
  <c r="X47" s="1"/>
  <c r="T9"/>
  <c r="S9"/>
  <c r="R9"/>
  <c r="S25"/>
  <c r="R25"/>
  <c r="T25"/>
  <c r="X25" s="1"/>
  <c r="T54"/>
  <c r="X54" s="1"/>
  <c r="S54"/>
  <c r="R54"/>
  <c r="T70"/>
  <c r="X70" s="1"/>
  <c r="S70"/>
  <c r="R70"/>
  <c r="S23"/>
  <c r="T23"/>
  <c r="X23" s="1"/>
  <c r="R23"/>
  <c r="T42"/>
  <c r="X42" s="1"/>
  <c r="S42"/>
  <c r="R42"/>
  <c r="S67"/>
  <c r="R67"/>
  <c r="T67"/>
  <c r="X67" s="1"/>
  <c r="R36"/>
  <c r="S36"/>
  <c r="T36"/>
  <c r="X36" s="1"/>
  <c r="R52"/>
  <c r="S52"/>
  <c r="T52"/>
  <c r="X52" s="1"/>
  <c r="R68"/>
  <c r="T68"/>
  <c r="X68" s="1"/>
  <c r="S68"/>
  <c r="T33"/>
  <c r="X33" s="1"/>
  <c r="R33"/>
  <c r="S33"/>
  <c r="T49"/>
  <c r="X49" s="1"/>
  <c r="R49"/>
  <c r="S49"/>
  <c r="T65"/>
  <c r="X65" s="1"/>
  <c r="S65"/>
  <c r="R65"/>
  <c r="R52" i="6"/>
  <c r="T52"/>
  <c r="X52" s="1"/>
  <c r="S52"/>
  <c r="T23"/>
  <c r="X23" s="1"/>
  <c r="S23"/>
  <c r="R23"/>
  <c r="R14"/>
  <c r="T14"/>
  <c r="X14" s="1"/>
  <c r="S14"/>
  <c r="R22"/>
  <c r="T22"/>
  <c r="X22" s="1"/>
  <c r="S22"/>
  <c r="S25"/>
  <c r="R25"/>
  <c r="T25"/>
  <c r="X25" s="1"/>
  <c r="S9"/>
  <c r="R9"/>
  <c r="T9"/>
  <c r="T44"/>
  <c r="X44" s="1"/>
  <c r="S44"/>
  <c r="R44"/>
  <c r="T28"/>
  <c r="X28" s="1"/>
  <c r="S28"/>
  <c r="R28"/>
  <c r="T12"/>
  <c r="X12" s="1"/>
  <c r="S12"/>
  <c r="R12"/>
  <c r="T46"/>
  <c r="X46" s="1"/>
  <c r="R46"/>
  <c r="S46"/>
  <c r="T62"/>
  <c r="X62" s="1"/>
  <c r="R62"/>
  <c r="S62"/>
  <c r="T78"/>
  <c r="X78" s="1"/>
  <c r="R78"/>
  <c r="S78"/>
  <c r="T43"/>
  <c r="X43" s="1"/>
  <c r="S43"/>
  <c r="R43"/>
  <c r="S59"/>
  <c r="T59"/>
  <c r="X59" s="1"/>
  <c r="R59"/>
  <c r="S75"/>
  <c r="T75"/>
  <c r="X75" s="1"/>
  <c r="R75"/>
  <c r="S53"/>
  <c r="R53"/>
  <c r="T53"/>
  <c r="X53" s="1"/>
  <c r="S69"/>
  <c r="R69"/>
  <c r="T69"/>
  <c r="X69" s="1"/>
  <c r="S37"/>
  <c r="R37"/>
  <c r="T37"/>
  <c r="X37" s="1"/>
  <c r="T19"/>
  <c r="X19" s="1"/>
  <c r="S19"/>
  <c r="R19"/>
  <c r="T40"/>
  <c r="X40" s="1"/>
  <c r="S40"/>
  <c r="R40"/>
  <c r="R18"/>
  <c r="T18"/>
  <c r="X18" s="1"/>
  <c r="S18"/>
  <c r="R60"/>
  <c r="T60"/>
  <c r="X60" s="1"/>
  <c r="S60"/>
  <c r="S21"/>
  <c r="R21"/>
  <c r="T21"/>
  <c r="X21" s="1"/>
  <c r="T36"/>
  <c r="X36" s="1"/>
  <c r="S36"/>
  <c r="R36"/>
  <c r="T24"/>
  <c r="X24" s="1"/>
  <c r="S24"/>
  <c r="R24"/>
  <c r="R34"/>
  <c r="T34"/>
  <c r="X34" s="1"/>
  <c r="S34"/>
  <c r="T50"/>
  <c r="X50" s="1"/>
  <c r="R50"/>
  <c r="S50"/>
  <c r="T66"/>
  <c r="X66" s="1"/>
  <c r="R66"/>
  <c r="S66"/>
  <c r="S47"/>
  <c r="T47"/>
  <c r="X47" s="1"/>
  <c r="R47"/>
  <c r="S63"/>
  <c r="T63"/>
  <c r="X63" s="1"/>
  <c r="R63"/>
  <c r="S57"/>
  <c r="R57"/>
  <c r="T57"/>
  <c r="X57" s="1"/>
  <c r="S73"/>
  <c r="R73"/>
  <c r="T73"/>
  <c r="X73" s="1"/>
  <c r="R76"/>
  <c r="T76"/>
  <c r="X76" s="1"/>
  <c r="S76"/>
  <c r="T31"/>
  <c r="X31" s="1"/>
  <c r="S31"/>
  <c r="R31"/>
  <c r="T15"/>
  <c r="X15" s="1"/>
  <c r="S15"/>
  <c r="R15"/>
  <c r="R30"/>
  <c r="T30"/>
  <c r="X30" s="1"/>
  <c r="S30"/>
  <c r="R10"/>
  <c r="T10"/>
  <c r="X10" s="1"/>
  <c r="S10"/>
  <c r="S41"/>
  <c r="R41"/>
  <c r="T41"/>
  <c r="X41" s="1"/>
  <c r="S17"/>
  <c r="R17"/>
  <c r="T17"/>
  <c r="X17" s="1"/>
  <c r="R72"/>
  <c r="T72"/>
  <c r="X72" s="1"/>
  <c r="S72"/>
  <c r="S33"/>
  <c r="T33"/>
  <c r="X33" s="1"/>
  <c r="R33"/>
  <c r="T20"/>
  <c r="X20" s="1"/>
  <c r="S20"/>
  <c r="R20"/>
  <c r="R38"/>
  <c r="T38"/>
  <c r="X38" s="1"/>
  <c r="S38"/>
  <c r="T54"/>
  <c r="X54" s="1"/>
  <c r="R54"/>
  <c r="S54"/>
  <c r="T70"/>
  <c r="X70" s="1"/>
  <c r="R70"/>
  <c r="S70"/>
  <c r="T35"/>
  <c r="X35" s="1"/>
  <c r="S35"/>
  <c r="R35"/>
  <c r="S51"/>
  <c r="T51"/>
  <c r="X51" s="1"/>
  <c r="R51"/>
  <c r="S67"/>
  <c r="T67"/>
  <c r="X67" s="1"/>
  <c r="R67"/>
  <c r="S45"/>
  <c r="R45"/>
  <c r="T45"/>
  <c r="X45" s="1"/>
  <c r="S61"/>
  <c r="R61"/>
  <c r="T61"/>
  <c r="X61" s="1"/>
  <c r="S77"/>
  <c r="R77"/>
  <c r="T77"/>
  <c r="X77" s="1"/>
  <c r="R48"/>
  <c r="T48"/>
  <c r="X48" s="1"/>
  <c r="S48"/>
  <c r="R68"/>
  <c r="T68"/>
  <c r="X68" s="1"/>
  <c r="S68"/>
  <c r="T27"/>
  <c r="X27" s="1"/>
  <c r="S27"/>
  <c r="R27"/>
  <c r="T11"/>
  <c r="X11" s="1"/>
  <c r="S11"/>
  <c r="R11"/>
  <c r="R64"/>
  <c r="T64"/>
  <c r="X64" s="1"/>
  <c r="S64"/>
  <c r="R26"/>
  <c r="T26"/>
  <c r="X26" s="1"/>
  <c r="S26"/>
  <c r="S29"/>
  <c r="R29"/>
  <c r="T29"/>
  <c r="X29" s="1"/>
  <c r="S13"/>
  <c r="R13"/>
  <c r="T13"/>
  <c r="X13" s="1"/>
  <c r="R56"/>
  <c r="T56"/>
  <c r="X56" s="1"/>
  <c r="S56"/>
  <c r="T32"/>
  <c r="X32" s="1"/>
  <c r="S32"/>
  <c r="R32"/>
  <c r="T16"/>
  <c r="X16" s="1"/>
  <c r="S16"/>
  <c r="R16"/>
  <c r="R42"/>
  <c r="T42"/>
  <c r="X42" s="1"/>
  <c r="S42"/>
  <c r="T58"/>
  <c r="X58" s="1"/>
  <c r="R58"/>
  <c r="S58"/>
  <c r="T74"/>
  <c r="X74" s="1"/>
  <c r="R74"/>
  <c r="S74"/>
  <c r="T39"/>
  <c r="X39" s="1"/>
  <c r="S39"/>
  <c r="R39"/>
  <c r="S55"/>
  <c r="T55"/>
  <c r="X55" s="1"/>
  <c r="R55"/>
  <c r="S71"/>
  <c r="T71"/>
  <c r="X71" s="1"/>
  <c r="R71"/>
  <c r="S49"/>
  <c r="R49"/>
  <c r="T49"/>
  <c r="X49" s="1"/>
  <c r="S65"/>
  <c r="R65"/>
  <c r="T65"/>
  <c r="X65" s="1"/>
  <c r="T27" i="5"/>
  <c r="X27" s="1"/>
  <c r="S27"/>
  <c r="R27"/>
  <c r="T46"/>
  <c r="X46" s="1"/>
  <c r="R46"/>
  <c r="S46"/>
  <c r="S59"/>
  <c r="T59"/>
  <c r="X59" s="1"/>
  <c r="R59"/>
  <c r="S53"/>
  <c r="R53"/>
  <c r="T53"/>
  <c r="X53" s="1"/>
  <c r="S69"/>
  <c r="R69"/>
  <c r="T69"/>
  <c r="X69" s="1"/>
  <c r="R48"/>
  <c r="T48"/>
  <c r="X48" s="1"/>
  <c r="S48"/>
  <c r="S21"/>
  <c r="R21"/>
  <c r="T21"/>
  <c r="X21" s="1"/>
  <c r="R26"/>
  <c r="T26"/>
  <c r="X26" s="1"/>
  <c r="S26"/>
  <c r="R68"/>
  <c r="T68"/>
  <c r="X68" s="1"/>
  <c r="S68"/>
  <c r="T12"/>
  <c r="X12" s="1"/>
  <c r="S12"/>
  <c r="R12"/>
  <c r="S29"/>
  <c r="T29"/>
  <c r="X29" s="1"/>
  <c r="R29"/>
  <c r="R56"/>
  <c r="T56"/>
  <c r="X56" s="1"/>
  <c r="S56"/>
  <c r="T15"/>
  <c r="X15" s="1"/>
  <c r="S15"/>
  <c r="R15"/>
  <c r="T31"/>
  <c r="X31" s="1"/>
  <c r="R31"/>
  <c r="S31"/>
  <c r="R34"/>
  <c r="T34"/>
  <c r="X34" s="1"/>
  <c r="S34"/>
  <c r="T50"/>
  <c r="X50" s="1"/>
  <c r="R50"/>
  <c r="S50"/>
  <c r="T66"/>
  <c r="X66" s="1"/>
  <c r="R66"/>
  <c r="S66"/>
  <c r="S47"/>
  <c r="T47"/>
  <c r="X47" s="1"/>
  <c r="R47"/>
  <c r="S63"/>
  <c r="T63"/>
  <c r="X63" s="1"/>
  <c r="R63"/>
  <c r="S57"/>
  <c r="R57"/>
  <c r="T57"/>
  <c r="X57" s="1"/>
  <c r="S73"/>
  <c r="R73"/>
  <c r="T73"/>
  <c r="X73" s="1"/>
  <c r="T40"/>
  <c r="X40" s="1"/>
  <c r="S40"/>
  <c r="R40"/>
  <c r="T20"/>
  <c r="X20" s="1"/>
  <c r="R20"/>
  <c r="S20"/>
  <c r="S25"/>
  <c r="T25"/>
  <c r="X25" s="1"/>
  <c r="R25"/>
  <c r="S37"/>
  <c r="R37"/>
  <c r="T37"/>
  <c r="X37" s="1"/>
  <c r="T11"/>
  <c r="X11" s="1"/>
  <c r="S11"/>
  <c r="R11"/>
  <c r="T43"/>
  <c r="X43" s="1"/>
  <c r="R43"/>
  <c r="S43"/>
  <c r="S13"/>
  <c r="T13"/>
  <c r="X13" s="1"/>
  <c r="R13"/>
  <c r="R72"/>
  <c r="T72"/>
  <c r="X72" s="1"/>
  <c r="S72"/>
  <c r="R19"/>
  <c r="T19"/>
  <c r="X19" s="1"/>
  <c r="S19"/>
  <c r="S33"/>
  <c r="R33"/>
  <c r="T33"/>
  <c r="X33" s="1"/>
  <c r="R38"/>
  <c r="T38"/>
  <c r="X38" s="1"/>
  <c r="S38"/>
  <c r="T54"/>
  <c r="X54" s="1"/>
  <c r="R54"/>
  <c r="S54"/>
  <c r="T70"/>
  <c r="X70" s="1"/>
  <c r="R70"/>
  <c r="S70"/>
  <c r="T35"/>
  <c r="X35" s="1"/>
  <c r="S35"/>
  <c r="R35"/>
  <c r="S51"/>
  <c r="T51"/>
  <c r="X51" s="1"/>
  <c r="R51"/>
  <c r="S67"/>
  <c r="T67"/>
  <c r="X67" s="1"/>
  <c r="R67"/>
  <c r="S45"/>
  <c r="R45"/>
  <c r="T45"/>
  <c r="X45" s="1"/>
  <c r="S61"/>
  <c r="R61"/>
  <c r="T61"/>
  <c r="X61" s="1"/>
  <c r="R52"/>
  <c r="T52"/>
  <c r="X52" s="1"/>
  <c r="S52"/>
  <c r="R64"/>
  <c r="T64"/>
  <c r="X64" s="1"/>
  <c r="S64"/>
  <c r="T24"/>
  <c r="X24" s="1"/>
  <c r="S24"/>
  <c r="R24"/>
  <c r="R10"/>
  <c r="T10"/>
  <c r="X10" s="1"/>
  <c r="S10"/>
  <c r="R30"/>
  <c r="T30"/>
  <c r="X30" s="1"/>
  <c r="S30"/>
  <c r="T44"/>
  <c r="X44" s="1"/>
  <c r="S44"/>
  <c r="R44"/>
  <c r="R60"/>
  <c r="T60"/>
  <c r="X60" s="1"/>
  <c r="S60"/>
  <c r="T62"/>
  <c r="X62" s="1"/>
  <c r="R62"/>
  <c r="S62"/>
  <c r="T36"/>
  <c r="X36" s="1"/>
  <c r="S36"/>
  <c r="R36"/>
  <c r="R23"/>
  <c r="T23"/>
  <c r="X23" s="1"/>
  <c r="S23"/>
  <c r="S41"/>
  <c r="R41"/>
  <c r="T41"/>
  <c r="X41" s="1"/>
  <c r="R42"/>
  <c r="T42"/>
  <c r="X42" s="1"/>
  <c r="S42"/>
  <c r="T58"/>
  <c r="X58" s="1"/>
  <c r="R58"/>
  <c r="S58"/>
  <c r="T74"/>
  <c r="X74" s="1"/>
  <c r="R74"/>
  <c r="S74"/>
  <c r="T39"/>
  <c r="X39" s="1"/>
  <c r="S39"/>
  <c r="R39"/>
  <c r="S55"/>
  <c r="T55"/>
  <c r="X55" s="1"/>
  <c r="R55"/>
  <c r="S71"/>
  <c r="T71"/>
  <c r="X71" s="1"/>
  <c r="R71"/>
  <c r="S49"/>
  <c r="R49"/>
  <c r="T49"/>
  <c r="X49" s="1"/>
  <c r="S65"/>
  <c r="R65"/>
  <c r="T65"/>
  <c r="X65" s="1"/>
  <c r="R22"/>
  <c r="S22"/>
  <c r="T22"/>
  <c r="X22" s="1"/>
  <c r="T32"/>
  <c r="X32" s="1"/>
  <c r="S32"/>
  <c r="R32"/>
  <c r="S9"/>
  <c r="T9"/>
  <c r="R9"/>
  <c r="T28"/>
  <c r="X28" s="1"/>
  <c r="S28"/>
  <c r="R28"/>
  <c r="R14"/>
  <c r="T14"/>
  <c r="X14" s="1"/>
  <c r="S14"/>
  <c r="T20" i="4"/>
  <c r="X20" s="1"/>
  <c r="R20"/>
  <c r="S20"/>
  <c r="T45"/>
  <c r="X45" s="1"/>
  <c r="S45"/>
  <c r="R45"/>
  <c r="R18"/>
  <c r="T18"/>
  <c r="X18" s="1"/>
  <c r="S18"/>
  <c r="S34"/>
  <c r="R34"/>
  <c r="T34"/>
  <c r="X34" s="1"/>
  <c r="T29"/>
  <c r="X29" s="1"/>
  <c r="S29"/>
  <c r="R29"/>
  <c r="T15"/>
  <c r="X15" s="1"/>
  <c r="S15"/>
  <c r="R15"/>
  <c r="R31"/>
  <c r="S31"/>
  <c r="T31"/>
  <c r="X31" s="1"/>
  <c r="T54"/>
  <c r="X54" s="1"/>
  <c r="S54"/>
  <c r="R54"/>
  <c r="T28"/>
  <c r="X28" s="1"/>
  <c r="S28"/>
  <c r="R28"/>
  <c r="T58"/>
  <c r="X58" s="1"/>
  <c r="S58"/>
  <c r="R58"/>
  <c r="R39"/>
  <c r="T39"/>
  <c r="X39" s="1"/>
  <c r="S39"/>
  <c r="S55"/>
  <c r="R55"/>
  <c r="T55"/>
  <c r="X55" s="1"/>
  <c r="S71"/>
  <c r="R71"/>
  <c r="T71"/>
  <c r="X71" s="1"/>
  <c r="T40"/>
  <c r="X40" s="1"/>
  <c r="R40"/>
  <c r="S40"/>
  <c r="R56"/>
  <c r="T56"/>
  <c r="X56" s="1"/>
  <c r="S56"/>
  <c r="R72"/>
  <c r="T72"/>
  <c r="X72" s="1"/>
  <c r="S72"/>
  <c r="T57"/>
  <c r="X57" s="1"/>
  <c r="S57"/>
  <c r="R57"/>
  <c r="T73"/>
  <c r="X73" s="1"/>
  <c r="S73"/>
  <c r="R73"/>
  <c r="T21"/>
  <c r="X21" s="1"/>
  <c r="S21"/>
  <c r="R21"/>
  <c r="S26"/>
  <c r="R26"/>
  <c r="T26"/>
  <c r="X26" s="1"/>
  <c r="S17"/>
  <c r="R17"/>
  <c r="T17"/>
  <c r="X17" s="1"/>
  <c r="R23"/>
  <c r="T23"/>
  <c r="X23" s="1"/>
  <c r="S23"/>
  <c r="S63"/>
  <c r="R63"/>
  <c r="T63"/>
  <c r="X63" s="1"/>
  <c r="R64"/>
  <c r="T64"/>
  <c r="X64" s="1"/>
  <c r="S64"/>
  <c r="T12"/>
  <c r="X12" s="1"/>
  <c r="S12"/>
  <c r="R12"/>
  <c r="T62"/>
  <c r="X62" s="1"/>
  <c r="S62"/>
  <c r="R62"/>
  <c r="S22"/>
  <c r="R22"/>
  <c r="T22"/>
  <c r="X22" s="1"/>
  <c r="S42"/>
  <c r="R42"/>
  <c r="T42"/>
  <c r="X42" s="1"/>
  <c r="S19"/>
  <c r="T19"/>
  <c r="X19" s="1"/>
  <c r="R19"/>
  <c r="T33"/>
  <c r="X33" s="1"/>
  <c r="S33"/>
  <c r="R33"/>
  <c r="T70"/>
  <c r="X70" s="1"/>
  <c r="S70"/>
  <c r="R70"/>
  <c r="T32"/>
  <c r="X32" s="1"/>
  <c r="R32"/>
  <c r="S32"/>
  <c r="T74"/>
  <c r="X74" s="1"/>
  <c r="S74"/>
  <c r="R74"/>
  <c r="R43"/>
  <c r="S43"/>
  <c r="T43"/>
  <c r="X43" s="1"/>
  <c r="S59"/>
  <c r="R59"/>
  <c r="T59"/>
  <c r="X59" s="1"/>
  <c r="S75"/>
  <c r="R75"/>
  <c r="T75"/>
  <c r="X75" s="1"/>
  <c r="T44"/>
  <c r="X44" s="1"/>
  <c r="S44"/>
  <c r="R44"/>
  <c r="R60"/>
  <c r="T60"/>
  <c r="X60" s="1"/>
  <c r="S60"/>
  <c r="T61"/>
  <c r="X61" s="1"/>
  <c r="S61"/>
  <c r="R61"/>
  <c r="S13"/>
  <c r="R13"/>
  <c r="T13"/>
  <c r="X13" s="1"/>
  <c r="R10"/>
  <c r="S10"/>
  <c r="T10"/>
  <c r="T50"/>
  <c r="X50" s="1"/>
  <c r="S50"/>
  <c r="R50"/>
  <c r="T41"/>
  <c r="X41" s="1"/>
  <c r="S41"/>
  <c r="R41"/>
  <c r="S38"/>
  <c r="R38"/>
  <c r="T38"/>
  <c r="X38" s="1"/>
  <c r="R47"/>
  <c r="T47"/>
  <c r="X47" s="1"/>
  <c r="S47"/>
  <c r="T48"/>
  <c r="X48" s="1"/>
  <c r="S48"/>
  <c r="R48"/>
  <c r="T65"/>
  <c r="X65" s="1"/>
  <c r="S65"/>
  <c r="R65"/>
  <c r="T37"/>
  <c r="X37" s="1"/>
  <c r="S37"/>
  <c r="R37"/>
  <c r="R14"/>
  <c r="X14"/>
  <c r="S14"/>
  <c r="S30"/>
  <c r="R30"/>
  <c r="T30"/>
  <c r="X30" s="1"/>
  <c r="T66"/>
  <c r="X66" s="1"/>
  <c r="S66"/>
  <c r="R66"/>
  <c r="T25"/>
  <c r="X25" s="1"/>
  <c r="S25"/>
  <c r="R25"/>
  <c r="T11"/>
  <c r="X11" s="1"/>
  <c r="S11"/>
  <c r="R11"/>
  <c r="R27"/>
  <c r="T27"/>
  <c r="X27" s="1"/>
  <c r="S27"/>
  <c r="T49"/>
  <c r="X49" s="1"/>
  <c r="S49"/>
  <c r="R49"/>
  <c r="T24"/>
  <c r="X24" s="1"/>
  <c r="S24"/>
  <c r="R24"/>
  <c r="S46"/>
  <c r="R46"/>
  <c r="T46"/>
  <c r="X46" s="1"/>
  <c r="R35"/>
  <c r="S35"/>
  <c r="T35"/>
  <c r="X35" s="1"/>
  <c r="S51"/>
  <c r="R51"/>
  <c r="T51"/>
  <c r="X51" s="1"/>
  <c r="S67"/>
  <c r="R67"/>
  <c r="T67"/>
  <c r="X67" s="1"/>
  <c r="T36"/>
  <c r="X36" s="1"/>
  <c r="S36"/>
  <c r="R36"/>
  <c r="R52"/>
  <c r="T52"/>
  <c r="X52" s="1"/>
  <c r="S52"/>
  <c r="R68"/>
  <c r="T68"/>
  <c r="X68" s="1"/>
  <c r="S68"/>
  <c r="T53"/>
  <c r="X53" s="1"/>
  <c r="S53"/>
  <c r="R53"/>
  <c r="T69"/>
  <c r="X69" s="1"/>
  <c r="S69"/>
  <c r="R69"/>
  <c r="R72" i="3"/>
  <c r="S72"/>
  <c r="T72"/>
  <c r="X72" s="1"/>
  <c r="T27"/>
  <c r="X27" s="1"/>
  <c r="S27"/>
  <c r="R27"/>
  <c r="R14"/>
  <c r="T14"/>
  <c r="X14" s="1"/>
  <c r="S14"/>
  <c r="R41"/>
  <c r="S41"/>
  <c r="T41"/>
  <c r="X41" s="1"/>
  <c r="R64"/>
  <c r="S64"/>
  <c r="T64"/>
  <c r="X64" s="1"/>
  <c r="R52"/>
  <c r="T52"/>
  <c r="X52" s="1"/>
  <c r="S52"/>
  <c r="S20"/>
  <c r="T20"/>
  <c r="X20" s="1"/>
  <c r="R20"/>
  <c r="T19"/>
  <c r="X19" s="1"/>
  <c r="S19"/>
  <c r="R19"/>
  <c r="T38"/>
  <c r="X38" s="1"/>
  <c r="S38"/>
  <c r="R38"/>
  <c r="S55"/>
  <c r="T55"/>
  <c r="X55" s="1"/>
  <c r="R55"/>
  <c r="R22"/>
  <c r="T22"/>
  <c r="X22" s="1"/>
  <c r="S22"/>
  <c r="S43"/>
  <c r="R43"/>
  <c r="T43"/>
  <c r="X43" s="1"/>
  <c r="R60"/>
  <c r="S60"/>
  <c r="T60"/>
  <c r="X60" s="1"/>
  <c r="T70"/>
  <c r="X70" s="1"/>
  <c r="R70"/>
  <c r="S70"/>
  <c r="S33"/>
  <c r="T33"/>
  <c r="X33" s="1"/>
  <c r="R33"/>
  <c r="S49"/>
  <c r="T49"/>
  <c r="X49" s="1"/>
  <c r="R49"/>
  <c r="S65"/>
  <c r="T65"/>
  <c r="X65" s="1"/>
  <c r="R65"/>
  <c r="S35"/>
  <c r="T35"/>
  <c r="X35" s="1"/>
  <c r="R35"/>
  <c r="R40"/>
  <c r="T40"/>
  <c r="X40" s="1"/>
  <c r="S40"/>
  <c r="T58"/>
  <c r="X58" s="1"/>
  <c r="R58"/>
  <c r="S58"/>
  <c r="S71"/>
  <c r="T71"/>
  <c r="X71" s="1"/>
  <c r="R71"/>
  <c r="T62"/>
  <c r="X62" s="1"/>
  <c r="R62"/>
  <c r="S62"/>
  <c r="R21"/>
  <c r="S21"/>
  <c r="T21"/>
  <c r="X21" s="1"/>
  <c r="T50"/>
  <c r="X50" s="1"/>
  <c r="S50"/>
  <c r="R50"/>
  <c r="S12"/>
  <c r="T12"/>
  <c r="X12" s="1"/>
  <c r="R12"/>
  <c r="T23"/>
  <c r="X23" s="1"/>
  <c r="R23"/>
  <c r="S23"/>
  <c r="S39"/>
  <c r="T39"/>
  <c r="X39" s="1"/>
  <c r="R39"/>
  <c r="R56"/>
  <c r="T56"/>
  <c r="X56" s="1"/>
  <c r="S56"/>
  <c r="R10"/>
  <c r="S10"/>
  <c r="T10"/>
  <c r="R26"/>
  <c r="S26"/>
  <c r="T26"/>
  <c r="X26" s="1"/>
  <c r="R44"/>
  <c r="S44"/>
  <c r="T44"/>
  <c r="X44" s="1"/>
  <c r="T74"/>
  <c r="X74" s="1"/>
  <c r="S74"/>
  <c r="R74"/>
  <c r="T37"/>
  <c r="X37" s="1"/>
  <c r="R37"/>
  <c r="S37"/>
  <c r="T53"/>
  <c r="X53" s="1"/>
  <c r="S53"/>
  <c r="R53"/>
  <c r="T69"/>
  <c r="X69" s="1"/>
  <c r="R69"/>
  <c r="S69"/>
  <c r="T11"/>
  <c r="X11" s="1"/>
  <c r="S11"/>
  <c r="R11"/>
  <c r="R30"/>
  <c r="T30"/>
  <c r="X30" s="1"/>
  <c r="S30"/>
  <c r="R57"/>
  <c r="T57"/>
  <c r="X57" s="1"/>
  <c r="S57"/>
  <c r="R73"/>
  <c r="S73"/>
  <c r="T73"/>
  <c r="X73" s="1"/>
  <c r="S47"/>
  <c r="R47"/>
  <c r="T47"/>
  <c r="X47" s="1"/>
  <c r="R29"/>
  <c r="S29"/>
  <c r="T29"/>
  <c r="X29" s="1"/>
  <c r="R13"/>
  <c r="S13"/>
  <c r="T13"/>
  <c r="X13" s="1"/>
  <c r="S67"/>
  <c r="T67"/>
  <c r="X67" s="1"/>
  <c r="R67"/>
  <c r="S28"/>
  <c r="T28"/>
  <c r="X28" s="1"/>
  <c r="R28"/>
  <c r="T15"/>
  <c r="X15" s="1"/>
  <c r="R15"/>
  <c r="S15"/>
  <c r="T31"/>
  <c r="X31" s="1"/>
  <c r="S31"/>
  <c r="R31"/>
  <c r="T54"/>
  <c r="X54" s="1"/>
  <c r="R54"/>
  <c r="S54"/>
  <c r="R18"/>
  <c r="S18"/>
  <c r="T18"/>
  <c r="X18" s="1"/>
  <c r="T42"/>
  <c r="X42" s="1"/>
  <c r="R42"/>
  <c r="S42"/>
  <c r="S59"/>
  <c r="R59"/>
  <c r="T59"/>
  <c r="X59" s="1"/>
  <c r="R45"/>
  <c r="S45"/>
  <c r="T45"/>
  <c r="X45" s="1"/>
  <c r="R61"/>
  <c r="S61"/>
  <c r="T61"/>
  <c r="X61" s="1"/>
  <c r="S26" i="2"/>
  <c r="R26"/>
  <c r="X26"/>
  <c r="T54"/>
  <c r="X54" s="1"/>
  <c r="S54"/>
  <c r="R54"/>
  <c r="R47"/>
  <c r="T47"/>
  <c r="X47" s="1"/>
  <c r="S47"/>
  <c r="S20"/>
  <c r="T20"/>
  <c r="X20" s="1"/>
  <c r="R20"/>
  <c r="R9"/>
  <c r="S9"/>
  <c r="T9"/>
  <c r="S28"/>
  <c r="T28"/>
  <c r="X28" s="1"/>
  <c r="R28"/>
  <c r="T19"/>
  <c r="X19" s="1"/>
  <c r="S19"/>
  <c r="R19"/>
  <c r="R25"/>
  <c r="S25"/>
  <c r="T25"/>
  <c r="X25" s="1"/>
  <c r="T37"/>
  <c r="X37" s="1"/>
  <c r="R37"/>
  <c r="S37"/>
  <c r="T27"/>
  <c r="X27" s="1"/>
  <c r="S27"/>
  <c r="R27"/>
  <c r="S12"/>
  <c r="T12"/>
  <c r="X12" s="1"/>
  <c r="R12"/>
  <c r="T18"/>
  <c r="X18" s="1"/>
  <c r="S18"/>
  <c r="R18"/>
  <c r="S46"/>
  <c r="R46"/>
  <c r="T46"/>
  <c r="X46" s="1"/>
  <c r="R35"/>
  <c r="T35"/>
  <c r="X35" s="1"/>
  <c r="S35"/>
  <c r="S55"/>
  <c r="R55"/>
  <c r="T55"/>
  <c r="X55" s="1"/>
  <c r="S71"/>
  <c r="R71"/>
  <c r="T71"/>
  <c r="X71" s="1"/>
  <c r="T40"/>
  <c r="X40" s="1"/>
  <c r="S40"/>
  <c r="R40"/>
  <c r="R56"/>
  <c r="T56"/>
  <c r="X56" s="1"/>
  <c r="S56"/>
  <c r="R72"/>
  <c r="T72"/>
  <c r="X72" s="1"/>
  <c r="S72"/>
  <c r="T53"/>
  <c r="X53" s="1"/>
  <c r="S53"/>
  <c r="R53"/>
  <c r="T69"/>
  <c r="X69" s="1"/>
  <c r="S69"/>
  <c r="R69"/>
  <c r="R39"/>
  <c r="S39"/>
  <c r="T39"/>
  <c r="X39" s="1"/>
  <c r="S24"/>
  <c r="R24"/>
  <c r="T24"/>
  <c r="X24" s="1"/>
  <c r="T11"/>
  <c r="X11" s="1"/>
  <c r="S11"/>
  <c r="R11"/>
  <c r="R22"/>
  <c r="T22"/>
  <c r="X22" s="1"/>
  <c r="S22"/>
  <c r="T50"/>
  <c r="X50" s="1"/>
  <c r="S50"/>
  <c r="R50"/>
  <c r="T45"/>
  <c r="X45" s="1"/>
  <c r="S45"/>
  <c r="R45"/>
  <c r="S32"/>
  <c r="R32"/>
  <c r="T32"/>
  <c r="X32" s="1"/>
  <c r="S42"/>
  <c r="R42"/>
  <c r="T42"/>
  <c r="X42" s="1"/>
  <c r="R43"/>
  <c r="T43"/>
  <c r="X43" s="1"/>
  <c r="S43"/>
  <c r="S59"/>
  <c r="R59"/>
  <c r="T59"/>
  <c r="X59" s="1"/>
  <c r="S75"/>
  <c r="R75"/>
  <c r="T75"/>
  <c r="X75" s="1"/>
  <c r="T44"/>
  <c r="X44" s="1"/>
  <c r="S44"/>
  <c r="R44"/>
  <c r="R60"/>
  <c r="T60"/>
  <c r="X60" s="1"/>
  <c r="S60"/>
  <c r="R76"/>
  <c r="T76"/>
  <c r="X76" s="1"/>
  <c r="S76"/>
  <c r="T57"/>
  <c r="X57" s="1"/>
  <c r="S57"/>
  <c r="R57"/>
  <c r="T73"/>
  <c r="X73" s="1"/>
  <c r="S73"/>
  <c r="R73"/>
  <c r="T41"/>
  <c r="X41" s="1"/>
  <c r="S41"/>
  <c r="R41"/>
  <c r="T66"/>
  <c r="X66" s="1"/>
  <c r="S66"/>
  <c r="R66"/>
  <c r="T58"/>
  <c r="X58" s="1"/>
  <c r="S58"/>
  <c r="R58"/>
  <c r="S63"/>
  <c r="R63"/>
  <c r="T63"/>
  <c r="X63" s="1"/>
  <c r="T48"/>
  <c r="X48" s="1"/>
  <c r="S48"/>
  <c r="R48"/>
  <c r="R64"/>
  <c r="T64"/>
  <c r="X64" s="1"/>
  <c r="S64"/>
  <c r="T61"/>
  <c r="X61" s="1"/>
  <c r="S61"/>
  <c r="R61"/>
  <c r="R21"/>
  <c r="T21"/>
  <c r="X21" s="1"/>
  <c r="S21"/>
  <c r="S38"/>
  <c r="R38"/>
  <c r="T38"/>
  <c r="X38" s="1"/>
  <c r="T23"/>
  <c r="X23" s="1"/>
  <c r="R23"/>
  <c r="S23"/>
  <c r="R29"/>
  <c r="T29"/>
  <c r="X29" s="1"/>
  <c r="S29"/>
  <c r="T10"/>
  <c r="X10" s="1"/>
  <c r="S10"/>
  <c r="R10"/>
  <c r="T33"/>
  <c r="X33" s="1"/>
  <c r="S33"/>
  <c r="R33"/>
  <c r="T62"/>
  <c r="X62" s="1"/>
  <c r="S62"/>
  <c r="R62"/>
  <c r="T14"/>
  <c r="X14" s="1"/>
  <c r="S14"/>
  <c r="R14"/>
  <c r="T30"/>
  <c r="X30" s="1"/>
  <c r="S30"/>
  <c r="R30"/>
  <c r="T70"/>
  <c r="X70" s="1"/>
  <c r="S70"/>
  <c r="R70"/>
  <c r="S34"/>
  <c r="T34"/>
  <c r="X34" s="1"/>
  <c r="R34"/>
  <c r="T74"/>
  <c r="X74" s="1"/>
  <c r="S74"/>
  <c r="R74"/>
  <c r="S51"/>
  <c r="R51"/>
  <c r="T51"/>
  <c r="X51" s="1"/>
  <c r="S67"/>
  <c r="R67"/>
  <c r="T67"/>
  <c r="X67" s="1"/>
  <c r="R36"/>
  <c r="T36"/>
  <c r="X36" s="1"/>
  <c r="S36"/>
  <c r="R52"/>
  <c r="T52"/>
  <c r="X52" s="1"/>
  <c r="S52"/>
  <c r="R68"/>
  <c r="T68"/>
  <c r="X68" s="1"/>
  <c r="S68"/>
  <c r="T49"/>
  <c r="X49" s="1"/>
  <c r="S49"/>
  <c r="R49"/>
  <c r="T65"/>
  <c r="X65" s="1"/>
  <c r="S65"/>
  <c r="R65"/>
  <c r="Q9" i="1"/>
  <c r="Q17"/>
  <c r="T17" s="1"/>
  <c r="X17" s="1"/>
  <c r="Q13"/>
  <c r="Q21"/>
  <c r="T21" s="1"/>
  <c r="X21" s="1"/>
  <c r="Q29"/>
  <c r="Q25"/>
  <c r="Q11"/>
  <c r="T11" s="1"/>
  <c r="X11" s="1"/>
  <c r="Q15"/>
  <c r="Q19"/>
  <c r="Q23"/>
  <c r="T23" s="1"/>
  <c r="X23" s="1"/>
  <c r="Q27"/>
  <c r="T27" s="1"/>
  <c r="X27" s="1"/>
  <c r="Q31"/>
  <c r="T31" s="1"/>
  <c r="X31" s="1"/>
  <c r="Q33"/>
  <c r="T33" s="1"/>
  <c r="X33" s="1"/>
  <c r="Q35"/>
  <c r="T35" s="1"/>
  <c r="X35" s="1"/>
  <c r="Q37"/>
  <c r="T37" s="1"/>
  <c r="X37" s="1"/>
  <c r="Q39"/>
  <c r="T39" s="1"/>
  <c r="X39" s="1"/>
  <c r="Q41"/>
  <c r="T41" s="1"/>
  <c r="X41" s="1"/>
  <c r="Q43"/>
  <c r="T43" s="1"/>
  <c r="X43" s="1"/>
  <c r="Q45"/>
  <c r="T45" s="1"/>
  <c r="X45" s="1"/>
  <c r="Q47"/>
  <c r="T47" s="1"/>
  <c r="X47" s="1"/>
  <c r="Q49"/>
  <c r="T49" s="1"/>
  <c r="X49" s="1"/>
  <c r="Q51"/>
  <c r="T51" s="1"/>
  <c r="X51" s="1"/>
  <c r="Q53"/>
  <c r="T53" s="1"/>
  <c r="X53" s="1"/>
  <c r="Q55"/>
  <c r="T55" s="1"/>
  <c r="X55" s="1"/>
  <c r="Q57"/>
  <c r="T57" s="1"/>
  <c r="X57" s="1"/>
  <c r="Q59"/>
  <c r="T59" s="1"/>
  <c r="X59" s="1"/>
  <c r="Q61"/>
  <c r="X61" s="1"/>
  <c r="Q63"/>
  <c r="T63" s="1"/>
  <c r="X63" s="1"/>
  <c r="Q65"/>
  <c r="T65" s="1"/>
  <c r="X65" s="1"/>
  <c r="Q67"/>
  <c r="T67" s="1"/>
  <c r="X67" s="1"/>
  <c r="Q69"/>
  <c r="T69" s="1"/>
  <c r="X69" s="1"/>
  <c r="Q71"/>
  <c r="T71" s="1"/>
  <c r="X71" s="1"/>
  <c r="Q73"/>
  <c r="T73" s="1"/>
  <c r="X73" s="1"/>
  <c r="Q75"/>
  <c r="T75" s="1"/>
  <c r="X75" s="1"/>
  <c r="Q77"/>
  <c r="T77" s="1"/>
  <c r="X77" s="1"/>
  <c r="Q10"/>
  <c r="T10" s="1"/>
  <c r="X10" s="1"/>
  <c r="Q12"/>
  <c r="T12" s="1"/>
  <c r="X12" s="1"/>
  <c r="Q14"/>
  <c r="T14" s="1"/>
  <c r="X14" s="1"/>
  <c r="Q16"/>
  <c r="T16" s="1"/>
  <c r="X16" s="1"/>
  <c r="Q18"/>
  <c r="T18" s="1"/>
  <c r="X18" s="1"/>
  <c r="Q20"/>
  <c r="T20" s="1"/>
  <c r="X20" s="1"/>
  <c r="Q22"/>
  <c r="T22" s="1"/>
  <c r="X22" s="1"/>
  <c r="Q24"/>
  <c r="T24" s="1"/>
  <c r="X24" s="1"/>
  <c r="Q26"/>
  <c r="T26" s="1"/>
  <c r="X26" s="1"/>
  <c r="Q28"/>
  <c r="T28" s="1"/>
  <c r="X28" s="1"/>
  <c r="Q30"/>
  <c r="T30" s="1"/>
  <c r="X30" s="1"/>
  <c r="Q32"/>
  <c r="T32" s="1"/>
  <c r="X32" s="1"/>
  <c r="Q34"/>
  <c r="T34" s="1"/>
  <c r="X34" s="1"/>
  <c r="Q36"/>
  <c r="T36" s="1"/>
  <c r="X36" s="1"/>
  <c r="Q38"/>
  <c r="T38" s="1"/>
  <c r="X38" s="1"/>
  <c r="Q40"/>
  <c r="T40" s="1"/>
  <c r="X40" s="1"/>
  <c r="Q42"/>
  <c r="T42" s="1"/>
  <c r="X42" s="1"/>
  <c r="Q44"/>
  <c r="T44" s="1"/>
  <c r="X44" s="1"/>
  <c r="Q46"/>
  <c r="T46" s="1"/>
  <c r="X46" s="1"/>
  <c r="Q48"/>
  <c r="T48" s="1"/>
  <c r="X48" s="1"/>
  <c r="Q50"/>
  <c r="T50" s="1"/>
  <c r="X50" s="1"/>
  <c r="Q52"/>
  <c r="T52" s="1"/>
  <c r="X52" s="1"/>
  <c r="Q54"/>
  <c r="T54" s="1"/>
  <c r="X54" s="1"/>
  <c r="Q56"/>
  <c r="T56" s="1"/>
  <c r="X56" s="1"/>
  <c r="Q58"/>
  <c r="T58" s="1"/>
  <c r="X58" s="1"/>
  <c r="Q60"/>
  <c r="T60" s="1"/>
  <c r="X60" s="1"/>
  <c r="Q62"/>
  <c r="T62" s="1"/>
  <c r="X62" s="1"/>
  <c r="Q64"/>
  <c r="T64" s="1"/>
  <c r="X64" s="1"/>
  <c r="Q66"/>
  <c r="T66" s="1"/>
  <c r="X66" s="1"/>
  <c r="Q68"/>
  <c r="T68" s="1"/>
  <c r="X68" s="1"/>
  <c r="Q70"/>
  <c r="T70" s="1"/>
  <c r="X70" s="1"/>
  <c r="Q72"/>
  <c r="T72" s="1"/>
  <c r="X72" s="1"/>
  <c r="Q74"/>
  <c r="T74" s="1"/>
  <c r="X74" s="1"/>
  <c r="Q76"/>
  <c r="T76" s="1"/>
  <c r="X76" s="1"/>
  <c r="AC7" i="10" l="1"/>
  <c r="AF7"/>
  <c r="AC7" i="8"/>
  <c r="AF7"/>
  <c r="AB7" i="4"/>
  <c r="AF7"/>
  <c r="AF7" i="3"/>
  <c r="AC7"/>
  <c r="S17" i="1"/>
  <c r="X12" i="10"/>
  <c r="P51"/>
  <c r="P50"/>
  <c r="AD7"/>
  <c r="AB7"/>
  <c r="P49" i="9"/>
  <c r="P50"/>
  <c r="X9"/>
  <c r="AC7"/>
  <c r="AF7"/>
  <c r="AD7"/>
  <c r="AB7"/>
  <c r="AD7" i="8"/>
  <c r="D80"/>
  <c r="D78"/>
  <c r="AJ7"/>
  <c r="AL7"/>
  <c r="AH7"/>
  <c r="AB7"/>
  <c r="P77"/>
  <c r="P78"/>
  <c r="AC7" i="7"/>
  <c r="AD7"/>
  <c r="AB7"/>
  <c r="AF7"/>
  <c r="P79"/>
  <c r="P78"/>
  <c r="X9"/>
  <c r="P82" i="6"/>
  <c r="P83"/>
  <c r="X9"/>
  <c r="AD7"/>
  <c r="AF7"/>
  <c r="AC7"/>
  <c r="AB7"/>
  <c r="P78" i="5"/>
  <c r="P79"/>
  <c r="X9"/>
  <c r="AF7"/>
  <c r="AD7"/>
  <c r="AC7"/>
  <c r="AB7"/>
  <c r="X10" i="4"/>
  <c r="P80"/>
  <c r="P79"/>
  <c r="AD7"/>
  <c r="AC7"/>
  <c r="AD7" i="3"/>
  <c r="X10"/>
  <c r="P78"/>
  <c r="P79"/>
  <c r="AB7"/>
  <c r="P81" i="2"/>
  <c r="P80"/>
  <c r="X9"/>
  <c r="AD7"/>
  <c r="AB7"/>
  <c r="AF7"/>
  <c r="AC7"/>
  <c r="S27" i="1"/>
  <c r="S19"/>
  <c r="T19"/>
  <c r="X19" s="1"/>
  <c r="S13"/>
  <c r="T13"/>
  <c r="X13" s="1"/>
  <c r="S15"/>
  <c r="T15"/>
  <c r="X15" s="1"/>
  <c r="S25"/>
  <c r="T25"/>
  <c r="X25" s="1"/>
  <c r="S21"/>
  <c r="S29"/>
  <c r="T29"/>
  <c r="X29" s="1"/>
  <c r="S9"/>
  <c r="T9"/>
  <c r="X9" s="1"/>
  <c r="S11"/>
  <c r="R31"/>
  <c r="R23"/>
  <c r="R15"/>
  <c r="R9"/>
  <c r="R27"/>
  <c r="R19"/>
  <c r="R11"/>
  <c r="R25"/>
  <c r="R29"/>
  <c r="R21"/>
  <c r="R13"/>
  <c r="R17"/>
  <c r="S31"/>
  <c r="S23"/>
  <c r="S76"/>
  <c r="R76"/>
  <c r="S72"/>
  <c r="R72"/>
  <c r="S68"/>
  <c r="R68"/>
  <c r="S64"/>
  <c r="R64"/>
  <c r="S60"/>
  <c r="R60"/>
  <c r="S56"/>
  <c r="R56"/>
  <c r="S52"/>
  <c r="R52"/>
  <c r="S48"/>
  <c r="R48"/>
  <c r="S44"/>
  <c r="R44"/>
  <c r="S40"/>
  <c r="R40"/>
  <c r="S36"/>
  <c r="R36"/>
  <c r="S32"/>
  <c r="R32"/>
  <c r="S28"/>
  <c r="R28"/>
  <c r="S24"/>
  <c r="R24"/>
  <c r="S20"/>
  <c r="R20"/>
  <c r="S16"/>
  <c r="R16"/>
  <c r="S12"/>
  <c r="R12"/>
  <c r="R75"/>
  <c r="S75"/>
  <c r="R71"/>
  <c r="S71"/>
  <c r="R67"/>
  <c r="S67"/>
  <c r="R63"/>
  <c r="S63"/>
  <c r="R59"/>
  <c r="S59"/>
  <c r="R55"/>
  <c r="S55"/>
  <c r="R51"/>
  <c r="S51"/>
  <c r="R47"/>
  <c r="S47"/>
  <c r="R43"/>
  <c r="S43"/>
  <c r="R39"/>
  <c r="S39"/>
  <c r="R35"/>
  <c r="S35"/>
  <c r="S74"/>
  <c r="R74"/>
  <c r="S70"/>
  <c r="R70"/>
  <c r="S66"/>
  <c r="R66"/>
  <c r="S62"/>
  <c r="R62"/>
  <c r="S58"/>
  <c r="R58"/>
  <c r="S54"/>
  <c r="R54"/>
  <c r="S50"/>
  <c r="R50"/>
  <c r="S46"/>
  <c r="R46"/>
  <c r="S42"/>
  <c r="R42"/>
  <c r="S38"/>
  <c r="R38"/>
  <c r="S34"/>
  <c r="R34"/>
  <c r="S30"/>
  <c r="R30"/>
  <c r="S26"/>
  <c r="R26"/>
  <c r="S22"/>
  <c r="R22"/>
  <c r="S18"/>
  <c r="R18"/>
  <c r="S14"/>
  <c r="R14"/>
  <c r="S10"/>
  <c r="R10"/>
  <c r="R77"/>
  <c r="S77"/>
  <c r="R73"/>
  <c r="S73"/>
  <c r="R69"/>
  <c r="S69"/>
  <c r="R65"/>
  <c r="S65"/>
  <c r="R61"/>
  <c r="S61"/>
  <c r="R57"/>
  <c r="S57"/>
  <c r="R53"/>
  <c r="S53"/>
  <c r="R49"/>
  <c r="S49"/>
  <c r="R45"/>
  <c r="S45"/>
  <c r="R41"/>
  <c r="S41"/>
  <c r="R37"/>
  <c r="S37"/>
  <c r="R33"/>
  <c r="S33"/>
  <c r="AH7" i="10" l="1"/>
  <c r="D51"/>
  <c r="AJ7"/>
  <c r="AL7"/>
  <c r="D53"/>
  <c r="D52" i="9"/>
  <c r="D50"/>
  <c r="AH7"/>
  <c r="AL7"/>
  <c r="AJ7"/>
  <c r="AA7" i="8"/>
  <c r="AE7" s="1"/>
  <c r="D77"/>
  <c r="D81" i="7"/>
  <c r="D79"/>
  <c r="AL7"/>
  <c r="AJ7"/>
  <c r="AH7"/>
  <c r="D85" i="6"/>
  <c r="D83"/>
  <c r="AL7"/>
  <c r="AH7"/>
  <c r="AJ7"/>
  <c r="D81" i="5"/>
  <c r="D79"/>
  <c r="AL7"/>
  <c r="AJ7"/>
  <c r="AH7"/>
  <c r="D80" i="4"/>
  <c r="AH7"/>
  <c r="D82"/>
  <c r="AL7"/>
  <c r="AJ7"/>
  <c r="AL7" i="3"/>
  <c r="D79"/>
  <c r="AJ7"/>
  <c r="D81"/>
  <c r="AH7"/>
  <c r="D83" i="2"/>
  <c r="D81"/>
  <c r="AL7"/>
  <c r="AH7"/>
  <c r="AJ7"/>
  <c r="AC7" i="1"/>
  <c r="AD7"/>
  <c r="P82"/>
  <c r="AH7"/>
  <c r="P81"/>
  <c r="AJ7"/>
  <c r="AF7"/>
  <c r="D84"/>
  <c r="AB7"/>
  <c r="D82"/>
  <c r="AL7"/>
  <c r="AM7" i="8" l="1"/>
  <c r="AI7"/>
  <c r="AK7"/>
  <c r="D50" i="10"/>
  <c r="AA7"/>
  <c r="AM7" s="1"/>
  <c r="D49" i="9"/>
  <c r="AA7"/>
  <c r="AI7" s="1"/>
  <c r="P76" i="8"/>
  <c r="D76"/>
  <c r="AG7"/>
  <c r="AA7" i="7"/>
  <c r="D78"/>
  <c r="D82" i="6"/>
  <c r="AA7"/>
  <c r="AA7" i="5"/>
  <c r="D78"/>
  <c r="AA7" i="4"/>
  <c r="AI7" s="1"/>
  <c r="D79"/>
  <c r="AA7" i="3"/>
  <c r="AK7" s="1"/>
  <c r="D78"/>
  <c r="D80" i="2"/>
  <c r="AA7"/>
  <c r="AA7" i="1"/>
  <c r="P80" s="1"/>
  <c r="D81"/>
  <c r="AI7" i="10" l="1"/>
  <c r="AK7"/>
  <c r="AM7" i="9"/>
  <c r="P49" i="10"/>
  <c r="D49"/>
  <c r="AG7"/>
  <c r="AE7"/>
  <c r="D48" i="9"/>
  <c r="P48"/>
  <c r="AE7"/>
  <c r="AG7"/>
  <c r="AK7"/>
  <c r="P77" i="7"/>
  <c r="D77"/>
  <c r="AE7"/>
  <c r="AG7"/>
  <c r="AI7"/>
  <c r="AK7"/>
  <c r="AM7"/>
  <c r="D81" i="6"/>
  <c r="P81"/>
  <c r="AE7"/>
  <c r="AG7"/>
  <c r="AK7"/>
  <c r="AI7"/>
  <c r="AM7"/>
  <c r="D77" i="5"/>
  <c r="P77"/>
  <c r="AG7"/>
  <c r="AE7"/>
  <c r="AM7"/>
  <c r="AI7"/>
  <c r="AK7"/>
  <c r="P78" i="4"/>
  <c r="D78"/>
  <c r="AG7"/>
  <c r="AE7"/>
  <c r="AM7"/>
  <c r="AK7"/>
  <c r="D77" i="3"/>
  <c r="P77"/>
  <c r="AG7"/>
  <c r="AE7"/>
  <c r="AM7"/>
  <c r="AI7"/>
  <c r="P79" i="2"/>
  <c r="D79"/>
  <c r="AG7"/>
  <c r="AE7"/>
  <c r="AI7"/>
  <c r="AK7"/>
  <c r="AM7"/>
  <c r="AI7" i="1"/>
  <c r="AK7"/>
  <c r="AM7"/>
  <c r="AE7"/>
  <c r="AG7"/>
  <c r="D80"/>
</calcChain>
</file>

<file path=xl/sharedStrings.xml><?xml version="1.0" encoding="utf-8"?>
<sst xmlns="http://schemas.openxmlformats.org/spreadsheetml/2006/main" count="4960" uniqueCount="1563">
  <si>
    <t>HỌC VIỆN CÔNG NGHỆ BƯU CHÍNH VIỄN THÔNG</t>
  </si>
  <si>
    <t>TRUNG TÂM KHẢO THÍ VÀ ĐẢM BẢO CHẤT LƯỢNG GIÁO DỤC</t>
  </si>
  <si>
    <t>Học phần:</t>
  </si>
  <si>
    <t>Học phần</t>
  </si>
  <si>
    <t>Lớp</t>
  </si>
  <si>
    <t>Sỹ số</t>
  </si>
  <si>
    <t>Vi phạm quy chế thi</t>
  </si>
  <si>
    <t>Vắng thi</t>
  </si>
  <si>
    <t>Thi lại</t>
  </si>
  <si>
    <t>Học lại</t>
  </si>
  <si>
    <t>Thi đạt</t>
  </si>
  <si>
    <t>Số tín chỉ:</t>
  </si>
  <si>
    <t>Số
TT</t>
  </si>
  <si>
    <t>Mã SV</t>
  </si>
  <si>
    <t>Họ và tên</t>
  </si>
  <si>
    <t>Ngày sinh</t>
  </si>
  <si>
    <t>Điểm CC</t>
  </si>
  <si>
    <t>Điểm TBKT</t>
  </si>
  <si>
    <t>Điểm TN-TH</t>
  </si>
  <si>
    <t>Điểm BTTL</t>
  </si>
  <si>
    <t>Mã đề</t>
  </si>
  <si>
    <t>Điểm thi</t>
  </si>
  <si>
    <t>Ký tên</t>
  </si>
  <si>
    <t>Điểm
THI</t>
  </si>
  <si>
    <t>Điểm
KTHP</t>
  </si>
  <si>
    <t>Điểm hệ
chữ</t>
  </si>
  <si>
    <t>Xếp loại</t>
  </si>
  <si>
    <t>Ghi chú</t>
  </si>
  <si>
    <t>KT</t>
  </si>
  <si>
    <t>CC</t>
  </si>
  <si>
    <t>ĐCT</t>
  </si>
  <si>
    <t>Tỷ lệ</t>
  </si>
  <si>
    <t>SL</t>
  </si>
  <si>
    <t>Bằng
số</t>
  </si>
  <si>
    <t>Bằng
chữ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</si>
  <si>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</si>
  <si>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</si>
  <si>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</si>
  <si>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</si>
  <si>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</si>
  <si>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</si>
  <si>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</si>
  <si>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</si>
  <si>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- Số SV thi không đạt:</t>
  </si>
  <si>
    <t>- Số SV vắng thi có phép:</t>
  </si>
  <si>
    <t>- Số SV thi lại:</t>
  </si>
  <si>
    <t>Thi lần 1 học 2 năm học 2017 - 2018</t>
  </si>
  <si>
    <t>Phòng
thi</t>
  </si>
  <si>
    <t>An toàn và bảo mật hệ thống thông tin</t>
  </si>
  <si>
    <t>B15DCCN023</t>
  </si>
  <si>
    <t>Trịnh Hoàng</t>
  </si>
  <si>
    <t>Anh</t>
  </si>
  <si>
    <t>25/07/1997</t>
  </si>
  <si>
    <t>D15CQCN01-B</t>
  </si>
  <si>
    <t>B15DCCN015</t>
  </si>
  <si>
    <t>Vương Thị Quỳnh</t>
  </si>
  <si>
    <t>05/06/1997</t>
  </si>
  <si>
    <t>D15CQCN04-B</t>
  </si>
  <si>
    <t>B15DCCN009</t>
  </si>
  <si>
    <t>Nguyễn Thị Vân</t>
  </si>
  <si>
    <t>23/09/1997</t>
  </si>
  <si>
    <t>D15CQCN09-B</t>
  </si>
  <si>
    <t>B15DCCN046</t>
  </si>
  <si>
    <t>Nguyễn Tuấn</t>
  </si>
  <si>
    <t>11/11/1997</t>
  </si>
  <si>
    <t>D15CQCN02-B</t>
  </si>
  <si>
    <t>B15DCCN050</t>
  </si>
  <si>
    <t>Nguyễn Xuân</t>
  </si>
  <si>
    <t>Bắc</t>
  </si>
  <si>
    <t>05/12/1997</t>
  </si>
  <si>
    <t>D15CQCN06-B</t>
  </si>
  <si>
    <t>B15DCCN079</t>
  </si>
  <si>
    <t>Nguyễn Trần Đức</t>
  </si>
  <si>
    <t>Cư</t>
  </si>
  <si>
    <t>30/06/1997</t>
  </si>
  <si>
    <t>B15DCCN091</t>
  </si>
  <si>
    <t>Phạm Đức</t>
  </si>
  <si>
    <t>Cường</t>
  </si>
  <si>
    <t>07/11/1997</t>
  </si>
  <si>
    <t>D15CQCN03-B</t>
  </si>
  <si>
    <t>B15DCCN169</t>
  </si>
  <si>
    <t>Nguyễn Thành</t>
  </si>
  <si>
    <t>Duy</t>
  </si>
  <si>
    <t>21/10/1997</t>
  </si>
  <si>
    <t>B15DCCN167</t>
  </si>
  <si>
    <t>Phạm Quang</t>
  </si>
  <si>
    <t>04/01/1997</t>
  </si>
  <si>
    <t>B15DCCN160</t>
  </si>
  <si>
    <t>Hà Văn</t>
  </si>
  <si>
    <t>Dương</t>
  </si>
  <si>
    <t>02/09/1997</t>
  </si>
  <si>
    <t>B15DCCN163</t>
  </si>
  <si>
    <t>Nguyễn Văn</t>
  </si>
  <si>
    <t>25/02/1997</t>
  </si>
  <si>
    <t>B15DCCN103</t>
  </si>
  <si>
    <t>Hà Thị</t>
  </si>
  <si>
    <t>Đào</t>
  </si>
  <si>
    <t>12/08/1995</t>
  </si>
  <si>
    <t>B15DCCN111</t>
  </si>
  <si>
    <t>Vũ Tiến</t>
  </si>
  <si>
    <t>Đạt</t>
  </si>
  <si>
    <t>24/12/1997</t>
  </si>
  <si>
    <t>B15DCCN100</t>
  </si>
  <si>
    <t>Đào Anh</t>
  </si>
  <si>
    <t>Đăng</t>
  </si>
  <si>
    <t>22/03/1997</t>
  </si>
  <si>
    <t>B15DCCN130</t>
  </si>
  <si>
    <t>Bùi Anh</t>
  </si>
  <si>
    <t>Đức</t>
  </si>
  <si>
    <t>11/05/1997</t>
  </si>
  <si>
    <t>B15DCCN134</t>
  </si>
  <si>
    <t>Trần Văn</t>
  </si>
  <si>
    <t>24/09/1997</t>
  </si>
  <si>
    <t>B15DCCN136</t>
  </si>
  <si>
    <t>13/02/1997</t>
  </si>
  <si>
    <t>B15DCCN171</t>
  </si>
  <si>
    <t>Trần Thị</t>
  </si>
  <si>
    <t>Giang</t>
  </si>
  <si>
    <t>14/04/1997</t>
  </si>
  <si>
    <t>B15DCCN191</t>
  </si>
  <si>
    <t>Cao Công</t>
  </si>
  <si>
    <t>Hân</t>
  </si>
  <si>
    <t>22/10/1997</t>
  </si>
  <si>
    <t>B15DCCN218</t>
  </si>
  <si>
    <t>Đặng Huy</t>
  </si>
  <si>
    <t>Hiếu</t>
  </si>
  <si>
    <t>12/04/1997</t>
  </si>
  <si>
    <t>B15DCCN231</t>
  </si>
  <si>
    <t>Nguyễn Bá</t>
  </si>
  <si>
    <t>Hoàn</t>
  </si>
  <si>
    <t>10/11/1997</t>
  </si>
  <si>
    <t>D15CQCN11-B</t>
  </si>
  <si>
    <t>B15DCCN241</t>
  </si>
  <si>
    <t>Hoàng</t>
  </si>
  <si>
    <t>14/12/1997</t>
  </si>
  <si>
    <t>D15CQCN10-B</t>
  </si>
  <si>
    <t>B15DCCN250</t>
  </si>
  <si>
    <t>Lê Kim</t>
  </si>
  <si>
    <t>Hùng</t>
  </si>
  <si>
    <t>09/08/1997</t>
  </si>
  <si>
    <t>D15CQCN08-B</t>
  </si>
  <si>
    <t>B15DCCN255</t>
  </si>
  <si>
    <t>Nguyễn Như</t>
  </si>
  <si>
    <t>20/11/1997</t>
  </si>
  <si>
    <t>B15DCCN277</t>
  </si>
  <si>
    <t>Chu Thế</t>
  </si>
  <si>
    <t>Huy</t>
  </si>
  <si>
    <t>06/03/1997</t>
  </si>
  <si>
    <t>B15DCCN271</t>
  </si>
  <si>
    <t>Hách Quang</t>
  </si>
  <si>
    <t>D15CQCN07-B</t>
  </si>
  <si>
    <t>B15DCCN275</t>
  </si>
  <si>
    <t>Nguyễn Ngọc</t>
  </si>
  <si>
    <t>26/10/1997</t>
  </si>
  <si>
    <t>B15DCCN261</t>
  </si>
  <si>
    <t>Hoàng Minh</t>
  </si>
  <si>
    <t>Hưng</t>
  </si>
  <si>
    <t>06/04/1997</t>
  </si>
  <si>
    <t>B15DCCN257</t>
  </si>
  <si>
    <t>Nguyễn Duy</t>
  </si>
  <si>
    <t>23/02/1997</t>
  </si>
  <si>
    <t>B15DCCN262</t>
  </si>
  <si>
    <t>Nguyễn Thuần</t>
  </si>
  <si>
    <t>20/10/1997</t>
  </si>
  <si>
    <t>B15DCCN266</t>
  </si>
  <si>
    <t>Nguyễn Thu</t>
  </si>
  <si>
    <t>Hương</t>
  </si>
  <si>
    <t>13/04/1997</t>
  </si>
  <si>
    <t>B15DCCN283</t>
  </si>
  <si>
    <t>Nguyễn Công</t>
  </si>
  <si>
    <t>Khánh</t>
  </si>
  <si>
    <t>23/07/1997</t>
  </si>
  <si>
    <t>B15DCCN700</t>
  </si>
  <si>
    <t>Kittiphatphong</t>
  </si>
  <si>
    <t>Khanthavong</t>
  </si>
  <si>
    <t>06/12/1996</t>
  </si>
  <si>
    <t>B15DCCN299</t>
  </si>
  <si>
    <t>Lê Văn</t>
  </si>
  <si>
    <t>Lâm</t>
  </si>
  <si>
    <t>23/03/1997</t>
  </si>
  <si>
    <t>B15DCCN303</t>
  </si>
  <si>
    <t>Vũ Thị</t>
  </si>
  <si>
    <t>Lệ</t>
  </si>
  <si>
    <t>09/06/1997</t>
  </si>
  <si>
    <t>B15DCCN321</t>
  </si>
  <si>
    <t>Long</t>
  </si>
  <si>
    <t>10/01/1997</t>
  </si>
  <si>
    <t>B15DCCN318</t>
  </si>
  <si>
    <t>Nguyễn Hoàng</t>
  </si>
  <si>
    <t>25/08/1996</t>
  </si>
  <si>
    <t>B15DCCN326</t>
  </si>
  <si>
    <t>Lê Thành</t>
  </si>
  <si>
    <t>Luân</t>
  </si>
  <si>
    <t>16/10/1996</t>
  </si>
  <si>
    <t>B15DCCN330</t>
  </si>
  <si>
    <t>Vũ Xuân</t>
  </si>
  <si>
    <t>Lượng</t>
  </si>
  <si>
    <t>26/08/1997</t>
  </si>
  <si>
    <t>B15DCCN344</t>
  </si>
  <si>
    <t>Lương Hùng</t>
  </si>
  <si>
    <t>Mạnh</t>
  </si>
  <si>
    <t>04/12/1997</t>
  </si>
  <si>
    <t>B15DCCN345</t>
  </si>
  <si>
    <t>Vũ Đức</t>
  </si>
  <si>
    <t>06/06/1997</t>
  </si>
  <si>
    <t>B15DCCN358</t>
  </si>
  <si>
    <t>Bùi Chí</t>
  </si>
  <si>
    <t>Minh</t>
  </si>
  <si>
    <t>B15DCCN356</t>
  </si>
  <si>
    <t>Trương Hoàng</t>
  </si>
  <si>
    <t>17/09/1997</t>
  </si>
  <si>
    <t>B15DCCN374</t>
  </si>
  <si>
    <t>Nam</t>
  </si>
  <si>
    <t>27/05/1997</t>
  </si>
  <si>
    <t>B15DCCN420</t>
  </si>
  <si>
    <t>Chu Quế</t>
  </si>
  <si>
    <t>Phương</t>
  </si>
  <si>
    <t>05/09/1997</t>
  </si>
  <si>
    <t>B15DCCN418</t>
  </si>
  <si>
    <t>Đỗ Xuân</t>
  </si>
  <si>
    <t>08/08/1997</t>
  </si>
  <si>
    <t>B15DCCN425</t>
  </si>
  <si>
    <t>Khổng Minh</t>
  </si>
  <si>
    <t>Quân</t>
  </si>
  <si>
    <t>10/09/1997</t>
  </si>
  <si>
    <t>B14DCCN393</t>
  </si>
  <si>
    <t>Vũ Thị Lệ</t>
  </si>
  <si>
    <t>Quyên</t>
  </si>
  <si>
    <t>25/11/1996</t>
  </si>
  <si>
    <t>D14HTTT4</t>
  </si>
  <si>
    <t>B15DCCN466</t>
  </si>
  <si>
    <t>Sơn</t>
  </si>
  <si>
    <t>18/05/1997</t>
  </si>
  <si>
    <t>B15DCCN467</t>
  </si>
  <si>
    <t>Trần Lam</t>
  </si>
  <si>
    <t>19/08/1997</t>
  </si>
  <si>
    <t>D15CQCN05-B</t>
  </si>
  <si>
    <t>B15DCCN473</t>
  </si>
  <si>
    <t>Nguyễn Đinh</t>
  </si>
  <si>
    <t>Sửu</t>
  </si>
  <si>
    <t>11/02/1997</t>
  </si>
  <si>
    <t>B15DCCN702</t>
  </si>
  <si>
    <t>Thern</t>
  </si>
  <si>
    <t>Thammavong</t>
  </si>
  <si>
    <t>12/04/1995</t>
  </si>
  <si>
    <t>B15DCCN510</t>
  </si>
  <si>
    <t>Dương Công</t>
  </si>
  <si>
    <t>Thành</t>
  </si>
  <si>
    <t>B15DCCN518</t>
  </si>
  <si>
    <t>Nguyễn Minh</t>
  </si>
  <si>
    <t>11/12/1997</t>
  </si>
  <si>
    <t>B15DCCN520</t>
  </si>
  <si>
    <t>17/05/1994</t>
  </si>
  <si>
    <t>B15DCCN498</t>
  </si>
  <si>
    <t>Thắng</t>
  </si>
  <si>
    <t>02/09/1996</t>
  </si>
  <si>
    <t>B15DCCN493</t>
  </si>
  <si>
    <t>Nguyễn Thế Minh</t>
  </si>
  <si>
    <t>B15DCCN539</t>
  </si>
  <si>
    <t>Nguyễn Thị</t>
  </si>
  <si>
    <t>Thoa</t>
  </si>
  <si>
    <t>21/07/1997</t>
  </si>
  <si>
    <t>B15DCCN543</t>
  </si>
  <si>
    <t>Thu</t>
  </si>
  <si>
    <t>16/11/1997</t>
  </si>
  <si>
    <t>B15DCCN549</t>
  </si>
  <si>
    <t>Hà Thu</t>
  </si>
  <si>
    <t>Thủy</t>
  </si>
  <si>
    <t>23/12/1997</t>
  </si>
  <si>
    <t>B14DCCN762</t>
  </si>
  <si>
    <t>Thường</t>
  </si>
  <si>
    <t>02/02/1996</t>
  </si>
  <si>
    <t>B15DCCN558</t>
  </si>
  <si>
    <t>Trương Mạnh</t>
  </si>
  <si>
    <t>Toàn</t>
  </si>
  <si>
    <t>14/09/1997</t>
  </si>
  <si>
    <t>B15DCCN557</t>
  </si>
  <si>
    <t>Vũ Văn</t>
  </si>
  <si>
    <t>08/10/1997</t>
  </si>
  <si>
    <t>B15DCCN575</t>
  </si>
  <si>
    <t>Trung</t>
  </si>
  <si>
    <t>17/04/1997</t>
  </si>
  <si>
    <t>B15DCCN593</t>
  </si>
  <si>
    <t>Cấn Anh</t>
  </si>
  <si>
    <t>Tú</t>
  </si>
  <si>
    <t>04/05/1997</t>
  </si>
  <si>
    <t>B112104446</t>
  </si>
  <si>
    <t>Đinh Huy</t>
  </si>
  <si>
    <t>Tuấn</t>
  </si>
  <si>
    <t>23/03/1993</t>
  </si>
  <si>
    <t>D11CN8</t>
  </si>
  <si>
    <t>B15DCCN625</t>
  </si>
  <si>
    <t>Nguyễn Thanh</t>
  </si>
  <si>
    <t>Tùng</t>
  </si>
  <si>
    <t>25/09/1997</t>
  </si>
  <si>
    <t>B15DCCN647</t>
  </si>
  <si>
    <t>Trần Hoàng</t>
  </si>
  <si>
    <t>Việt</t>
  </si>
  <si>
    <t>30/08/1997</t>
  </si>
  <si>
    <t>B15DCCN648</t>
  </si>
  <si>
    <t>Vinh</t>
  </si>
  <si>
    <t>10/06/1997</t>
  </si>
  <si>
    <t>Nhóm: D15-124_01</t>
  </si>
  <si>
    <t>Ngày thi: 22/6/2018</t>
  </si>
  <si>
    <t>Giờ thi: 08:00</t>
  </si>
  <si>
    <t>B15DCCN002</t>
  </si>
  <si>
    <t>Trần Quang</t>
  </si>
  <si>
    <t>An</t>
  </si>
  <si>
    <t>04/11/1996</t>
  </si>
  <si>
    <t>B15DCCN003</t>
  </si>
  <si>
    <t>Hoàng Văn</t>
  </si>
  <si>
    <t>09/11/1996</t>
  </si>
  <si>
    <t>B15DCCN027</t>
  </si>
  <si>
    <t>Kiều Việt</t>
  </si>
  <si>
    <t>12/12/1997</t>
  </si>
  <si>
    <t>B15DCCN025</t>
  </si>
  <si>
    <t>Nguyễn Đức</t>
  </si>
  <si>
    <t>07/08/1997</t>
  </si>
  <si>
    <t>B15DCCN019</t>
  </si>
  <si>
    <t>Nguyễn Trung</t>
  </si>
  <si>
    <t>01/01/1997</t>
  </si>
  <si>
    <t>B15DCCN053</t>
  </si>
  <si>
    <t>Hà Ngọc</t>
  </si>
  <si>
    <t>Bách</t>
  </si>
  <si>
    <t>17/03/1997</t>
  </si>
  <si>
    <t>B15DCCN055</t>
  </si>
  <si>
    <t>Bảo</t>
  </si>
  <si>
    <t>21/01/1997</t>
  </si>
  <si>
    <t>B15DCCN069</t>
  </si>
  <si>
    <t>Chính</t>
  </si>
  <si>
    <t>09/04/1997</t>
  </si>
  <si>
    <t>B15DCCN078</t>
  </si>
  <si>
    <t>Nguyễn Hữu</t>
  </si>
  <si>
    <t>Công</t>
  </si>
  <si>
    <t>06/08/1997</t>
  </si>
  <si>
    <t>B15DCCN142</t>
  </si>
  <si>
    <t>Dung</t>
  </si>
  <si>
    <t>27/02/1997</t>
  </si>
  <si>
    <t>B15DCCN147</t>
  </si>
  <si>
    <t>Dũng</t>
  </si>
  <si>
    <t>08/01/1997</t>
  </si>
  <si>
    <t>B15DCCN144</t>
  </si>
  <si>
    <t>Nguyễn Huy</t>
  </si>
  <si>
    <t>17/10/1996</t>
  </si>
  <si>
    <t>B15DCCN158</t>
  </si>
  <si>
    <t>Phạm Hồng</t>
  </si>
  <si>
    <t>B15DCCN097</t>
  </si>
  <si>
    <t>Đại</t>
  </si>
  <si>
    <t>22/12/1997</t>
  </si>
  <si>
    <t>B15DCCN104</t>
  </si>
  <si>
    <t>Đạo</t>
  </si>
  <si>
    <t>B15DCCN113</t>
  </si>
  <si>
    <t>Trần Doãn</t>
  </si>
  <si>
    <t>15/11/1995</t>
  </si>
  <si>
    <t>B15DCCN124</t>
  </si>
  <si>
    <t>Đông</t>
  </si>
  <si>
    <t>14/04/1996</t>
  </si>
  <si>
    <t>B15DCCN133</t>
  </si>
  <si>
    <t>19/09/1997</t>
  </si>
  <si>
    <t>B15DCCN135</t>
  </si>
  <si>
    <t>Phùng Trung</t>
  </si>
  <si>
    <t>B15DCCN180</t>
  </si>
  <si>
    <t>Thiều Hoàng</t>
  </si>
  <si>
    <t>Hải</t>
  </si>
  <si>
    <t>12/10/1997</t>
  </si>
  <si>
    <t>B15DCCN189</t>
  </si>
  <si>
    <t>B15DCCN203</t>
  </si>
  <si>
    <t>Cao Hữu</t>
  </si>
  <si>
    <t>Hiển</t>
  </si>
  <si>
    <t>08/05/1997</t>
  </si>
  <si>
    <t>B15DCCN223</t>
  </si>
  <si>
    <t>11/01/1997</t>
  </si>
  <si>
    <t>B15DCCN224</t>
  </si>
  <si>
    <t>Lê Thị</t>
  </si>
  <si>
    <t>Hoa</t>
  </si>
  <si>
    <t>10/12/1997</t>
  </si>
  <si>
    <t>B15DCCN253</t>
  </si>
  <si>
    <t>Hoàng Đình</t>
  </si>
  <si>
    <t>08/07/1997</t>
  </si>
  <si>
    <t>B15DCCN245</t>
  </si>
  <si>
    <t>Nguyễn Quốc</t>
  </si>
  <si>
    <t>14/06/1997</t>
  </si>
  <si>
    <t>B15DCCN272</t>
  </si>
  <si>
    <t>Đồng Quốc</t>
  </si>
  <si>
    <t>B15DCCN279</t>
  </si>
  <si>
    <t>Nguyễn Phương</t>
  </si>
  <si>
    <t>Huyền</t>
  </si>
  <si>
    <t>01/06/1997</t>
  </si>
  <si>
    <t>B15DCCN260</t>
  </si>
  <si>
    <t>22/07/1997</t>
  </si>
  <si>
    <t>B15DCCN288</t>
  </si>
  <si>
    <t>Dương Văn</t>
  </si>
  <si>
    <t>Khôi</t>
  </si>
  <si>
    <t>08/04/1997</t>
  </si>
  <si>
    <t>B15DCCN292</t>
  </si>
  <si>
    <t>Trần Sách</t>
  </si>
  <si>
    <t>Kiên</t>
  </si>
  <si>
    <t>B15DCCN300</t>
  </si>
  <si>
    <t>Hoàng Tùng</t>
  </si>
  <si>
    <t>04/08/1997</t>
  </si>
  <si>
    <t>B12DCCN442</t>
  </si>
  <si>
    <t>Phan Tùng</t>
  </si>
  <si>
    <t>26/08/1994</t>
  </si>
  <si>
    <t>C14CNPM</t>
  </si>
  <si>
    <t>B12DCCN445</t>
  </si>
  <si>
    <t>Đỗ Phi</t>
  </si>
  <si>
    <t>24/08/1993</t>
  </si>
  <si>
    <t>D12CNPM5</t>
  </si>
  <si>
    <t>B15DCCN319</t>
  </si>
  <si>
    <t>Nguyễn Anh</t>
  </si>
  <si>
    <t>25/10/1997</t>
  </si>
  <si>
    <t>B15DCCN320</t>
  </si>
  <si>
    <t>Nguyễn Hải</t>
  </si>
  <si>
    <t>22/06/1997</t>
  </si>
  <si>
    <t>B15DCCN337</t>
  </si>
  <si>
    <t>Trần Thị Tuyết</t>
  </si>
  <si>
    <t>Mai</t>
  </si>
  <si>
    <t>B15DCCN354</t>
  </si>
  <si>
    <t>12/06/1997</t>
  </si>
  <si>
    <t>B15DCCN373</t>
  </si>
  <si>
    <t>Đỗ Hoàng</t>
  </si>
  <si>
    <t>09/10/1997</t>
  </si>
  <si>
    <t>B15DCCN381</t>
  </si>
  <si>
    <t>Trần Đại</t>
  </si>
  <si>
    <t>B15DCCN392</t>
  </si>
  <si>
    <t>Nguyễn Đắc Minh</t>
  </si>
  <si>
    <t>Ngọc</t>
  </si>
  <si>
    <t>B15DCCN395</t>
  </si>
  <si>
    <t>Nguyễn Thái</t>
  </si>
  <si>
    <t>27/10/1997</t>
  </si>
  <si>
    <t>B15DCCN403</t>
  </si>
  <si>
    <t>Đào Thị</t>
  </si>
  <si>
    <t>Nhung</t>
  </si>
  <si>
    <t>B15DCCN422</t>
  </si>
  <si>
    <t>01/12/1997</t>
  </si>
  <si>
    <t>B15DCCN429</t>
  </si>
  <si>
    <t>Lưu Danh</t>
  </si>
  <si>
    <t>27/09/1997</t>
  </si>
  <si>
    <t>B15DCCN446</t>
  </si>
  <si>
    <t>Hoàng Xuân</t>
  </si>
  <si>
    <t>Quyết</t>
  </si>
  <si>
    <t>17/06/1997</t>
  </si>
  <si>
    <t>B15DCCN453</t>
  </si>
  <si>
    <t>Nguyễn Lương</t>
  </si>
  <si>
    <t>Sang</t>
  </si>
  <si>
    <t>11/06/1997</t>
  </si>
  <si>
    <t>B15DCCN464</t>
  </si>
  <si>
    <t>Lê Nho</t>
  </si>
  <si>
    <t>18/07/1997</t>
  </si>
  <si>
    <t>B15DCCN477</t>
  </si>
  <si>
    <t>Tài</t>
  </si>
  <si>
    <t>B15DCCN479</t>
  </si>
  <si>
    <t>Nguyễn Đình</t>
  </si>
  <si>
    <t>B15DCCN480</t>
  </si>
  <si>
    <t>Tâm</t>
  </si>
  <si>
    <t>07/09/1997</t>
  </si>
  <si>
    <t>B15DCCN482</t>
  </si>
  <si>
    <t>Trịnh Ngọc</t>
  </si>
  <si>
    <t>Thạch</t>
  </si>
  <si>
    <t>18/08/1996</t>
  </si>
  <si>
    <t>B15DCCN484</t>
  </si>
  <si>
    <t>Trần Đình</t>
  </si>
  <si>
    <t>Thái</t>
  </si>
  <si>
    <t>28/01/1997</t>
  </si>
  <si>
    <t>B15DCCN491</t>
  </si>
  <si>
    <t>Chu Xuân</t>
  </si>
  <si>
    <t>24/04/1996</t>
  </si>
  <si>
    <t>B15DCCN500</t>
  </si>
  <si>
    <t>Đỗ Đức</t>
  </si>
  <si>
    <t>B15DCCN496</t>
  </si>
  <si>
    <t>B15DCCN580</t>
  </si>
  <si>
    <t>Đỗ Văn</t>
  </si>
  <si>
    <t>05/06/1996</t>
  </si>
  <si>
    <t>B15DCCN576</t>
  </si>
  <si>
    <t>22/04/1997</t>
  </si>
  <si>
    <t>B15DCCN585</t>
  </si>
  <si>
    <t>Trường</t>
  </si>
  <si>
    <t>14/05/1997</t>
  </si>
  <si>
    <t>B15DCCN591</t>
  </si>
  <si>
    <t>Phạm Minh</t>
  </si>
  <si>
    <t>B15DCCN601</t>
  </si>
  <si>
    <t>B15DCCN604</t>
  </si>
  <si>
    <t>Lường Viết</t>
  </si>
  <si>
    <t>31/12/1997</t>
  </si>
  <si>
    <t>B15DCCN616</t>
  </si>
  <si>
    <t>Nguyễn Đắc</t>
  </si>
  <si>
    <t>B15DCCN628</t>
  </si>
  <si>
    <t>Nguyễn Sơn</t>
  </si>
  <si>
    <t>28/09/1997</t>
  </si>
  <si>
    <t>B15DCCN638</t>
  </si>
  <si>
    <t>Ước</t>
  </si>
  <si>
    <t>03/11/1996</t>
  </si>
  <si>
    <t>B15DCCN645</t>
  </si>
  <si>
    <t>Đàm Trọng</t>
  </si>
  <si>
    <t>21/11/1997</t>
  </si>
  <si>
    <t>B15DCCN657</t>
  </si>
  <si>
    <t>Vũ</t>
  </si>
  <si>
    <t>B15DCCN663</t>
  </si>
  <si>
    <t>Xuân</t>
  </si>
  <si>
    <t>Nhóm: D15-125_02</t>
  </si>
  <si>
    <t>Giờ thi: 13:00</t>
  </si>
  <si>
    <t>B15DCCN020</t>
  </si>
  <si>
    <t>Bùi Văn</t>
  </si>
  <si>
    <t>08/09/1997</t>
  </si>
  <si>
    <t>B15DCCN039</t>
  </si>
  <si>
    <t>Lê Đức</t>
  </si>
  <si>
    <t>04/06/1997</t>
  </si>
  <si>
    <t>B15DCCN004</t>
  </si>
  <si>
    <t>Lê Hoàng</t>
  </si>
  <si>
    <t>20/02/1997</t>
  </si>
  <si>
    <t>B15DCCN037</t>
  </si>
  <si>
    <t>12/03/1997</t>
  </si>
  <si>
    <t>B15DCCN026</t>
  </si>
  <si>
    <t>B15DCCN085</t>
  </si>
  <si>
    <t>Nguyễn Mạnh</t>
  </si>
  <si>
    <t>27/01/1997</t>
  </si>
  <si>
    <t>B15DCCN149</t>
  </si>
  <si>
    <t>08/12/1997</t>
  </si>
  <si>
    <t>B15DCCN154</t>
  </si>
  <si>
    <t>05/01/1997</t>
  </si>
  <si>
    <t>B15DCCN168</t>
  </si>
  <si>
    <t>10/01/1998</t>
  </si>
  <si>
    <t>B15DCCN165</t>
  </si>
  <si>
    <t>Tạ Anh</t>
  </si>
  <si>
    <t>29/12/1997</t>
  </si>
  <si>
    <t>B15DCCN166</t>
  </si>
  <si>
    <t>Triệu Khương</t>
  </si>
  <si>
    <t>20/07/1997</t>
  </si>
  <si>
    <t>B15DCCN161</t>
  </si>
  <si>
    <t>19/07/1997</t>
  </si>
  <si>
    <t>B15DCCN092</t>
  </si>
  <si>
    <t>02/01/1997</t>
  </si>
  <si>
    <t>B15DCCN112</t>
  </si>
  <si>
    <t>14/07/1997</t>
  </si>
  <si>
    <t>B15DCCN107</t>
  </si>
  <si>
    <t>Nguyễn Tiến</t>
  </si>
  <si>
    <t>B15DCCN099</t>
  </si>
  <si>
    <t>Cao Hải</t>
  </si>
  <si>
    <t>01/09/1997</t>
  </si>
  <si>
    <t>B15DCCN101</t>
  </si>
  <si>
    <t>Trần Hải</t>
  </si>
  <si>
    <t>20/01/1997</t>
  </si>
  <si>
    <t>B15DCCN120</t>
  </si>
  <si>
    <t>Phạm Viết</t>
  </si>
  <si>
    <t>Đình</t>
  </si>
  <si>
    <t>B15DCCN132</t>
  </si>
  <si>
    <t>B15DCCN128</t>
  </si>
  <si>
    <t>23/08/1997</t>
  </si>
  <si>
    <t>B15DCCN181</t>
  </si>
  <si>
    <t>Cao Đắc</t>
  </si>
  <si>
    <t>19/11/1997</t>
  </si>
  <si>
    <t>B15DCCN179</t>
  </si>
  <si>
    <t>18/04/1997</t>
  </si>
  <si>
    <t>B15DCCN204</t>
  </si>
  <si>
    <t>Tô Minh</t>
  </si>
  <si>
    <t>B15DCCN207</t>
  </si>
  <si>
    <t>Hiệp</t>
  </si>
  <si>
    <t>B15DCCN220</t>
  </si>
  <si>
    <t>B15DCCN228</t>
  </si>
  <si>
    <t>Lê Tiến</t>
  </si>
  <si>
    <t>Hòa</t>
  </si>
  <si>
    <t>B15DCCN248</t>
  </si>
  <si>
    <t>B15DCCN246</t>
  </si>
  <si>
    <t>B15DCCN273</t>
  </si>
  <si>
    <t>08/11/1996</t>
  </si>
  <si>
    <t>B15DCCN256</t>
  </si>
  <si>
    <t>Lê Phúc Diên</t>
  </si>
  <si>
    <t>07/03/1997</t>
  </si>
  <si>
    <t>B15DCCN264</t>
  </si>
  <si>
    <t>Trần Duy</t>
  </si>
  <si>
    <t>18/01/1997</t>
  </si>
  <si>
    <t>B15DCCN305</t>
  </si>
  <si>
    <t>Nguyễn Thùy</t>
  </si>
  <si>
    <t>Linh</t>
  </si>
  <si>
    <t>03/07/1997</t>
  </si>
  <si>
    <t>B15DCCN315</t>
  </si>
  <si>
    <t>Lê Đình</t>
  </si>
  <si>
    <t>Lợi</t>
  </si>
  <si>
    <t>B15DCCN325</t>
  </si>
  <si>
    <t>Đinh Thiện</t>
  </si>
  <si>
    <t>13/05/1997</t>
  </si>
  <si>
    <t>B15DCCN331</t>
  </si>
  <si>
    <t>Nguyễn Thế</t>
  </si>
  <si>
    <t>29/07/1997</t>
  </si>
  <si>
    <t>B15DCCN336</t>
  </si>
  <si>
    <t>Phạm Thị</t>
  </si>
  <si>
    <t>25/01/1997</t>
  </si>
  <si>
    <t>B15DCCN355</t>
  </si>
  <si>
    <t>15/02/1997</t>
  </si>
  <si>
    <t>B15DCCN360</t>
  </si>
  <si>
    <t>18/12/1997</t>
  </si>
  <si>
    <t>B15DCCN366</t>
  </si>
  <si>
    <t>Phạm Thế</t>
  </si>
  <si>
    <t>Mỹ</t>
  </si>
  <si>
    <t>03/12/1997</t>
  </si>
  <si>
    <t>B15DCCN377</t>
  </si>
  <si>
    <t>Ngô Quang</t>
  </si>
  <si>
    <t>31/10/1997</t>
  </si>
  <si>
    <t>B15DCCN384</t>
  </si>
  <si>
    <t>Hoàng Ngọc</t>
  </si>
  <si>
    <t>Nga</t>
  </si>
  <si>
    <t>05/05/1997</t>
  </si>
  <si>
    <t>B15DCCN398</t>
  </si>
  <si>
    <t>Nguyễn Hưng</t>
  </si>
  <si>
    <t>Nguyên</t>
  </si>
  <si>
    <t>B15DCCN400</t>
  </si>
  <si>
    <t>Nguyễn Trọng</t>
  </si>
  <si>
    <t>Nhâm</t>
  </si>
  <si>
    <t>25/06/1997</t>
  </si>
  <si>
    <t>B15DCCN401</t>
  </si>
  <si>
    <t>Nhật</t>
  </si>
  <si>
    <t>25/12/1994</t>
  </si>
  <si>
    <t>B15DCCN409</t>
  </si>
  <si>
    <t>Phong</t>
  </si>
  <si>
    <t>B15DCCN421</t>
  </si>
  <si>
    <t>B15DCCN417</t>
  </si>
  <si>
    <t>B15DCCN416</t>
  </si>
  <si>
    <t>03/09/1997</t>
  </si>
  <si>
    <t>B15DCCN424</t>
  </si>
  <si>
    <t>Phượng</t>
  </si>
  <si>
    <t>03/08/1997</t>
  </si>
  <si>
    <t>B15DCCN442</t>
  </si>
  <si>
    <t>Quí</t>
  </si>
  <si>
    <t>B15DCCN443</t>
  </si>
  <si>
    <t>Đinh Đức</t>
  </si>
  <si>
    <t>Quý</t>
  </si>
  <si>
    <t>06/10/1997</t>
  </si>
  <si>
    <t>B15DCCN454</t>
  </si>
  <si>
    <t>B15DCCN455</t>
  </si>
  <si>
    <t>Phạm Xuân</t>
  </si>
  <si>
    <t>B15DCCN461</t>
  </si>
  <si>
    <t>Ngô Thế</t>
  </si>
  <si>
    <t>B15DCCN465</t>
  </si>
  <si>
    <t>Vũ Hoàng</t>
  </si>
  <si>
    <t>26/11/1997</t>
  </si>
  <si>
    <t>B15DCCN476</t>
  </si>
  <si>
    <t>21/08/1997</t>
  </si>
  <si>
    <t>B15DCCN487</t>
  </si>
  <si>
    <t>B15DCCN504</t>
  </si>
  <si>
    <t>Thanh</t>
  </si>
  <si>
    <t>24/02/1997</t>
  </si>
  <si>
    <t>B15DCCN508</t>
  </si>
  <si>
    <t>Đoàn Văn</t>
  </si>
  <si>
    <t>10/03/1997</t>
  </si>
  <si>
    <t>B15DCCN497</t>
  </si>
  <si>
    <t>Đậu Thế</t>
  </si>
  <si>
    <t>08/11/1997</t>
  </si>
  <si>
    <t>B15DCCN583</t>
  </si>
  <si>
    <t>Trần Xuân</t>
  </si>
  <si>
    <t>B15DCCN596</t>
  </si>
  <si>
    <t>11/04/1997</t>
  </si>
  <si>
    <t>B15DCCN608</t>
  </si>
  <si>
    <t>B15DCCN641</t>
  </si>
  <si>
    <t>Vân</t>
  </si>
  <si>
    <t>20/10/1996</t>
  </si>
  <si>
    <t>B15DCCN643</t>
  </si>
  <si>
    <t>Ngô Gia</t>
  </si>
  <si>
    <t>24/10/1997</t>
  </si>
  <si>
    <t>B15DCCN660</t>
  </si>
  <si>
    <t>Lê Quang</t>
  </si>
  <si>
    <t>Vương</t>
  </si>
  <si>
    <t>15/10/1997</t>
  </si>
  <si>
    <t>Nhóm: D15-126_03</t>
  </si>
  <si>
    <t>Ngày thi: 23/6/2018</t>
  </si>
  <si>
    <t>B15DCCN045</t>
  </si>
  <si>
    <t>Hoàng Tâm</t>
  </si>
  <si>
    <t>B15DCCN057</t>
  </si>
  <si>
    <t>Bảy</t>
  </si>
  <si>
    <t>B15DCCN089</t>
  </si>
  <si>
    <t>Lê Huy</t>
  </si>
  <si>
    <t>01/05/1997</t>
  </si>
  <si>
    <t>B15DCCN084</t>
  </si>
  <si>
    <t>Tào Ngọc</t>
  </si>
  <si>
    <t>26/03/1997</t>
  </si>
  <si>
    <t>B15DCCN150</t>
  </si>
  <si>
    <t>Hồ Anh</t>
  </si>
  <si>
    <t>16/05/1997</t>
  </si>
  <si>
    <t>B15DCCN151</t>
  </si>
  <si>
    <t>30/09/1997</t>
  </si>
  <si>
    <t>B15DCCN145</t>
  </si>
  <si>
    <t>B15DCCN146</t>
  </si>
  <si>
    <t>Nguyễn Vũ</t>
  </si>
  <si>
    <t>26/05/1997</t>
  </si>
  <si>
    <t>B15DCCN156</t>
  </si>
  <si>
    <t>Hán Ngọc</t>
  </si>
  <si>
    <t>22/08/1997</t>
  </si>
  <si>
    <t>B15DCCN157</t>
  </si>
  <si>
    <t>Nguyễn Triệu An</t>
  </si>
  <si>
    <t>B15DCCN095</t>
  </si>
  <si>
    <t>B15DCCN108</t>
  </si>
  <si>
    <t>Nguyễn Tài</t>
  </si>
  <si>
    <t>17/11/1997</t>
  </si>
  <si>
    <t>B15DCCN105</t>
  </si>
  <si>
    <t>Trần Thành</t>
  </si>
  <si>
    <t>02/11/1997</t>
  </si>
  <si>
    <t>B15DCCN187</t>
  </si>
  <si>
    <t>27/06/1997</t>
  </si>
  <si>
    <t>B15DCCN208</t>
  </si>
  <si>
    <t>Ngô Hoàng</t>
  </si>
  <si>
    <t>B15DCCN210</t>
  </si>
  <si>
    <t>13/12/1997</t>
  </si>
  <si>
    <t>B15DCCN213</t>
  </si>
  <si>
    <t>B15DCCN216</t>
  </si>
  <si>
    <t>Vương Minh</t>
  </si>
  <si>
    <t>13/08/1997</t>
  </si>
  <si>
    <t>B15DCCN232</t>
  </si>
  <si>
    <t>B15DCCN239</t>
  </si>
  <si>
    <t>16/08/1997</t>
  </si>
  <si>
    <t>B15DCCN235</t>
  </si>
  <si>
    <t>B15DCCN243</t>
  </si>
  <si>
    <t>Hội</t>
  </si>
  <si>
    <t>06/09/1997</t>
  </si>
  <si>
    <t>B15DCCN254</t>
  </si>
  <si>
    <t>B15DCCN258</t>
  </si>
  <si>
    <t>15/01/1996</t>
  </si>
  <si>
    <t>B15DCCN265</t>
  </si>
  <si>
    <t>Trần Thị Thanh</t>
  </si>
  <si>
    <t>26/01/1997</t>
  </si>
  <si>
    <t>B15DCCN290</t>
  </si>
  <si>
    <t>Bùi Trung</t>
  </si>
  <si>
    <t>B15DCCN295</t>
  </si>
  <si>
    <t>Kỳ</t>
  </si>
  <si>
    <t>B15DCCN298</t>
  </si>
  <si>
    <t>Đồng Văn</t>
  </si>
  <si>
    <t>15/01/1997</t>
  </si>
  <si>
    <t>B15DCCN301</t>
  </si>
  <si>
    <t>Trần Đức</t>
  </si>
  <si>
    <t>01/10/1997</t>
  </si>
  <si>
    <t>B15DCCN323</t>
  </si>
  <si>
    <t>15/09/1997</t>
  </si>
  <si>
    <t>B15DCCN311</t>
  </si>
  <si>
    <t>Bùi Thế</t>
  </si>
  <si>
    <t>Lộc</t>
  </si>
  <si>
    <t>B15DCCN328</t>
  </si>
  <si>
    <t>Trịnh Văn</t>
  </si>
  <si>
    <t>Lực</t>
  </si>
  <si>
    <t>B15DCCN343</t>
  </si>
  <si>
    <t>Hà Hồng</t>
  </si>
  <si>
    <t>08/03/1997</t>
  </si>
  <si>
    <t>B15DCCN339</t>
  </si>
  <si>
    <t>02/10/1997</t>
  </si>
  <si>
    <t>B15DCCN349</t>
  </si>
  <si>
    <t>Lê Anh</t>
  </si>
  <si>
    <t>14/10/1997</t>
  </si>
  <si>
    <t>B15DCCN365</t>
  </si>
  <si>
    <t>Trần Ngọc</t>
  </si>
  <si>
    <t>24/06/1997</t>
  </si>
  <si>
    <t>B15DCCN368</t>
  </si>
  <si>
    <t>15/03/1997</t>
  </si>
  <si>
    <t>B14DCCN231</t>
  </si>
  <si>
    <t>Hoàng Hữu</t>
  </si>
  <si>
    <t>Nghĩa</t>
  </si>
  <si>
    <t>30/11/1996</t>
  </si>
  <si>
    <t>B15DCCN399</t>
  </si>
  <si>
    <t>Phan Thanh</t>
  </si>
  <si>
    <t>19/03/1996</t>
  </si>
  <si>
    <t>B15DCCN411</t>
  </si>
  <si>
    <t>Phạm Văn</t>
  </si>
  <si>
    <t>Phúc</t>
  </si>
  <si>
    <t>14/11/1997</t>
  </si>
  <si>
    <t>B15DCCN436</t>
  </si>
  <si>
    <t>Tạ Văn</t>
  </si>
  <si>
    <t>Quang</t>
  </si>
  <si>
    <t>B15DCCN448</t>
  </si>
  <si>
    <t>Kiều Quang</t>
  </si>
  <si>
    <t>Quỳnh</t>
  </si>
  <si>
    <t>B15DCCN457</t>
  </si>
  <si>
    <t>Sen</t>
  </si>
  <si>
    <t>10/10/1996</t>
  </si>
  <si>
    <t>B15DCCN481</t>
  </si>
  <si>
    <t>Tân</t>
  </si>
  <si>
    <t>26/04/1997</t>
  </si>
  <si>
    <t>B15DCCN483</t>
  </si>
  <si>
    <t>B15DCCN509</t>
  </si>
  <si>
    <t>Đinh Văn</t>
  </si>
  <si>
    <t>B15DCCN519</t>
  </si>
  <si>
    <t>16/10/1997</t>
  </si>
  <si>
    <t>B15DCCN513</t>
  </si>
  <si>
    <t>Tống Nguyên</t>
  </si>
  <si>
    <t>B15DCCN516</t>
  </si>
  <si>
    <t>Vũ Chí</t>
  </si>
  <si>
    <t>B15DCCN526</t>
  </si>
  <si>
    <t>Phạm Thị Bích</t>
  </si>
  <si>
    <t>Thảo</t>
  </si>
  <si>
    <t>B15DCCN532</t>
  </si>
  <si>
    <t>Thiết</t>
  </si>
  <si>
    <t>09/03/1997</t>
  </si>
  <si>
    <t>B15DCCN540</t>
  </si>
  <si>
    <t>Thông</t>
  </si>
  <si>
    <t>B15DCCN547</t>
  </si>
  <si>
    <t>Đặng Văn</t>
  </si>
  <si>
    <t>Thuận</t>
  </si>
  <si>
    <t>07/01/1997</t>
  </si>
  <si>
    <t>B15DCCN545</t>
  </si>
  <si>
    <t>16/09/1997</t>
  </si>
  <si>
    <t>B15DCCN559</t>
  </si>
  <si>
    <t>Trang</t>
  </si>
  <si>
    <t>25/04/1997</t>
  </si>
  <si>
    <t>B15DCCN562</t>
  </si>
  <si>
    <t>Trần Thị Kiều</t>
  </si>
  <si>
    <t>Trinh</t>
  </si>
  <si>
    <t>08/02/1997</t>
  </si>
  <si>
    <t>B15DCCN563</t>
  </si>
  <si>
    <t>Nguyễn Quang</t>
  </si>
  <si>
    <t>Trình</t>
  </si>
  <si>
    <t>B15DCCN565</t>
  </si>
  <si>
    <t>Hoàng Quốc</t>
  </si>
  <si>
    <t>Trọng</t>
  </si>
  <si>
    <t>24/03/1997</t>
  </si>
  <si>
    <t>B15DCCN579</t>
  </si>
  <si>
    <t>Lưu Sinh</t>
  </si>
  <si>
    <t>03/02/1997</t>
  </si>
  <si>
    <t>B15DCCN569</t>
  </si>
  <si>
    <t>Phạm ích</t>
  </si>
  <si>
    <t>B15DCCN581</t>
  </si>
  <si>
    <t>Trịnh Quang</t>
  </si>
  <si>
    <t>09/01/1997</t>
  </si>
  <si>
    <t>B15DCCN602</t>
  </si>
  <si>
    <t>Hoàng Anh</t>
  </si>
  <si>
    <t>B15DCCN623</t>
  </si>
  <si>
    <t>Đào Duy</t>
  </si>
  <si>
    <t>19/10/1997</t>
  </si>
  <si>
    <t>B15DCCN646</t>
  </si>
  <si>
    <t>Đặng Quốc</t>
  </si>
  <si>
    <t>B15DCCN656</t>
  </si>
  <si>
    <t>Trần Quốc</t>
  </si>
  <si>
    <t>27/12/1996</t>
  </si>
  <si>
    <t>B15DCCN653</t>
  </si>
  <si>
    <t>B15DCCN701</t>
  </si>
  <si>
    <t>Sompaseuth</t>
  </si>
  <si>
    <t>Xaysongkham</t>
  </si>
  <si>
    <t>30/01/1995</t>
  </si>
  <si>
    <t>Nhóm: D15-127_04</t>
  </si>
  <si>
    <t>B15DCCN047</t>
  </si>
  <si>
    <t>Vũ Hồng</t>
  </si>
  <si>
    <t>B15DCCN044</t>
  </si>
  <si>
    <t>Đỗ Bùi Phương</t>
  </si>
  <si>
    <t>12/11/1997</t>
  </si>
  <si>
    <t>B15DCCN010</t>
  </si>
  <si>
    <t>Lê Việt</t>
  </si>
  <si>
    <t>07/02/1997</t>
  </si>
  <si>
    <t>B15DCCN012</t>
  </si>
  <si>
    <t>28/11/1997</t>
  </si>
  <si>
    <t>B15DCCN029</t>
  </si>
  <si>
    <t>Phạm Ngọc</t>
  </si>
  <si>
    <t>B15DCCN056</t>
  </si>
  <si>
    <t>01/11/1997</t>
  </si>
  <si>
    <t>B15DCCN051</t>
  </si>
  <si>
    <t>Đặng Việt</t>
  </si>
  <si>
    <t>B15DCCN059</t>
  </si>
  <si>
    <t>Bình</t>
  </si>
  <si>
    <t>27/11/1997</t>
  </si>
  <si>
    <t>B15DCCN064</t>
  </si>
  <si>
    <t>Nguyễn Quý</t>
  </si>
  <si>
    <t>Chí</t>
  </si>
  <si>
    <t>31/12/1996</t>
  </si>
  <si>
    <t>B15DCCN065</t>
  </si>
  <si>
    <t>Đặng Bảo</t>
  </si>
  <si>
    <t>Chiến</t>
  </si>
  <si>
    <t>B15DCCN067</t>
  </si>
  <si>
    <t>B15DCCN074</t>
  </si>
  <si>
    <t>Chuẩn</t>
  </si>
  <si>
    <t>06/09/1996</t>
  </si>
  <si>
    <t>B15DCCN081</t>
  </si>
  <si>
    <t>Đỗ Sơn</t>
  </si>
  <si>
    <t>Cung</t>
  </si>
  <si>
    <t>13/01/1997</t>
  </si>
  <si>
    <t>B15DCCN164</t>
  </si>
  <si>
    <t>Đỗ Viết</t>
  </si>
  <si>
    <t>20/03/1997</t>
  </si>
  <si>
    <t>B15DCCN106</t>
  </si>
  <si>
    <t>B15DCCN117</t>
  </si>
  <si>
    <t>Thân Hoàng</t>
  </si>
  <si>
    <t>15/12/1997</t>
  </si>
  <si>
    <t>B15DCCN110</t>
  </si>
  <si>
    <t>27/04/1997</t>
  </si>
  <si>
    <t>B15DCCN125</t>
  </si>
  <si>
    <t>B15DCCN172</t>
  </si>
  <si>
    <t>Bùi Thị</t>
  </si>
  <si>
    <t>Hà</t>
  </si>
  <si>
    <t>B15DCCN173</t>
  </si>
  <si>
    <t>Phan Thị Diệu</t>
  </si>
  <si>
    <t>15/05/1997</t>
  </si>
  <si>
    <t>B15DCCN178</t>
  </si>
  <si>
    <t>Trịnh Quốc</t>
  </si>
  <si>
    <t>Hai</t>
  </si>
  <si>
    <t>01/10/1995</t>
  </si>
  <si>
    <t>B15DCCN183</t>
  </si>
  <si>
    <t>Đặng Minh</t>
  </si>
  <si>
    <t>15/08/1997</t>
  </si>
  <si>
    <t>B15DCCN184</t>
  </si>
  <si>
    <t>Ngô Mạnh</t>
  </si>
  <si>
    <t>10/10/1997</t>
  </si>
  <si>
    <t>B15DCCN186</t>
  </si>
  <si>
    <t>12/01/1997</t>
  </si>
  <si>
    <t>B15DCCN182</t>
  </si>
  <si>
    <t>Trần Minh</t>
  </si>
  <si>
    <t>26/02/1997</t>
  </si>
  <si>
    <t>B15DCCN197</t>
  </si>
  <si>
    <t>Hào</t>
  </si>
  <si>
    <t>05/02/1997</t>
  </si>
  <si>
    <t>B15DCCN194</t>
  </si>
  <si>
    <t>Hằng</t>
  </si>
  <si>
    <t>B15DCCN193</t>
  </si>
  <si>
    <t>Nguyễn Thị Thu</t>
  </si>
  <si>
    <t>19/06/1997</t>
  </si>
  <si>
    <t>B15DCCN221</t>
  </si>
  <si>
    <t>B15DCCN226</t>
  </si>
  <si>
    <t>Hà Thị Hồng</t>
  </si>
  <si>
    <t>B15DCCN233</t>
  </si>
  <si>
    <t>Ngô Trí</t>
  </si>
  <si>
    <t>B15DCCN236</t>
  </si>
  <si>
    <t>Bùi Nguyễn Huy</t>
  </si>
  <si>
    <t>B15DCCN244</t>
  </si>
  <si>
    <t>Hồng</t>
  </si>
  <si>
    <t>05/10/1997</t>
  </si>
  <si>
    <t>B15DCCN252</t>
  </si>
  <si>
    <t>B15DCCN294</t>
  </si>
  <si>
    <t>Kim</t>
  </si>
  <si>
    <t>29/03/1997</t>
  </si>
  <si>
    <t>B15DCCN296</t>
  </si>
  <si>
    <t>Trần Thế</t>
  </si>
  <si>
    <t>B15DCCN310</t>
  </si>
  <si>
    <t>Ngô Thị Thúy</t>
  </si>
  <si>
    <t>30/01/1997</t>
  </si>
  <si>
    <t>B15DCCN308</t>
  </si>
  <si>
    <t>Tạ Tài</t>
  </si>
  <si>
    <t>B15DCCN322</t>
  </si>
  <si>
    <t>22/01/1997</t>
  </si>
  <si>
    <t>B15DCCN313</t>
  </si>
  <si>
    <t>Lê Xuân</t>
  </si>
  <si>
    <t>12/02/1997</t>
  </si>
  <si>
    <t>B15DCCN329</t>
  </si>
  <si>
    <t>Nguyễn Văn Thể</t>
  </si>
  <si>
    <t>01/04/1997</t>
  </si>
  <si>
    <t>B15DCCN347</t>
  </si>
  <si>
    <t>B15DCCN378</t>
  </si>
  <si>
    <t>B15DCCN406</t>
  </si>
  <si>
    <t>22/01/1993</t>
  </si>
  <si>
    <t>B15DCCN414</t>
  </si>
  <si>
    <t>Phùng</t>
  </si>
  <si>
    <t>02/03/1997</t>
  </si>
  <si>
    <t>B15DCCN439</t>
  </si>
  <si>
    <t>30/08/1996</t>
  </si>
  <si>
    <t>B15DCCN435</t>
  </si>
  <si>
    <t>09/02/1997</t>
  </si>
  <si>
    <t>B15DCCN432</t>
  </si>
  <si>
    <t>Lưu Xuân</t>
  </si>
  <si>
    <t>B15DCCN447</t>
  </si>
  <si>
    <t>B15DCCN458</t>
  </si>
  <si>
    <t>B15DCCN469</t>
  </si>
  <si>
    <t>Hoàng Thế</t>
  </si>
  <si>
    <t>B15DCCN463</t>
  </si>
  <si>
    <t>B15DCCN502</t>
  </si>
  <si>
    <t>B15DCCN512</t>
  </si>
  <si>
    <t>Đinh Công</t>
  </si>
  <si>
    <t>B15DCCN517</t>
  </si>
  <si>
    <t>25/11/1997</t>
  </si>
  <si>
    <t>B15DCCN522</t>
  </si>
  <si>
    <t>Thao</t>
  </si>
  <si>
    <t>13/09/1997</t>
  </si>
  <si>
    <t>B15DCCN525</t>
  </si>
  <si>
    <t>Phạm Thị Phương</t>
  </si>
  <si>
    <t>B15DCCN494</t>
  </si>
  <si>
    <t>Đào Văn</t>
  </si>
  <si>
    <t>B15DCCN541</t>
  </si>
  <si>
    <t>Chu Trọng</t>
  </si>
  <si>
    <t>B15DCCN537</t>
  </si>
  <si>
    <t>Thơ</t>
  </si>
  <si>
    <t>21/09/1997</t>
  </si>
  <si>
    <t>B15DCCN582</t>
  </si>
  <si>
    <t>Đào Tiến</t>
  </si>
  <si>
    <t>25/05/1997</t>
  </si>
  <si>
    <t>B15DCCN600</t>
  </si>
  <si>
    <t>Tuân</t>
  </si>
  <si>
    <t>15/11/1997</t>
  </si>
  <si>
    <t>B15DCCN640</t>
  </si>
  <si>
    <t>B15DCCN652</t>
  </si>
  <si>
    <t>Phạm Tiến</t>
  </si>
  <si>
    <t>Võ</t>
  </si>
  <si>
    <t>B15DCCN654</t>
  </si>
  <si>
    <t>Lê Hồng</t>
  </si>
  <si>
    <t>B15DCCN658</t>
  </si>
  <si>
    <t>Dương Thị</t>
  </si>
  <si>
    <t>Vui</t>
  </si>
  <si>
    <t>21/05/1997</t>
  </si>
  <si>
    <t>Nhóm: D15-128_05</t>
  </si>
  <si>
    <t>B15DCCN038</t>
  </si>
  <si>
    <t>Bùi Lan</t>
  </si>
  <si>
    <t>B15DCCN007</t>
  </si>
  <si>
    <t>Dương Thế</t>
  </si>
  <si>
    <t>B15DCCN040</t>
  </si>
  <si>
    <t>Lê Ngọc</t>
  </si>
  <si>
    <t>20/01/1996</t>
  </si>
  <si>
    <t>B15DCCN032</t>
  </si>
  <si>
    <t>Nguyễn Hoàng Việt</t>
  </si>
  <si>
    <t>B15DCCN021</t>
  </si>
  <si>
    <t>Nguyễn Nam</t>
  </si>
  <si>
    <t>21/03/1997</t>
  </si>
  <si>
    <t>B15DCCN014</t>
  </si>
  <si>
    <t>19/03/1997</t>
  </si>
  <si>
    <t>B15DCCN072</t>
  </si>
  <si>
    <t>Lương Văn</t>
  </si>
  <si>
    <t>B15DCCN070</t>
  </si>
  <si>
    <t>B15DCCN075</t>
  </si>
  <si>
    <t>Cam Văn</t>
  </si>
  <si>
    <t>Chức</t>
  </si>
  <si>
    <t>B15DCCN076</t>
  </si>
  <si>
    <t>Mai Thành</t>
  </si>
  <si>
    <t>17/10/1997</t>
  </si>
  <si>
    <t>B15DCCN086</t>
  </si>
  <si>
    <t>Trần Mạnh</t>
  </si>
  <si>
    <t>B15DCCN118</t>
  </si>
  <si>
    <t>Diện</t>
  </si>
  <si>
    <t>22/09/1997</t>
  </si>
  <si>
    <t>B15DCCN119</t>
  </si>
  <si>
    <t>Nguyễn Thị Phương</t>
  </si>
  <si>
    <t>Diệu</t>
  </si>
  <si>
    <t>B15DCCN143</t>
  </si>
  <si>
    <t>B15DCCN148</t>
  </si>
  <si>
    <t>B15DCCN155</t>
  </si>
  <si>
    <t>Phạm Trung</t>
  </si>
  <si>
    <t>B15DCCN159</t>
  </si>
  <si>
    <t>Trần Bảo</t>
  </si>
  <si>
    <t>B15DCCN129</t>
  </si>
  <si>
    <t>23/01/1997</t>
  </si>
  <si>
    <t>B15DCCN174</t>
  </si>
  <si>
    <t>B15DCCN185</t>
  </si>
  <si>
    <t>B15DCCN195</t>
  </si>
  <si>
    <t>Vũ Thị Hồng</t>
  </si>
  <si>
    <t>Hạnh</t>
  </si>
  <si>
    <t>06/11/1997</t>
  </si>
  <si>
    <t>B15DCCN201</t>
  </si>
  <si>
    <t>Hiên</t>
  </si>
  <si>
    <t>28/08/1997</t>
  </si>
  <si>
    <t>B14DCCN528</t>
  </si>
  <si>
    <t>D14HTTT2</t>
  </si>
  <si>
    <t>B15DCCN209</t>
  </si>
  <si>
    <t>Lê Tuấn</t>
  </si>
  <si>
    <t>B15DCCN222</t>
  </si>
  <si>
    <t>Hoàng Phó</t>
  </si>
  <si>
    <t>B15DCCN225</t>
  </si>
  <si>
    <t>18/08/1997</t>
  </si>
  <si>
    <t>B15DCCN276</t>
  </si>
  <si>
    <t>01/03/1997</t>
  </si>
  <si>
    <t>B15DCCN280</t>
  </si>
  <si>
    <t>Đàm Thị Minh</t>
  </si>
  <si>
    <t>03/01/1997</t>
  </si>
  <si>
    <t>B14DCCN522</t>
  </si>
  <si>
    <t>Hưởng</t>
  </si>
  <si>
    <t>19/06/1995</t>
  </si>
  <si>
    <t>B15DCCN282</t>
  </si>
  <si>
    <t>Đặng Nhật</t>
  </si>
  <si>
    <t>B15DCCN284</t>
  </si>
  <si>
    <t>Lê Duy</t>
  </si>
  <si>
    <t>B15DCCN291</t>
  </si>
  <si>
    <t>B15DCCN302</t>
  </si>
  <si>
    <t>Lân</t>
  </si>
  <si>
    <t>15/12/1994</t>
  </si>
  <si>
    <t>B15DCCN332</t>
  </si>
  <si>
    <t>Đào Đình</t>
  </si>
  <si>
    <t>Luyện</t>
  </si>
  <si>
    <t>04/07/1997</t>
  </si>
  <si>
    <t>B15DCCN335</t>
  </si>
  <si>
    <t>Hà Thị Thanh</t>
  </si>
  <si>
    <t>B15DCCN338</t>
  </si>
  <si>
    <t>Phan Văn</t>
  </si>
  <si>
    <t>05/02/1996</t>
  </si>
  <si>
    <t>B15DCCN357</t>
  </si>
  <si>
    <t>B15DCCN361</t>
  </si>
  <si>
    <t>17/02/1997</t>
  </si>
  <si>
    <t>B15DCCN379</t>
  </si>
  <si>
    <t>Đặng Phương</t>
  </si>
  <si>
    <t>B15DCCN371</t>
  </si>
  <si>
    <t>Lê Trương</t>
  </si>
  <si>
    <t>26/04/1996</t>
  </si>
  <si>
    <t>B14DCCN217</t>
  </si>
  <si>
    <t>Lý Bá</t>
  </si>
  <si>
    <t>09/07/1996</t>
  </si>
  <si>
    <t>D14CNPM3</t>
  </si>
  <si>
    <t>B15DCCN369</t>
  </si>
  <si>
    <t>04/11/1997</t>
  </si>
  <si>
    <t>B15DCCN390</t>
  </si>
  <si>
    <t>16/04/1997</t>
  </si>
  <si>
    <t>B15DCCN405</t>
  </si>
  <si>
    <t>Nực</t>
  </si>
  <si>
    <t>B15DCCN410</t>
  </si>
  <si>
    <t>16/12/1997</t>
  </si>
  <si>
    <t>B15DCCN412</t>
  </si>
  <si>
    <t>Nguyễn Quảng</t>
  </si>
  <si>
    <t>20/12/1997</t>
  </si>
  <si>
    <t>B15DCCN438</t>
  </si>
  <si>
    <t>Hà Minh</t>
  </si>
  <si>
    <t>B15DCCN667</t>
  </si>
  <si>
    <t>Phạm Huy</t>
  </si>
  <si>
    <t>B15DCCN437</t>
  </si>
  <si>
    <t>B15DCCN452</t>
  </si>
  <si>
    <t>Đỗ Thị Thúy</t>
  </si>
  <si>
    <t>06/12/1997</t>
  </si>
  <si>
    <t>B15DCCN449</t>
  </si>
  <si>
    <t>B15DCCN456</t>
  </si>
  <si>
    <t>Sáu</t>
  </si>
  <si>
    <t>B15DCCN470</t>
  </si>
  <si>
    <t>Nguyễn Hồng</t>
  </si>
  <si>
    <t>B15DCCN459</t>
  </si>
  <si>
    <t>Phạm Thanh</t>
  </si>
  <si>
    <t>B15DCCN501</t>
  </si>
  <si>
    <t>B15DCCN490</t>
  </si>
  <si>
    <t>B15DCCN666</t>
  </si>
  <si>
    <t>Thanongsak</t>
  </si>
  <si>
    <t>Thongphanty</t>
  </si>
  <si>
    <t>16/03/1995</t>
  </si>
  <si>
    <t>B15DCCN544</t>
  </si>
  <si>
    <t>Thuần</t>
  </si>
  <si>
    <t>B15DCCN555</t>
  </si>
  <si>
    <t>Tiến</t>
  </si>
  <si>
    <t>B15DCCN566</t>
  </si>
  <si>
    <t>B15DCCN577</t>
  </si>
  <si>
    <t>B15DCCN578</t>
  </si>
  <si>
    <t>B15DCCN590</t>
  </si>
  <si>
    <t>Đỗ Anh</t>
  </si>
  <si>
    <t>B15DCCN606</t>
  </si>
  <si>
    <t>B15DCCN612</t>
  </si>
  <si>
    <t>B15DCCN611</t>
  </si>
  <si>
    <t>26/06/1997</t>
  </si>
  <si>
    <t>B15DCCN639</t>
  </si>
  <si>
    <t>Hoàng Thu</t>
  </si>
  <si>
    <t>Uyên</t>
  </si>
  <si>
    <t>B15DCCN644</t>
  </si>
  <si>
    <t>07/05/1997</t>
  </si>
  <si>
    <t>B15DCCN655</t>
  </si>
  <si>
    <t>Lê Trung</t>
  </si>
  <si>
    <t>B15DCCN659</t>
  </si>
  <si>
    <t>Vững</t>
  </si>
  <si>
    <t>Nhóm: D15-129_06</t>
  </si>
  <si>
    <t>B15DCCN041</t>
  </si>
  <si>
    <t>B15DCCN033</t>
  </si>
  <si>
    <t>B15DCCN018</t>
  </si>
  <si>
    <t>Nguyễn Thị Ngọc</t>
  </si>
  <si>
    <t>B15DCCN068</t>
  </si>
  <si>
    <t>Đặng Xuân</t>
  </si>
  <si>
    <t>Chinh</t>
  </si>
  <si>
    <t>B15DCCN071</t>
  </si>
  <si>
    <t>Lê Công</t>
  </si>
  <si>
    <t>18/06/1997</t>
  </si>
  <si>
    <t>B15DCCN080</t>
  </si>
  <si>
    <t>Cúc</t>
  </si>
  <si>
    <t>26/07/1997</t>
  </si>
  <si>
    <t>B15DCCN083</t>
  </si>
  <si>
    <t>13/08/1996</t>
  </si>
  <si>
    <t>B15DCCN102</t>
  </si>
  <si>
    <t>Bùi Quang</t>
  </si>
  <si>
    <t>Danh</t>
  </si>
  <si>
    <t>B15DCCN123</t>
  </si>
  <si>
    <t>Doanh</t>
  </si>
  <si>
    <t>B15DCCN153</t>
  </si>
  <si>
    <t>B15DCCN093</t>
  </si>
  <si>
    <t>Bạch Hồng</t>
  </si>
  <si>
    <t>B15DCCN096</t>
  </si>
  <si>
    <t>Phùng Đức</t>
  </si>
  <si>
    <t>09/11/1993</t>
  </si>
  <si>
    <t>B15DCCN109</t>
  </si>
  <si>
    <t>17/08/1997</t>
  </si>
  <si>
    <t>B13DCCN189</t>
  </si>
  <si>
    <t>Nguyễn Gia</t>
  </si>
  <si>
    <t>28/12/1994</t>
  </si>
  <si>
    <t>D13HTTT2</t>
  </si>
  <si>
    <t>B15DCCN121</t>
  </si>
  <si>
    <t>Định</t>
  </si>
  <si>
    <t>04/09/1995</t>
  </si>
  <si>
    <t>B15DCCN176</t>
  </si>
  <si>
    <t>Đỗ Thanh</t>
  </si>
  <si>
    <t>21/04/1997</t>
  </si>
  <si>
    <t>B15DCCN188</t>
  </si>
  <si>
    <t>Ngọ Quang</t>
  </si>
  <si>
    <t>B15DCCN192</t>
  </si>
  <si>
    <t>Ngô Thị Thu</t>
  </si>
  <si>
    <t>02/08/1997</t>
  </si>
  <si>
    <t>B15DCCN199</t>
  </si>
  <si>
    <t>Hậu</t>
  </si>
  <si>
    <t>28/05/1997</t>
  </si>
  <si>
    <t>B14DCCN060</t>
  </si>
  <si>
    <t>Tạ Việt</t>
  </si>
  <si>
    <t>26/03/1996</t>
  </si>
  <si>
    <t>D14CNPM5</t>
  </si>
  <si>
    <t>B15DCCN267</t>
  </si>
  <si>
    <t>Trần Thị Xuân</t>
  </si>
  <si>
    <t>17/01/1997</t>
  </si>
  <si>
    <t>B15DCCN669</t>
  </si>
  <si>
    <t>Souliya</t>
  </si>
  <si>
    <t>Inthachack</t>
  </si>
  <si>
    <t>24/11/1995</t>
  </si>
  <si>
    <t>B14DCCN279</t>
  </si>
  <si>
    <t>Khảm</t>
  </si>
  <si>
    <t>12/08/1996</t>
  </si>
  <si>
    <t>B15DCCN286</t>
  </si>
  <si>
    <t>Bạch Ngọc</t>
  </si>
  <si>
    <t>26/09/1997</t>
  </si>
  <si>
    <t>B15DCCN287</t>
  </si>
  <si>
    <t>B14DCCN083</t>
  </si>
  <si>
    <t>31/10/1996</t>
  </si>
  <si>
    <t>D14HTTT1</t>
  </si>
  <si>
    <t>B15DCCN317</t>
  </si>
  <si>
    <t>19/07/1994</t>
  </si>
  <si>
    <t>B15DCCN312</t>
  </si>
  <si>
    <t>B15DCCN334</t>
  </si>
  <si>
    <t>Nguyễn Thị Tuyết</t>
  </si>
  <si>
    <t>23/05/1997</t>
  </si>
  <si>
    <t>B15DCCN346</t>
  </si>
  <si>
    <t>Nguyễn Phúc</t>
  </si>
  <si>
    <t>B15DCCN353</t>
  </si>
  <si>
    <t>Nguyễn Long An</t>
  </si>
  <si>
    <t>B15DCCN351</t>
  </si>
  <si>
    <t>B15DCCN364</t>
  </si>
  <si>
    <t>Vũ Thảo</t>
  </si>
  <si>
    <t>My</t>
  </si>
  <si>
    <t>02/12/1997</t>
  </si>
  <si>
    <t>B15DCCN376</t>
  </si>
  <si>
    <t>Đặng Quang</t>
  </si>
  <si>
    <t>02/04/1997</t>
  </si>
  <si>
    <t>B15DCCN372</t>
  </si>
  <si>
    <t>Đỗ Tuấn</t>
  </si>
  <si>
    <t>B12DCCN075</t>
  </si>
  <si>
    <t>30/05/1994</t>
  </si>
  <si>
    <t>D12HTTT1</t>
  </si>
  <si>
    <t>B15DCCN389</t>
  </si>
  <si>
    <t>22/02/1997</t>
  </si>
  <si>
    <t>B15DCCN396</t>
  </si>
  <si>
    <t>Lương Thị Hồng</t>
  </si>
  <si>
    <t>23/04/1997</t>
  </si>
  <si>
    <t>B15DCCN423</t>
  </si>
  <si>
    <t>Nguyễn Việt</t>
  </si>
  <si>
    <t>01/07/1997</t>
  </si>
  <si>
    <t>B15DCCN428</t>
  </si>
  <si>
    <t>Lê Hải</t>
  </si>
  <si>
    <t>B15DCCN433</t>
  </si>
  <si>
    <t>24/04/1997</t>
  </si>
  <si>
    <t>B15DCCN450</t>
  </si>
  <si>
    <t>19/12/1997</t>
  </si>
  <si>
    <t>B15DCCN486</t>
  </si>
  <si>
    <t>Ngô Văn</t>
  </si>
  <si>
    <t>07/04/1997</t>
  </si>
  <si>
    <t>B15DCCN503</t>
  </si>
  <si>
    <t>B15DCCN515</t>
  </si>
  <si>
    <t>Hoàng Đức</t>
  </si>
  <si>
    <t>B15DCCN523</t>
  </si>
  <si>
    <t>Đỗ Thị Hương</t>
  </si>
  <si>
    <t>30/05/1997</t>
  </si>
  <si>
    <t>B15DCCN530</t>
  </si>
  <si>
    <t>Thiện</t>
  </si>
  <si>
    <t>B15DCCN542</t>
  </si>
  <si>
    <t>B15DCCN553</t>
  </si>
  <si>
    <t>Đỗ Đình</t>
  </si>
  <si>
    <t>10/04/1997</t>
  </si>
  <si>
    <t>B15DCCN554</t>
  </si>
  <si>
    <t>Lê Tất</t>
  </si>
  <si>
    <t>B15DCCN573</t>
  </si>
  <si>
    <t>B15DCCN607</t>
  </si>
  <si>
    <t>B15DCCN609</t>
  </si>
  <si>
    <t>Lê Minh</t>
  </si>
  <si>
    <t>B15DCCN614</t>
  </si>
  <si>
    <t>16/06/1997</t>
  </si>
  <si>
    <t>B15DCCN605</t>
  </si>
  <si>
    <t>B15DCCN621</t>
  </si>
  <si>
    <t>10/05/1997</t>
  </si>
  <si>
    <t>B15DCCN627</t>
  </si>
  <si>
    <t>Ngô Thanh</t>
  </si>
  <si>
    <t>B15DCCN629</t>
  </si>
  <si>
    <t>Tạ Khắc</t>
  </si>
  <si>
    <t>13/06/1997</t>
  </si>
  <si>
    <t>B15DCCN636</t>
  </si>
  <si>
    <t>Tuyền</t>
  </si>
  <si>
    <t>B15DCCN635</t>
  </si>
  <si>
    <t>01/08/1997</t>
  </si>
  <si>
    <t>B15DCCN632</t>
  </si>
  <si>
    <t>Lê Viết</t>
  </si>
  <si>
    <t>Tuyến</t>
  </si>
  <si>
    <t>12/02/1995</t>
  </si>
  <si>
    <t>B15DCCN633</t>
  </si>
  <si>
    <t>Phùng Văn</t>
  </si>
  <si>
    <t>B15DCCN649</t>
  </si>
  <si>
    <t>12/08/1997</t>
  </si>
  <si>
    <t>B15DCCN650</t>
  </si>
  <si>
    <t>09/08/1995</t>
  </si>
  <si>
    <t>B15DCCN665</t>
  </si>
  <si>
    <t>Vongxay</t>
  </si>
  <si>
    <t>Volavongsa</t>
  </si>
  <si>
    <t>B15DCCN664</t>
  </si>
  <si>
    <t>Nguyễn Thị Huyền</t>
  </si>
  <si>
    <t>Yến</t>
  </si>
  <si>
    <t>19/02/1996</t>
  </si>
  <si>
    <t>Nhóm: D15-130_07</t>
  </si>
  <si>
    <t>B15DCCN016</t>
  </si>
  <si>
    <t>Đinh Tuấn</t>
  </si>
  <si>
    <t>B15DCCN028</t>
  </si>
  <si>
    <t>B15DCCN008</t>
  </si>
  <si>
    <t>B15DCCN022</t>
  </si>
  <si>
    <t>30/04/1997</t>
  </si>
  <si>
    <t>B15DCCN017</t>
  </si>
  <si>
    <t>23/10/1997</t>
  </si>
  <si>
    <t>B15DCCN049</t>
  </si>
  <si>
    <t>Ngô Đinh</t>
  </si>
  <si>
    <t>Bá</t>
  </si>
  <si>
    <t>30/10/1997</t>
  </si>
  <si>
    <t>B15DCCN062</t>
  </si>
  <si>
    <t>Đặng Thị Lệ</t>
  </si>
  <si>
    <t>Châm</t>
  </si>
  <si>
    <t>04/03/1997</t>
  </si>
  <si>
    <t>B15DCCN063</t>
  </si>
  <si>
    <t>Võ Minh</t>
  </si>
  <si>
    <t>Châu</t>
  </si>
  <si>
    <t>B15DCCN077</t>
  </si>
  <si>
    <t>B15DCCN088</t>
  </si>
  <si>
    <t>B15DCCN152</t>
  </si>
  <si>
    <t>Trịnh Việt</t>
  </si>
  <si>
    <t>B15DCCN116</t>
  </si>
  <si>
    <t>B15DCCN114</t>
  </si>
  <si>
    <t>Trần Tiến</t>
  </si>
  <si>
    <t>20/09/1997</t>
  </si>
  <si>
    <t>B15DCCN115</t>
  </si>
  <si>
    <t>Vũ Lê</t>
  </si>
  <si>
    <t>B15DCCN131</t>
  </si>
  <si>
    <t>B15DCCN140</t>
  </si>
  <si>
    <t>Lê Huỳnh</t>
  </si>
  <si>
    <t>03/11/1997</t>
  </si>
  <si>
    <t>B15DCCN170</t>
  </si>
  <si>
    <t>Vũ Đỗ Minh</t>
  </si>
  <si>
    <t>B15DCCN206</t>
  </si>
  <si>
    <t>19/04/1997</t>
  </si>
  <si>
    <t>B15DCCN219</t>
  </si>
  <si>
    <t>B15DCCN214</t>
  </si>
  <si>
    <t>B15DCCN215</t>
  </si>
  <si>
    <t>Tô Ngọc</t>
  </si>
  <si>
    <t>03/10/1997</t>
  </si>
  <si>
    <t>B15DCCN237</t>
  </si>
  <si>
    <t>Nguyễn Trí</t>
  </si>
  <si>
    <t>B15DCCN251</t>
  </si>
  <si>
    <t>10/02/1997</t>
  </si>
  <si>
    <t>B15DCCN270</t>
  </si>
  <si>
    <t>Đinh Lệnh Quang</t>
  </si>
  <si>
    <t>B15DCCN263</t>
  </si>
  <si>
    <t>Nguyễn Vĩnh</t>
  </si>
  <si>
    <t>11/09/1997</t>
  </si>
  <si>
    <t>B15DCCN259</t>
  </si>
  <si>
    <t>B15DCCN268</t>
  </si>
  <si>
    <t>Đàm Khắc</t>
  </si>
  <si>
    <t>Hữu</t>
  </si>
  <si>
    <t>12/09/1996</t>
  </si>
  <si>
    <t>B15DCCN293</t>
  </si>
  <si>
    <t>Đinh Tiến</t>
  </si>
  <si>
    <t>Kiệt</t>
  </si>
  <si>
    <t>B15DCCN297</t>
  </si>
  <si>
    <t>11/03/1997</t>
  </si>
  <si>
    <t>B15DCCN304</t>
  </si>
  <si>
    <t>Nguyễn Thị Diệu</t>
  </si>
  <si>
    <t>B15DCCN327</t>
  </si>
  <si>
    <t>Đào Mạnh</t>
  </si>
  <si>
    <t>B15DCCN341</t>
  </si>
  <si>
    <t>B15DCCN342</t>
  </si>
  <si>
    <t>Phan Đức</t>
  </si>
  <si>
    <t>B15DCCN352</t>
  </si>
  <si>
    <t>Lương Hải</t>
  </si>
  <si>
    <t>B15DCCN359</t>
  </si>
  <si>
    <t>B15DCCN350</t>
  </si>
  <si>
    <t>B15DCCN370</t>
  </si>
  <si>
    <t>B15DCCN383</t>
  </si>
  <si>
    <t>30/03/1997</t>
  </si>
  <si>
    <t>B15DCCN385</t>
  </si>
  <si>
    <t>Ngân</t>
  </si>
  <si>
    <t>B15DCCN394</t>
  </si>
  <si>
    <t>B15DCCN402</t>
  </si>
  <si>
    <t>Nhiên</t>
  </si>
  <si>
    <t>B15DCCN419</t>
  </si>
  <si>
    <t>B15DCCN440</t>
  </si>
  <si>
    <t>Vũ Đình</t>
  </si>
  <si>
    <t>B15DCCN431</t>
  </si>
  <si>
    <t>24/05/1997</t>
  </si>
  <si>
    <t>B15DCCN451</t>
  </si>
  <si>
    <t>Nguyễn Thị Như</t>
  </si>
  <si>
    <t>29/01/1997</t>
  </si>
  <si>
    <t>B15DCCN474</t>
  </si>
  <si>
    <t>B15DCCN478</t>
  </si>
  <si>
    <t>B15DCCN506</t>
  </si>
  <si>
    <t>22/05/1997</t>
  </si>
  <si>
    <t>B15DCCN507</t>
  </si>
  <si>
    <t>Phan Ngọc</t>
  </si>
  <si>
    <t>14/03/1997</t>
  </si>
  <si>
    <t>B15DCCN511</t>
  </si>
  <si>
    <t>B15DCCN527</t>
  </si>
  <si>
    <t>B15DCCN668</t>
  </si>
  <si>
    <t>Thipphavanh</t>
  </si>
  <si>
    <t>Thavonesouk</t>
  </si>
  <si>
    <t>01/12/1996</t>
  </si>
  <si>
    <t>B15DCCN495</t>
  </si>
  <si>
    <t>14/01/1997</t>
  </si>
  <si>
    <t>B15DCCN531</t>
  </si>
  <si>
    <t>Thiệp</t>
  </si>
  <si>
    <t>B15DCCN536</t>
  </si>
  <si>
    <t>Thịnh</t>
  </si>
  <si>
    <t>B15DCCN548</t>
  </si>
  <si>
    <t>Thúy</t>
  </si>
  <si>
    <t>11/10/1997</t>
  </si>
  <si>
    <t>B15DCCN567</t>
  </si>
  <si>
    <t>B15DCCN574</t>
  </si>
  <si>
    <t>Nguyễn Tất</t>
  </si>
  <si>
    <t>B15DCCN584</t>
  </si>
  <si>
    <t>B15DCCN586</t>
  </si>
  <si>
    <t>11/08/1997</t>
  </si>
  <si>
    <t>B15DCCN592</t>
  </si>
  <si>
    <t>Phạm Mạnh</t>
  </si>
  <si>
    <t>B15DCCN599</t>
  </si>
  <si>
    <t>Tụ</t>
  </si>
  <si>
    <t>05/04/1997</t>
  </si>
  <si>
    <t>B15DCCN630</t>
  </si>
  <si>
    <t>Doãn Hoàng</t>
  </si>
  <si>
    <t>21/12/1997</t>
  </si>
  <si>
    <t>B15DCCN624</t>
  </si>
  <si>
    <t>25/08/1997</t>
  </si>
  <si>
    <t>B15DCCN661</t>
  </si>
  <si>
    <t>Phạm Quân</t>
  </si>
  <si>
    <t>Nhóm: D15-131_08</t>
  </si>
  <si>
    <t>B15DCCN034</t>
  </si>
  <si>
    <t>Trần Tuấn</t>
  </si>
  <si>
    <t>E15CQCN01-B</t>
  </si>
  <si>
    <t>B15DCCN024</t>
  </si>
  <si>
    <t>20/04/1997</t>
  </si>
  <si>
    <t>B15DCCN031</t>
  </si>
  <si>
    <t>B15DCCN006</t>
  </si>
  <si>
    <t>31/05/1997</t>
  </si>
  <si>
    <t>B15DCCN042</t>
  </si>
  <si>
    <t>12/05/1997</t>
  </si>
  <si>
    <t>B15DCCN043</t>
  </si>
  <si>
    <t>Phạm Hoàng</t>
  </si>
  <si>
    <t>B15DCCN058</t>
  </si>
  <si>
    <t>Biên</t>
  </si>
  <si>
    <t>B15DCCN073</t>
  </si>
  <si>
    <t>Chỉnh</t>
  </si>
  <si>
    <t>B15DCCN122</t>
  </si>
  <si>
    <t>Phạm Duy</t>
  </si>
  <si>
    <t>07/07/1997</t>
  </si>
  <si>
    <t>B15DCCN127</t>
  </si>
  <si>
    <t>Cao Minh</t>
  </si>
  <si>
    <t>B15DCCN138</t>
  </si>
  <si>
    <t>B15DCCN139</t>
  </si>
  <si>
    <t>B15DCCN175</t>
  </si>
  <si>
    <t>Bùi Mạnh</t>
  </si>
  <si>
    <t>17/12/1997</t>
  </si>
  <si>
    <t>B15DCVT122</t>
  </si>
  <si>
    <t>Phạm Sơn</t>
  </si>
  <si>
    <t>B15DCCN200</t>
  </si>
  <si>
    <t>B15DCCN205</t>
  </si>
  <si>
    <t>Bùi Việt</t>
  </si>
  <si>
    <t>B15DCAT069</t>
  </si>
  <si>
    <t>B15DCCN217</t>
  </si>
  <si>
    <t>17/07/1997</t>
  </si>
  <si>
    <t>B15DCAT071</t>
  </si>
  <si>
    <t>B15DCCN234</t>
  </si>
  <si>
    <t>Phùng Minh</t>
  </si>
  <si>
    <t>B15DCAT098</t>
  </si>
  <si>
    <t>Khải</t>
  </si>
  <si>
    <t>24/07/1997</t>
  </si>
  <si>
    <t>B15DCAT104</t>
  </si>
  <si>
    <t>Nguyễn Bùi Trung</t>
  </si>
  <si>
    <t>B15DCCN316</t>
  </si>
  <si>
    <t>Lưu Hải</t>
  </si>
  <si>
    <t>B15DCCN367</t>
  </si>
  <si>
    <t>03/04/1997</t>
  </si>
  <si>
    <t>B15DCCN407</t>
  </si>
  <si>
    <t>B15DCCN462</t>
  </si>
  <si>
    <t>B15DCCN475</t>
  </si>
  <si>
    <t>Phùng Tiến</t>
  </si>
  <si>
    <t>Sỹ</t>
  </si>
  <si>
    <t>B15DCAT146</t>
  </si>
  <si>
    <t>Trương Quang</t>
  </si>
  <si>
    <t>B15DCCN529</t>
  </si>
  <si>
    <t>Phan Khánh</t>
  </si>
  <si>
    <t>B15DCCN533</t>
  </si>
  <si>
    <t>B15DCCN556</t>
  </si>
  <si>
    <t>Tính</t>
  </si>
  <si>
    <t>B15DCAT175</t>
  </si>
  <si>
    <t>Đỗ Thái Ngọc</t>
  </si>
  <si>
    <t>B15DCCN594</t>
  </si>
  <si>
    <t>Doãn Tuấn</t>
  </si>
  <si>
    <t>B15DCCN617</t>
  </si>
  <si>
    <t>Dương Khắc</t>
  </si>
  <si>
    <t>B15DCCN615</t>
  </si>
  <si>
    <t>B15DCCN626</t>
  </si>
  <si>
    <t>B15DCCN637</t>
  </si>
  <si>
    <t>Tuyết</t>
  </si>
  <si>
    <t>Nhóm: E15-007_09</t>
  </si>
  <si>
    <t>Ngày thi: 14/6/2018</t>
  </si>
  <si>
    <t>B15DCQT001</t>
  </si>
  <si>
    <t>Quách Thị Quỳnh</t>
  </si>
  <si>
    <t>12/01/1996</t>
  </si>
  <si>
    <t>E15CQCN02-B</t>
  </si>
  <si>
    <t>B15DCVT019</t>
  </si>
  <si>
    <t>Đỗ Hoàng Việt</t>
  </si>
  <si>
    <t>B15DCVT028</t>
  </si>
  <si>
    <t>B15DCVT035</t>
  </si>
  <si>
    <t>Cảnh</t>
  </si>
  <si>
    <t>B15DCVT038</t>
  </si>
  <si>
    <t>Dương Quang</t>
  </si>
  <si>
    <t>B15DCDT022</t>
  </si>
  <si>
    <t>Vũ Tuấn</t>
  </si>
  <si>
    <t>B15DCVT052</t>
  </si>
  <si>
    <t>Phạm Hữu</t>
  </si>
  <si>
    <t>B15DCPT052</t>
  </si>
  <si>
    <t>Nguyễn Khắc</t>
  </si>
  <si>
    <t>B15DCVT111</t>
  </si>
  <si>
    <t>Nhữ Văn</t>
  </si>
  <si>
    <t>B15DCVT103</t>
  </si>
  <si>
    <t>Lại Phú</t>
  </si>
  <si>
    <t>B15DCPT033</t>
  </si>
  <si>
    <t>29/09/1996</t>
  </si>
  <si>
    <t>B15DCKT023</t>
  </si>
  <si>
    <t>28/12/1997</t>
  </si>
  <si>
    <t>B15DCDT054</t>
  </si>
  <si>
    <t>Giỏi</t>
  </si>
  <si>
    <t>06/01/1997</t>
  </si>
  <si>
    <t>B15DCDT063</t>
  </si>
  <si>
    <t>27/12/1997</t>
  </si>
  <si>
    <t>B15DCQT058</t>
  </si>
  <si>
    <t>B15DCVT144</t>
  </si>
  <si>
    <t>B15DCQT060</t>
  </si>
  <si>
    <t>08/06/1997</t>
  </si>
  <si>
    <t>B15DCQT072</t>
  </si>
  <si>
    <t>31/08/1996</t>
  </si>
  <si>
    <t>B15DCQT081</t>
  </si>
  <si>
    <t>B15DCDT109</t>
  </si>
  <si>
    <t>B15DCQT108</t>
  </si>
  <si>
    <t>Kiều Tuệ</t>
  </si>
  <si>
    <t>B15DCQT107</t>
  </si>
  <si>
    <t>B15DCMR060</t>
  </si>
  <si>
    <t>Dương Anh</t>
  </si>
  <si>
    <t>B15DCQT119</t>
  </si>
  <si>
    <t>B15DCKT136</t>
  </si>
  <si>
    <t>B15DCKT144</t>
  </si>
  <si>
    <t>Hồ</t>
  </si>
  <si>
    <t>B15DCTT061</t>
  </si>
  <si>
    <t>B15DCPT184</t>
  </si>
  <si>
    <t>B15DCVT338</t>
  </si>
  <si>
    <t>Lê Khánh</t>
  </si>
  <si>
    <t>Sinh</t>
  </si>
  <si>
    <t>B15DCMR087</t>
  </si>
  <si>
    <t>B15DCKT155</t>
  </si>
  <si>
    <t>B15DCPT214</t>
  </si>
  <si>
    <t>B15DCDT200</t>
  </si>
  <si>
    <t>B15DCVT420</t>
  </si>
  <si>
    <t>Phạm Tuấn</t>
  </si>
  <si>
    <t>B15DCQT185</t>
  </si>
  <si>
    <t>Bùi Ngọc</t>
  </si>
  <si>
    <t>B15DCTT083</t>
  </si>
  <si>
    <t>Ngụy Anh</t>
  </si>
  <si>
    <t>B15DCVT442</t>
  </si>
  <si>
    <t>Trần Thanh</t>
  </si>
  <si>
    <t>B15DCQT199</t>
  </si>
  <si>
    <t>Nhóm: E15-015_10</t>
  </si>
  <si>
    <t>405-A3</t>
  </si>
  <si>
    <t>411-A3</t>
  </si>
  <si>
    <t>413-A3</t>
  </si>
  <si>
    <t>BẢNG ĐIỂM HỌC PHẦN</t>
  </si>
  <si>
    <t>Vắng</t>
  </si>
  <si>
    <t>Hà Nội, ngày 4 tháng 7 năm 2018</t>
  </si>
</sst>
</file>

<file path=xl/styles.xml><?xml version="1.0" encoding="utf-8"?>
<styleSheet xmlns="http://schemas.openxmlformats.org/spreadsheetml/2006/main">
  <numFmts count="3">
    <numFmt numFmtId="164" formatCode="0.0_);[Red]\(0.0\)"/>
    <numFmt numFmtId="165" formatCode="#,##0.0"/>
    <numFmt numFmtId="166" formatCode="0.0"/>
  </numFmts>
  <fonts count="27">
    <font>
      <sz val="12"/>
      <name val=".VnTime"/>
      <family val="2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u/>
      <sz val="8.25"/>
      <color indexed="12"/>
      <name val=".VnTime"/>
      <family val="2"/>
    </font>
    <font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8">
    <xf numFmtId="0" fontId="0" fillId="0" borderId="0"/>
    <xf numFmtId="0" fontId="3" fillId="0" borderId="0"/>
    <xf numFmtId="0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/>
    <xf numFmtId="0" fontId="24" fillId="0" borderId="0"/>
    <xf numFmtId="0" fontId="24" fillId="0" borderId="0"/>
  </cellStyleXfs>
  <cellXfs count="126">
    <xf numFmtId="0" fontId="0" fillId="0" borderId="0" xfId="0"/>
    <xf numFmtId="0" fontId="1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8" fillId="0" borderId="0" xfId="0" applyFont="1" applyAlignment="1" applyProtection="1">
      <alignment horizontal="justify"/>
      <protection locked="0"/>
    </xf>
    <xf numFmtId="0" fontId="9" fillId="0" borderId="0" xfId="0" applyFont="1" applyBorder="1" applyAlignment="1" applyProtection="1">
      <alignment horizontal="justify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vertical="center" wrapText="1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Protection="1">
      <protection locked="0"/>
    </xf>
    <xf numFmtId="0" fontId="11" fillId="0" borderId="0" xfId="3" applyFont="1" applyFill="1" applyAlignment="1" applyProtection="1">
      <alignment horizontal="center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hidden="1"/>
    </xf>
    <xf numFmtId="0" fontId="13" fillId="0" borderId="0" xfId="2" applyFont="1" applyFill="1" applyBorder="1" applyAlignment="1" applyProtection="1">
      <alignment horizontal="left" vertical="center" wrapText="1"/>
    </xf>
    <xf numFmtId="0" fontId="13" fillId="0" borderId="0" xfId="2" applyFont="1" applyFill="1" applyBorder="1" applyAlignment="1" applyProtection="1">
      <alignment horizontal="center" vertical="center" wrapText="1"/>
      <protection hidden="1"/>
    </xf>
    <xf numFmtId="10" fontId="2" fillId="0" borderId="0" xfId="0" applyNumberFormat="1" applyFont="1" applyFill="1" applyBorder="1" applyAlignment="1" applyProtection="1">
      <alignment horizontal="center" vertical="center"/>
      <protection hidden="1"/>
    </xf>
    <xf numFmtId="10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10" fontId="1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vertical="center" textRotation="90" wrapText="1"/>
      <protection locked="0"/>
    </xf>
    <xf numFmtId="0" fontId="11" fillId="0" borderId="11" xfId="0" applyFont="1" applyFill="1" applyBorder="1" applyAlignment="1" applyProtection="1">
      <alignment vertical="center" textRotation="90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wrapText="1"/>
      <protection locked="0"/>
    </xf>
    <xf numFmtId="0" fontId="13" fillId="0" borderId="0" xfId="2" applyFont="1" applyFill="1" applyBorder="1" applyAlignment="1" applyProtection="1">
      <alignment vertical="center" wrapText="1"/>
      <protection locked="0"/>
    </xf>
    <xf numFmtId="0" fontId="4" fillId="0" borderId="12" xfId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14" fontId="4" fillId="0" borderId="12" xfId="0" applyNumberFormat="1" applyFont="1" applyFill="1" applyBorder="1" applyAlignment="1">
      <alignment horizontal="center" vertical="center"/>
    </xf>
    <xf numFmtId="164" fontId="4" fillId="0" borderId="14" xfId="4" quotePrefix="1" applyNumberFormat="1" applyFont="1" applyBorder="1" applyAlignment="1" applyProtection="1">
      <alignment horizontal="center" vertical="center"/>
      <protection locked="0"/>
    </xf>
    <xf numFmtId="0" fontId="4" fillId="0" borderId="14" xfId="4" quotePrefix="1" applyFont="1" applyBorder="1" applyAlignment="1" applyProtection="1">
      <alignment horizontal="center" vertical="center"/>
      <protection locked="0"/>
    </xf>
    <xf numFmtId="165" fontId="4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9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/>
      <protection hidden="1"/>
    </xf>
    <xf numFmtId="0" fontId="4" fillId="0" borderId="15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15" xfId="1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64" fontId="4" fillId="0" borderId="17" xfId="4" quotePrefix="1" applyNumberFormat="1" applyFont="1" applyBorder="1" applyAlignment="1" applyProtection="1">
      <alignment horizontal="center" vertical="center"/>
      <protection locked="0"/>
    </xf>
    <xf numFmtId="0" fontId="4" fillId="0" borderId="17" xfId="4" quotePrefix="1" applyFont="1" applyBorder="1" applyAlignment="1" applyProtection="1">
      <alignment horizontal="center" vertical="center"/>
      <protection locked="0"/>
    </xf>
    <xf numFmtId="165" fontId="19" fillId="0" borderId="15" xfId="0" applyNumberFormat="1" applyFont="1" applyFill="1" applyBorder="1" applyAlignment="1" applyProtection="1">
      <alignment horizontal="center" vertical="center"/>
      <protection hidden="1"/>
    </xf>
    <xf numFmtId="0" fontId="4" fillId="0" borderId="15" xfId="0" applyFont="1" applyFill="1" applyBorder="1" applyAlignment="1" applyProtection="1">
      <alignment horizontal="center"/>
      <protection hidden="1"/>
    </xf>
    <xf numFmtId="165" fontId="4" fillId="0" borderId="15" xfId="0" quotePrefix="1" applyNumberFormat="1" applyFont="1" applyFill="1" applyBorder="1" applyAlignment="1" applyProtection="1">
      <alignment horizontal="center"/>
      <protection hidden="1"/>
    </xf>
    <xf numFmtId="0" fontId="4" fillId="0" borderId="17" xfId="4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10" fontId="2" fillId="0" borderId="0" xfId="0" applyNumberFormat="1" applyFont="1" applyFill="1" applyBorder="1" applyAlignment="1" applyProtection="1">
      <alignment horizontal="center" vertical="center"/>
      <protection locked="0"/>
    </xf>
    <xf numFmtId="10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0" xfId="5" applyFont="1" applyFill="1" applyBorder="1" applyAlignment="1" applyProtection="1">
      <alignment horizontal="left" vertical="center"/>
      <protection locked="0"/>
    </xf>
    <xf numFmtId="0" fontId="6" fillId="0" borderId="0" xfId="5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wrapText="1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0" fontId="22" fillId="0" borderId="0" xfId="5" quotePrefix="1" applyFont="1" applyFill="1" applyBorder="1" applyAlignment="1" applyProtection="1">
      <alignment vertical="center"/>
      <protection locked="0"/>
    </xf>
    <xf numFmtId="0" fontId="22" fillId="0" borderId="0" xfId="5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5" quotePrefix="1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locked="0"/>
    </xf>
    <xf numFmtId="165" fontId="4" fillId="0" borderId="15" xfId="0" quotePrefix="1" applyNumberFormat="1" applyFont="1" applyFill="1" applyBorder="1" applyAlignment="1" applyProtection="1">
      <alignment horizontal="center" vertical="center"/>
      <protection locked="0"/>
    </xf>
    <xf numFmtId="164" fontId="4" fillId="0" borderId="12" xfId="4" quotePrefix="1" applyNumberFormat="1" applyFont="1" applyBorder="1" applyAlignment="1" applyProtection="1">
      <alignment horizontal="center" vertical="center"/>
      <protection locked="0"/>
    </xf>
    <xf numFmtId="164" fontId="4" fillId="0" borderId="15" xfId="4" quotePrefix="1" applyNumberFormat="1" applyFont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hidden="1"/>
    </xf>
    <xf numFmtId="166" fontId="26" fillId="3" borderId="15" xfId="4" quotePrefix="1" applyNumberFormat="1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14" fillId="0" borderId="4" xfId="0" applyFont="1" applyFill="1" applyBorder="1" applyAlignment="1" applyProtection="1">
      <alignment horizontal="center" vertical="center" textRotation="90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right" vertical="center"/>
      <protection locked="0"/>
    </xf>
    <xf numFmtId="0" fontId="5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0" xfId="5" quotePrefix="1" applyFont="1" applyFill="1" applyBorder="1" applyAlignment="1" applyProtection="1">
      <alignment horizontal="right" vertic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righ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Fill="1" applyBorder="1" applyAlignment="1" applyProtection="1">
      <alignment horizontal="left"/>
      <protection locked="0"/>
    </xf>
    <xf numFmtId="0" fontId="2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</cellXfs>
  <cellStyles count="8">
    <cellStyle name="Hyperlink" xfId="3" builtinId="8"/>
    <cellStyle name="Normal" xfId="0" builtinId="0"/>
    <cellStyle name="Normal 4" xfId="6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7"/>
  </cellStyles>
  <dxfs count="60"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4"/>
  <sheetViews>
    <sheetView tabSelected="1" workbookViewId="0">
      <pane ySplit="2" topLeftCell="A3" activePane="bottomLeft" state="frozen"/>
      <selection activeCell="U5" activeCellId="5" sqref="F1:F1048576 J1:J1048576 L1:O1048576 R1:R1048576 S1:S1048576 U1:U1048576"/>
      <selection pane="bottomLeft" activeCell="D3" sqref="D3:O3"/>
    </sheetView>
  </sheetViews>
  <sheetFormatPr defaultRowHeight="15.75"/>
  <cols>
    <col min="1" max="1" width="0.5" style="1" customWidth="1"/>
    <col min="2" max="2" width="4" style="1" customWidth="1"/>
    <col min="3" max="3" width="10.625" style="1" customWidth="1"/>
    <col min="4" max="4" width="16.125" style="1" customWidth="1"/>
    <col min="5" max="5" width="11.25" style="1" customWidth="1"/>
    <col min="6" max="6" width="9.375" style="1" hidden="1" customWidth="1"/>
    <col min="7" max="7" width="11.3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" style="1" hidden="1" customWidth="1"/>
    <col min="15" max="15" width="7.375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3.25" style="1" customWidth="1"/>
    <col min="21" max="21" width="6.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>
      <c r="B1" s="100" t="s">
        <v>0</v>
      </c>
      <c r="C1" s="100"/>
      <c r="D1" s="100"/>
      <c r="E1" s="100"/>
      <c r="F1" s="100"/>
      <c r="G1" s="100"/>
      <c r="H1" s="124" t="s">
        <v>1560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96"/>
      <c r="W1" s="4"/>
    </row>
    <row r="2" spans="2:40" ht="25.5" customHeight="1">
      <c r="B2" s="101" t="s">
        <v>1</v>
      </c>
      <c r="C2" s="101"/>
      <c r="D2" s="101"/>
      <c r="E2" s="101"/>
      <c r="F2" s="101"/>
      <c r="G2" s="101"/>
      <c r="H2" s="125" t="s">
        <v>46</v>
      </c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1556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>
      <c r="B4" s="112" t="s">
        <v>11</v>
      </c>
      <c r="C4" s="112"/>
      <c r="D4" s="10">
        <v>3</v>
      </c>
      <c r="G4" s="113" t="s">
        <v>1490</v>
      </c>
      <c r="H4" s="113"/>
      <c r="I4" s="113"/>
      <c r="J4" s="113"/>
      <c r="K4" s="113"/>
      <c r="L4" s="113"/>
      <c r="M4" s="113"/>
      <c r="N4" s="113"/>
      <c r="O4" s="113"/>
      <c r="P4" s="113" t="s">
        <v>304</v>
      </c>
      <c r="Q4" s="113"/>
      <c r="R4" s="113"/>
      <c r="S4" s="113"/>
      <c r="T4" s="113"/>
      <c r="U4" s="113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>
      <c r="B6" s="107" t="s">
        <v>12</v>
      </c>
      <c r="C6" s="114" t="s">
        <v>13</v>
      </c>
      <c r="D6" s="116" t="s">
        <v>14</v>
      </c>
      <c r="E6" s="117"/>
      <c r="F6" s="107" t="s">
        <v>15</v>
      </c>
      <c r="G6" s="107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0" t="s">
        <v>21</v>
      </c>
      <c r="N6" s="121"/>
      <c r="O6" s="103" t="s">
        <v>22</v>
      </c>
      <c r="P6" s="103" t="s">
        <v>23</v>
      </c>
      <c r="Q6" s="107" t="s">
        <v>24</v>
      </c>
      <c r="R6" s="103" t="s">
        <v>25</v>
      </c>
      <c r="S6" s="107" t="s">
        <v>26</v>
      </c>
      <c r="T6" s="107" t="s">
        <v>27</v>
      </c>
      <c r="U6" s="107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>
      <c r="B7" s="109"/>
      <c r="C7" s="115"/>
      <c r="D7" s="118"/>
      <c r="E7" s="119"/>
      <c r="F7" s="109"/>
      <c r="G7" s="109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08"/>
      <c r="R7" s="103"/>
      <c r="S7" s="109"/>
      <c r="T7" s="108"/>
      <c r="U7" s="108"/>
      <c r="V7" s="88"/>
      <c r="X7" s="17"/>
      <c r="Y7" s="18" t="str">
        <f>+D3</f>
        <v>An toàn và bảo mật hệ thống thông tin</v>
      </c>
      <c r="Z7" s="19" t="str">
        <f>+P3</f>
        <v>Nhóm: E15-015_10</v>
      </c>
      <c r="AA7" s="20">
        <f>+$AJ$7+$AL$7+$AH$7</f>
        <v>38</v>
      </c>
      <c r="AB7" s="7">
        <f>COUNTIF($S$8:$S$65,"Khiển trách")</f>
        <v>0</v>
      </c>
      <c r="AC7" s="7">
        <f>COUNTIF($S$8:$S$65,"Cảnh cáo")</f>
        <v>0</v>
      </c>
      <c r="AD7" s="7">
        <f>COUNTIF($S$8:$S$65,"Đình chỉ thi")</f>
        <v>0</v>
      </c>
      <c r="AE7" s="21">
        <f>+($AB$7+$AC$7+$AD$7)/$AA$7*100%</f>
        <v>0</v>
      </c>
      <c r="AF7" s="7">
        <f>SUM(COUNTIF($S$8:$S$63,"Vắng"),COUNTIF($S$8:$S$63,"Vắng có phép"))</f>
        <v>0</v>
      </c>
      <c r="AG7" s="22">
        <f>+$AF$7/$AA$7</f>
        <v>0</v>
      </c>
      <c r="AH7" s="23">
        <f>COUNTIF($X$8:$X$63,"Thi lại")</f>
        <v>0</v>
      </c>
      <c r="AI7" s="22">
        <f>+$AH$7/$AA$7</f>
        <v>0</v>
      </c>
      <c r="AJ7" s="23">
        <f>COUNTIF($X$8:$X$64,"Học lại")</f>
        <v>3</v>
      </c>
      <c r="AK7" s="22">
        <f>+$AJ$7/$AA$7</f>
        <v>7.8947368421052627E-2</v>
      </c>
      <c r="AL7" s="7">
        <f>COUNTIF($X$9:$X$64,"Đạt")</f>
        <v>35</v>
      </c>
      <c r="AM7" s="21">
        <f>+$AL$7/$AA$7</f>
        <v>0.92105263157894735</v>
      </c>
      <c r="AN7" s="24"/>
    </row>
    <row r="8" spans="2:40" ht="14.25" customHeight="1">
      <c r="B8" s="120" t="s">
        <v>35</v>
      </c>
      <c r="C8" s="122"/>
      <c r="D8" s="122"/>
      <c r="E8" s="122"/>
      <c r="F8" s="122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09"/>
      <c r="R8" s="29"/>
      <c r="S8" s="29"/>
      <c r="T8" s="109"/>
      <c r="U8" s="109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30" customHeight="1">
      <c r="B9" s="31">
        <v>1</v>
      </c>
      <c r="C9" s="32" t="s">
        <v>1491</v>
      </c>
      <c r="D9" s="33" t="s">
        <v>1492</v>
      </c>
      <c r="E9" s="34" t="s">
        <v>51</v>
      </c>
      <c r="F9" s="35" t="s">
        <v>1493</v>
      </c>
      <c r="G9" s="32" t="s">
        <v>1494</v>
      </c>
      <c r="H9" s="81">
        <v>9</v>
      </c>
      <c r="I9" s="36">
        <v>7</v>
      </c>
      <c r="J9" s="36" t="s">
        <v>36</v>
      </c>
      <c r="K9" s="36">
        <v>6</v>
      </c>
      <c r="L9" s="37"/>
      <c r="M9" s="37"/>
      <c r="N9" s="37"/>
      <c r="O9" s="37"/>
      <c r="P9" s="38">
        <v>6</v>
      </c>
      <c r="Q9" s="39">
        <f t="shared" ref="Q9:Q46" si="0">ROUND(SUMPRODUCT(H9:P9,$H$8:$P$8)/100,1)</f>
        <v>6.4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</v>
      </c>
      <c r="S9" s="40" t="str">
        <f t="shared" ref="S9:S46" si="1">IF($Q9&lt;4,"Kém",IF(AND($Q9&gt;=4,$Q9&lt;=5.4),"Trung bình yếu",IF(AND($Q9&gt;=5.5,$Q9&lt;=6.9),"Trung bình",IF(AND($Q9&gt;=7,$Q9&lt;=8.4),"Khá",IF(AND($Q9&gt;=8.5,$Q9&lt;=10),"Giỏi","")))))</f>
        <v>Trung bình</v>
      </c>
      <c r="T9" s="41" t="str">
        <f>+IF(OR($H9=0,$I9=0,$J9=0,$K9=0),"Không đủ ĐKDT",IF(AND(P9=0,Q9&gt;=4),"Không đạt",""))</f>
        <v/>
      </c>
      <c r="U9" s="97" t="s">
        <v>1558</v>
      </c>
      <c r="V9" s="71"/>
      <c r="W9" s="4"/>
      <c r="X9" s="43" t="str">
        <f t="shared" ref="X9:X46" si="2"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30" customHeight="1">
      <c r="B10" s="44">
        <v>2</v>
      </c>
      <c r="C10" s="45" t="s">
        <v>1495</v>
      </c>
      <c r="D10" s="46" t="s">
        <v>1496</v>
      </c>
      <c r="E10" s="47" t="s">
        <v>51</v>
      </c>
      <c r="F10" s="48" t="s">
        <v>957</v>
      </c>
      <c r="G10" s="45" t="s">
        <v>1494</v>
      </c>
      <c r="H10" s="82">
        <v>8</v>
      </c>
      <c r="I10" s="49">
        <v>10</v>
      </c>
      <c r="J10" s="49" t="s">
        <v>36</v>
      </c>
      <c r="K10" s="49">
        <v>7</v>
      </c>
      <c r="L10" s="50"/>
      <c r="M10" s="50"/>
      <c r="N10" s="50"/>
      <c r="O10" s="50"/>
      <c r="P10" s="80">
        <v>7</v>
      </c>
      <c r="Q10" s="51">
        <f t="shared" si="0"/>
        <v>7.4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1558</v>
      </c>
      <c r="V10" s="71"/>
      <c r="W10" s="4"/>
      <c r="X10" s="43" t="str">
        <f t="shared" si="2"/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30" customHeight="1">
      <c r="B11" s="44">
        <v>3</v>
      </c>
      <c r="C11" s="45" t="s">
        <v>1497</v>
      </c>
      <c r="D11" s="46" t="s">
        <v>152</v>
      </c>
      <c r="E11" s="47" t="s">
        <v>326</v>
      </c>
      <c r="F11" s="48" t="s">
        <v>1207</v>
      </c>
      <c r="G11" s="45" t="s">
        <v>1494</v>
      </c>
      <c r="H11" s="82">
        <v>10</v>
      </c>
      <c r="I11" s="49">
        <v>7</v>
      </c>
      <c r="J11" s="49" t="s">
        <v>36</v>
      </c>
      <c r="K11" s="49">
        <v>9</v>
      </c>
      <c r="L11" s="54"/>
      <c r="M11" s="54"/>
      <c r="N11" s="54"/>
      <c r="O11" s="54"/>
      <c r="P11" s="80">
        <v>7</v>
      </c>
      <c r="Q11" s="51">
        <f t="shared" si="0"/>
        <v>7.7</v>
      </c>
      <c r="R11" s="52" t="str">
        <f t="shared" ref="R11:R46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46" si="4">+IF(OR($H11=0,$I11=0,$J11=0,$K11=0),"Không đủ ĐKDT",IF(AND(P11=0,Q11&gt;=4),"Không đạt",""))</f>
        <v/>
      </c>
      <c r="U11" s="41" t="s">
        <v>1558</v>
      </c>
      <c r="V11" s="71"/>
      <c r="W11" s="4"/>
      <c r="X11" s="43" t="str">
        <f t="shared" si="2"/>
        <v>Đạt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30" customHeight="1">
      <c r="B12" s="44">
        <v>4</v>
      </c>
      <c r="C12" s="45" t="s">
        <v>1498</v>
      </c>
      <c r="D12" s="46" t="s">
        <v>111</v>
      </c>
      <c r="E12" s="47" t="s">
        <v>1499</v>
      </c>
      <c r="F12" s="48" t="s">
        <v>1144</v>
      </c>
      <c r="G12" s="45" t="s">
        <v>1494</v>
      </c>
      <c r="H12" s="82">
        <v>8</v>
      </c>
      <c r="I12" s="49">
        <v>7</v>
      </c>
      <c r="J12" s="49" t="s">
        <v>36</v>
      </c>
      <c r="K12" s="49">
        <v>7</v>
      </c>
      <c r="L12" s="54"/>
      <c r="M12" s="54"/>
      <c r="N12" s="54"/>
      <c r="O12" s="54"/>
      <c r="P12" s="80">
        <v>7</v>
      </c>
      <c r="Q12" s="51">
        <f t="shared" si="0"/>
        <v>7.1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1558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30" customHeight="1">
      <c r="B13" s="44">
        <v>5</v>
      </c>
      <c r="C13" s="45" t="s">
        <v>1500</v>
      </c>
      <c r="D13" s="46" t="s">
        <v>1501</v>
      </c>
      <c r="E13" s="47" t="s">
        <v>1310</v>
      </c>
      <c r="F13" s="48" t="s">
        <v>786</v>
      </c>
      <c r="G13" s="45" t="s">
        <v>1494</v>
      </c>
      <c r="H13" s="82">
        <v>9</v>
      </c>
      <c r="I13" s="49">
        <v>7</v>
      </c>
      <c r="J13" s="49" t="s">
        <v>36</v>
      </c>
      <c r="K13" s="49">
        <v>9</v>
      </c>
      <c r="L13" s="54"/>
      <c r="M13" s="54"/>
      <c r="N13" s="54"/>
      <c r="O13" s="54"/>
      <c r="P13" s="80">
        <v>7</v>
      </c>
      <c r="Q13" s="51">
        <f t="shared" si="0"/>
        <v>7.6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1558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30" customHeight="1">
      <c r="B14" s="44">
        <v>6</v>
      </c>
      <c r="C14" s="45" t="s">
        <v>1502</v>
      </c>
      <c r="D14" s="46" t="s">
        <v>1503</v>
      </c>
      <c r="E14" s="47" t="s">
        <v>333</v>
      </c>
      <c r="F14" s="48" t="s">
        <v>1412</v>
      </c>
      <c r="G14" s="45" t="s">
        <v>1494</v>
      </c>
      <c r="H14" s="82">
        <v>10</v>
      </c>
      <c r="I14" s="49">
        <v>7</v>
      </c>
      <c r="J14" s="49" t="s">
        <v>36</v>
      </c>
      <c r="K14" s="49">
        <v>7</v>
      </c>
      <c r="L14" s="54"/>
      <c r="M14" s="54"/>
      <c r="N14" s="54"/>
      <c r="O14" s="54"/>
      <c r="P14" s="80">
        <v>7</v>
      </c>
      <c r="Q14" s="51">
        <f t="shared" si="0"/>
        <v>7.3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1558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30" customHeight="1">
      <c r="B15" s="44">
        <v>7</v>
      </c>
      <c r="C15" s="45" t="s">
        <v>1504</v>
      </c>
      <c r="D15" s="46" t="s">
        <v>1505</v>
      </c>
      <c r="E15" s="47" t="s">
        <v>77</v>
      </c>
      <c r="F15" s="48" t="s">
        <v>586</v>
      </c>
      <c r="G15" s="45" t="s">
        <v>1494</v>
      </c>
      <c r="H15" s="82">
        <v>8</v>
      </c>
      <c r="I15" s="49">
        <v>7</v>
      </c>
      <c r="J15" s="49" t="s">
        <v>36</v>
      </c>
      <c r="K15" s="49">
        <v>9</v>
      </c>
      <c r="L15" s="54"/>
      <c r="M15" s="54"/>
      <c r="N15" s="54"/>
      <c r="O15" s="54"/>
      <c r="P15" s="80">
        <v>7</v>
      </c>
      <c r="Q15" s="51">
        <f t="shared" si="0"/>
        <v>7.5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1558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30" customHeight="1">
      <c r="B16" s="44">
        <v>8</v>
      </c>
      <c r="C16" s="45" t="s">
        <v>1506</v>
      </c>
      <c r="D16" s="46" t="s">
        <v>1507</v>
      </c>
      <c r="E16" s="47" t="s">
        <v>82</v>
      </c>
      <c r="F16" s="48" t="s">
        <v>143</v>
      </c>
      <c r="G16" s="45" t="s">
        <v>1494</v>
      </c>
      <c r="H16" s="82">
        <v>7</v>
      </c>
      <c r="I16" s="49">
        <v>9</v>
      </c>
      <c r="J16" s="49" t="s">
        <v>36</v>
      </c>
      <c r="K16" s="49">
        <v>7</v>
      </c>
      <c r="L16" s="54"/>
      <c r="M16" s="54"/>
      <c r="N16" s="54"/>
      <c r="O16" s="54"/>
      <c r="P16" s="80">
        <v>7</v>
      </c>
      <c r="Q16" s="51">
        <f t="shared" si="0"/>
        <v>7.2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1558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30" customHeight="1">
      <c r="B17" s="44">
        <v>9</v>
      </c>
      <c r="C17" s="45" t="s">
        <v>1508</v>
      </c>
      <c r="D17" s="46" t="s">
        <v>1509</v>
      </c>
      <c r="E17" s="47" t="s">
        <v>82</v>
      </c>
      <c r="F17" s="48" t="s">
        <v>1337</v>
      </c>
      <c r="G17" s="45" t="s">
        <v>1494</v>
      </c>
      <c r="H17" s="82">
        <v>10</v>
      </c>
      <c r="I17" s="49">
        <v>10</v>
      </c>
      <c r="J17" s="49" t="s">
        <v>36</v>
      </c>
      <c r="K17" s="49">
        <v>10</v>
      </c>
      <c r="L17" s="54"/>
      <c r="M17" s="54"/>
      <c r="N17" s="54"/>
      <c r="O17" s="54"/>
      <c r="P17" s="80">
        <v>7</v>
      </c>
      <c r="Q17" s="51">
        <f t="shared" si="0"/>
        <v>8.1999999999999993</v>
      </c>
      <c r="R17" s="52" t="str">
        <f t="shared" si="3"/>
        <v>B+</v>
      </c>
      <c r="S17" s="53" t="str">
        <f t="shared" si="1"/>
        <v>Khá</v>
      </c>
      <c r="T17" s="41" t="str">
        <f t="shared" si="4"/>
        <v/>
      </c>
      <c r="U17" s="41" t="s">
        <v>1558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30" customHeight="1">
      <c r="B18" s="44">
        <v>10</v>
      </c>
      <c r="C18" s="45" t="s">
        <v>1510</v>
      </c>
      <c r="D18" s="46" t="s">
        <v>1511</v>
      </c>
      <c r="E18" s="47" t="s">
        <v>89</v>
      </c>
      <c r="F18" s="48" t="s">
        <v>1047</v>
      </c>
      <c r="G18" s="45" t="s">
        <v>1494</v>
      </c>
      <c r="H18" s="82">
        <v>5</v>
      </c>
      <c r="I18" s="49">
        <v>8</v>
      </c>
      <c r="J18" s="49" t="s">
        <v>36</v>
      </c>
      <c r="K18" s="49">
        <v>8</v>
      </c>
      <c r="L18" s="54"/>
      <c r="M18" s="54"/>
      <c r="N18" s="54"/>
      <c r="O18" s="54"/>
      <c r="P18" s="80">
        <v>8</v>
      </c>
      <c r="Q18" s="51">
        <f t="shared" si="0"/>
        <v>7.7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1558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30" customHeight="1">
      <c r="B19" s="44">
        <v>11</v>
      </c>
      <c r="C19" s="45" t="s">
        <v>1512</v>
      </c>
      <c r="D19" s="46" t="s">
        <v>191</v>
      </c>
      <c r="E19" s="47" t="s">
        <v>100</v>
      </c>
      <c r="F19" s="48" t="s">
        <v>1513</v>
      </c>
      <c r="G19" s="45" t="s">
        <v>1494</v>
      </c>
      <c r="H19" s="82">
        <v>7</v>
      </c>
      <c r="I19" s="49">
        <v>8</v>
      </c>
      <c r="J19" s="49" t="s">
        <v>36</v>
      </c>
      <c r="K19" s="49">
        <v>8</v>
      </c>
      <c r="L19" s="54"/>
      <c r="M19" s="54"/>
      <c r="N19" s="54"/>
      <c r="O19" s="54"/>
      <c r="P19" s="80">
        <v>7</v>
      </c>
      <c r="Q19" s="51">
        <f t="shared" si="0"/>
        <v>7.3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1558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30" customHeight="1">
      <c r="B20" s="44">
        <v>12</v>
      </c>
      <c r="C20" s="45" t="s">
        <v>1514</v>
      </c>
      <c r="D20" s="46" t="s">
        <v>81</v>
      </c>
      <c r="E20" s="47" t="s">
        <v>100</v>
      </c>
      <c r="F20" s="48" t="s">
        <v>1515</v>
      </c>
      <c r="G20" s="45" t="s">
        <v>1494</v>
      </c>
      <c r="H20" s="82">
        <v>10</v>
      </c>
      <c r="I20" s="49">
        <v>8</v>
      </c>
      <c r="J20" s="49" t="s">
        <v>36</v>
      </c>
      <c r="K20" s="49">
        <v>9</v>
      </c>
      <c r="L20" s="54"/>
      <c r="M20" s="54"/>
      <c r="N20" s="54"/>
      <c r="O20" s="54"/>
      <c r="P20" s="80">
        <v>7</v>
      </c>
      <c r="Q20" s="51">
        <f t="shared" si="0"/>
        <v>7.8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1558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30" customHeight="1">
      <c r="B21" s="44">
        <v>13</v>
      </c>
      <c r="C21" s="45" t="s">
        <v>1516</v>
      </c>
      <c r="D21" s="46" t="s">
        <v>896</v>
      </c>
      <c r="E21" s="47" t="s">
        <v>1517</v>
      </c>
      <c r="F21" s="48" t="s">
        <v>1518</v>
      </c>
      <c r="G21" s="45" t="s">
        <v>1494</v>
      </c>
      <c r="H21" s="82">
        <v>10</v>
      </c>
      <c r="I21" s="49">
        <v>9</v>
      </c>
      <c r="J21" s="49" t="s">
        <v>36</v>
      </c>
      <c r="K21" s="49">
        <v>7</v>
      </c>
      <c r="L21" s="54"/>
      <c r="M21" s="54"/>
      <c r="N21" s="54"/>
      <c r="O21" s="54"/>
      <c r="P21" s="80">
        <v>7</v>
      </c>
      <c r="Q21" s="51">
        <f t="shared" si="0"/>
        <v>7.5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1558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30" customHeight="1">
      <c r="B22" s="44">
        <v>14</v>
      </c>
      <c r="C22" s="45" t="s">
        <v>1519</v>
      </c>
      <c r="D22" s="46" t="s">
        <v>391</v>
      </c>
      <c r="E22" s="47" t="s">
        <v>363</v>
      </c>
      <c r="F22" s="48" t="s">
        <v>1520</v>
      </c>
      <c r="G22" s="45" t="s">
        <v>1494</v>
      </c>
      <c r="H22" s="82">
        <v>7</v>
      </c>
      <c r="I22" s="49">
        <v>9</v>
      </c>
      <c r="J22" s="49" t="s">
        <v>36</v>
      </c>
      <c r="K22" s="49">
        <v>6</v>
      </c>
      <c r="L22" s="54"/>
      <c r="M22" s="54"/>
      <c r="N22" s="54"/>
      <c r="O22" s="54"/>
      <c r="P22" s="80">
        <v>7</v>
      </c>
      <c r="Q22" s="51">
        <f t="shared" si="0"/>
        <v>7</v>
      </c>
      <c r="R22" s="52" t="str">
        <f t="shared" si="3"/>
        <v>B</v>
      </c>
      <c r="S22" s="53" t="str">
        <f t="shared" si="1"/>
        <v>Khá</v>
      </c>
      <c r="T22" s="41" t="str">
        <f t="shared" si="4"/>
        <v/>
      </c>
      <c r="U22" s="41" t="s">
        <v>1558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30" customHeight="1">
      <c r="B23" s="44">
        <v>15</v>
      </c>
      <c r="C23" s="45" t="s">
        <v>1521</v>
      </c>
      <c r="D23" s="46" t="s">
        <v>719</v>
      </c>
      <c r="E23" s="47" t="s">
        <v>125</v>
      </c>
      <c r="F23" s="48" t="s">
        <v>56</v>
      </c>
      <c r="G23" s="45" t="s">
        <v>1494</v>
      </c>
      <c r="H23" s="82">
        <v>4</v>
      </c>
      <c r="I23" s="49">
        <v>4</v>
      </c>
      <c r="J23" s="49" t="s">
        <v>36</v>
      </c>
      <c r="K23" s="49">
        <v>6</v>
      </c>
      <c r="L23" s="54"/>
      <c r="M23" s="54"/>
      <c r="N23" s="54"/>
      <c r="O23" s="54"/>
      <c r="P23" s="80">
        <v>7</v>
      </c>
      <c r="Q23" s="51">
        <f t="shared" si="0"/>
        <v>6.2</v>
      </c>
      <c r="R23" s="52" t="str">
        <f t="shared" si="3"/>
        <v>C</v>
      </c>
      <c r="S23" s="53" t="str">
        <f t="shared" si="1"/>
        <v>Trung bình</v>
      </c>
      <c r="T23" s="41" t="str">
        <f t="shared" si="4"/>
        <v/>
      </c>
      <c r="U23" s="41" t="s">
        <v>1558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30" customHeight="1">
      <c r="B24" s="44">
        <v>16</v>
      </c>
      <c r="C24" s="45" t="s">
        <v>1522</v>
      </c>
      <c r="D24" s="46" t="s">
        <v>169</v>
      </c>
      <c r="E24" s="47" t="s">
        <v>125</v>
      </c>
      <c r="F24" s="48" t="s">
        <v>597</v>
      </c>
      <c r="G24" s="45" t="s">
        <v>1494</v>
      </c>
      <c r="H24" s="82">
        <v>10</v>
      </c>
      <c r="I24" s="49">
        <v>8</v>
      </c>
      <c r="J24" s="49" t="s">
        <v>36</v>
      </c>
      <c r="K24" s="49">
        <v>10</v>
      </c>
      <c r="L24" s="54"/>
      <c r="M24" s="54"/>
      <c r="N24" s="54"/>
      <c r="O24" s="54"/>
      <c r="P24" s="80">
        <v>8</v>
      </c>
      <c r="Q24" s="51">
        <f t="shared" si="0"/>
        <v>8.6</v>
      </c>
      <c r="R24" s="52" t="str">
        <f t="shared" si="3"/>
        <v>A</v>
      </c>
      <c r="S24" s="53" t="str">
        <f t="shared" si="1"/>
        <v>Giỏi</v>
      </c>
      <c r="T24" s="41" t="str">
        <f t="shared" si="4"/>
        <v/>
      </c>
      <c r="U24" s="41" t="s">
        <v>1558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30" customHeight="1">
      <c r="B25" s="44">
        <v>17</v>
      </c>
      <c r="C25" s="45" t="s">
        <v>1523</v>
      </c>
      <c r="D25" s="46" t="s">
        <v>606</v>
      </c>
      <c r="E25" s="47" t="s">
        <v>125</v>
      </c>
      <c r="F25" s="48" t="s">
        <v>1524</v>
      </c>
      <c r="G25" s="45" t="s">
        <v>1494</v>
      </c>
      <c r="H25" s="82">
        <v>10</v>
      </c>
      <c r="I25" s="49">
        <v>8</v>
      </c>
      <c r="J25" s="49" t="s">
        <v>36</v>
      </c>
      <c r="K25" s="49">
        <v>8</v>
      </c>
      <c r="L25" s="54"/>
      <c r="M25" s="54"/>
      <c r="N25" s="54"/>
      <c r="O25" s="54"/>
      <c r="P25" s="80">
        <v>6</v>
      </c>
      <c r="Q25" s="51">
        <f t="shared" si="0"/>
        <v>7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1558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30" customHeight="1">
      <c r="B26" s="44">
        <v>18</v>
      </c>
      <c r="C26" s="45" t="s">
        <v>1525</v>
      </c>
      <c r="D26" s="46" t="s">
        <v>342</v>
      </c>
      <c r="E26" s="47" t="s">
        <v>133</v>
      </c>
      <c r="F26" s="48" t="s">
        <v>1526</v>
      </c>
      <c r="G26" s="45" t="s">
        <v>1494</v>
      </c>
      <c r="H26" s="82">
        <v>6</v>
      </c>
      <c r="I26" s="49">
        <v>8</v>
      </c>
      <c r="J26" s="49" t="s">
        <v>36</v>
      </c>
      <c r="K26" s="49">
        <v>8</v>
      </c>
      <c r="L26" s="54"/>
      <c r="M26" s="54"/>
      <c r="N26" s="54"/>
      <c r="O26" s="54"/>
      <c r="P26" s="80">
        <v>6</v>
      </c>
      <c r="Q26" s="51">
        <f t="shared" si="0"/>
        <v>6.6</v>
      </c>
      <c r="R26" s="52" t="str">
        <f t="shared" si="3"/>
        <v>C+</v>
      </c>
      <c r="S26" s="53" t="str">
        <f t="shared" si="1"/>
        <v>Trung bình</v>
      </c>
      <c r="T26" s="41" t="str">
        <f t="shared" si="4"/>
        <v/>
      </c>
      <c r="U26" s="41" t="s">
        <v>1558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30" customHeight="1">
      <c r="B27" s="44">
        <v>19</v>
      </c>
      <c r="C27" s="45" t="s">
        <v>1527</v>
      </c>
      <c r="D27" s="46" t="s">
        <v>514</v>
      </c>
      <c r="E27" s="47" t="s">
        <v>138</v>
      </c>
      <c r="F27" s="48" t="s">
        <v>157</v>
      </c>
      <c r="G27" s="45" t="s">
        <v>1494</v>
      </c>
      <c r="H27" s="82">
        <v>10</v>
      </c>
      <c r="I27" s="49">
        <v>10</v>
      </c>
      <c r="J27" s="49" t="s">
        <v>36</v>
      </c>
      <c r="K27" s="49">
        <v>7</v>
      </c>
      <c r="L27" s="54"/>
      <c r="M27" s="54"/>
      <c r="N27" s="54"/>
      <c r="O27" s="54"/>
      <c r="P27" s="80">
        <v>5</v>
      </c>
      <c r="Q27" s="51">
        <f t="shared" si="0"/>
        <v>6.4</v>
      </c>
      <c r="R27" s="52" t="str">
        <f t="shared" si="3"/>
        <v>C</v>
      </c>
      <c r="S27" s="53" t="str">
        <f t="shared" si="1"/>
        <v>Trung bình</v>
      </c>
      <c r="T27" s="41" t="str">
        <f t="shared" si="4"/>
        <v/>
      </c>
      <c r="U27" s="41" t="s">
        <v>1558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30" customHeight="1">
      <c r="B28" s="44">
        <v>20</v>
      </c>
      <c r="C28" s="45" t="s">
        <v>1528</v>
      </c>
      <c r="D28" s="46" t="s">
        <v>420</v>
      </c>
      <c r="E28" s="47" t="s">
        <v>396</v>
      </c>
      <c r="F28" s="48" t="s">
        <v>1009</v>
      </c>
      <c r="G28" s="45" t="s">
        <v>1494</v>
      </c>
      <c r="H28" s="82">
        <v>10</v>
      </c>
      <c r="I28" s="49">
        <v>10</v>
      </c>
      <c r="J28" s="49" t="s">
        <v>36</v>
      </c>
      <c r="K28" s="49">
        <v>9</v>
      </c>
      <c r="L28" s="54"/>
      <c r="M28" s="54"/>
      <c r="N28" s="54"/>
      <c r="O28" s="54"/>
      <c r="P28" s="80">
        <v>7</v>
      </c>
      <c r="Q28" s="51">
        <f t="shared" si="0"/>
        <v>8</v>
      </c>
      <c r="R28" s="52" t="str">
        <f t="shared" si="3"/>
        <v>B+</v>
      </c>
      <c r="S28" s="53" t="str">
        <f t="shared" si="1"/>
        <v>Khá</v>
      </c>
      <c r="T28" s="41" t="str">
        <f t="shared" si="4"/>
        <v/>
      </c>
      <c r="U28" s="41" t="s">
        <v>1558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30" customHeight="1">
      <c r="B29" s="44">
        <v>21</v>
      </c>
      <c r="C29" s="45" t="s">
        <v>1529</v>
      </c>
      <c r="D29" s="46" t="s">
        <v>1530</v>
      </c>
      <c r="E29" s="47" t="s">
        <v>573</v>
      </c>
      <c r="F29" s="48" t="s">
        <v>894</v>
      </c>
      <c r="G29" s="45" t="s">
        <v>1494</v>
      </c>
      <c r="H29" s="82">
        <v>0</v>
      </c>
      <c r="I29" s="49">
        <v>0</v>
      </c>
      <c r="J29" s="49" t="s">
        <v>36</v>
      </c>
      <c r="K29" s="49">
        <v>0</v>
      </c>
      <c r="L29" s="54"/>
      <c r="M29" s="54"/>
      <c r="N29" s="54"/>
      <c r="O29" s="54"/>
      <c r="P29" s="80"/>
      <c r="Q29" s="51">
        <f t="shared" si="0"/>
        <v>0</v>
      </c>
      <c r="R29" s="52" t="str">
        <f t="shared" si="3"/>
        <v>F</v>
      </c>
      <c r="S29" s="53" t="str">
        <f t="shared" si="1"/>
        <v>Kém</v>
      </c>
      <c r="T29" s="41" t="str">
        <f t="shared" si="4"/>
        <v>Không đủ ĐKDT</v>
      </c>
      <c r="U29" s="41" t="s">
        <v>1558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30" customHeight="1">
      <c r="B30" s="44">
        <v>22</v>
      </c>
      <c r="C30" s="45" t="s">
        <v>1531</v>
      </c>
      <c r="D30" s="46" t="s">
        <v>540</v>
      </c>
      <c r="E30" s="47" t="s">
        <v>573</v>
      </c>
      <c r="F30" s="48" t="s">
        <v>278</v>
      </c>
      <c r="G30" s="45" t="s">
        <v>1494</v>
      </c>
      <c r="H30" s="82">
        <v>10</v>
      </c>
      <c r="I30" s="49">
        <v>8</v>
      </c>
      <c r="J30" s="49" t="s">
        <v>36</v>
      </c>
      <c r="K30" s="49">
        <v>6</v>
      </c>
      <c r="L30" s="54"/>
      <c r="M30" s="54"/>
      <c r="N30" s="54"/>
      <c r="O30" s="54"/>
      <c r="P30" s="80">
        <v>7</v>
      </c>
      <c r="Q30" s="51">
        <f t="shared" si="0"/>
        <v>7.2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1558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30" customHeight="1">
      <c r="B31" s="44">
        <v>23</v>
      </c>
      <c r="C31" s="45" t="s">
        <v>1532</v>
      </c>
      <c r="D31" s="46" t="s">
        <v>1533</v>
      </c>
      <c r="E31" s="47" t="s">
        <v>207</v>
      </c>
      <c r="F31" s="48" t="s">
        <v>348</v>
      </c>
      <c r="G31" s="45" t="s">
        <v>1494</v>
      </c>
      <c r="H31" s="82">
        <v>3</v>
      </c>
      <c r="I31" s="49">
        <v>10</v>
      </c>
      <c r="J31" s="49" t="s">
        <v>36</v>
      </c>
      <c r="K31" s="49">
        <v>7</v>
      </c>
      <c r="L31" s="54"/>
      <c r="M31" s="54"/>
      <c r="N31" s="54"/>
      <c r="O31" s="54"/>
      <c r="P31" s="80">
        <v>6</v>
      </c>
      <c r="Q31" s="51">
        <f t="shared" si="0"/>
        <v>6.3</v>
      </c>
      <c r="R31" s="52" t="str">
        <f t="shared" si="3"/>
        <v>C</v>
      </c>
      <c r="S31" s="53" t="str">
        <f t="shared" si="1"/>
        <v>Trung bình</v>
      </c>
      <c r="T31" s="41" t="str">
        <f t="shared" si="4"/>
        <v/>
      </c>
      <c r="U31" s="41" t="s">
        <v>1558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30" customHeight="1">
      <c r="B32" s="44">
        <v>24</v>
      </c>
      <c r="C32" s="45" t="s">
        <v>1534</v>
      </c>
      <c r="D32" s="46" t="s">
        <v>803</v>
      </c>
      <c r="E32" s="47" t="s">
        <v>207</v>
      </c>
      <c r="F32" s="48" t="s">
        <v>175</v>
      </c>
      <c r="G32" s="45" t="s">
        <v>1494</v>
      </c>
      <c r="H32" s="82">
        <v>9</v>
      </c>
      <c r="I32" s="49">
        <v>9</v>
      </c>
      <c r="J32" s="49" t="s">
        <v>36</v>
      </c>
      <c r="K32" s="49">
        <v>10</v>
      </c>
      <c r="L32" s="54"/>
      <c r="M32" s="54"/>
      <c r="N32" s="54"/>
      <c r="O32" s="54"/>
      <c r="P32" s="80">
        <v>6</v>
      </c>
      <c r="Q32" s="51">
        <f t="shared" si="0"/>
        <v>7.4</v>
      </c>
      <c r="R32" s="52" t="str">
        <f t="shared" si="3"/>
        <v>B</v>
      </c>
      <c r="S32" s="53" t="str">
        <f t="shared" si="1"/>
        <v>Khá</v>
      </c>
      <c r="T32" s="41" t="str">
        <f t="shared" si="4"/>
        <v/>
      </c>
      <c r="U32" s="41" t="s">
        <v>1558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1:40" ht="30" customHeight="1">
      <c r="B33" s="44">
        <v>25</v>
      </c>
      <c r="C33" s="45" t="s">
        <v>1535</v>
      </c>
      <c r="D33" s="46" t="s">
        <v>380</v>
      </c>
      <c r="E33" s="47" t="s">
        <v>758</v>
      </c>
      <c r="F33" s="48" t="s">
        <v>738</v>
      </c>
      <c r="G33" s="45" t="s">
        <v>1494</v>
      </c>
      <c r="H33" s="82">
        <v>10</v>
      </c>
      <c r="I33" s="49">
        <v>9</v>
      </c>
      <c r="J33" s="49" t="s">
        <v>36</v>
      </c>
      <c r="K33" s="49">
        <v>6</v>
      </c>
      <c r="L33" s="54"/>
      <c r="M33" s="54"/>
      <c r="N33" s="54"/>
      <c r="O33" s="54"/>
      <c r="P33" s="80">
        <v>7</v>
      </c>
      <c r="Q33" s="51">
        <f t="shared" si="0"/>
        <v>7.3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1558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1:40" ht="30" customHeight="1">
      <c r="B34" s="44">
        <v>26</v>
      </c>
      <c r="C34" s="45" t="s">
        <v>1536</v>
      </c>
      <c r="D34" s="46" t="s">
        <v>1537</v>
      </c>
      <c r="E34" s="47" t="s">
        <v>762</v>
      </c>
      <c r="F34" s="48" t="s">
        <v>1454</v>
      </c>
      <c r="G34" s="45" t="s">
        <v>1494</v>
      </c>
      <c r="H34" s="82">
        <v>0</v>
      </c>
      <c r="I34" s="49">
        <v>0</v>
      </c>
      <c r="J34" s="49" t="s">
        <v>36</v>
      </c>
      <c r="K34" s="49">
        <v>0</v>
      </c>
      <c r="L34" s="54"/>
      <c r="M34" s="54"/>
      <c r="N34" s="54"/>
      <c r="O34" s="54"/>
      <c r="P34" s="80"/>
      <c r="Q34" s="51">
        <f t="shared" si="0"/>
        <v>0</v>
      </c>
      <c r="R34" s="52" t="str">
        <f t="shared" si="3"/>
        <v>F</v>
      </c>
      <c r="S34" s="53" t="str">
        <f t="shared" si="1"/>
        <v>Kém</v>
      </c>
      <c r="T34" s="41" t="str">
        <f t="shared" si="4"/>
        <v>Không đủ ĐKDT</v>
      </c>
      <c r="U34" s="41" t="s">
        <v>1558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1:40" ht="30" customHeight="1">
      <c r="B35" s="44">
        <v>27</v>
      </c>
      <c r="C35" s="45" t="s">
        <v>1538</v>
      </c>
      <c r="D35" s="46" t="s">
        <v>606</v>
      </c>
      <c r="E35" s="47" t="s">
        <v>762</v>
      </c>
      <c r="F35" s="48" t="s">
        <v>1328</v>
      </c>
      <c r="G35" s="45" t="s">
        <v>1494</v>
      </c>
      <c r="H35" s="82">
        <v>9</v>
      </c>
      <c r="I35" s="49">
        <v>9</v>
      </c>
      <c r="J35" s="49" t="s">
        <v>36</v>
      </c>
      <c r="K35" s="49">
        <v>7</v>
      </c>
      <c r="L35" s="54"/>
      <c r="M35" s="54"/>
      <c r="N35" s="54"/>
      <c r="O35" s="54"/>
      <c r="P35" s="80">
        <v>6</v>
      </c>
      <c r="Q35" s="51">
        <f t="shared" si="0"/>
        <v>6.8</v>
      </c>
      <c r="R35" s="52" t="str">
        <f t="shared" si="3"/>
        <v>C+</v>
      </c>
      <c r="S35" s="53" t="str">
        <f t="shared" si="1"/>
        <v>Trung bình</v>
      </c>
      <c r="T35" s="41" t="str">
        <f t="shared" si="4"/>
        <v/>
      </c>
      <c r="U35" s="41" t="s">
        <v>1558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1:40" ht="30" customHeight="1">
      <c r="B36" s="44">
        <v>28</v>
      </c>
      <c r="C36" s="45" t="s">
        <v>1539</v>
      </c>
      <c r="D36" s="46" t="s">
        <v>249</v>
      </c>
      <c r="E36" s="47" t="s">
        <v>223</v>
      </c>
      <c r="F36" s="48" t="s">
        <v>1337</v>
      </c>
      <c r="G36" s="45" t="s">
        <v>1494</v>
      </c>
      <c r="H36" s="82">
        <v>2</v>
      </c>
      <c r="I36" s="49">
        <v>2</v>
      </c>
      <c r="J36" s="49" t="s">
        <v>36</v>
      </c>
      <c r="K36" s="49">
        <v>10</v>
      </c>
      <c r="L36" s="54"/>
      <c r="M36" s="54"/>
      <c r="N36" s="54"/>
      <c r="O36" s="54"/>
      <c r="P36" s="80">
        <v>7</v>
      </c>
      <c r="Q36" s="51">
        <f t="shared" si="0"/>
        <v>6.6</v>
      </c>
      <c r="R36" s="52" t="str">
        <f t="shared" si="3"/>
        <v>C+</v>
      </c>
      <c r="S36" s="53" t="str">
        <f t="shared" si="1"/>
        <v>Trung bình</v>
      </c>
      <c r="T36" s="41" t="str">
        <f t="shared" si="4"/>
        <v/>
      </c>
      <c r="U36" s="41" t="s">
        <v>1558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1:40" ht="30" customHeight="1">
      <c r="B37" s="44">
        <v>29</v>
      </c>
      <c r="C37" s="45" t="s">
        <v>1540</v>
      </c>
      <c r="D37" s="46" t="s">
        <v>1541</v>
      </c>
      <c r="E37" s="47" t="s">
        <v>1542</v>
      </c>
      <c r="F37" s="48" t="s">
        <v>371</v>
      </c>
      <c r="G37" s="45" t="s">
        <v>1494</v>
      </c>
      <c r="H37" s="82">
        <v>10</v>
      </c>
      <c r="I37" s="49">
        <v>9</v>
      </c>
      <c r="J37" s="49" t="s">
        <v>36</v>
      </c>
      <c r="K37" s="49">
        <v>7</v>
      </c>
      <c r="L37" s="54"/>
      <c r="M37" s="54"/>
      <c r="N37" s="54"/>
      <c r="O37" s="54"/>
      <c r="P37" s="80">
        <v>6</v>
      </c>
      <c r="Q37" s="51">
        <f t="shared" si="0"/>
        <v>6.9</v>
      </c>
      <c r="R37" s="52" t="str">
        <f t="shared" si="3"/>
        <v>C+</v>
      </c>
      <c r="S37" s="53" t="str">
        <f t="shared" si="1"/>
        <v>Trung bình</v>
      </c>
      <c r="T37" s="41" t="str">
        <f t="shared" si="4"/>
        <v/>
      </c>
      <c r="U37" s="41" t="s">
        <v>1558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1:40" ht="30" customHeight="1">
      <c r="B38" s="44">
        <v>30</v>
      </c>
      <c r="C38" s="45" t="s">
        <v>1543</v>
      </c>
      <c r="D38" s="46" t="s">
        <v>757</v>
      </c>
      <c r="E38" s="47" t="s">
        <v>231</v>
      </c>
      <c r="F38" s="48" t="s">
        <v>378</v>
      </c>
      <c r="G38" s="45" t="s">
        <v>1494</v>
      </c>
      <c r="H38" s="82">
        <v>0</v>
      </c>
      <c r="I38" s="49">
        <v>0</v>
      </c>
      <c r="J38" s="49" t="s">
        <v>36</v>
      </c>
      <c r="K38" s="49">
        <v>0</v>
      </c>
      <c r="L38" s="54"/>
      <c r="M38" s="54"/>
      <c r="N38" s="54"/>
      <c r="O38" s="54"/>
      <c r="P38" s="80"/>
      <c r="Q38" s="51">
        <f t="shared" si="0"/>
        <v>0</v>
      </c>
      <c r="R38" s="52" t="str">
        <f t="shared" si="3"/>
        <v>F</v>
      </c>
      <c r="S38" s="53" t="str">
        <f t="shared" si="1"/>
        <v>Kém</v>
      </c>
      <c r="T38" s="41" t="str">
        <f t="shared" si="4"/>
        <v>Không đủ ĐKDT</v>
      </c>
      <c r="U38" s="41" t="s">
        <v>1558</v>
      </c>
      <c r="V38" s="71"/>
      <c r="W38" s="4"/>
      <c r="X38" s="43" t="str">
        <f t="shared" si="2"/>
        <v>Học lại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1:40" ht="30" customHeight="1">
      <c r="B39" s="44">
        <v>31</v>
      </c>
      <c r="C39" s="45" t="s">
        <v>1544</v>
      </c>
      <c r="D39" s="46" t="s">
        <v>820</v>
      </c>
      <c r="E39" s="47" t="s">
        <v>770</v>
      </c>
      <c r="F39" s="48" t="s">
        <v>268</v>
      </c>
      <c r="G39" s="45" t="s">
        <v>1494</v>
      </c>
      <c r="H39" s="82">
        <v>10</v>
      </c>
      <c r="I39" s="49">
        <v>9</v>
      </c>
      <c r="J39" s="49" t="s">
        <v>36</v>
      </c>
      <c r="K39" s="49">
        <v>8</v>
      </c>
      <c r="L39" s="54"/>
      <c r="M39" s="54"/>
      <c r="N39" s="54"/>
      <c r="O39" s="54"/>
      <c r="P39" s="80">
        <v>8</v>
      </c>
      <c r="Q39" s="51">
        <f t="shared" si="0"/>
        <v>8.3000000000000007</v>
      </c>
      <c r="R39" s="52" t="str">
        <f t="shared" si="3"/>
        <v>B+</v>
      </c>
      <c r="S39" s="53" t="str">
        <f t="shared" si="1"/>
        <v>Khá</v>
      </c>
      <c r="T39" s="41" t="str">
        <f t="shared" si="4"/>
        <v/>
      </c>
      <c r="U39" s="41" t="s">
        <v>1558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1:40" ht="30" customHeight="1">
      <c r="B40" s="44">
        <v>32</v>
      </c>
      <c r="C40" s="45" t="s">
        <v>1545</v>
      </c>
      <c r="D40" s="46" t="s">
        <v>385</v>
      </c>
      <c r="E40" s="47" t="s">
        <v>783</v>
      </c>
      <c r="F40" s="48" t="s">
        <v>1042</v>
      </c>
      <c r="G40" s="45" t="s">
        <v>1494</v>
      </c>
      <c r="H40" s="82">
        <v>9</v>
      </c>
      <c r="I40" s="49">
        <v>8</v>
      </c>
      <c r="J40" s="49" t="s">
        <v>36</v>
      </c>
      <c r="K40" s="49">
        <v>8</v>
      </c>
      <c r="L40" s="54"/>
      <c r="M40" s="54"/>
      <c r="N40" s="54"/>
      <c r="O40" s="54"/>
      <c r="P40" s="80">
        <v>7</v>
      </c>
      <c r="Q40" s="51">
        <f t="shared" si="0"/>
        <v>7.5</v>
      </c>
      <c r="R40" s="52" t="str">
        <f t="shared" si="3"/>
        <v>B</v>
      </c>
      <c r="S40" s="53" t="str">
        <f t="shared" si="1"/>
        <v>Khá</v>
      </c>
      <c r="T40" s="41" t="str">
        <f t="shared" si="4"/>
        <v/>
      </c>
      <c r="U40" s="41" t="s">
        <v>1558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1:40" ht="30" customHeight="1">
      <c r="B41" s="44">
        <v>33</v>
      </c>
      <c r="C41" s="45" t="s">
        <v>1546</v>
      </c>
      <c r="D41" s="46" t="s">
        <v>177</v>
      </c>
      <c r="E41" s="47" t="s">
        <v>280</v>
      </c>
      <c r="F41" s="48" t="s">
        <v>792</v>
      </c>
      <c r="G41" s="45" t="s">
        <v>1494</v>
      </c>
      <c r="H41" s="82">
        <v>10</v>
      </c>
      <c r="I41" s="49">
        <v>8</v>
      </c>
      <c r="J41" s="49" t="s">
        <v>36</v>
      </c>
      <c r="K41" s="49">
        <v>8</v>
      </c>
      <c r="L41" s="54"/>
      <c r="M41" s="54"/>
      <c r="N41" s="54"/>
      <c r="O41" s="54"/>
      <c r="P41" s="80">
        <v>7</v>
      </c>
      <c r="Q41" s="51">
        <f t="shared" si="0"/>
        <v>7.6</v>
      </c>
      <c r="R41" s="52" t="str">
        <f t="shared" si="3"/>
        <v>B</v>
      </c>
      <c r="S41" s="53" t="str">
        <f t="shared" si="1"/>
        <v>Khá</v>
      </c>
      <c r="T41" s="41" t="str">
        <f t="shared" si="4"/>
        <v/>
      </c>
      <c r="U41" s="41" t="s">
        <v>1558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1:40" ht="30" customHeight="1">
      <c r="B42" s="44">
        <v>34</v>
      </c>
      <c r="C42" s="45" t="s">
        <v>1547</v>
      </c>
      <c r="D42" s="46" t="s">
        <v>1548</v>
      </c>
      <c r="E42" s="47" t="s">
        <v>476</v>
      </c>
      <c r="F42" s="48" t="s">
        <v>1264</v>
      </c>
      <c r="G42" s="45" t="s">
        <v>1494</v>
      </c>
      <c r="H42" s="82">
        <v>10</v>
      </c>
      <c r="I42" s="49">
        <v>8</v>
      </c>
      <c r="J42" s="49" t="s">
        <v>36</v>
      </c>
      <c r="K42" s="49">
        <v>10</v>
      </c>
      <c r="L42" s="54"/>
      <c r="M42" s="54"/>
      <c r="N42" s="54"/>
      <c r="O42" s="54"/>
      <c r="P42" s="80">
        <v>7</v>
      </c>
      <c r="Q42" s="51">
        <f t="shared" si="0"/>
        <v>8</v>
      </c>
      <c r="R42" s="52" t="str">
        <f t="shared" si="3"/>
        <v>B+</v>
      </c>
      <c r="S42" s="53" t="str">
        <f t="shared" si="1"/>
        <v>Khá</v>
      </c>
      <c r="T42" s="41" t="str">
        <f t="shared" si="4"/>
        <v/>
      </c>
      <c r="U42" s="41" t="s">
        <v>1558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1:40" ht="30" customHeight="1">
      <c r="B43" s="44">
        <v>35</v>
      </c>
      <c r="C43" s="45" t="s">
        <v>1549</v>
      </c>
      <c r="D43" s="46" t="s">
        <v>1550</v>
      </c>
      <c r="E43" s="47" t="s">
        <v>284</v>
      </c>
      <c r="F43" s="48" t="s">
        <v>1333</v>
      </c>
      <c r="G43" s="45" t="s">
        <v>1494</v>
      </c>
      <c r="H43" s="82">
        <v>9</v>
      </c>
      <c r="I43" s="49">
        <v>8</v>
      </c>
      <c r="J43" s="49" t="s">
        <v>36</v>
      </c>
      <c r="K43" s="49">
        <v>7</v>
      </c>
      <c r="L43" s="54"/>
      <c r="M43" s="54"/>
      <c r="N43" s="54"/>
      <c r="O43" s="54"/>
      <c r="P43" s="80">
        <v>7</v>
      </c>
      <c r="Q43" s="51">
        <f t="shared" si="0"/>
        <v>7.3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1558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1:40" ht="30" customHeight="1">
      <c r="B44" s="44">
        <v>36</v>
      </c>
      <c r="C44" s="45" t="s">
        <v>1551</v>
      </c>
      <c r="D44" s="46" t="s">
        <v>1552</v>
      </c>
      <c r="E44" s="47" t="s">
        <v>284</v>
      </c>
      <c r="F44" s="48" t="s">
        <v>851</v>
      </c>
      <c r="G44" s="45" t="s">
        <v>1494</v>
      </c>
      <c r="H44" s="82">
        <v>10</v>
      </c>
      <c r="I44" s="49">
        <v>9</v>
      </c>
      <c r="J44" s="49" t="s">
        <v>36</v>
      </c>
      <c r="K44" s="49">
        <v>8</v>
      </c>
      <c r="L44" s="54"/>
      <c r="M44" s="54"/>
      <c r="N44" s="54"/>
      <c r="O44" s="54"/>
      <c r="P44" s="80">
        <v>7</v>
      </c>
      <c r="Q44" s="51">
        <f t="shared" si="0"/>
        <v>7.7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1558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1:40" ht="30" customHeight="1">
      <c r="B45" s="44">
        <v>37</v>
      </c>
      <c r="C45" s="45" t="s">
        <v>1553</v>
      </c>
      <c r="D45" s="46" t="s">
        <v>1554</v>
      </c>
      <c r="E45" s="47" t="s">
        <v>293</v>
      </c>
      <c r="F45" s="48" t="s">
        <v>232</v>
      </c>
      <c r="G45" s="45" t="s">
        <v>1494</v>
      </c>
      <c r="H45" s="82">
        <v>9</v>
      </c>
      <c r="I45" s="49">
        <v>8</v>
      </c>
      <c r="J45" s="49" t="s">
        <v>36</v>
      </c>
      <c r="K45" s="49">
        <v>8</v>
      </c>
      <c r="L45" s="54"/>
      <c r="M45" s="54"/>
      <c r="N45" s="54"/>
      <c r="O45" s="54"/>
      <c r="P45" s="80">
        <v>7</v>
      </c>
      <c r="Q45" s="51">
        <f t="shared" si="0"/>
        <v>7.5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1558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1:40" ht="30" customHeight="1">
      <c r="B46" s="44">
        <v>38</v>
      </c>
      <c r="C46" s="45" t="s">
        <v>1555</v>
      </c>
      <c r="D46" s="46" t="s">
        <v>99</v>
      </c>
      <c r="E46" s="47" t="s">
        <v>297</v>
      </c>
      <c r="F46" s="48" t="s">
        <v>1226</v>
      </c>
      <c r="G46" s="45" t="s">
        <v>1494</v>
      </c>
      <c r="H46" s="82">
        <v>8</v>
      </c>
      <c r="I46" s="49">
        <v>8</v>
      </c>
      <c r="J46" s="49" t="s">
        <v>36</v>
      </c>
      <c r="K46" s="49">
        <v>6</v>
      </c>
      <c r="L46" s="54"/>
      <c r="M46" s="54"/>
      <c r="N46" s="54"/>
      <c r="O46" s="54"/>
      <c r="P46" s="80">
        <v>7</v>
      </c>
      <c r="Q46" s="51">
        <f t="shared" si="0"/>
        <v>7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41" t="s">
        <v>1558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1:40" ht="7.5" customHeight="1">
      <c r="A47" s="61"/>
      <c r="B47" s="62"/>
      <c r="C47" s="63"/>
      <c r="D47" s="63"/>
      <c r="E47" s="64"/>
      <c r="F47" s="64"/>
      <c r="G47" s="64"/>
      <c r="H47" s="65"/>
      <c r="I47" s="66"/>
      <c r="J47" s="66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4"/>
    </row>
    <row r="48" spans="1:40" ht="16.5">
      <c r="A48" s="61"/>
      <c r="B48" s="123" t="s">
        <v>37</v>
      </c>
      <c r="C48" s="123"/>
      <c r="D48" s="63"/>
      <c r="E48" s="64"/>
      <c r="F48" s="64"/>
      <c r="G48" s="64"/>
      <c r="H48" s="65"/>
      <c r="I48" s="66"/>
      <c r="J48" s="66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4"/>
    </row>
    <row r="49" spans="1:23" ht="16.5" customHeight="1">
      <c r="A49" s="61"/>
      <c r="B49" s="68" t="s">
        <v>38</v>
      </c>
      <c r="C49" s="68"/>
      <c r="D49" s="69">
        <f>+$AA$7</f>
        <v>38</v>
      </c>
      <c r="E49" s="70" t="s">
        <v>39</v>
      </c>
      <c r="F49" s="70"/>
      <c r="G49" s="110" t="s">
        <v>40</v>
      </c>
      <c r="H49" s="110"/>
      <c r="I49" s="110"/>
      <c r="J49" s="110"/>
      <c r="K49" s="110"/>
      <c r="L49" s="110"/>
      <c r="M49" s="110"/>
      <c r="N49" s="110"/>
      <c r="O49" s="110"/>
      <c r="P49" s="71">
        <f>$AA$7 -COUNTIF($T$8:$T$195,"Vắng") -COUNTIF($T$8:$T$195,"Vắng có phép") - COUNTIF($T$8:$T$195,"Đình chỉ thi") - COUNTIF($T$8:$T$195,"Không đủ ĐKDT")</f>
        <v>35</v>
      </c>
      <c r="Q49" s="71"/>
      <c r="R49" s="72"/>
      <c r="S49" s="73"/>
      <c r="T49" s="73" t="s">
        <v>39</v>
      </c>
      <c r="U49" s="73"/>
      <c r="V49" s="73"/>
      <c r="W49" s="4"/>
    </row>
    <row r="50" spans="1:23" ht="16.5" customHeight="1">
      <c r="A50" s="61"/>
      <c r="B50" s="68" t="s">
        <v>41</v>
      </c>
      <c r="C50" s="68"/>
      <c r="D50" s="69">
        <f>+$AL$7</f>
        <v>35</v>
      </c>
      <c r="E50" s="70" t="s">
        <v>39</v>
      </c>
      <c r="F50" s="70"/>
      <c r="G50" s="110" t="s">
        <v>42</v>
      </c>
      <c r="H50" s="110"/>
      <c r="I50" s="110"/>
      <c r="J50" s="110"/>
      <c r="K50" s="110"/>
      <c r="L50" s="110"/>
      <c r="M50" s="110"/>
      <c r="N50" s="110"/>
      <c r="O50" s="110"/>
      <c r="P50" s="74">
        <f>COUNTIF($T$8:$T$71,"Vắng")</f>
        <v>0</v>
      </c>
      <c r="Q50" s="74"/>
      <c r="R50" s="75"/>
      <c r="S50" s="73"/>
      <c r="T50" s="73" t="s">
        <v>39</v>
      </c>
      <c r="U50" s="73"/>
      <c r="V50" s="73"/>
      <c r="W50" s="4"/>
    </row>
    <row r="51" spans="1:23" ht="16.5" customHeight="1">
      <c r="A51" s="61"/>
      <c r="B51" s="68" t="s">
        <v>43</v>
      </c>
      <c r="C51" s="68"/>
      <c r="D51" s="76">
        <f>COUNTIF(X9:X46,"Học lại")</f>
        <v>3</v>
      </c>
      <c r="E51" s="70" t="s">
        <v>39</v>
      </c>
      <c r="F51" s="70"/>
      <c r="G51" s="110" t="s">
        <v>44</v>
      </c>
      <c r="H51" s="110"/>
      <c r="I51" s="110"/>
      <c r="J51" s="110"/>
      <c r="K51" s="110"/>
      <c r="L51" s="110"/>
      <c r="M51" s="110"/>
      <c r="N51" s="110"/>
      <c r="O51" s="110"/>
      <c r="P51" s="71">
        <f>COUNTIF($T$8:$T$71,"Vắng có phép")</f>
        <v>0</v>
      </c>
      <c r="Q51" s="71"/>
      <c r="R51" s="72"/>
      <c r="S51" s="73"/>
      <c r="T51" s="73" t="s">
        <v>39</v>
      </c>
      <c r="U51" s="73"/>
      <c r="V51" s="73"/>
      <c r="W51" s="4"/>
    </row>
    <row r="52" spans="1:23" ht="3" customHeight="1">
      <c r="A52" s="61"/>
      <c r="B52" s="62"/>
      <c r="C52" s="63"/>
      <c r="D52" s="63"/>
      <c r="E52" s="64"/>
      <c r="F52" s="64"/>
      <c r="G52" s="64"/>
      <c r="H52" s="65"/>
      <c r="I52" s="66"/>
      <c r="J52" s="66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4"/>
    </row>
    <row r="53" spans="1:23">
      <c r="B53" s="77" t="s">
        <v>45</v>
      </c>
      <c r="C53" s="77"/>
      <c r="D53" s="78">
        <f>COUNTIF(X9:X46,"Thi lại")</f>
        <v>0</v>
      </c>
      <c r="E53" s="79" t="s">
        <v>39</v>
      </c>
      <c r="F53" s="4"/>
      <c r="G53" s="4"/>
      <c r="H53" s="4"/>
      <c r="I53" s="4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91"/>
      <c r="V53" s="91"/>
      <c r="W53" s="4"/>
    </row>
    <row r="54" spans="1:23">
      <c r="B54" s="77"/>
      <c r="C54" s="77"/>
      <c r="D54" s="78"/>
      <c r="E54" s="79"/>
      <c r="F54" s="4"/>
      <c r="G54" s="4"/>
      <c r="H54" s="4"/>
      <c r="I54" s="4"/>
      <c r="J54" s="111" t="s">
        <v>1562</v>
      </c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91"/>
      <c r="V54" s="91"/>
      <c r="W54" s="4"/>
    </row>
  </sheetData>
  <sheetProtection formatCells="0" formatColumns="0" formatRows="0" insertColumns="0" insertRows="0" insertHyperlinks="0" deleteColumns="0" deleteRows="0" sort="0" autoFilter="0" pivotTables="0"/>
  <autoFilter ref="A7:AN46">
    <filterColumn colId="3" showButton="0"/>
  </autoFilter>
  <mergeCells count="43">
    <mergeCell ref="H1:U1"/>
    <mergeCell ref="H2:U2"/>
    <mergeCell ref="S6:S7"/>
    <mergeCell ref="G50:O50"/>
    <mergeCell ref="M6:N6"/>
    <mergeCell ref="O6:O7"/>
    <mergeCell ref="P6:P7"/>
    <mergeCell ref="Q6:Q8"/>
    <mergeCell ref="B8:G8"/>
    <mergeCell ref="B48:C48"/>
    <mergeCell ref="G49:O49"/>
    <mergeCell ref="G51:O51"/>
    <mergeCell ref="J53:T53"/>
    <mergeCell ref="J54:T54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U6:U8"/>
    <mergeCell ref="R6:R7"/>
  </mergeCells>
  <conditionalFormatting sqref="H9:P46">
    <cfRule type="cellIs" dxfId="5" priority="8" operator="greaterThan">
      <formula>10</formula>
    </cfRule>
  </conditionalFormatting>
  <conditionalFormatting sqref="C1:C1048576">
    <cfRule type="duplicateValues" dxfId="4" priority="7"/>
  </conditionalFormatting>
  <conditionalFormatting sqref="P9:P46">
    <cfRule type="cellIs" dxfId="3" priority="4" operator="greaterThan">
      <formula>10</formula>
    </cfRule>
    <cfRule type="cellIs" dxfId="2" priority="5" operator="greaterThan">
      <formula>10</formula>
    </cfRule>
    <cfRule type="cellIs" dxfId="1" priority="6" operator="greaterThan">
      <formula>10</formula>
    </cfRule>
  </conditionalFormatting>
  <conditionalFormatting sqref="H9:K46">
    <cfRule type="cellIs" dxfId="0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51 AN2:AN7 X9:Y46 Z9 Z2:AM2 Y3:AM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AN85"/>
  <sheetViews>
    <sheetView workbookViewId="0">
      <pane ySplit="2" topLeftCell="A3" activePane="bottomLeft" state="frozen"/>
      <selection activeCell="P9" sqref="P9"/>
      <selection pane="bottomLeft" activeCell="D3" sqref="D3:O3"/>
    </sheetView>
  </sheetViews>
  <sheetFormatPr defaultRowHeight="15.75"/>
  <cols>
    <col min="1" max="1" width="0.5" style="1" customWidth="1"/>
    <col min="2" max="2" width="4" style="1" customWidth="1"/>
    <col min="3" max="3" width="10.625" style="1" customWidth="1"/>
    <col min="4" max="4" width="16.125" style="1" customWidth="1"/>
    <col min="5" max="5" width="11.25" style="1" customWidth="1"/>
    <col min="6" max="6" width="9.375" style="1" hidden="1" customWidth="1"/>
    <col min="7" max="7" width="11.3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" style="1" hidden="1" customWidth="1"/>
    <col min="15" max="15" width="7.375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3.25" style="1" customWidth="1"/>
    <col min="21" max="21" width="6.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>
      <c r="B1" s="100" t="s">
        <v>0</v>
      </c>
      <c r="C1" s="100"/>
      <c r="D1" s="100"/>
      <c r="E1" s="100"/>
      <c r="F1" s="100"/>
      <c r="G1" s="100"/>
      <c r="H1" s="124" t="s">
        <v>1560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84"/>
      <c r="W1" s="4"/>
    </row>
    <row r="2" spans="2:40" ht="25.5" customHeight="1">
      <c r="B2" s="101" t="s">
        <v>1</v>
      </c>
      <c r="C2" s="101"/>
      <c r="D2" s="101"/>
      <c r="E2" s="101"/>
      <c r="F2" s="101"/>
      <c r="G2" s="101"/>
      <c r="H2" s="125" t="s">
        <v>46</v>
      </c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8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302</v>
      </c>
      <c r="Q3" s="106"/>
      <c r="R3" s="106"/>
      <c r="S3" s="106"/>
      <c r="T3" s="106"/>
      <c r="U3" s="106"/>
      <c r="V3" s="86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>
      <c r="B4" s="112" t="s">
        <v>11</v>
      </c>
      <c r="C4" s="112"/>
      <c r="D4" s="10">
        <v>3</v>
      </c>
      <c r="G4" s="113" t="s">
        <v>303</v>
      </c>
      <c r="H4" s="113"/>
      <c r="I4" s="113"/>
      <c r="J4" s="113"/>
      <c r="K4" s="113"/>
      <c r="L4" s="113"/>
      <c r="M4" s="113"/>
      <c r="N4" s="113"/>
      <c r="O4" s="113"/>
      <c r="P4" s="113" t="s">
        <v>304</v>
      </c>
      <c r="Q4" s="113"/>
      <c r="R4" s="113"/>
      <c r="S4" s="113"/>
      <c r="T4" s="113"/>
      <c r="U4" s="113"/>
      <c r="V4" s="87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>
      <c r="B6" s="107" t="s">
        <v>12</v>
      </c>
      <c r="C6" s="114" t="s">
        <v>13</v>
      </c>
      <c r="D6" s="116" t="s">
        <v>14</v>
      </c>
      <c r="E6" s="117"/>
      <c r="F6" s="107" t="s">
        <v>15</v>
      </c>
      <c r="G6" s="107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0" t="s">
        <v>21</v>
      </c>
      <c r="N6" s="121"/>
      <c r="O6" s="103" t="s">
        <v>22</v>
      </c>
      <c r="P6" s="103" t="s">
        <v>23</v>
      </c>
      <c r="Q6" s="107" t="s">
        <v>24</v>
      </c>
      <c r="R6" s="103" t="s">
        <v>25</v>
      </c>
      <c r="S6" s="107" t="s">
        <v>26</v>
      </c>
      <c r="T6" s="107" t="s">
        <v>27</v>
      </c>
      <c r="U6" s="107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>
      <c r="B7" s="109"/>
      <c r="C7" s="115"/>
      <c r="D7" s="118"/>
      <c r="E7" s="119"/>
      <c r="F7" s="109"/>
      <c r="G7" s="109"/>
      <c r="H7" s="102"/>
      <c r="I7" s="102"/>
      <c r="J7" s="102"/>
      <c r="K7" s="102"/>
      <c r="L7" s="103"/>
      <c r="M7" s="16" t="s">
        <v>33</v>
      </c>
      <c r="N7" s="16" t="s">
        <v>34</v>
      </c>
      <c r="O7" s="103"/>
      <c r="P7" s="103"/>
      <c r="Q7" s="108"/>
      <c r="R7" s="103"/>
      <c r="S7" s="109"/>
      <c r="T7" s="108"/>
      <c r="U7" s="108"/>
      <c r="V7" s="88"/>
      <c r="X7" s="17"/>
      <c r="Y7" s="18" t="str">
        <f>+D3</f>
        <v>An toàn và bảo mật hệ thống thông tin</v>
      </c>
      <c r="Z7" s="19" t="str">
        <f>+P3</f>
        <v>Nhóm: D15-124_01</v>
      </c>
      <c r="AA7" s="20">
        <f>+$AJ$7+$AL$7+$AH$7</f>
        <v>69</v>
      </c>
      <c r="AB7" s="7">
        <f>COUNTIF($S$8:$S$93,"Khiển trách")</f>
        <v>0</v>
      </c>
      <c r="AC7" s="7">
        <f>COUNTIF($S$8:$S$93,"Cảnh cáo")</f>
        <v>0</v>
      </c>
      <c r="AD7" s="7">
        <f>COUNTIF($S$8:$S$93,"Đình chỉ thi")</f>
        <v>0</v>
      </c>
      <c r="AE7" s="21">
        <f>+($AB$7+$AC$7+$AD$7)/$AA$7*100%</f>
        <v>0</v>
      </c>
      <c r="AF7" s="7">
        <f>SUM(COUNTIF($S$8:$S$91,"Vắng"),COUNTIF($S$8:$S$91,"Vắng có phép"))</f>
        <v>0</v>
      </c>
      <c r="AG7" s="22">
        <f>+$AF$7/$AA$7</f>
        <v>0</v>
      </c>
      <c r="AH7" s="23">
        <f>COUNTIF($X$8:$X$91,"Thi lại")</f>
        <v>0</v>
      </c>
      <c r="AI7" s="22">
        <f>+$AH$7/$AA$7</f>
        <v>0</v>
      </c>
      <c r="AJ7" s="23">
        <f>COUNTIF($X$8:$X$92,"Học lại")</f>
        <v>7</v>
      </c>
      <c r="AK7" s="22">
        <f>+$AJ$7/$AA$7</f>
        <v>0.10144927536231885</v>
      </c>
      <c r="AL7" s="7">
        <f>COUNTIF($X$9:$X$92,"Đạt")</f>
        <v>62</v>
      </c>
      <c r="AM7" s="21">
        <f>+$AL$7/$AA$7</f>
        <v>0.89855072463768115</v>
      </c>
      <c r="AN7" s="24"/>
    </row>
    <row r="8" spans="2:40" ht="14.25" customHeight="1">
      <c r="B8" s="120" t="s">
        <v>35</v>
      </c>
      <c r="C8" s="122"/>
      <c r="D8" s="122"/>
      <c r="E8" s="122"/>
      <c r="F8" s="122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09"/>
      <c r="R8" s="29"/>
      <c r="S8" s="29"/>
      <c r="T8" s="109"/>
      <c r="U8" s="109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>
      <c r="B9" s="31">
        <v>1</v>
      </c>
      <c r="C9" s="32" t="s">
        <v>49</v>
      </c>
      <c r="D9" s="33" t="s">
        <v>50</v>
      </c>
      <c r="E9" s="34" t="s">
        <v>51</v>
      </c>
      <c r="F9" s="35" t="s">
        <v>52</v>
      </c>
      <c r="G9" s="32" t="s">
        <v>53</v>
      </c>
      <c r="H9" s="81">
        <v>10</v>
      </c>
      <c r="I9" s="36">
        <v>6</v>
      </c>
      <c r="J9" s="36" t="s">
        <v>36</v>
      </c>
      <c r="K9" s="36">
        <v>6</v>
      </c>
      <c r="L9" s="37"/>
      <c r="M9" s="37"/>
      <c r="N9" s="37"/>
      <c r="O9" s="37"/>
      <c r="P9" s="38">
        <v>8</v>
      </c>
      <c r="Q9" s="39">
        <f t="shared" ref="Q9:Q72" si="0">ROUND(SUMPRODUCT(H9:P9,$H$8:$P$8)/100,1)</f>
        <v>7.6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77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7" t="s">
        <v>1557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>
      <c r="B10" s="44">
        <v>2</v>
      </c>
      <c r="C10" s="45" t="s">
        <v>54</v>
      </c>
      <c r="D10" s="46" t="s">
        <v>55</v>
      </c>
      <c r="E10" s="47" t="s">
        <v>51</v>
      </c>
      <c r="F10" s="48" t="s">
        <v>56</v>
      </c>
      <c r="G10" s="45" t="s">
        <v>57</v>
      </c>
      <c r="H10" s="82">
        <v>10</v>
      </c>
      <c r="I10" s="49">
        <v>6.5</v>
      </c>
      <c r="J10" s="49" t="s">
        <v>36</v>
      </c>
      <c r="K10" s="49">
        <v>6.5</v>
      </c>
      <c r="L10" s="50"/>
      <c r="M10" s="50"/>
      <c r="N10" s="50"/>
      <c r="O10" s="50"/>
      <c r="P10" s="80">
        <v>7</v>
      </c>
      <c r="Q10" s="51">
        <f t="shared" si="0"/>
        <v>7.2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1557</v>
      </c>
      <c r="V10" s="71"/>
      <c r="W10" s="4"/>
      <c r="X10" s="43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>
      <c r="B11" s="44">
        <v>3</v>
      </c>
      <c r="C11" s="45" t="s">
        <v>58</v>
      </c>
      <c r="D11" s="46" t="s">
        <v>59</v>
      </c>
      <c r="E11" s="47" t="s">
        <v>51</v>
      </c>
      <c r="F11" s="48" t="s">
        <v>60</v>
      </c>
      <c r="G11" s="45" t="s">
        <v>61</v>
      </c>
      <c r="H11" s="82">
        <v>10</v>
      </c>
      <c r="I11" s="49">
        <v>6.5</v>
      </c>
      <c r="J11" s="49" t="s">
        <v>36</v>
      </c>
      <c r="K11" s="49">
        <v>6.5</v>
      </c>
      <c r="L11" s="54"/>
      <c r="M11" s="54"/>
      <c r="N11" s="54"/>
      <c r="O11" s="54"/>
      <c r="P11" s="80">
        <v>8</v>
      </c>
      <c r="Q11" s="51">
        <f t="shared" si="0"/>
        <v>7.8</v>
      </c>
      <c r="R11" s="52" t="str">
        <f t="shared" ref="R11:R77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74" si="4">+IF(OR($H11=0,$I11=0,$J11=0,$K11=0),"Không đủ ĐKDT",IF(AND(P11=0,Q11&gt;=4),"Không đạt",""))</f>
        <v/>
      </c>
      <c r="U11" s="41" t="s">
        <v>1557</v>
      </c>
      <c r="V11" s="71"/>
      <c r="W11" s="4"/>
      <c r="X11" s="43" t="str">
        <f t="shared" si="2"/>
        <v>Đạt</v>
      </c>
      <c r="Y11" s="43"/>
      <c r="Z11" s="55"/>
      <c r="AA11" s="55"/>
      <c r="AB11" s="5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>
      <c r="B12" s="44">
        <v>4</v>
      </c>
      <c r="C12" s="45" t="s">
        <v>62</v>
      </c>
      <c r="D12" s="46" t="s">
        <v>63</v>
      </c>
      <c r="E12" s="47" t="s">
        <v>51</v>
      </c>
      <c r="F12" s="48" t="s">
        <v>64</v>
      </c>
      <c r="G12" s="45" t="s">
        <v>65</v>
      </c>
      <c r="H12" s="82">
        <v>10</v>
      </c>
      <c r="I12" s="49">
        <v>7.5</v>
      </c>
      <c r="J12" s="49" t="s">
        <v>36</v>
      </c>
      <c r="K12" s="49">
        <v>7.5</v>
      </c>
      <c r="L12" s="54"/>
      <c r="M12" s="54"/>
      <c r="N12" s="54"/>
      <c r="O12" s="54"/>
      <c r="P12" s="80">
        <v>7</v>
      </c>
      <c r="Q12" s="51">
        <f t="shared" si="0"/>
        <v>7.5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1557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>
      <c r="B13" s="44">
        <v>5</v>
      </c>
      <c r="C13" s="45" t="s">
        <v>66</v>
      </c>
      <c r="D13" s="46" t="s">
        <v>67</v>
      </c>
      <c r="E13" s="47" t="s">
        <v>68</v>
      </c>
      <c r="F13" s="48" t="s">
        <v>69</v>
      </c>
      <c r="G13" s="45" t="s">
        <v>70</v>
      </c>
      <c r="H13" s="82">
        <v>10</v>
      </c>
      <c r="I13" s="49">
        <v>1</v>
      </c>
      <c r="J13" s="49" t="s">
        <v>36</v>
      </c>
      <c r="K13" s="49">
        <v>5</v>
      </c>
      <c r="L13" s="54"/>
      <c r="M13" s="54"/>
      <c r="N13" s="54"/>
      <c r="O13" s="54"/>
      <c r="P13" s="80">
        <v>7</v>
      </c>
      <c r="Q13" s="51">
        <f t="shared" si="0"/>
        <v>6.3</v>
      </c>
      <c r="R13" s="52" t="str">
        <f t="shared" si="3"/>
        <v>C</v>
      </c>
      <c r="S13" s="53" t="str">
        <f t="shared" si="1"/>
        <v>Trung bình</v>
      </c>
      <c r="T13" s="41" t="str">
        <f t="shared" si="4"/>
        <v/>
      </c>
      <c r="U13" s="41" t="s">
        <v>1557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>
      <c r="B14" s="44">
        <v>6</v>
      </c>
      <c r="C14" s="45" t="s">
        <v>71</v>
      </c>
      <c r="D14" s="46" t="s">
        <v>72</v>
      </c>
      <c r="E14" s="47" t="s">
        <v>73</v>
      </c>
      <c r="F14" s="48" t="s">
        <v>74</v>
      </c>
      <c r="G14" s="45" t="s">
        <v>65</v>
      </c>
      <c r="H14" s="82">
        <v>10</v>
      </c>
      <c r="I14" s="49">
        <v>6</v>
      </c>
      <c r="J14" s="49" t="s">
        <v>36</v>
      </c>
      <c r="K14" s="49">
        <v>6</v>
      </c>
      <c r="L14" s="54"/>
      <c r="M14" s="54"/>
      <c r="N14" s="54"/>
      <c r="O14" s="54"/>
      <c r="P14" s="80">
        <v>8</v>
      </c>
      <c r="Q14" s="51">
        <f t="shared" si="0"/>
        <v>7.6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1557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>
      <c r="B15" s="44">
        <v>7</v>
      </c>
      <c r="C15" s="45" t="s">
        <v>75</v>
      </c>
      <c r="D15" s="46" t="s">
        <v>76</v>
      </c>
      <c r="E15" s="47" t="s">
        <v>77</v>
      </c>
      <c r="F15" s="48" t="s">
        <v>78</v>
      </c>
      <c r="G15" s="45" t="s">
        <v>79</v>
      </c>
      <c r="H15" s="82">
        <v>9</v>
      </c>
      <c r="I15" s="49">
        <v>5</v>
      </c>
      <c r="J15" s="49" t="s">
        <v>36</v>
      </c>
      <c r="K15" s="49">
        <v>5</v>
      </c>
      <c r="L15" s="54"/>
      <c r="M15" s="54"/>
      <c r="N15" s="54"/>
      <c r="O15" s="54"/>
      <c r="P15" s="80">
        <v>8</v>
      </c>
      <c r="Q15" s="51">
        <f t="shared" si="0"/>
        <v>7.2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1557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>
      <c r="B16" s="44">
        <v>8</v>
      </c>
      <c r="C16" s="45" t="s">
        <v>80</v>
      </c>
      <c r="D16" s="46" t="s">
        <v>81</v>
      </c>
      <c r="E16" s="47" t="s">
        <v>82</v>
      </c>
      <c r="F16" s="48" t="s">
        <v>83</v>
      </c>
      <c r="G16" s="45" t="s">
        <v>57</v>
      </c>
      <c r="H16" s="82">
        <v>10</v>
      </c>
      <c r="I16" s="49">
        <v>8</v>
      </c>
      <c r="J16" s="49" t="s">
        <v>36</v>
      </c>
      <c r="K16" s="49">
        <v>8</v>
      </c>
      <c r="L16" s="54"/>
      <c r="M16" s="54"/>
      <c r="N16" s="54"/>
      <c r="O16" s="54"/>
      <c r="P16" s="80">
        <v>7</v>
      </c>
      <c r="Q16" s="51">
        <f t="shared" si="0"/>
        <v>7.6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1557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>
      <c r="B17" s="44">
        <v>9</v>
      </c>
      <c r="C17" s="45" t="s">
        <v>84</v>
      </c>
      <c r="D17" s="46" t="s">
        <v>85</v>
      </c>
      <c r="E17" s="47" t="s">
        <v>82</v>
      </c>
      <c r="F17" s="48" t="s">
        <v>86</v>
      </c>
      <c r="G17" s="45" t="s">
        <v>65</v>
      </c>
      <c r="H17" s="82">
        <v>10</v>
      </c>
      <c r="I17" s="49">
        <v>4</v>
      </c>
      <c r="J17" s="49" t="s">
        <v>36</v>
      </c>
      <c r="K17" s="49">
        <v>4</v>
      </c>
      <c r="L17" s="54"/>
      <c r="M17" s="54"/>
      <c r="N17" s="54"/>
      <c r="O17" s="54"/>
      <c r="P17" s="80">
        <v>8</v>
      </c>
      <c r="Q17" s="51">
        <f t="shared" si="0"/>
        <v>7</v>
      </c>
      <c r="R17" s="52" t="str">
        <f t="shared" si="3"/>
        <v>B</v>
      </c>
      <c r="S17" s="53" t="str">
        <f t="shared" si="1"/>
        <v>Khá</v>
      </c>
      <c r="T17" s="41" t="str">
        <f t="shared" si="4"/>
        <v/>
      </c>
      <c r="U17" s="41" t="s">
        <v>1557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>
      <c r="B18" s="44">
        <v>10</v>
      </c>
      <c r="C18" s="45" t="s">
        <v>87</v>
      </c>
      <c r="D18" s="46" t="s">
        <v>88</v>
      </c>
      <c r="E18" s="47" t="s">
        <v>89</v>
      </c>
      <c r="F18" s="48" t="s">
        <v>90</v>
      </c>
      <c r="G18" s="45" t="s">
        <v>70</v>
      </c>
      <c r="H18" s="82">
        <v>10</v>
      </c>
      <c r="I18" s="49">
        <v>7.5</v>
      </c>
      <c r="J18" s="49" t="s">
        <v>36</v>
      </c>
      <c r="K18" s="49">
        <v>7.5</v>
      </c>
      <c r="L18" s="54"/>
      <c r="M18" s="54"/>
      <c r="N18" s="54"/>
      <c r="O18" s="54"/>
      <c r="P18" s="80">
        <v>8</v>
      </c>
      <c r="Q18" s="51">
        <f t="shared" si="0"/>
        <v>8.1</v>
      </c>
      <c r="R18" s="52" t="str">
        <f t="shared" si="3"/>
        <v>B+</v>
      </c>
      <c r="S18" s="53" t="str">
        <f t="shared" si="1"/>
        <v>Khá</v>
      </c>
      <c r="T18" s="41" t="str">
        <f t="shared" si="4"/>
        <v/>
      </c>
      <c r="U18" s="41" t="s">
        <v>1557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>
      <c r="B19" s="44">
        <v>11</v>
      </c>
      <c r="C19" s="45" t="s">
        <v>91</v>
      </c>
      <c r="D19" s="46" t="s">
        <v>92</v>
      </c>
      <c r="E19" s="47" t="s">
        <v>89</v>
      </c>
      <c r="F19" s="48" t="s">
        <v>93</v>
      </c>
      <c r="G19" s="45" t="s">
        <v>61</v>
      </c>
      <c r="H19" s="82">
        <v>9</v>
      </c>
      <c r="I19" s="49">
        <v>6</v>
      </c>
      <c r="J19" s="49" t="s">
        <v>36</v>
      </c>
      <c r="K19" s="49">
        <v>6</v>
      </c>
      <c r="L19" s="54"/>
      <c r="M19" s="54"/>
      <c r="N19" s="54"/>
      <c r="O19" s="54"/>
      <c r="P19" s="80">
        <v>8</v>
      </c>
      <c r="Q19" s="51">
        <f t="shared" si="0"/>
        <v>7.5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1557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>
      <c r="B20" s="44">
        <v>12</v>
      </c>
      <c r="C20" s="45" t="s">
        <v>94</v>
      </c>
      <c r="D20" s="46" t="s">
        <v>95</v>
      </c>
      <c r="E20" s="47" t="s">
        <v>96</v>
      </c>
      <c r="F20" s="48" t="s">
        <v>97</v>
      </c>
      <c r="G20" s="45" t="s">
        <v>57</v>
      </c>
      <c r="H20" s="82">
        <v>10</v>
      </c>
      <c r="I20" s="49">
        <v>6.5</v>
      </c>
      <c r="J20" s="49" t="s">
        <v>36</v>
      </c>
      <c r="K20" s="49">
        <v>6.5</v>
      </c>
      <c r="L20" s="54"/>
      <c r="M20" s="54"/>
      <c r="N20" s="54"/>
      <c r="O20" s="54"/>
      <c r="P20" s="80">
        <v>8</v>
      </c>
      <c r="Q20" s="51">
        <f t="shared" si="0"/>
        <v>7.8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1557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>
      <c r="B21" s="44">
        <v>13</v>
      </c>
      <c r="C21" s="45" t="s">
        <v>98</v>
      </c>
      <c r="D21" s="46" t="s">
        <v>99</v>
      </c>
      <c r="E21" s="47" t="s">
        <v>100</v>
      </c>
      <c r="F21" s="48" t="s">
        <v>101</v>
      </c>
      <c r="G21" s="45" t="s">
        <v>53</v>
      </c>
      <c r="H21" s="82">
        <v>10</v>
      </c>
      <c r="I21" s="49">
        <v>5</v>
      </c>
      <c r="J21" s="49" t="s">
        <v>36</v>
      </c>
      <c r="K21" s="49">
        <v>5</v>
      </c>
      <c r="L21" s="54"/>
      <c r="M21" s="54"/>
      <c r="N21" s="54"/>
      <c r="O21" s="54"/>
      <c r="P21" s="80">
        <v>5</v>
      </c>
      <c r="Q21" s="51">
        <f t="shared" si="0"/>
        <v>5.5</v>
      </c>
      <c r="R21" s="52" t="str">
        <f t="shared" si="3"/>
        <v>C</v>
      </c>
      <c r="S21" s="53" t="str">
        <f t="shared" si="1"/>
        <v>Trung bình</v>
      </c>
      <c r="T21" s="41" t="str">
        <f t="shared" si="4"/>
        <v/>
      </c>
      <c r="U21" s="41" t="s">
        <v>1557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>
      <c r="B22" s="44">
        <v>14</v>
      </c>
      <c r="C22" s="45" t="s">
        <v>102</v>
      </c>
      <c r="D22" s="46" t="s">
        <v>103</v>
      </c>
      <c r="E22" s="47" t="s">
        <v>104</v>
      </c>
      <c r="F22" s="48" t="s">
        <v>105</v>
      </c>
      <c r="G22" s="45" t="s">
        <v>53</v>
      </c>
      <c r="H22" s="82">
        <v>9</v>
      </c>
      <c r="I22" s="49">
        <v>8</v>
      </c>
      <c r="J22" s="49" t="s">
        <v>36</v>
      </c>
      <c r="K22" s="49">
        <v>8</v>
      </c>
      <c r="L22" s="54"/>
      <c r="M22" s="54"/>
      <c r="N22" s="54"/>
      <c r="O22" s="54"/>
      <c r="P22" s="80">
        <v>9</v>
      </c>
      <c r="Q22" s="51">
        <f t="shared" si="0"/>
        <v>8.6999999999999993</v>
      </c>
      <c r="R22" s="52" t="str">
        <f t="shared" si="3"/>
        <v>A</v>
      </c>
      <c r="S22" s="53" t="str">
        <f t="shared" si="1"/>
        <v>Giỏi</v>
      </c>
      <c r="T22" s="41" t="str">
        <f t="shared" si="4"/>
        <v/>
      </c>
      <c r="U22" s="41" t="s">
        <v>1557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>
      <c r="B23" s="44">
        <v>15</v>
      </c>
      <c r="C23" s="45" t="s">
        <v>106</v>
      </c>
      <c r="D23" s="46" t="s">
        <v>107</v>
      </c>
      <c r="E23" s="47" t="s">
        <v>108</v>
      </c>
      <c r="F23" s="48" t="s">
        <v>109</v>
      </c>
      <c r="G23" s="45" t="s">
        <v>61</v>
      </c>
      <c r="H23" s="82">
        <v>0</v>
      </c>
      <c r="I23" s="49">
        <v>0</v>
      </c>
      <c r="J23" s="49" t="s">
        <v>36</v>
      </c>
      <c r="K23" s="49">
        <v>0</v>
      </c>
      <c r="L23" s="54"/>
      <c r="M23" s="54"/>
      <c r="N23" s="54"/>
      <c r="O23" s="54"/>
      <c r="P23" s="80"/>
      <c r="Q23" s="51">
        <f t="shared" si="0"/>
        <v>0</v>
      </c>
      <c r="R23" s="52" t="str">
        <f t="shared" si="3"/>
        <v>F</v>
      </c>
      <c r="S23" s="53" t="str">
        <f t="shared" si="1"/>
        <v>Kém</v>
      </c>
      <c r="T23" s="41" t="str">
        <f t="shared" si="4"/>
        <v>Không đủ ĐKDT</v>
      </c>
      <c r="U23" s="41" t="s">
        <v>1557</v>
      </c>
      <c r="V23" s="71"/>
      <c r="W23" s="4"/>
      <c r="X23" s="43" t="str">
        <f t="shared" si="2"/>
        <v>Học lại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>
      <c r="B24" s="44">
        <v>16</v>
      </c>
      <c r="C24" s="45" t="s">
        <v>110</v>
      </c>
      <c r="D24" s="46" t="s">
        <v>111</v>
      </c>
      <c r="E24" s="47" t="s">
        <v>108</v>
      </c>
      <c r="F24" s="48" t="s">
        <v>112</v>
      </c>
      <c r="G24" s="45" t="s">
        <v>65</v>
      </c>
      <c r="H24" s="82">
        <v>10</v>
      </c>
      <c r="I24" s="49">
        <v>6.5</v>
      </c>
      <c r="J24" s="49" t="s">
        <v>36</v>
      </c>
      <c r="K24" s="49">
        <v>6.5</v>
      </c>
      <c r="L24" s="54"/>
      <c r="M24" s="54"/>
      <c r="N24" s="54"/>
      <c r="O24" s="54"/>
      <c r="P24" s="80">
        <v>8</v>
      </c>
      <c r="Q24" s="51">
        <f t="shared" si="0"/>
        <v>7.8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1557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>
      <c r="B25" s="44">
        <v>17</v>
      </c>
      <c r="C25" s="45" t="s">
        <v>113</v>
      </c>
      <c r="D25" s="46" t="s">
        <v>111</v>
      </c>
      <c r="E25" s="47" t="s">
        <v>108</v>
      </c>
      <c r="F25" s="48" t="s">
        <v>114</v>
      </c>
      <c r="G25" s="45" t="s">
        <v>57</v>
      </c>
      <c r="H25" s="82">
        <v>9</v>
      </c>
      <c r="I25" s="49">
        <v>4</v>
      </c>
      <c r="J25" s="49" t="s">
        <v>36</v>
      </c>
      <c r="K25" s="49">
        <v>4</v>
      </c>
      <c r="L25" s="54"/>
      <c r="M25" s="54"/>
      <c r="N25" s="54"/>
      <c r="O25" s="54"/>
      <c r="P25" s="80">
        <v>8</v>
      </c>
      <c r="Q25" s="51">
        <f t="shared" si="0"/>
        <v>6.9</v>
      </c>
      <c r="R25" s="52" t="str">
        <f t="shared" si="3"/>
        <v>C+</v>
      </c>
      <c r="S25" s="53" t="str">
        <f t="shared" si="1"/>
        <v>Trung bình</v>
      </c>
      <c r="T25" s="41" t="str">
        <f t="shared" si="4"/>
        <v/>
      </c>
      <c r="U25" s="41" t="s">
        <v>1557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>
      <c r="B26" s="44">
        <v>18</v>
      </c>
      <c r="C26" s="45" t="s">
        <v>115</v>
      </c>
      <c r="D26" s="46" t="s">
        <v>116</v>
      </c>
      <c r="E26" s="47" t="s">
        <v>117</v>
      </c>
      <c r="F26" s="48" t="s">
        <v>118</v>
      </c>
      <c r="G26" s="45" t="s">
        <v>70</v>
      </c>
      <c r="H26" s="82">
        <v>10</v>
      </c>
      <c r="I26" s="49">
        <v>6.5</v>
      </c>
      <c r="J26" s="49" t="s">
        <v>36</v>
      </c>
      <c r="K26" s="49">
        <v>6.5</v>
      </c>
      <c r="L26" s="54"/>
      <c r="M26" s="54"/>
      <c r="N26" s="54"/>
      <c r="O26" s="54"/>
      <c r="P26" s="80">
        <v>7</v>
      </c>
      <c r="Q26" s="51">
        <f t="shared" si="0"/>
        <v>7.2</v>
      </c>
      <c r="R26" s="52" t="str">
        <f t="shared" si="3"/>
        <v>B</v>
      </c>
      <c r="S26" s="53" t="str">
        <f t="shared" si="1"/>
        <v>Khá</v>
      </c>
      <c r="T26" s="41" t="str">
        <f t="shared" si="4"/>
        <v/>
      </c>
      <c r="U26" s="41" t="s">
        <v>1557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>
      <c r="B27" s="44">
        <v>19</v>
      </c>
      <c r="C27" s="45" t="s">
        <v>119</v>
      </c>
      <c r="D27" s="46" t="s">
        <v>120</v>
      </c>
      <c r="E27" s="47" t="s">
        <v>121</v>
      </c>
      <c r="F27" s="48" t="s">
        <v>122</v>
      </c>
      <c r="G27" s="45" t="s">
        <v>57</v>
      </c>
      <c r="H27" s="82">
        <v>9</v>
      </c>
      <c r="I27" s="49">
        <v>7</v>
      </c>
      <c r="J27" s="49" t="s">
        <v>36</v>
      </c>
      <c r="K27" s="49">
        <v>7</v>
      </c>
      <c r="L27" s="54"/>
      <c r="M27" s="54"/>
      <c r="N27" s="54"/>
      <c r="O27" s="54"/>
      <c r="P27" s="80">
        <v>8</v>
      </c>
      <c r="Q27" s="51">
        <f t="shared" si="0"/>
        <v>7.8</v>
      </c>
      <c r="R27" s="52" t="str">
        <f t="shared" si="3"/>
        <v>B</v>
      </c>
      <c r="S27" s="53" t="str">
        <f t="shared" si="1"/>
        <v>Khá</v>
      </c>
      <c r="T27" s="41" t="str">
        <f t="shared" si="4"/>
        <v/>
      </c>
      <c r="U27" s="41" t="s">
        <v>1557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>
      <c r="B28" s="44">
        <v>20</v>
      </c>
      <c r="C28" s="45" t="s">
        <v>123</v>
      </c>
      <c r="D28" s="46" t="s">
        <v>124</v>
      </c>
      <c r="E28" s="47" t="s">
        <v>125</v>
      </c>
      <c r="F28" s="48" t="s">
        <v>126</v>
      </c>
      <c r="G28" s="45" t="s">
        <v>61</v>
      </c>
      <c r="H28" s="82">
        <v>9</v>
      </c>
      <c r="I28" s="49">
        <v>6</v>
      </c>
      <c r="J28" s="49" t="s">
        <v>36</v>
      </c>
      <c r="K28" s="49">
        <v>6</v>
      </c>
      <c r="L28" s="54"/>
      <c r="M28" s="54"/>
      <c r="N28" s="54"/>
      <c r="O28" s="54"/>
      <c r="P28" s="80">
        <v>7</v>
      </c>
      <c r="Q28" s="51">
        <f t="shared" si="0"/>
        <v>6.9</v>
      </c>
      <c r="R28" s="52" t="str">
        <f t="shared" si="3"/>
        <v>C+</v>
      </c>
      <c r="S28" s="53" t="str">
        <f t="shared" si="1"/>
        <v>Trung bình</v>
      </c>
      <c r="T28" s="41" t="str">
        <f t="shared" si="4"/>
        <v/>
      </c>
      <c r="U28" s="41" t="s">
        <v>1557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>
      <c r="B29" s="44">
        <v>21</v>
      </c>
      <c r="C29" s="45" t="s">
        <v>127</v>
      </c>
      <c r="D29" s="46" t="s">
        <v>128</v>
      </c>
      <c r="E29" s="47" t="s">
        <v>129</v>
      </c>
      <c r="F29" s="48" t="s">
        <v>130</v>
      </c>
      <c r="G29" s="45" t="s">
        <v>131</v>
      </c>
      <c r="H29" s="82">
        <v>10</v>
      </c>
      <c r="I29" s="49">
        <v>6.5</v>
      </c>
      <c r="J29" s="49" t="s">
        <v>36</v>
      </c>
      <c r="K29" s="49">
        <v>6.5</v>
      </c>
      <c r="L29" s="54"/>
      <c r="M29" s="54"/>
      <c r="N29" s="54"/>
      <c r="O29" s="54"/>
      <c r="P29" s="80">
        <v>7</v>
      </c>
      <c r="Q29" s="51">
        <f t="shared" si="0"/>
        <v>7.2</v>
      </c>
      <c r="R29" s="52" t="str">
        <f t="shared" si="3"/>
        <v>B</v>
      </c>
      <c r="S29" s="53" t="str">
        <f t="shared" si="1"/>
        <v>Khá</v>
      </c>
      <c r="T29" s="41" t="str">
        <f t="shared" si="4"/>
        <v/>
      </c>
      <c r="U29" s="41" t="s">
        <v>1557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>
      <c r="B30" s="44">
        <v>22</v>
      </c>
      <c r="C30" s="45" t="s">
        <v>132</v>
      </c>
      <c r="D30" s="46" t="s">
        <v>92</v>
      </c>
      <c r="E30" s="47" t="s">
        <v>133</v>
      </c>
      <c r="F30" s="48" t="s">
        <v>134</v>
      </c>
      <c r="G30" s="45" t="s">
        <v>135</v>
      </c>
      <c r="H30" s="82">
        <v>10</v>
      </c>
      <c r="I30" s="49">
        <v>6</v>
      </c>
      <c r="J30" s="49" t="s">
        <v>36</v>
      </c>
      <c r="K30" s="49">
        <v>6</v>
      </c>
      <c r="L30" s="54"/>
      <c r="M30" s="54"/>
      <c r="N30" s="54"/>
      <c r="O30" s="54"/>
      <c r="P30" s="80">
        <v>9</v>
      </c>
      <c r="Q30" s="51">
        <f t="shared" si="0"/>
        <v>8.1999999999999993</v>
      </c>
      <c r="R30" s="52" t="str">
        <f t="shared" si="3"/>
        <v>B+</v>
      </c>
      <c r="S30" s="53" t="str">
        <f t="shared" si="1"/>
        <v>Khá</v>
      </c>
      <c r="T30" s="41" t="str">
        <f t="shared" si="4"/>
        <v/>
      </c>
      <c r="U30" s="41" t="s">
        <v>1557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>
      <c r="B31" s="44">
        <v>23</v>
      </c>
      <c r="C31" s="45" t="s">
        <v>136</v>
      </c>
      <c r="D31" s="46" t="s">
        <v>137</v>
      </c>
      <c r="E31" s="47" t="s">
        <v>138</v>
      </c>
      <c r="F31" s="48" t="s">
        <v>139</v>
      </c>
      <c r="G31" s="45" t="s">
        <v>140</v>
      </c>
      <c r="H31" s="82">
        <v>10</v>
      </c>
      <c r="I31" s="49">
        <v>4</v>
      </c>
      <c r="J31" s="49" t="s">
        <v>36</v>
      </c>
      <c r="K31" s="49">
        <v>4</v>
      </c>
      <c r="L31" s="54"/>
      <c r="M31" s="54"/>
      <c r="N31" s="54"/>
      <c r="O31" s="54"/>
      <c r="P31" s="80">
        <v>5</v>
      </c>
      <c r="Q31" s="51">
        <f t="shared" si="0"/>
        <v>5.2</v>
      </c>
      <c r="R31" s="52" t="str">
        <f t="shared" si="3"/>
        <v>D+</v>
      </c>
      <c r="S31" s="53" t="str">
        <f t="shared" si="1"/>
        <v>Trung bình yếu</v>
      </c>
      <c r="T31" s="41" t="str">
        <f t="shared" si="4"/>
        <v/>
      </c>
      <c r="U31" s="41" t="s">
        <v>1557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>
      <c r="B32" s="44">
        <v>24</v>
      </c>
      <c r="C32" s="45" t="s">
        <v>141</v>
      </c>
      <c r="D32" s="46" t="s">
        <v>142</v>
      </c>
      <c r="E32" s="47" t="s">
        <v>138</v>
      </c>
      <c r="F32" s="48" t="s">
        <v>143</v>
      </c>
      <c r="G32" s="45" t="s">
        <v>65</v>
      </c>
      <c r="H32" s="82">
        <v>0</v>
      </c>
      <c r="I32" s="49">
        <v>0</v>
      </c>
      <c r="J32" s="49" t="s">
        <v>36</v>
      </c>
      <c r="K32" s="49">
        <v>0</v>
      </c>
      <c r="L32" s="54"/>
      <c r="M32" s="54"/>
      <c r="N32" s="54"/>
      <c r="O32" s="54"/>
      <c r="P32" s="80"/>
      <c r="Q32" s="51">
        <f t="shared" si="0"/>
        <v>0</v>
      </c>
      <c r="R32" s="52" t="str">
        <f t="shared" si="3"/>
        <v>F</v>
      </c>
      <c r="S32" s="53" t="str">
        <f t="shared" si="1"/>
        <v>Kém</v>
      </c>
      <c r="T32" s="41" t="str">
        <f t="shared" si="4"/>
        <v>Không đủ ĐKDT</v>
      </c>
      <c r="U32" s="41" t="s">
        <v>1557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>
      <c r="B33" s="44">
        <v>25</v>
      </c>
      <c r="C33" s="45" t="s">
        <v>144</v>
      </c>
      <c r="D33" s="46" t="s">
        <v>145</v>
      </c>
      <c r="E33" s="47" t="s">
        <v>146</v>
      </c>
      <c r="F33" s="48" t="s">
        <v>147</v>
      </c>
      <c r="G33" s="45" t="s">
        <v>65</v>
      </c>
      <c r="H33" s="82">
        <v>10</v>
      </c>
      <c r="I33" s="49">
        <v>7.5</v>
      </c>
      <c r="J33" s="49" t="s">
        <v>36</v>
      </c>
      <c r="K33" s="49">
        <v>7.5</v>
      </c>
      <c r="L33" s="54"/>
      <c r="M33" s="54"/>
      <c r="N33" s="54"/>
      <c r="O33" s="54"/>
      <c r="P33" s="80">
        <v>8</v>
      </c>
      <c r="Q33" s="51">
        <f t="shared" si="0"/>
        <v>8.1</v>
      </c>
      <c r="R33" s="52" t="str">
        <f t="shared" si="3"/>
        <v>B+</v>
      </c>
      <c r="S33" s="53" t="str">
        <f t="shared" si="1"/>
        <v>Khá</v>
      </c>
      <c r="T33" s="41" t="str">
        <f t="shared" si="4"/>
        <v/>
      </c>
      <c r="U33" s="41" t="s">
        <v>1557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>
      <c r="B34" s="44">
        <v>26</v>
      </c>
      <c r="C34" s="45" t="s">
        <v>148</v>
      </c>
      <c r="D34" s="46" t="s">
        <v>149</v>
      </c>
      <c r="E34" s="47" t="s">
        <v>146</v>
      </c>
      <c r="F34" s="48" t="s">
        <v>105</v>
      </c>
      <c r="G34" s="45" t="s">
        <v>150</v>
      </c>
      <c r="H34" s="82">
        <v>9</v>
      </c>
      <c r="I34" s="49">
        <v>6</v>
      </c>
      <c r="J34" s="49" t="s">
        <v>36</v>
      </c>
      <c r="K34" s="49">
        <v>6</v>
      </c>
      <c r="L34" s="54"/>
      <c r="M34" s="54"/>
      <c r="N34" s="54"/>
      <c r="O34" s="54"/>
      <c r="P34" s="80">
        <v>7</v>
      </c>
      <c r="Q34" s="51">
        <f t="shared" si="0"/>
        <v>6.9</v>
      </c>
      <c r="R34" s="52" t="str">
        <f t="shared" si="3"/>
        <v>C+</v>
      </c>
      <c r="S34" s="53" t="str">
        <f t="shared" si="1"/>
        <v>Trung bình</v>
      </c>
      <c r="T34" s="41" t="str">
        <f t="shared" si="4"/>
        <v/>
      </c>
      <c r="U34" s="41" t="s">
        <v>1557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>
      <c r="B35" s="44">
        <v>27</v>
      </c>
      <c r="C35" s="45" t="s">
        <v>151</v>
      </c>
      <c r="D35" s="46" t="s">
        <v>152</v>
      </c>
      <c r="E35" s="47" t="s">
        <v>146</v>
      </c>
      <c r="F35" s="48" t="s">
        <v>153</v>
      </c>
      <c r="G35" s="45" t="s">
        <v>131</v>
      </c>
      <c r="H35" s="82">
        <v>9</v>
      </c>
      <c r="I35" s="49">
        <v>6.5</v>
      </c>
      <c r="J35" s="49" t="s">
        <v>36</v>
      </c>
      <c r="K35" s="49">
        <v>6.5</v>
      </c>
      <c r="L35" s="54"/>
      <c r="M35" s="54"/>
      <c r="N35" s="54"/>
      <c r="O35" s="54"/>
      <c r="P35" s="80">
        <v>7</v>
      </c>
      <c r="Q35" s="51">
        <f t="shared" si="0"/>
        <v>7.1</v>
      </c>
      <c r="R35" s="52" t="str">
        <f t="shared" si="3"/>
        <v>B</v>
      </c>
      <c r="S35" s="53" t="str">
        <f t="shared" si="1"/>
        <v>Khá</v>
      </c>
      <c r="T35" s="41" t="str">
        <f t="shared" si="4"/>
        <v/>
      </c>
      <c r="U35" s="41" t="s">
        <v>1557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>
      <c r="B36" s="44">
        <v>28</v>
      </c>
      <c r="C36" s="45" t="s">
        <v>154</v>
      </c>
      <c r="D36" s="46" t="s">
        <v>155</v>
      </c>
      <c r="E36" s="47" t="s">
        <v>156</v>
      </c>
      <c r="F36" s="48" t="s">
        <v>157</v>
      </c>
      <c r="G36" s="45" t="s">
        <v>140</v>
      </c>
      <c r="H36" s="82">
        <v>10</v>
      </c>
      <c r="I36" s="49">
        <v>8.5</v>
      </c>
      <c r="J36" s="49" t="s">
        <v>36</v>
      </c>
      <c r="K36" s="49">
        <v>8.5</v>
      </c>
      <c r="L36" s="54"/>
      <c r="M36" s="54"/>
      <c r="N36" s="54"/>
      <c r="O36" s="54"/>
      <c r="P36" s="80">
        <v>8</v>
      </c>
      <c r="Q36" s="51">
        <f t="shared" si="0"/>
        <v>8.4</v>
      </c>
      <c r="R36" s="52" t="str">
        <f t="shared" si="3"/>
        <v>B+</v>
      </c>
      <c r="S36" s="53" t="str">
        <f t="shared" si="1"/>
        <v>Khá</v>
      </c>
      <c r="T36" s="41" t="str">
        <f t="shared" si="4"/>
        <v/>
      </c>
      <c r="U36" s="41" t="s">
        <v>1557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>
      <c r="B37" s="44">
        <v>29</v>
      </c>
      <c r="C37" s="45" t="s">
        <v>158</v>
      </c>
      <c r="D37" s="46" t="s">
        <v>159</v>
      </c>
      <c r="E37" s="47" t="s">
        <v>156</v>
      </c>
      <c r="F37" s="48" t="s">
        <v>160</v>
      </c>
      <c r="G37" s="45" t="s">
        <v>57</v>
      </c>
      <c r="H37" s="82">
        <v>9</v>
      </c>
      <c r="I37" s="49">
        <v>6</v>
      </c>
      <c r="J37" s="49" t="s">
        <v>36</v>
      </c>
      <c r="K37" s="49">
        <v>6</v>
      </c>
      <c r="L37" s="54"/>
      <c r="M37" s="54"/>
      <c r="N37" s="54"/>
      <c r="O37" s="54"/>
      <c r="P37" s="80">
        <v>4</v>
      </c>
      <c r="Q37" s="51">
        <f t="shared" si="0"/>
        <v>5.0999999999999996</v>
      </c>
      <c r="R37" s="52" t="str">
        <f t="shared" si="3"/>
        <v>D+</v>
      </c>
      <c r="S37" s="53" t="str">
        <f t="shared" si="1"/>
        <v>Trung bình yếu</v>
      </c>
      <c r="T37" s="41" t="str">
        <f t="shared" si="4"/>
        <v/>
      </c>
      <c r="U37" s="41" t="s">
        <v>1557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>
      <c r="B38" s="44">
        <v>30</v>
      </c>
      <c r="C38" s="45" t="s">
        <v>161</v>
      </c>
      <c r="D38" s="46" t="s">
        <v>162</v>
      </c>
      <c r="E38" s="47" t="s">
        <v>156</v>
      </c>
      <c r="F38" s="48" t="s">
        <v>163</v>
      </c>
      <c r="G38" s="45" t="s">
        <v>61</v>
      </c>
      <c r="H38" s="82">
        <v>10</v>
      </c>
      <c r="I38" s="49">
        <v>8</v>
      </c>
      <c r="J38" s="49" t="s">
        <v>36</v>
      </c>
      <c r="K38" s="49">
        <v>8</v>
      </c>
      <c r="L38" s="54"/>
      <c r="M38" s="54"/>
      <c r="N38" s="54"/>
      <c r="O38" s="54"/>
      <c r="P38" s="80">
        <v>8</v>
      </c>
      <c r="Q38" s="51">
        <f t="shared" si="0"/>
        <v>8.1999999999999993</v>
      </c>
      <c r="R38" s="52" t="str">
        <f t="shared" si="3"/>
        <v>B+</v>
      </c>
      <c r="S38" s="53" t="str">
        <f t="shared" si="1"/>
        <v>Khá</v>
      </c>
      <c r="T38" s="41" t="str">
        <f t="shared" si="4"/>
        <v/>
      </c>
      <c r="U38" s="41" t="s">
        <v>1557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>
      <c r="B39" s="44">
        <v>31</v>
      </c>
      <c r="C39" s="45" t="s">
        <v>164</v>
      </c>
      <c r="D39" s="46" t="s">
        <v>165</v>
      </c>
      <c r="E39" s="47" t="s">
        <v>166</v>
      </c>
      <c r="F39" s="48" t="s">
        <v>167</v>
      </c>
      <c r="G39" s="45" t="s">
        <v>65</v>
      </c>
      <c r="H39" s="82">
        <v>10</v>
      </c>
      <c r="I39" s="49">
        <v>8</v>
      </c>
      <c r="J39" s="49" t="s">
        <v>36</v>
      </c>
      <c r="K39" s="49">
        <v>8</v>
      </c>
      <c r="L39" s="54"/>
      <c r="M39" s="54"/>
      <c r="N39" s="54"/>
      <c r="O39" s="54"/>
      <c r="P39" s="80">
        <v>7</v>
      </c>
      <c r="Q39" s="51">
        <f t="shared" si="0"/>
        <v>7.6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1557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>
      <c r="B40" s="44">
        <v>32</v>
      </c>
      <c r="C40" s="45" t="s">
        <v>168</v>
      </c>
      <c r="D40" s="46" t="s">
        <v>169</v>
      </c>
      <c r="E40" s="47" t="s">
        <v>170</v>
      </c>
      <c r="F40" s="48" t="s">
        <v>171</v>
      </c>
      <c r="G40" s="45" t="s">
        <v>140</v>
      </c>
      <c r="H40" s="82">
        <v>10</v>
      </c>
      <c r="I40" s="49">
        <v>5.5</v>
      </c>
      <c r="J40" s="49" t="s">
        <v>36</v>
      </c>
      <c r="K40" s="49">
        <v>5.5</v>
      </c>
      <c r="L40" s="54"/>
      <c r="M40" s="54"/>
      <c r="N40" s="54"/>
      <c r="O40" s="54"/>
      <c r="P40" s="80">
        <v>7</v>
      </c>
      <c r="Q40" s="51">
        <f t="shared" si="0"/>
        <v>6.9</v>
      </c>
      <c r="R40" s="52" t="str">
        <f t="shared" si="3"/>
        <v>C+</v>
      </c>
      <c r="S40" s="53" t="str">
        <f t="shared" si="1"/>
        <v>Trung bình</v>
      </c>
      <c r="T40" s="41" t="str">
        <f t="shared" si="4"/>
        <v/>
      </c>
      <c r="U40" s="41" t="s">
        <v>1557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>
      <c r="B41" s="44">
        <v>33</v>
      </c>
      <c r="C41" s="45" t="s">
        <v>172</v>
      </c>
      <c r="D41" s="46" t="s">
        <v>173</v>
      </c>
      <c r="E41" s="47" t="s">
        <v>174</v>
      </c>
      <c r="F41" s="48" t="s">
        <v>175</v>
      </c>
      <c r="G41" s="45" t="s">
        <v>53</v>
      </c>
      <c r="H41" s="82">
        <v>9</v>
      </c>
      <c r="I41" s="49">
        <v>6</v>
      </c>
      <c r="J41" s="49" t="s">
        <v>36</v>
      </c>
      <c r="K41" s="49">
        <v>6</v>
      </c>
      <c r="L41" s="54"/>
      <c r="M41" s="54"/>
      <c r="N41" s="54"/>
      <c r="O41" s="54"/>
      <c r="P41" s="80">
        <v>8</v>
      </c>
      <c r="Q41" s="51">
        <f t="shared" si="0"/>
        <v>7.5</v>
      </c>
      <c r="R41" s="52" t="str">
        <f t="shared" si="3"/>
        <v>B</v>
      </c>
      <c r="S41" s="53" t="str">
        <f t="shared" si="1"/>
        <v>Khá</v>
      </c>
      <c r="T41" s="41" t="str">
        <f t="shared" si="4"/>
        <v/>
      </c>
      <c r="U41" s="41" t="s">
        <v>1557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>
      <c r="B42" s="44">
        <v>34</v>
      </c>
      <c r="C42" s="45" t="s">
        <v>176</v>
      </c>
      <c r="D42" s="46" t="s">
        <v>177</v>
      </c>
      <c r="E42" s="47" t="s">
        <v>178</v>
      </c>
      <c r="F42" s="48" t="s">
        <v>179</v>
      </c>
      <c r="G42" s="45" t="s">
        <v>65</v>
      </c>
      <c r="H42" s="82">
        <v>10</v>
      </c>
      <c r="I42" s="49">
        <v>6.5</v>
      </c>
      <c r="J42" s="49" t="s">
        <v>36</v>
      </c>
      <c r="K42" s="49">
        <v>6.5</v>
      </c>
      <c r="L42" s="54"/>
      <c r="M42" s="54"/>
      <c r="N42" s="54"/>
      <c r="O42" s="54"/>
      <c r="P42" s="80">
        <v>7</v>
      </c>
      <c r="Q42" s="51">
        <f t="shared" si="0"/>
        <v>7.2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1557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>
      <c r="B43" s="44">
        <v>35</v>
      </c>
      <c r="C43" s="45" t="s">
        <v>180</v>
      </c>
      <c r="D43" s="46" t="s">
        <v>181</v>
      </c>
      <c r="E43" s="47" t="s">
        <v>182</v>
      </c>
      <c r="F43" s="48" t="s">
        <v>183</v>
      </c>
      <c r="G43" s="45" t="s">
        <v>70</v>
      </c>
      <c r="H43" s="82">
        <v>10</v>
      </c>
      <c r="I43" s="49">
        <v>6.5</v>
      </c>
      <c r="J43" s="49" t="s">
        <v>36</v>
      </c>
      <c r="K43" s="49">
        <v>6.5</v>
      </c>
      <c r="L43" s="54"/>
      <c r="M43" s="54"/>
      <c r="N43" s="54"/>
      <c r="O43" s="54"/>
      <c r="P43" s="80">
        <v>8</v>
      </c>
      <c r="Q43" s="51">
        <f t="shared" si="0"/>
        <v>7.8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1557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>
      <c r="B44" s="44">
        <v>36</v>
      </c>
      <c r="C44" s="45" t="s">
        <v>184</v>
      </c>
      <c r="D44" s="46" t="s">
        <v>133</v>
      </c>
      <c r="E44" s="47" t="s">
        <v>185</v>
      </c>
      <c r="F44" s="48" t="s">
        <v>186</v>
      </c>
      <c r="G44" s="45" t="s">
        <v>65</v>
      </c>
      <c r="H44" s="82">
        <v>10</v>
      </c>
      <c r="I44" s="49">
        <v>4</v>
      </c>
      <c r="J44" s="49" t="s">
        <v>36</v>
      </c>
      <c r="K44" s="49">
        <v>4</v>
      </c>
      <c r="L44" s="54"/>
      <c r="M44" s="54"/>
      <c r="N44" s="54"/>
      <c r="O44" s="54"/>
      <c r="P44" s="80">
        <v>7</v>
      </c>
      <c r="Q44" s="51">
        <f t="shared" si="0"/>
        <v>6.4</v>
      </c>
      <c r="R44" s="52" t="str">
        <f t="shared" si="3"/>
        <v>C</v>
      </c>
      <c r="S44" s="53" t="str">
        <f t="shared" si="1"/>
        <v>Trung bình</v>
      </c>
      <c r="T44" s="41" t="str">
        <f t="shared" si="4"/>
        <v/>
      </c>
      <c r="U44" s="41" t="s">
        <v>1557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>
      <c r="B45" s="44">
        <v>37</v>
      </c>
      <c r="C45" s="45" t="s">
        <v>187</v>
      </c>
      <c r="D45" s="46" t="s">
        <v>188</v>
      </c>
      <c r="E45" s="47" t="s">
        <v>185</v>
      </c>
      <c r="F45" s="48" t="s">
        <v>189</v>
      </c>
      <c r="G45" s="45" t="s">
        <v>135</v>
      </c>
      <c r="H45" s="82">
        <v>9</v>
      </c>
      <c r="I45" s="49">
        <v>6</v>
      </c>
      <c r="J45" s="49" t="s">
        <v>36</v>
      </c>
      <c r="K45" s="49">
        <v>6</v>
      </c>
      <c r="L45" s="54"/>
      <c r="M45" s="54"/>
      <c r="N45" s="54"/>
      <c r="O45" s="54"/>
      <c r="P45" s="80">
        <v>8</v>
      </c>
      <c r="Q45" s="51">
        <f t="shared" si="0"/>
        <v>7.5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1557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>
      <c r="B46" s="44">
        <v>38</v>
      </c>
      <c r="C46" s="45" t="s">
        <v>190</v>
      </c>
      <c r="D46" s="46" t="s">
        <v>191</v>
      </c>
      <c r="E46" s="47" t="s">
        <v>192</v>
      </c>
      <c r="F46" s="48" t="s">
        <v>193</v>
      </c>
      <c r="G46" s="45" t="s">
        <v>150</v>
      </c>
      <c r="H46" s="82">
        <v>10</v>
      </c>
      <c r="I46" s="49">
        <v>6.5</v>
      </c>
      <c r="J46" s="49" t="s">
        <v>36</v>
      </c>
      <c r="K46" s="49">
        <v>6.5</v>
      </c>
      <c r="L46" s="54"/>
      <c r="M46" s="54"/>
      <c r="N46" s="54"/>
      <c r="O46" s="54"/>
      <c r="P46" s="80">
        <v>8</v>
      </c>
      <c r="Q46" s="51">
        <f t="shared" si="0"/>
        <v>7.8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41" t="s">
        <v>1557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>
      <c r="B47" s="44">
        <v>39</v>
      </c>
      <c r="C47" s="45" t="s">
        <v>194</v>
      </c>
      <c r="D47" s="46" t="s">
        <v>195</v>
      </c>
      <c r="E47" s="47" t="s">
        <v>196</v>
      </c>
      <c r="F47" s="48" t="s">
        <v>197</v>
      </c>
      <c r="G47" s="45" t="s">
        <v>131</v>
      </c>
      <c r="H47" s="82">
        <v>10</v>
      </c>
      <c r="I47" s="49">
        <v>4</v>
      </c>
      <c r="J47" s="49" t="s">
        <v>36</v>
      </c>
      <c r="K47" s="49">
        <v>4</v>
      </c>
      <c r="L47" s="54"/>
      <c r="M47" s="54"/>
      <c r="N47" s="54"/>
      <c r="O47" s="54"/>
      <c r="P47" s="80">
        <v>9</v>
      </c>
      <c r="Q47" s="51">
        <f t="shared" si="0"/>
        <v>7.6</v>
      </c>
      <c r="R47" s="52" t="str">
        <f t="shared" si="3"/>
        <v>B</v>
      </c>
      <c r="S47" s="53" t="str">
        <f t="shared" si="1"/>
        <v>Khá</v>
      </c>
      <c r="T47" s="41" t="str">
        <f t="shared" si="4"/>
        <v/>
      </c>
      <c r="U47" s="41" t="s">
        <v>1557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>
      <c r="B48" s="44">
        <v>40</v>
      </c>
      <c r="C48" s="45" t="s">
        <v>198</v>
      </c>
      <c r="D48" s="46" t="s">
        <v>199</v>
      </c>
      <c r="E48" s="47" t="s">
        <v>200</v>
      </c>
      <c r="F48" s="48" t="s">
        <v>201</v>
      </c>
      <c r="G48" s="45" t="s">
        <v>79</v>
      </c>
      <c r="H48" s="82">
        <v>9</v>
      </c>
      <c r="I48" s="49">
        <v>6</v>
      </c>
      <c r="J48" s="49" t="s">
        <v>36</v>
      </c>
      <c r="K48" s="49">
        <v>6</v>
      </c>
      <c r="L48" s="54"/>
      <c r="M48" s="54"/>
      <c r="N48" s="54"/>
      <c r="O48" s="54"/>
      <c r="P48" s="80">
        <v>6</v>
      </c>
      <c r="Q48" s="51">
        <f t="shared" si="0"/>
        <v>6.3</v>
      </c>
      <c r="R48" s="52" t="str">
        <f t="shared" si="3"/>
        <v>C</v>
      </c>
      <c r="S48" s="53" t="str">
        <f t="shared" si="1"/>
        <v>Trung bình</v>
      </c>
      <c r="T48" s="41" t="str">
        <f t="shared" si="4"/>
        <v/>
      </c>
      <c r="U48" s="41" t="s">
        <v>1557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>
      <c r="B49" s="44">
        <v>41</v>
      </c>
      <c r="C49" s="45" t="s">
        <v>202</v>
      </c>
      <c r="D49" s="46" t="s">
        <v>203</v>
      </c>
      <c r="E49" s="47" t="s">
        <v>200</v>
      </c>
      <c r="F49" s="48" t="s">
        <v>204</v>
      </c>
      <c r="G49" s="45" t="s">
        <v>57</v>
      </c>
      <c r="H49" s="82">
        <v>10</v>
      </c>
      <c r="I49" s="49">
        <v>8</v>
      </c>
      <c r="J49" s="49" t="s">
        <v>36</v>
      </c>
      <c r="K49" s="49">
        <v>8</v>
      </c>
      <c r="L49" s="54"/>
      <c r="M49" s="54"/>
      <c r="N49" s="54"/>
      <c r="O49" s="54"/>
      <c r="P49" s="80">
        <v>7</v>
      </c>
      <c r="Q49" s="51">
        <f t="shared" si="0"/>
        <v>7.6</v>
      </c>
      <c r="R49" s="52" t="str">
        <f t="shared" si="3"/>
        <v>B</v>
      </c>
      <c r="S49" s="53" t="str">
        <f t="shared" si="1"/>
        <v>Khá</v>
      </c>
      <c r="T49" s="41" t="str">
        <f t="shared" si="4"/>
        <v/>
      </c>
      <c r="U49" s="41" t="s">
        <v>1557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>
      <c r="B50" s="44">
        <v>42</v>
      </c>
      <c r="C50" s="45" t="s">
        <v>205</v>
      </c>
      <c r="D50" s="46" t="s">
        <v>206</v>
      </c>
      <c r="E50" s="47" t="s">
        <v>207</v>
      </c>
      <c r="F50" s="48" t="s">
        <v>114</v>
      </c>
      <c r="G50" s="45" t="s">
        <v>70</v>
      </c>
      <c r="H50" s="82">
        <v>10</v>
      </c>
      <c r="I50" s="49">
        <v>8</v>
      </c>
      <c r="J50" s="49" t="s">
        <v>36</v>
      </c>
      <c r="K50" s="49">
        <v>8.5</v>
      </c>
      <c r="L50" s="54"/>
      <c r="M50" s="54"/>
      <c r="N50" s="54"/>
      <c r="O50" s="54"/>
      <c r="P50" s="80">
        <v>9</v>
      </c>
      <c r="Q50" s="51">
        <f t="shared" si="0"/>
        <v>8.9</v>
      </c>
      <c r="R50" s="52" t="str">
        <f t="shared" si="3"/>
        <v>A</v>
      </c>
      <c r="S50" s="53" t="str">
        <f t="shared" si="1"/>
        <v>Giỏi</v>
      </c>
      <c r="T50" s="41" t="str">
        <f t="shared" si="4"/>
        <v/>
      </c>
      <c r="U50" s="41" t="s">
        <v>1557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>
      <c r="B51" s="44">
        <v>43</v>
      </c>
      <c r="C51" s="45" t="s">
        <v>208</v>
      </c>
      <c r="D51" s="46" t="s">
        <v>209</v>
      </c>
      <c r="E51" s="47" t="s">
        <v>207</v>
      </c>
      <c r="F51" s="48" t="s">
        <v>210</v>
      </c>
      <c r="G51" s="45" t="s">
        <v>57</v>
      </c>
      <c r="H51" s="82">
        <v>10</v>
      </c>
      <c r="I51" s="49">
        <v>5</v>
      </c>
      <c r="J51" s="49" t="s">
        <v>36</v>
      </c>
      <c r="K51" s="49">
        <v>5</v>
      </c>
      <c r="L51" s="54"/>
      <c r="M51" s="54"/>
      <c r="N51" s="54"/>
      <c r="O51" s="54"/>
      <c r="P51" s="80">
        <v>5</v>
      </c>
      <c r="Q51" s="51">
        <f t="shared" si="0"/>
        <v>5.5</v>
      </c>
      <c r="R51" s="52" t="str">
        <f t="shared" si="3"/>
        <v>C</v>
      </c>
      <c r="S51" s="53" t="str">
        <f t="shared" si="1"/>
        <v>Trung bình</v>
      </c>
      <c r="T51" s="41" t="str">
        <f t="shared" si="4"/>
        <v/>
      </c>
      <c r="U51" s="41" t="s">
        <v>1557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>
      <c r="B52" s="44">
        <v>44</v>
      </c>
      <c r="C52" s="45" t="s">
        <v>211</v>
      </c>
      <c r="D52" s="46" t="s">
        <v>92</v>
      </c>
      <c r="E52" s="47" t="s">
        <v>212</v>
      </c>
      <c r="F52" s="48" t="s">
        <v>213</v>
      </c>
      <c r="G52" s="45" t="s">
        <v>131</v>
      </c>
      <c r="H52" s="82">
        <v>10</v>
      </c>
      <c r="I52" s="49">
        <v>5</v>
      </c>
      <c r="J52" s="49" t="s">
        <v>36</v>
      </c>
      <c r="K52" s="49">
        <v>5</v>
      </c>
      <c r="L52" s="54"/>
      <c r="M52" s="54"/>
      <c r="N52" s="54"/>
      <c r="O52" s="54"/>
      <c r="P52" s="80">
        <v>9</v>
      </c>
      <c r="Q52" s="51">
        <f t="shared" si="0"/>
        <v>7.9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1557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>
      <c r="B53" s="44">
        <v>45</v>
      </c>
      <c r="C53" s="45" t="s">
        <v>214</v>
      </c>
      <c r="D53" s="46" t="s">
        <v>215</v>
      </c>
      <c r="E53" s="47" t="s">
        <v>216</v>
      </c>
      <c r="F53" s="48" t="s">
        <v>217</v>
      </c>
      <c r="G53" s="45" t="s">
        <v>65</v>
      </c>
      <c r="H53" s="82">
        <v>7</v>
      </c>
      <c r="I53" s="49">
        <v>8</v>
      </c>
      <c r="J53" s="49" t="s">
        <v>36</v>
      </c>
      <c r="K53" s="49">
        <v>8</v>
      </c>
      <c r="L53" s="54"/>
      <c r="M53" s="54"/>
      <c r="N53" s="54"/>
      <c r="O53" s="54"/>
      <c r="P53" s="80">
        <v>8</v>
      </c>
      <c r="Q53" s="51">
        <f t="shared" si="0"/>
        <v>7.9</v>
      </c>
      <c r="R53" s="52" t="str">
        <f t="shared" si="3"/>
        <v>B</v>
      </c>
      <c r="S53" s="53" t="str">
        <f t="shared" si="1"/>
        <v>Khá</v>
      </c>
      <c r="T53" s="41" t="str">
        <f t="shared" si="4"/>
        <v/>
      </c>
      <c r="U53" s="41" t="s">
        <v>1557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>
      <c r="B54" s="44">
        <v>46</v>
      </c>
      <c r="C54" s="45" t="s">
        <v>218</v>
      </c>
      <c r="D54" s="46" t="s">
        <v>219</v>
      </c>
      <c r="E54" s="47" t="s">
        <v>216</v>
      </c>
      <c r="F54" s="48" t="s">
        <v>220</v>
      </c>
      <c r="G54" s="45" t="s">
        <v>131</v>
      </c>
      <c r="H54" s="82">
        <v>10</v>
      </c>
      <c r="I54" s="49">
        <v>6.5</v>
      </c>
      <c r="J54" s="49" t="s">
        <v>36</v>
      </c>
      <c r="K54" s="49">
        <v>6.5</v>
      </c>
      <c r="L54" s="54"/>
      <c r="M54" s="54"/>
      <c r="N54" s="54"/>
      <c r="O54" s="54"/>
      <c r="P54" s="80">
        <v>5</v>
      </c>
      <c r="Q54" s="51">
        <f t="shared" si="0"/>
        <v>6</v>
      </c>
      <c r="R54" s="52" t="str">
        <f t="shared" si="3"/>
        <v>C</v>
      </c>
      <c r="S54" s="53" t="str">
        <f t="shared" si="1"/>
        <v>Trung bình</v>
      </c>
      <c r="T54" s="41" t="str">
        <f t="shared" si="4"/>
        <v/>
      </c>
      <c r="U54" s="41" t="s">
        <v>1557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>
      <c r="B55" s="44">
        <v>47</v>
      </c>
      <c r="C55" s="45" t="s">
        <v>221</v>
      </c>
      <c r="D55" s="46" t="s">
        <v>222</v>
      </c>
      <c r="E55" s="47" t="s">
        <v>223</v>
      </c>
      <c r="F55" s="48" t="s">
        <v>224</v>
      </c>
      <c r="G55" s="45" t="s">
        <v>150</v>
      </c>
      <c r="H55" s="82">
        <v>9</v>
      </c>
      <c r="I55" s="49">
        <v>4</v>
      </c>
      <c r="J55" s="49" t="s">
        <v>36</v>
      </c>
      <c r="K55" s="49">
        <v>4</v>
      </c>
      <c r="L55" s="54"/>
      <c r="M55" s="54"/>
      <c r="N55" s="54"/>
      <c r="O55" s="54"/>
      <c r="P55" s="80">
        <v>7</v>
      </c>
      <c r="Q55" s="51">
        <f t="shared" si="0"/>
        <v>6.3</v>
      </c>
      <c r="R55" s="52" t="str">
        <f t="shared" si="3"/>
        <v>C</v>
      </c>
      <c r="S55" s="53" t="str">
        <f t="shared" si="1"/>
        <v>Trung bình</v>
      </c>
      <c r="T55" s="41" t="str">
        <f t="shared" si="4"/>
        <v/>
      </c>
      <c r="U55" s="41" t="s">
        <v>1557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>
      <c r="B56" s="44">
        <v>48</v>
      </c>
      <c r="C56" s="45" t="s">
        <v>225</v>
      </c>
      <c r="D56" s="46" t="s">
        <v>226</v>
      </c>
      <c r="E56" s="47" t="s">
        <v>227</v>
      </c>
      <c r="F56" s="48" t="s">
        <v>228</v>
      </c>
      <c r="G56" s="45" t="s">
        <v>229</v>
      </c>
      <c r="H56" s="82">
        <v>10</v>
      </c>
      <c r="I56" s="49">
        <v>7</v>
      </c>
      <c r="J56" s="49" t="s">
        <v>36</v>
      </c>
      <c r="K56" s="49">
        <v>7</v>
      </c>
      <c r="L56" s="54"/>
      <c r="M56" s="54"/>
      <c r="N56" s="54"/>
      <c r="O56" s="54"/>
      <c r="P56" s="80">
        <v>8</v>
      </c>
      <c r="Q56" s="51">
        <f t="shared" si="0"/>
        <v>7.9</v>
      </c>
      <c r="R56" s="52" t="str">
        <f t="shared" si="3"/>
        <v>B</v>
      </c>
      <c r="S56" s="53" t="str">
        <f t="shared" si="1"/>
        <v>Khá</v>
      </c>
      <c r="T56" s="41" t="str">
        <f t="shared" si="4"/>
        <v/>
      </c>
      <c r="U56" s="41" t="s">
        <v>1557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>
      <c r="B57" s="44">
        <v>49</v>
      </c>
      <c r="C57" s="45" t="s">
        <v>230</v>
      </c>
      <c r="D57" s="46" t="s">
        <v>155</v>
      </c>
      <c r="E57" s="47" t="s">
        <v>231</v>
      </c>
      <c r="F57" s="48" t="s">
        <v>232</v>
      </c>
      <c r="G57" s="45" t="s">
        <v>57</v>
      </c>
      <c r="H57" s="82">
        <v>9</v>
      </c>
      <c r="I57" s="49">
        <v>5</v>
      </c>
      <c r="J57" s="49" t="s">
        <v>36</v>
      </c>
      <c r="K57" s="49">
        <v>5</v>
      </c>
      <c r="L57" s="54"/>
      <c r="M57" s="54"/>
      <c r="N57" s="54"/>
      <c r="O57" s="54"/>
      <c r="P57" s="80">
        <v>8</v>
      </c>
      <c r="Q57" s="51">
        <f t="shared" si="0"/>
        <v>7.2</v>
      </c>
      <c r="R57" s="52" t="str">
        <f t="shared" si="3"/>
        <v>B</v>
      </c>
      <c r="S57" s="53" t="str">
        <f t="shared" si="1"/>
        <v>Khá</v>
      </c>
      <c r="T57" s="41" t="str">
        <f t="shared" si="4"/>
        <v/>
      </c>
      <c r="U57" s="41" t="s">
        <v>1557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>
      <c r="B58" s="44">
        <v>50</v>
      </c>
      <c r="C58" s="45" t="s">
        <v>233</v>
      </c>
      <c r="D58" s="46" t="s">
        <v>234</v>
      </c>
      <c r="E58" s="47" t="s">
        <v>231</v>
      </c>
      <c r="F58" s="48" t="s">
        <v>235</v>
      </c>
      <c r="G58" s="45" t="s">
        <v>236</v>
      </c>
      <c r="H58" s="82">
        <v>9</v>
      </c>
      <c r="I58" s="49">
        <v>5</v>
      </c>
      <c r="J58" s="49" t="s">
        <v>36</v>
      </c>
      <c r="K58" s="49">
        <v>5</v>
      </c>
      <c r="L58" s="54"/>
      <c r="M58" s="54"/>
      <c r="N58" s="54"/>
      <c r="O58" s="54"/>
      <c r="P58" s="80">
        <v>7</v>
      </c>
      <c r="Q58" s="51">
        <f t="shared" si="0"/>
        <v>6.6</v>
      </c>
      <c r="R58" s="52" t="str">
        <f t="shared" si="3"/>
        <v>C+</v>
      </c>
      <c r="S58" s="53" t="str">
        <f t="shared" si="1"/>
        <v>Trung bình</v>
      </c>
      <c r="T58" s="41" t="str">
        <f t="shared" si="4"/>
        <v/>
      </c>
      <c r="U58" s="41" t="s">
        <v>1557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>
      <c r="B59" s="44">
        <v>51</v>
      </c>
      <c r="C59" s="45" t="s">
        <v>237</v>
      </c>
      <c r="D59" s="46" t="s">
        <v>238</v>
      </c>
      <c r="E59" s="47" t="s">
        <v>239</v>
      </c>
      <c r="F59" s="48" t="s">
        <v>240</v>
      </c>
      <c r="G59" s="45" t="s">
        <v>131</v>
      </c>
      <c r="H59" s="82">
        <v>9</v>
      </c>
      <c r="I59" s="49">
        <v>7</v>
      </c>
      <c r="J59" s="49" t="s">
        <v>36</v>
      </c>
      <c r="K59" s="49">
        <v>7</v>
      </c>
      <c r="L59" s="54"/>
      <c r="M59" s="54"/>
      <c r="N59" s="54"/>
      <c r="O59" s="54"/>
      <c r="P59" s="80">
        <v>8</v>
      </c>
      <c r="Q59" s="51">
        <f t="shared" si="0"/>
        <v>7.8</v>
      </c>
      <c r="R59" s="52" t="str">
        <f t="shared" si="3"/>
        <v>B</v>
      </c>
      <c r="S59" s="53" t="str">
        <f t="shared" si="1"/>
        <v>Khá</v>
      </c>
      <c r="T59" s="41" t="str">
        <f t="shared" si="4"/>
        <v/>
      </c>
      <c r="U59" s="41" t="s">
        <v>1557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>
      <c r="B60" s="44">
        <v>52</v>
      </c>
      <c r="C60" s="45" t="s">
        <v>241</v>
      </c>
      <c r="D60" s="46" t="s">
        <v>242</v>
      </c>
      <c r="E60" s="47" t="s">
        <v>243</v>
      </c>
      <c r="F60" s="48" t="s">
        <v>244</v>
      </c>
      <c r="G60" s="45" t="s">
        <v>53</v>
      </c>
      <c r="H60" s="82">
        <v>0</v>
      </c>
      <c r="I60" s="49">
        <v>0</v>
      </c>
      <c r="J60" s="49" t="s">
        <v>36</v>
      </c>
      <c r="K60" s="49">
        <v>0</v>
      </c>
      <c r="L60" s="54"/>
      <c r="M60" s="54"/>
      <c r="N60" s="54"/>
      <c r="O60" s="54"/>
      <c r="P60" s="80"/>
      <c r="Q60" s="51">
        <f t="shared" si="0"/>
        <v>0</v>
      </c>
      <c r="R60" s="52" t="str">
        <f t="shared" si="3"/>
        <v>F</v>
      </c>
      <c r="S60" s="53" t="str">
        <f t="shared" si="1"/>
        <v>Kém</v>
      </c>
      <c r="T60" s="41" t="str">
        <f t="shared" si="4"/>
        <v>Không đủ ĐKDT</v>
      </c>
      <c r="U60" s="41" t="s">
        <v>1557</v>
      </c>
      <c r="V60" s="71"/>
      <c r="W60" s="4"/>
      <c r="X60" s="43" t="str">
        <f t="shared" si="2"/>
        <v>Học lại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>
      <c r="B61" s="44">
        <v>53</v>
      </c>
      <c r="C61" s="45" t="s">
        <v>245</v>
      </c>
      <c r="D61" s="46" t="s">
        <v>246</v>
      </c>
      <c r="E61" s="47" t="s">
        <v>247</v>
      </c>
      <c r="F61" s="48" t="s">
        <v>139</v>
      </c>
      <c r="G61" s="45" t="s">
        <v>57</v>
      </c>
      <c r="H61" s="82">
        <v>9</v>
      </c>
      <c r="I61" s="49">
        <v>1</v>
      </c>
      <c r="J61" s="49" t="s">
        <v>36</v>
      </c>
      <c r="K61" s="49">
        <v>1</v>
      </c>
      <c r="L61" s="54"/>
      <c r="M61" s="54"/>
      <c r="N61" s="54"/>
      <c r="O61" s="54"/>
      <c r="P61" s="80">
        <v>0</v>
      </c>
      <c r="Q61" s="51">
        <f t="shared" si="0"/>
        <v>1.2</v>
      </c>
      <c r="R61" s="52" t="str">
        <f t="shared" si="3"/>
        <v>F</v>
      </c>
      <c r="S61" s="53" t="str">
        <f t="shared" si="1"/>
        <v>Kém</v>
      </c>
      <c r="T61" s="41" t="s">
        <v>1561</v>
      </c>
      <c r="U61" s="41" t="s">
        <v>1557</v>
      </c>
      <c r="V61" s="71"/>
      <c r="W61" s="4"/>
      <c r="X61" s="43" t="str">
        <f t="shared" si="2"/>
        <v>Học lại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>
      <c r="B62" s="44">
        <v>54</v>
      </c>
      <c r="C62" s="45" t="s">
        <v>248</v>
      </c>
      <c r="D62" s="46" t="s">
        <v>249</v>
      </c>
      <c r="E62" s="47" t="s">
        <v>247</v>
      </c>
      <c r="F62" s="48" t="s">
        <v>250</v>
      </c>
      <c r="G62" s="45" t="s">
        <v>53</v>
      </c>
      <c r="H62" s="82">
        <v>0</v>
      </c>
      <c r="I62" s="49">
        <v>0</v>
      </c>
      <c r="J62" s="49" t="s">
        <v>36</v>
      </c>
      <c r="K62" s="49">
        <v>0</v>
      </c>
      <c r="L62" s="54"/>
      <c r="M62" s="54"/>
      <c r="N62" s="54"/>
      <c r="O62" s="54"/>
      <c r="P62" s="80"/>
      <c r="Q62" s="51">
        <f t="shared" si="0"/>
        <v>0</v>
      </c>
      <c r="R62" s="52" t="str">
        <f t="shared" si="3"/>
        <v>F</v>
      </c>
      <c r="S62" s="53" t="str">
        <f t="shared" si="1"/>
        <v>Kém</v>
      </c>
      <c r="T62" s="41" t="str">
        <f t="shared" si="4"/>
        <v>Không đủ ĐKDT</v>
      </c>
      <c r="U62" s="41" t="s">
        <v>1557</v>
      </c>
      <c r="V62" s="71"/>
      <c r="W62" s="4"/>
      <c r="X62" s="43" t="str">
        <f t="shared" si="2"/>
        <v>Học lại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>
      <c r="B63" s="44">
        <v>55</v>
      </c>
      <c r="C63" s="45" t="s">
        <v>251</v>
      </c>
      <c r="D63" s="46" t="s">
        <v>92</v>
      </c>
      <c r="E63" s="47" t="s">
        <v>247</v>
      </c>
      <c r="F63" s="48" t="s">
        <v>252</v>
      </c>
      <c r="G63" s="45" t="s">
        <v>79</v>
      </c>
      <c r="H63" s="82">
        <v>10</v>
      </c>
      <c r="I63" s="49">
        <v>6.5</v>
      </c>
      <c r="J63" s="49" t="s">
        <v>36</v>
      </c>
      <c r="K63" s="49">
        <v>6.5</v>
      </c>
      <c r="L63" s="54"/>
      <c r="M63" s="54"/>
      <c r="N63" s="54"/>
      <c r="O63" s="54"/>
      <c r="P63" s="80">
        <v>8</v>
      </c>
      <c r="Q63" s="51">
        <f t="shared" si="0"/>
        <v>7.8</v>
      </c>
      <c r="R63" s="52" t="str">
        <f t="shared" si="3"/>
        <v>B</v>
      </c>
      <c r="S63" s="53" t="str">
        <f t="shared" si="1"/>
        <v>Khá</v>
      </c>
      <c r="T63" s="41" t="str">
        <f t="shared" si="4"/>
        <v/>
      </c>
      <c r="U63" s="41" t="s">
        <v>1557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>
      <c r="B64" s="44">
        <v>56</v>
      </c>
      <c r="C64" s="45" t="s">
        <v>253</v>
      </c>
      <c r="D64" s="46" t="s">
        <v>169</v>
      </c>
      <c r="E64" s="47" t="s">
        <v>254</v>
      </c>
      <c r="F64" s="48" t="s">
        <v>255</v>
      </c>
      <c r="G64" s="45" t="s">
        <v>79</v>
      </c>
      <c r="H64" s="82">
        <v>10</v>
      </c>
      <c r="I64" s="49">
        <v>6.5</v>
      </c>
      <c r="J64" s="49" t="s">
        <v>36</v>
      </c>
      <c r="K64" s="49">
        <v>6.5</v>
      </c>
      <c r="L64" s="54"/>
      <c r="M64" s="54"/>
      <c r="N64" s="54"/>
      <c r="O64" s="54"/>
      <c r="P64" s="80">
        <v>5</v>
      </c>
      <c r="Q64" s="51">
        <f t="shared" si="0"/>
        <v>6</v>
      </c>
      <c r="R64" s="52" t="str">
        <f t="shared" si="3"/>
        <v>C</v>
      </c>
      <c r="S64" s="53" t="str">
        <f t="shared" si="1"/>
        <v>Trung bình</v>
      </c>
      <c r="T64" s="41" t="str">
        <f t="shared" si="4"/>
        <v/>
      </c>
      <c r="U64" s="41" t="s">
        <v>1557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>
      <c r="B65" s="44">
        <v>57</v>
      </c>
      <c r="C65" s="45" t="s">
        <v>256</v>
      </c>
      <c r="D65" s="46" t="s">
        <v>257</v>
      </c>
      <c r="E65" s="47" t="s">
        <v>254</v>
      </c>
      <c r="F65" s="48" t="s">
        <v>64</v>
      </c>
      <c r="G65" s="45" t="s">
        <v>61</v>
      </c>
      <c r="H65" s="82">
        <v>10</v>
      </c>
      <c r="I65" s="49">
        <v>6</v>
      </c>
      <c r="J65" s="49" t="s">
        <v>36</v>
      </c>
      <c r="K65" s="49">
        <v>6</v>
      </c>
      <c r="L65" s="54"/>
      <c r="M65" s="54"/>
      <c r="N65" s="54"/>
      <c r="O65" s="54"/>
      <c r="P65" s="80">
        <v>8</v>
      </c>
      <c r="Q65" s="51">
        <f t="shared" si="0"/>
        <v>7.6</v>
      </c>
      <c r="R65" s="52" t="str">
        <f t="shared" si="3"/>
        <v>B</v>
      </c>
      <c r="S65" s="53" t="str">
        <f t="shared" si="1"/>
        <v>Khá</v>
      </c>
      <c r="T65" s="41" t="str">
        <f t="shared" si="4"/>
        <v/>
      </c>
      <c r="U65" s="41" t="s">
        <v>1557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>
      <c r="B66" s="44">
        <v>58</v>
      </c>
      <c r="C66" s="45" t="s">
        <v>258</v>
      </c>
      <c r="D66" s="46" t="s">
        <v>259</v>
      </c>
      <c r="E66" s="47" t="s">
        <v>260</v>
      </c>
      <c r="F66" s="48" t="s">
        <v>261</v>
      </c>
      <c r="G66" s="45" t="s">
        <v>131</v>
      </c>
      <c r="H66" s="82">
        <v>10</v>
      </c>
      <c r="I66" s="49">
        <v>6.5</v>
      </c>
      <c r="J66" s="49" t="s">
        <v>36</v>
      </c>
      <c r="K66" s="49">
        <v>6.5</v>
      </c>
      <c r="L66" s="54"/>
      <c r="M66" s="54"/>
      <c r="N66" s="54"/>
      <c r="O66" s="54"/>
      <c r="P66" s="80">
        <v>7</v>
      </c>
      <c r="Q66" s="51">
        <f t="shared" si="0"/>
        <v>7.2</v>
      </c>
      <c r="R66" s="52" t="str">
        <f t="shared" si="3"/>
        <v>B</v>
      </c>
      <c r="S66" s="53" t="str">
        <f t="shared" si="1"/>
        <v>Khá</v>
      </c>
      <c r="T66" s="41" t="str">
        <f t="shared" si="4"/>
        <v/>
      </c>
      <c r="U66" s="41" t="s">
        <v>1557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>
      <c r="B67" s="44">
        <v>59</v>
      </c>
      <c r="C67" s="45" t="s">
        <v>262</v>
      </c>
      <c r="D67" s="46" t="s">
        <v>259</v>
      </c>
      <c r="E67" s="47" t="s">
        <v>263</v>
      </c>
      <c r="F67" s="48" t="s">
        <v>264</v>
      </c>
      <c r="G67" s="45" t="s">
        <v>57</v>
      </c>
      <c r="H67" s="82">
        <v>9</v>
      </c>
      <c r="I67" s="49">
        <v>6.5</v>
      </c>
      <c r="J67" s="49" t="s">
        <v>36</v>
      </c>
      <c r="K67" s="49">
        <v>6.5</v>
      </c>
      <c r="L67" s="54"/>
      <c r="M67" s="54"/>
      <c r="N67" s="54"/>
      <c r="O67" s="54"/>
      <c r="P67" s="80">
        <v>7</v>
      </c>
      <c r="Q67" s="51">
        <f t="shared" si="0"/>
        <v>7.1</v>
      </c>
      <c r="R67" s="52" t="str">
        <f t="shared" si="3"/>
        <v>B</v>
      </c>
      <c r="S67" s="53" t="str">
        <f t="shared" si="1"/>
        <v>Khá</v>
      </c>
      <c r="T67" s="41" t="str">
        <f t="shared" si="4"/>
        <v/>
      </c>
      <c r="U67" s="41" t="s">
        <v>1557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>
      <c r="B68" s="44">
        <v>60</v>
      </c>
      <c r="C68" s="45" t="s">
        <v>265</v>
      </c>
      <c r="D68" s="46" t="s">
        <v>266</v>
      </c>
      <c r="E68" s="47" t="s">
        <v>267</v>
      </c>
      <c r="F68" s="48" t="s">
        <v>268</v>
      </c>
      <c r="G68" s="45" t="s">
        <v>135</v>
      </c>
      <c r="H68" s="82">
        <v>10</v>
      </c>
      <c r="I68" s="49">
        <v>5</v>
      </c>
      <c r="J68" s="49" t="s">
        <v>36</v>
      </c>
      <c r="K68" s="49">
        <v>5</v>
      </c>
      <c r="L68" s="54"/>
      <c r="M68" s="54"/>
      <c r="N68" s="54"/>
      <c r="O68" s="54"/>
      <c r="P68" s="80">
        <v>8</v>
      </c>
      <c r="Q68" s="51">
        <f t="shared" si="0"/>
        <v>7.3</v>
      </c>
      <c r="R68" s="52" t="str">
        <f t="shared" si="3"/>
        <v>B</v>
      </c>
      <c r="S68" s="53" t="str">
        <f t="shared" si="1"/>
        <v>Khá</v>
      </c>
      <c r="T68" s="41" t="str">
        <f t="shared" si="4"/>
        <v/>
      </c>
      <c r="U68" s="41" t="s">
        <v>1557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>
      <c r="B69" s="44">
        <v>61</v>
      </c>
      <c r="C69" s="45" t="s">
        <v>269</v>
      </c>
      <c r="D69" s="46" t="s">
        <v>92</v>
      </c>
      <c r="E69" s="47" t="s">
        <v>270</v>
      </c>
      <c r="F69" s="48" t="s">
        <v>271</v>
      </c>
      <c r="G69" s="45" t="s">
        <v>140</v>
      </c>
      <c r="H69" s="82">
        <v>9</v>
      </c>
      <c r="I69" s="49">
        <v>9</v>
      </c>
      <c r="J69" s="49" t="s">
        <v>36</v>
      </c>
      <c r="K69" s="49">
        <v>10</v>
      </c>
      <c r="L69" s="54"/>
      <c r="M69" s="54"/>
      <c r="N69" s="54"/>
      <c r="O69" s="54"/>
      <c r="P69" s="80">
        <v>8</v>
      </c>
      <c r="Q69" s="51">
        <f t="shared" si="0"/>
        <v>8.6</v>
      </c>
      <c r="R69" s="52" t="str">
        <f t="shared" si="3"/>
        <v>A</v>
      </c>
      <c r="S69" s="53" t="str">
        <f t="shared" si="1"/>
        <v>Giỏi</v>
      </c>
      <c r="T69" s="41" t="str">
        <f t="shared" si="4"/>
        <v/>
      </c>
      <c r="U69" s="41" t="s">
        <v>1557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>
      <c r="B70" s="44">
        <v>62</v>
      </c>
      <c r="C70" s="45" t="s">
        <v>272</v>
      </c>
      <c r="D70" s="46" t="s">
        <v>273</v>
      </c>
      <c r="E70" s="47" t="s">
        <v>274</v>
      </c>
      <c r="F70" s="48" t="s">
        <v>275</v>
      </c>
      <c r="G70" s="45" t="s">
        <v>140</v>
      </c>
      <c r="H70" s="82">
        <v>10</v>
      </c>
      <c r="I70" s="49">
        <v>5</v>
      </c>
      <c r="J70" s="49" t="s">
        <v>36</v>
      </c>
      <c r="K70" s="49">
        <v>5</v>
      </c>
      <c r="L70" s="54"/>
      <c r="M70" s="54"/>
      <c r="N70" s="54"/>
      <c r="O70" s="54"/>
      <c r="P70" s="80">
        <v>9</v>
      </c>
      <c r="Q70" s="51">
        <f t="shared" si="0"/>
        <v>7.9</v>
      </c>
      <c r="R70" s="52" t="str">
        <f t="shared" si="3"/>
        <v>B</v>
      </c>
      <c r="S70" s="53" t="str">
        <f t="shared" si="1"/>
        <v>Khá</v>
      </c>
      <c r="T70" s="41" t="str">
        <f t="shared" si="4"/>
        <v/>
      </c>
      <c r="U70" s="41" t="s">
        <v>1557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>
      <c r="B71" s="44">
        <v>63</v>
      </c>
      <c r="C71" s="45" t="s">
        <v>276</v>
      </c>
      <c r="D71" s="46" t="s">
        <v>277</v>
      </c>
      <c r="E71" s="47" t="s">
        <v>274</v>
      </c>
      <c r="F71" s="48" t="s">
        <v>278</v>
      </c>
      <c r="G71" s="45" t="s">
        <v>150</v>
      </c>
      <c r="H71" s="82">
        <v>9</v>
      </c>
      <c r="I71" s="49">
        <v>4</v>
      </c>
      <c r="J71" s="49" t="s">
        <v>36</v>
      </c>
      <c r="K71" s="49">
        <v>4</v>
      </c>
      <c r="L71" s="54"/>
      <c r="M71" s="54"/>
      <c r="N71" s="54"/>
      <c r="O71" s="54"/>
      <c r="P71" s="80">
        <v>6</v>
      </c>
      <c r="Q71" s="51">
        <f t="shared" si="0"/>
        <v>5.7</v>
      </c>
      <c r="R71" s="52" t="str">
        <f t="shared" si="3"/>
        <v>C</v>
      </c>
      <c r="S71" s="53" t="str">
        <f t="shared" si="1"/>
        <v>Trung bình</v>
      </c>
      <c r="T71" s="41" t="str">
        <f t="shared" si="4"/>
        <v/>
      </c>
      <c r="U71" s="41" t="s">
        <v>1557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18.75" customHeight="1">
      <c r="B72" s="44">
        <v>64</v>
      </c>
      <c r="C72" s="45" t="s">
        <v>279</v>
      </c>
      <c r="D72" s="46" t="s">
        <v>92</v>
      </c>
      <c r="E72" s="47" t="s">
        <v>280</v>
      </c>
      <c r="F72" s="48" t="s">
        <v>281</v>
      </c>
      <c r="G72" s="45" t="s">
        <v>79</v>
      </c>
      <c r="H72" s="82">
        <v>10</v>
      </c>
      <c r="I72" s="49">
        <v>4</v>
      </c>
      <c r="J72" s="49" t="s">
        <v>36</v>
      </c>
      <c r="K72" s="49">
        <v>4</v>
      </c>
      <c r="L72" s="54"/>
      <c r="M72" s="54"/>
      <c r="N72" s="54"/>
      <c r="O72" s="54"/>
      <c r="P72" s="80">
        <v>6</v>
      </c>
      <c r="Q72" s="51">
        <f t="shared" si="0"/>
        <v>5.8</v>
      </c>
      <c r="R72" s="52" t="str">
        <f t="shared" si="3"/>
        <v>C</v>
      </c>
      <c r="S72" s="53" t="str">
        <f t="shared" si="1"/>
        <v>Trung bình</v>
      </c>
      <c r="T72" s="41" t="str">
        <f t="shared" si="4"/>
        <v/>
      </c>
      <c r="U72" s="41" t="s">
        <v>1557</v>
      </c>
      <c r="V72" s="71"/>
      <c r="W72" s="4"/>
      <c r="X72" s="43" t="str">
        <f t="shared" si="2"/>
        <v>Đạt</v>
      </c>
      <c r="Y72" s="4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61"/>
    </row>
    <row r="73" spans="1:40" ht="18.75" customHeight="1">
      <c r="B73" s="44">
        <v>65</v>
      </c>
      <c r="C73" s="45" t="s">
        <v>282</v>
      </c>
      <c r="D73" s="46" t="s">
        <v>283</v>
      </c>
      <c r="E73" s="47" t="s">
        <v>284</v>
      </c>
      <c r="F73" s="48" t="s">
        <v>285</v>
      </c>
      <c r="G73" s="45" t="s">
        <v>135</v>
      </c>
      <c r="H73" s="82">
        <v>9</v>
      </c>
      <c r="I73" s="49">
        <v>5</v>
      </c>
      <c r="J73" s="49" t="s">
        <v>36</v>
      </c>
      <c r="K73" s="49">
        <v>5</v>
      </c>
      <c r="L73" s="54"/>
      <c r="M73" s="54"/>
      <c r="N73" s="54"/>
      <c r="O73" s="54"/>
      <c r="P73" s="80">
        <v>8</v>
      </c>
      <c r="Q73" s="51">
        <f t="shared" ref="Q73:Q77" si="5">ROUND(SUMPRODUCT(H73:P73,$H$8:$P$8)/100,1)</f>
        <v>7.2</v>
      </c>
      <c r="R73" s="52" t="str">
        <f t="shared" si="3"/>
        <v>B</v>
      </c>
      <c r="S73" s="53" t="str">
        <f t="shared" si="1"/>
        <v>Khá</v>
      </c>
      <c r="T73" s="41" t="str">
        <f t="shared" si="4"/>
        <v/>
      </c>
      <c r="U73" s="41" t="s">
        <v>1557</v>
      </c>
      <c r="V73" s="71"/>
      <c r="W73" s="4"/>
      <c r="X73" s="43" t="str">
        <f t="shared" si="2"/>
        <v>Đạt</v>
      </c>
      <c r="Y73" s="4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61"/>
    </row>
    <row r="74" spans="1:40" ht="18.75" customHeight="1">
      <c r="B74" s="44">
        <v>66</v>
      </c>
      <c r="C74" s="45" t="s">
        <v>286</v>
      </c>
      <c r="D74" s="46" t="s">
        <v>287</v>
      </c>
      <c r="E74" s="47" t="s">
        <v>288</v>
      </c>
      <c r="F74" s="48" t="s">
        <v>289</v>
      </c>
      <c r="G74" s="45" t="s">
        <v>290</v>
      </c>
      <c r="H74" s="82">
        <v>0</v>
      </c>
      <c r="I74" s="49">
        <v>0</v>
      </c>
      <c r="J74" s="49" t="s">
        <v>36</v>
      </c>
      <c r="K74" s="49">
        <v>0</v>
      </c>
      <c r="L74" s="54"/>
      <c r="M74" s="54"/>
      <c r="N74" s="54"/>
      <c r="O74" s="54"/>
      <c r="P74" s="80"/>
      <c r="Q74" s="51">
        <f t="shared" si="5"/>
        <v>0</v>
      </c>
      <c r="R74" s="52" t="str">
        <f t="shared" si="3"/>
        <v>F</v>
      </c>
      <c r="S74" s="53" t="str">
        <f t="shared" si="1"/>
        <v>Kém</v>
      </c>
      <c r="T74" s="41" t="str">
        <f t="shared" si="4"/>
        <v>Không đủ ĐKDT</v>
      </c>
      <c r="U74" s="41" t="s">
        <v>1557</v>
      </c>
      <c r="V74" s="71"/>
      <c r="W74" s="4"/>
      <c r="X74" s="43" t="str">
        <f t="shared" ref="X74:X77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Học lại</v>
      </c>
      <c r="Y74" s="4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61"/>
    </row>
    <row r="75" spans="1:40" ht="18.75" customHeight="1">
      <c r="B75" s="44">
        <v>67</v>
      </c>
      <c r="C75" s="45" t="s">
        <v>291</v>
      </c>
      <c r="D75" s="46" t="s">
        <v>292</v>
      </c>
      <c r="E75" s="47" t="s">
        <v>293</v>
      </c>
      <c r="F75" s="48" t="s">
        <v>294</v>
      </c>
      <c r="G75" s="45" t="s">
        <v>61</v>
      </c>
      <c r="H75" s="82">
        <v>9</v>
      </c>
      <c r="I75" s="49">
        <v>6</v>
      </c>
      <c r="J75" s="49" t="s">
        <v>36</v>
      </c>
      <c r="K75" s="49">
        <v>6</v>
      </c>
      <c r="L75" s="54"/>
      <c r="M75" s="54"/>
      <c r="N75" s="54"/>
      <c r="O75" s="54"/>
      <c r="P75" s="80">
        <v>6</v>
      </c>
      <c r="Q75" s="51">
        <f t="shared" si="5"/>
        <v>6.3</v>
      </c>
      <c r="R75" s="52" t="str">
        <f t="shared" si="3"/>
        <v>C</v>
      </c>
      <c r="S75" s="53" t="str">
        <f t="shared" si="1"/>
        <v>Trung bình</v>
      </c>
      <c r="T75" s="41" t="str">
        <f t="shared" ref="T75:T77" si="7">+IF(OR($H75=0,$I75=0,$J75=0,$K75=0),"Không đủ ĐKDT",IF(AND(P75=0,Q75&gt;=4),"Không đạt",""))</f>
        <v/>
      </c>
      <c r="U75" s="41" t="s">
        <v>1557</v>
      </c>
      <c r="V75" s="71"/>
      <c r="W75" s="4"/>
      <c r="X75" s="43" t="str">
        <f t="shared" si="6"/>
        <v>Đạt</v>
      </c>
      <c r="Y75" s="4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61"/>
    </row>
    <row r="76" spans="1:40" ht="18.75" customHeight="1">
      <c r="B76" s="44">
        <v>68</v>
      </c>
      <c r="C76" s="45" t="s">
        <v>295</v>
      </c>
      <c r="D76" s="46" t="s">
        <v>296</v>
      </c>
      <c r="E76" s="47" t="s">
        <v>297</v>
      </c>
      <c r="F76" s="48" t="s">
        <v>298</v>
      </c>
      <c r="G76" s="45" t="s">
        <v>61</v>
      </c>
      <c r="H76" s="82">
        <v>10</v>
      </c>
      <c r="I76" s="49">
        <v>6</v>
      </c>
      <c r="J76" s="49" t="s">
        <v>36</v>
      </c>
      <c r="K76" s="49">
        <v>6</v>
      </c>
      <c r="L76" s="54"/>
      <c r="M76" s="54"/>
      <c r="N76" s="54"/>
      <c r="O76" s="54"/>
      <c r="P76" s="80">
        <v>8</v>
      </c>
      <c r="Q76" s="51">
        <f t="shared" si="5"/>
        <v>7.6</v>
      </c>
      <c r="R76" s="52" t="str">
        <f t="shared" si="3"/>
        <v>B</v>
      </c>
      <c r="S76" s="53" t="str">
        <f t="shared" si="1"/>
        <v>Khá</v>
      </c>
      <c r="T76" s="41" t="str">
        <f t="shared" si="7"/>
        <v/>
      </c>
      <c r="U76" s="41" t="s">
        <v>1557</v>
      </c>
      <c r="V76" s="71"/>
      <c r="W76" s="4"/>
      <c r="X76" s="43" t="str">
        <f t="shared" si="6"/>
        <v>Đạt</v>
      </c>
      <c r="Y76" s="4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61"/>
    </row>
    <row r="77" spans="1:40" ht="18.75" customHeight="1">
      <c r="B77" s="44">
        <v>69</v>
      </c>
      <c r="C77" s="45" t="s">
        <v>299</v>
      </c>
      <c r="D77" s="46" t="s">
        <v>92</v>
      </c>
      <c r="E77" s="47" t="s">
        <v>300</v>
      </c>
      <c r="F77" s="48" t="s">
        <v>301</v>
      </c>
      <c r="G77" s="45" t="s">
        <v>135</v>
      </c>
      <c r="H77" s="82">
        <v>0</v>
      </c>
      <c r="I77" s="49">
        <v>0</v>
      </c>
      <c r="J77" s="49" t="s">
        <v>36</v>
      </c>
      <c r="K77" s="49">
        <v>0</v>
      </c>
      <c r="L77" s="54"/>
      <c r="M77" s="54"/>
      <c r="N77" s="54"/>
      <c r="O77" s="54"/>
      <c r="P77" s="80"/>
      <c r="Q77" s="51">
        <f t="shared" si="5"/>
        <v>0</v>
      </c>
      <c r="R77" s="52" t="str">
        <f t="shared" si="3"/>
        <v>F</v>
      </c>
      <c r="S77" s="53" t="str">
        <f t="shared" si="1"/>
        <v>Kém</v>
      </c>
      <c r="T77" s="41" t="str">
        <f t="shared" si="7"/>
        <v>Không đủ ĐKDT</v>
      </c>
      <c r="U77" s="41" t="s">
        <v>1557</v>
      </c>
      <c r="V77" s="71"/>
      <c r="W77" s="4"/>
      <c r="X77" s="43" t="str">
        <f t="shared" si="6"/>
        <v>Học lại</v>
      </c>
      <c r="Y77" s="4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61"/>
    </row>
    <row r="78" spans="1:40" ht="7.5" customHeight="1">
      <c r="A78" s="61"/>
      <c r="B78" s="62"/>
      <c r="C78" s="63"/>
      <c r="D78" s="63"/>
      <c r="E78" s="64"/>
      <c r="F78" s="64"/>
      <c r="G78" s="64"/>
      <c r="H78" s="65"/>
      <c r="I78" s="66"/>
      <c r="J78" s="66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4"/>
    </row>
    <row r="79" spans="1:40" ht="16.5">
      <c r="A79" s="61"/>
      <c r="B79" s="123" t="s">
        <v>37</v>
      </c>
      <c r="C79" s="123"/>
      <c r="D79" s="63"/>
      <c r="E79" s="64"/>
      <c r="F79" s="64"/>
      <c r="G79" s="64"/>
      <c r="H79" s="65"/>
      <c r="I79" s="66"/>
      <c r="J79" s="66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4"/>
    </row>
    <row r="80" spans="1:40" ht="16.5" customHeight="1">
      <c r="A80" s="61"/>
      <c r="B80" s="68" t="s">
        <v>38</v>
      </c>
      <c r="C80" s="68"/>
      <c r="D80" s="69">
        <f>+$AA$7</f>
        <v>69</v>
      </c>
      <c r="E80" s="70" t="s">
        <v>39</v>
      </c>
      <c r="F80" s="70"/>
      <c r="G80" s="110" t="s">
        <v>40</v>
      </c>
      <c r="H80" s="110"/>
      <c r="I80" s="110"/>
      <c r="J80" s="110"/>
      <c r="K80" s="110"/>
      <c r="L80" s="110"/>
      <c r="M80" s="110"/>
      <c r="N80" s="110"/>
      <c r="O80" s="110"/>
      <c r="P80" s="71">
        <f>$AA$7 -COUNTIF($T$8:$T$223,"Vắng") -COUNTIF($T$8:$T$223,"Vắng có phép") - COUNTIF($T$8:$T$223,"Đình chỉ thi") - COUNTIF($T$8:$T$223,"Không đủ ĐKDT")</f>
        <v>62</v>
      </c>
      <c r="Q80" s="71"/>
      <c r="R80" s="72"/>
      <c r="S80" s="73"/>
      <c r="T80" s="73" t="s">
        <v>39</v>
      </c>
      <c r="U80" s="73"/>
      <c r="V80" s="73"/>
      <c r="W80" s="4"/>
    </row>
    <row r="81" spans="1:23" ht="16.5" customHeight="1">
      <c r="A81" s="61"/>
      <c r="B81" s="68" t="s">
        <v>41</v>
      </c>
      <c r="C81" s="68"/>
      <c r="D81" s="69">
        <f>+$AL$7</f>
        <v>62</v>
      </c>
      <c r="E81" s="70" t="s">
        <v>39</v>
      </c>
      <c r="F81" s="70"/>
      <c r="G81" s="110" t="s">
        <v>42</v>
      </c>
      <c r="H81" s="110"/>
      <c r="I81" s="110"/>
      <c r="J81" s="110"/>
      <c r="K81" s="110"/>
      <c r="L81" s="110"/>
      <c r="M81" s="110"/>
      <c r="N81" s="110"/>
      <c r="O81" s="110"/>
      <c r="P81" s="74">
        <f>COUNTIF($T$8:$T$99,"Vắng")</f>
        <v>1</v>
      </c>
      <c r="Q81" s="74"/>
      <c r="R81" s="75"/>
      <c r="S81" s="73"/>
      <c r="T81" s="73" t="s">
        <v>39</v>
      </c>
      <c r="U81" s="73"/>
      <c r="V81" s="73"/>
      <c r="W81" s="4"/>
    </row>
    <row r="82" spans="1:23" ht="16.5" customHeight="1">
      <c r="A82" s="61"/>
      <c r="B82" s="68" t="s">
        <v>43</v>
      </c>
      <c r="C82" s="68"/>
      <c r="D82" s="76">
        <f>COUNTIF(X9:X77,"Học lại")</f>
        <v>7</v>
      </c>
      <c r="E82" s="70" t="s">
        <v>39</v>
      </c>
      <c r="F82" s="70"/>
      <c r="G82" s="110" t="s">
        <v>44</v>
      </c>
      <c r="H82" s="110"/>
      <c r="I82" s="110"/>
      <c r="J82" s="110"/>
      <c r="K82" s="110"/>
      <c r="L82" s="110"/>
      <c r="M82" s="110"/>
      <c r="N82" s="110"/>
      <c r="O82" s="110"/>
      <c r="P82" s="71">
        <f>COUNTIF($T$8:$T$99,"Vắng có phép")</f>
        <v>0</v>
      </c>
      <c r="Q82" s="71"/>
      <c r="R82" s="72"/>
      <c r="S82" s="73"/>
      <c r="T82" s="73" t="s">
        <v>39</v>
      </c>
      <c r="U82" s="73"/>
      <c r="V82" s="73"/>
      <c r="W82" s="4"/>
    </row>
    <row r="83" spans="1:23" ht="3" customHeight="1">
      <c r="A83" s="61"/>
      <c r="B83" s="62"/>
      <c r="C83" s="63"/>
      <c r="D83" s="63"/>
      <c r="E83" s="64"/>
      <c r="F83" s="64"/>
      <c r="G83" s="64"/>
      <c r="H83" s="65"/>
      <c r="I83" s="66"/>
      <c r="J83" s="66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4"/>
    </row>
    <row r="84" spans="1:23">
      <c r="B84" s="77" t="s">
        <v>45</v>
      </c>
      <c r="C84" s="77"/>
      <c r="D84" s="78">
        <f>COUNTIF(X9:X77,"Thi lại")</f>
        <v>0</v>
      </c>
      <c r="E84" s="79" t="s">
        <v>39</v>
      </c>
      <c r="F84" s="4"/>
      <c r="G84" s="4"/>
      <c r="H84" s="4"/>
      <c r="I84" s="4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89"/>
      <c r="V84" s="89"/>
      <c r="W84" s="4"/>
    </row>
    <row r="85" spans="1:23">
      <c r="B85" s="77"/>
      <c r="C85" s="77"/>
      <c r="D85" s="78"/>
      <c r="E85" s="79"/>
      <c r="F85" s="4"/>
      <c r="G85" s="4"/>
      <c r="H85" s="4"/>
      <c r="I85" s="4"/>
      <c r="J85" s="111" t="s">
        <v>1562</v>
      </c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89"/>
      <c r="V85" s="89"/>
      <c r="W85" s="4"/>
    </row>
  </sheetData>
  <sheetProtection formatCells="0" formatColumns="0" formatRows="0" insertColumns="0" insertRows="0" insertHyperlinks="0" deleteColumns="0" deleteRows="0" sort="0" autoFilter="0" pivotTables="0"/>
  <autoFilter ref="A7:AN77">
    <filterColumn colId="3" showButton="0"/>
  </autoFilter>
  <mergeCells count="43">
    <mergeCell ref="J84:T84"/>
    <mergeCell ref="J85:T85"/>
    <mergeCell ref="G82:O82"/>
    <mergeCell ref="M6:N6"/>
    <mergeCell ref="O6:O7"/>
    <mergeCell ref="P6:P7"/>
    <mergeCell ref="Q6:Q8"/>
    <mergeCell ref="G6:G7"/>
    <mergeCell ref="H6:H7"/>
    <mergeCell ref="I6:I7"/>
    <mergeCell ref="J6:J7"/>
    <mergeCell ref="K6:K7"/>
    <mergeCell ref="L6:L7"/>
    <mergeCell ref="B8:G8"/>
    <mergeCell ref="B79:C79"/>
    <mergeCell ref="G80:O80"/>
    <mergeCell ref="G81:O81"/>
    <mergeCell ref="AB3:AE5"/>
    <mergeCell ref="AF3:AG5"/>
    <mergeCell ref="AH3:AI5"/>
    <mergeCell ref="AJ3:AK5"/>
    <mergeCell ref="AL3:AM5"/>
    <mergeCell ref="Y3:Y6"/>
    <mergeCell ref="Z3:Z6"/>
    <mergeCell ref="AA3:AA6"/>
    <mergeCell ref="B6:B7"/>
    <mergeCell ref="C6:C7"/>
    <mergeCell ref="D6:E7"/>
    <mergeCell ref="F6:F7"/>
    <mergeCell ref="B4:C4"/>
    <mergeCell ref="G4:O4"/>
    <mergeCell ref="B3:C3"/>
    <mergeCell ref="D3:O3"/>
    <mergeCell ref="T6:T8"/>
    <mergeCell ref="R6:R7"/>
    <mergeCell ref="S6:S7"/>
    <mergeCell ref="U6:U8"/>
    <mergeCell ref="P3:U3"/>
    <mergeCell ref="P4:U4"/>
    <mergeCell ref="B1:G1"/>
    <mergeCell ref="B2:G2"/>
    <mergeCell ref="H1:U1"/>
    <mergeCell ref="H2:U2"/>
  </mergeCells>
  <conditionalFormatting sqref="H9:P77">
    <cfRule type="cellIs" dxfId="59" priority="8" operator="greaterThan">
      <formula>10</formula>
    </cfRule>
  </conditionalFormatting>
  <conditionalFormatting sqref="C1:C1048576">
    <cfRule type="duplicateValues" dxfId="58" priority="7"/>
  </conditionalFormatting>
  <conditionalFormatting sqref="P9:P77">
    <cfRule type="cellIs" dxfId="57" priority="4" operator="greaterThan">
      <formula>10</formula>
    </cfRule>
    <cfRule type="cellIs" dxfId="56" priority="5" operator="greaterThan">
      <formula>10</formula>
    </cfRule>
    <cfRule type="cellIs" dxfId="55" priority="6" operator="greaterThan">
      <formula>10</formula>
    </cfRule>
  </conditionalFormatting>
  <conditionalFormatting sqref="H9:K77">
    <cfRule type="cellIs" dxfId="54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82 AN2:AN7 X9:Y77 Z9 Z2:AM2 Y3:AM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N53"/>
  <sheetViews>
    <sheetView topLeftCell="B1" workbookViewId="0">
      <pane ySplit="2" topLeftCell="A3" activePane="bottomLeft" state="frozen"/>
      <selection activeCell="P9" sqref="P9"/>
      <selection pane="bottomLeft" activeCell="D3" sqref="D3:O3"/>
    </sheetView>
  </sheetViews>
  <sheetFormatPr defaultRowHeight="15.75"/>
  <cols>
    <col min="1" max="1" width="0.5" style="1" customWidth="1"/>
    <col min="2" max="2" width="4" style="1" customWidth="1"/>
    <col min="3" max="3" width="10.625" style="1" customWidth="1"/>
    <col min="4" max="4" width="16.125" style="1" customWidth="1"/>
    <col min="5" max="5" width="11.25" style="1" customWidth="1"/>
    <col min="6" max="6" width="9.375" style="1" hidden="1" customWidth="1"/>
    <col min="7" max="7" width="11.3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" style="1" hidden="1" customWidth="1"/>
    <col min="15" max="15" width="7.375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3.25" style="1" customWidth="1"/>
    <col min="21" max="21" width="6.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>
      <c r="B1" s="100" t="s">
        <v>0</v>
      </c>
      <c r="C1" s="100"/>
      <c r="D1" s="100"/>
      <c r="E1" s="100"/>
      <c r="F1" s="100"/>
      <c r="G1" s="100"/>
      <c r="H1" s="124" t="s">
        <v>1560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96"/>
      <c r="W1" s="4"/>
    </row>
    <row r="2" spans="2:40" ht="25.5" customHeight="1">
      <c r="B2" s="101" t="s">
        <v>1</v>
      </c>
      <c r="C2" s="101"/>
      <c r="D2" s="101"/>
      <c r="E2" s="101"/>
      <c r="F2" s="101"/>
      <c r="G2" s="101"/>
      <c r="H2" s="125" t="s">
        <v>46</v>
      </c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1489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>
      <c r="B4" s="112" t="s">
        <v>11</v>
      </c>
      <c r="C4" s="112"/>
      <c r="D4" s="10">
        <v>3</v>
      </c>
      <c r="G4" s="113" t="s">
        <v>1490</v>
      </c>
      <c r="H4" s="113"/>
      <c r="I4" s="113"/>
      <c r="J4" s="113"/>
      <c r="K4" s="113"/>
      <c r="L4" s="113"/>
      <c r="M4" s="113"/>
      <c r="N4" s="113"/>
      <c r="O4" s="113"/>
      <c r="P4" s="113" t="s">
        <v>304</v>
      </c>
      <c r="Q4" s="113"/>
      <c r="R4" s="113"/>
      <c r="S4" s="113"/>
      <c r="T4" s="113"/>
      <c r="U4" s="113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>
      <c r="B6" s="107" t="s">
        <v>12</v>
      </c>
      <c r="C6" s="114" t="s">
        <v>13</v>
      </c>
      <c r="D6" s="116" t="s">
        <v>14</v>
      </c>
      <c r="E6" s="117"/>
      <c r="F6" s="107" t="s">
        <v>15</v>
      </c>
      <c r="G6" s="107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0" t="s">
        <v>21</v>
      </c>
      <c r="N6" s="121"/>
      <c r="O6" s="103" t="s">
        <v>22</v>
      </c>
      <c r="P6" s="103" t="s">
        <v>23</v>
      </c>
      <c r="Q6" s="107" t="s">
        <v>24</v>
      </c>
      <c r="R6" s="103" t="s">
        <v>25</v>
      </c>
      <c r="S6" s="107" t="s">
        <v>26</v>
      </c>
      <c r="T6" s="107" t="s">
        <v>27</v>
      </c>
      <c r="U6" s="107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>
      <c r="B7" s="109"/>
      <c r="C7" s="115"/>
      <c r="D7" s="118"/>
      <c r="E7" s="119"/>
      <c r="F7" s="109"/>
      <c r="G7" s="109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08"/>
      <c r="R7" s="103"/>
      <c r="S7" s="109"/>
      <c r="T7" s="108"/>
      <c r="U7" s="108"/>
      <c r="V7" s="88"/>
      <c r="X7" s="17"/>
      <c r="Y7" s="18" t="str">
        <f>+D3</f>
        <v>An toàn và bảo mật hệ thống thông tin</v>
      </c>
      <c r="Z7" s="19" t="str">
        <f>+P3</f>
        <v>Nhóm: E15-007_09</v>
      </c>
      <c r="AA7" s="20">
        <f>+$AJ$7+$AL$7+$AH$7</f>
        <v>37</v>
      </c>
      <c r="AB7" s="7">
        <f>COUNTIF($S$8:$S$53,"Khiển trách")</f>
        <v>0</v>
      </c>
      <c r="AC7" s="7">
        <f>COUNTIF($S$8:$S$53,"Cảnh cáo")</f>
        <v>0</v>
      </c>
      <c r="AD7" s="7">
        <f>COUNTIF($S$8:$S$53,"Đình chỉ thi")</f>
        <v>0</v>
      </c>
      <c r="AE7" s="21">
        <f>+($AB$7+$AC$7+$AD$7)/$AA$7*100%</f>
        <v>0</v>
      </c>
      <c r="AF7" s="7">
        <f>SUM(COUNTIF($S$8:$S$53,"Vắng"),COUNTIF($S$8:$S$53,"Vắng có phép"))</f>
        <v>0</v>
      </c>
      <c r="AG7" s="22">
        <f>+$AF$7/$AA$7</f>
        <v>0</v>
      </c>
      <c r="AH7" s="23">
        <f>COUNTIF($X$8:$X$53,"Thi lại")</f>
        <v>0</v>
      </c>
      <c r="AI7" s="22">
        <f>+$AH$7/$AA$7</f>
        <v>0</v>
      </c>
      <c r="AJ7" s="23">
        <f>COUNTIF($X$8:$X$53,"Học lại")</f>
        <v>1</v>
      </c>
      <c r="AK7" s="22">
        <f>+$AJ$7/$AA$7</f>
        <v>2.7027027027027029E-2</v>
      </c>
      <c r="AL7" s="7">
        <f>COUNTIF($X$9:$X$53,"Đạt")</f>
        <v>36</v>
      </c>
      <c r="AM7" s="21">
        <f>+$AL$7/$AA$7</f>
        <v>0.97297297297297303</v>
      </c>
      <c r="AN7" s="24"/>
    </row>
    <row r="8" spans="2:40" ht="14.25" customHeight="1">
      <c r="B8" s="120" t="s">
        <v>35</v>
      </c>
      <c r="C8" s="122"/>
      <c r="D8" s="122"/>
      <c r="E8" s="122"/>
      <c r="F8" s="122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09"/>
      <c r="R8" s="29"/>
      <c r="S8" s="29"/>
      <c r="T8" s="109"/>
      <c r="U8" s="109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30" customHeight="1">
      <c r="B9" s="31">
        <v>1</v>
      </c>
      <c r="C9" s="32" t="s">
        <v>1421</v>
      </c>
      <c r="D9" s="33" t="s">
        <v>1422</v>
      </c>
      <c r="E9" s="34" t="s">
        <v>51</v>
      </c>
      <c r="F9" s="35" t="s">
        <v>434</v>
      </c>
      <c r="G9" s="32" t="s">
        <v>1423</v>
      </c>
      <c r="H9" s="81">
        <v>9</v>
      </c>
      <c r="I9" s="36">
        <v>7</v>
      </c>
      <c r="J9" s="36" t="s">
        <v>36</v>
      </c>
      <c r="K9" s="36">
        <v>8</v>
      </c>
      <c r="L9" s="37"/>
      <c r="M9" s="37"/>
      <c r="N9" s="37"/>
      <c r="O9" s="37"/>
      <c r="P9" s="98">
        <v>7</v>
      </c>
      <c r="Q9" s="39">
        <f t="shared" ref="Q9:Q45" si="0">ROUND(SUMPRODUCT(H9:P9,$H$8:$P$8)/100,1)</f>
        <v>7.4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45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7" t="s">
        <v>1557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30" customHeight="1">
      <c r="B10" s="44">
        <v>2</v>
      </c>
      <c r="C10" s="45" t="s">
        <v>1424</v>
      </c>
      <c r="D10" s="46" t="s">
        <v>1038</v>
      </c>
      <c r="E10" s="47" t="s">
        <v>51</v>
      </c>
      <c r="F10" s="48" t="s">
        <v>1425</v>
      </c>
      <c r="G10" s="45" t="s">
        <v>1423</v>
      </c>
      <c r="H10" s="82">
        <v>6</v>
      </c>
      <c r="I10" s="49">
        <v>7</v>
      </c>
      <c r="J10" s="49" t="s">
        <v>36</v>
      </c>
      <c r="K10" s="49">
        <v>7</v>
      </c>
      <c r="L10" s="50"/>
      <c r="M10" s="50"/>
      <c r="N10" s="50"/>
      <c r="O10" s="50"/>
      <c r="P10" s="98">
        <v>7</v>
      </c>
      <c r="Q10" s="51">
        <f t="shared" si="0"/>
        <v>6.9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C+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1557</v>
      </c>
      <c r="V10" s="71"/>
      <c r="W10" s="4"/>
      <c r="X10" s="43" t="str">
        <f t="shared" ref="X10:X45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30" customHeight="1">
      <c r="B11" s="44">
        <v>3</v>
      </c>
      <c r="C11" s="45" t="s">
        <v>1426</v>
      </c>
      <c r="D11" s="46" t="s">
        <v>159</v>
      </c>
      <c r="E11" s="47" t="s">
        <v>51</v>
      </c>
      <c r="F11" s="48" t="s">
        <v>875</v>
      </c>
      <c r="G11" s="45" t="s">
        <v>1423</v>
      </c>
      <c r="H11" s="82">
        <v>9</v>
      </c>
      <c r="I11" s="49">
        <v>7</v>
      </c>
      <c r="J11" s="49" t="s">
        <v>36</v>
      </c>
      <c r="K11" s="49">
        <v>5</v>
      </c>
      <c r="L11" s="54"/>
      <c r="M11" s="54"/>
      <c r="N11" s="54"/>
      <c r="O11" s="54"/>
      <c r="P11" s="98">
        <v>7</v>
      </c>
      <c r="Q11" s="51">
        <f t="shared" si="0"/>
        <v>6.8</v>
      </c>
      <c r="R11" s="52" t="str">
        <f t="shared" ref="R11:R45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C+</v>
      </c>
      <c r="S11" s="53" t="str">
        <f t="shared" si="1"/>
        <v>Trung bình</v>
      </c>
      <c r="T11" s="41" t="str">
        <f t="shared" ref="T11:T45" si="4">+IF(OR($H11=0,$I11=0,$J11=0,$K11=0),"Không đủ ĐKDT",IF(AND(P11=0,Q11&gt;=4),"Không đạt",""))</f>
        <v/>
      </c>
      <c r="U11" s="41" t="s">
        <v>1557</v>
      </c>
      <c r="V11" s="71"/>
      <c r="W11" s="4"/>
      <c r="X11" s="43" t="str">
        <f t="shared" si="2"/>
        <v>Đạt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30" customHeight="1">
      <c r="B12" s="44">
        <v>4</v>
      </c>
      <c r="C12" s="45" t="s">
        <v>1427</v>
      </c>
      <c r="D12" s="46" t="s">
        <v>316</v>
      </c>
      <c r="E12" s="47" t="s">
        <v>51</v>
      </c>
      <c r="F12" s="48" t="s">
        <v>1428</v>
      </c>
      <c r="G12" s="45" t="s">
        <v>1423</v>
      </c>
      <c r="H12" s="82">
        <v>10</v>
      </c>
      <c r="I12" s="49">
        <v>7</v>
      </c>
      <c r="J12" s="49" t="s">
        <v>36</v>
      </c>
      <c r="K12" s="49">
        <v>8</v>
      </c>
      <c r="L12" s="54"/>
      <c r="M12" s="54"/>
      <c r="N12" s="54"/>
      <c r="O12" s="54"/>
      <c r="P12" s="98">
        <v>8</v>
      </c>
      <c r="Q12" s="51">
        <f t="shared" si="0"/>
        <v>8.1</v>
      </c>
      <c r="R12" s="52" t="str">
        <f t="shared" si="3"/>
        <v>B+</v>
      </c>
      <c r="S12" s="53" t="str">
        <f t="shared" si="1"/>
        <v>Khá</v>
      </c>
      <c r="T12" s="41" t="str">
        <f t="shared" si="4"/>
        <v/>
      </c>
      <c r="U12" s="41" t="s">
        <v>1557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30" customHeight="1">
      <c r="B13" s="44">
        <v>5</v>
      </c>
      <c r="C13" s="45" t="s">
        <v>1429</v>
      </c>
      <c r="D13" s="46" t="s">
        <v>1231</v>
      </c>
      <c r="E13" s="47" t="s">
        <v>51</v>
      </c>
      <c r="F13" s="48" t="s">
        <v>1430</v>
      </c>
      <c r="G13" s="45" t="s">
        <v>1423</v>
      </c>
      <c r="H13" s="82">
        <v>8</v>
      </c>
      <c r="I13" s="49">
        <v>10</v>
      </c>
      <c r="J13" s="49" t="s">
        <v>36</v>
      </c>
      <c r="K13" s="49">
        <v>10</v>
      </c>
      <c r="L13" s="54"/>
      <c r="M13" s="54"/>
      <c r="N13" s="54"/>
      <c r="O13" s="54"/>
      <c r="P13" s="98">
        <v>8</v>
      </c>
      <c r="Q13" s="51">
        <f t="shared" si="0"/>
        <v>8.6</v>
      </c>
      <c r="R13" s="52" t="str">
        <f t="shared" si="3"/>
        <v>A</v>
      </c>
      <c r="S13" s="53" t="str">
        <f t="shared" si="1"/>
        <v>Giỏi</v>
      </c>
      <c r="T13" s="41" t="str">
        <f t="shared" si="4"/>
        <v/>
      </c>
      <c r="U13" s="41" t="s">
        <v>1557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30" customHeight="1">
      <c r="B14" s="44">
        <v>6</v>
      </c>
      <c r="C14" s="45" t="s">
        <v>1431</v>
      </c>
      <c r="D14" s="46" t="s">
        <v>1432</v>
      </c>
      <c r="E14" s="47" t="s">
        <v>51</v>
      </c>
      <c r="F14" s="48" t="s">
        <v>301</v>
      </c>
      <c r="G14" s="45" t="s">
        <v>1423</v>
      </c>
      <c r="H14" s="82">
        <v>5</v>
      </c>
      <c r="I14" s="49">
        <v>5</v>
      </c>
      <c r="J14" s="49" t="s">
        <v>36</v>
      </c>
      <c r="K14" s="49">
        <v>9</v>
      </c>
      <c r="L14" s="54"/>
      <c r="M14" s="54"/>
      <c r="N14" s="54"/>
      <c r="O14" s="54"/>
      <c r="P14" s="98">
        <v>8</v>
      </c>
      <c r="Q14" s="51">
        <f t="shared" si="0"/>
        <v>7.6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1557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30" customHeight="1">
      <c r="B15" s="44">
        <v>7</v>
      </c>
      <c r="C15" s="45" t="s">
        <v>1433</v>
      </c>
      <c r="D15" s="46" t="s">
        <v>844</v>
      </c>
      <c r="E15" s="47" t="s">
        <v>1434</v>
      </c>
      <c r="F15" s="48" t="s">
        <v>1342</v>
      </c>
      <c r="G15" s="45" t="s">
        <v>1423</v>
      </c>
      <c r="H15" s="82">
        <v>10</v>
      </c>
      <c r="I15" s="49">
        <v>7</v>
      </c>
      <c r="J15" s="49" t="s">
        <v>36</v>
      </c>
      <c r="K15" s="49">
        <v>8</v>
      </c>
      <c r="L15" s="54"/>
      <c r="M15" s="54"/>
      <c r="N15" s="54"/>
      <c r="O15" s="54"/>
      <c r="P15" s="98">
        <v>6</v>
      </c>
      <c r="Q15" s="51">
        <f t="shared" si="0"/>
        <v>6.9</v>
      </c>
      <c r="R15" s="52" t="str">
        <f t="shared" si="3"/>
        <v>C+</v>
      </c>
      <c r="S15" s="53" t="str">
        <f t="shared" si="1"/>
        <v>Trung bình</v>
      </c>
      <c r="T15" s="41" t="str">
        <f t="shared" si="4"/>
        <v/>
      </c>
      <c r="U15" s="41" t="s">
        <v>1557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30" customHeight="1">
      <c r="B16" s="44">
        <v>8</v>
      </c>
      <c r="C16" s="45" t="s">
        <v>1435</v>
      </c>
      <c r="D16" s="46" t="s">
        <v>277</v>
      </c>
      <c r="E16" s="47" t="s">
        <v>1436</v>
      </c>
      <c r="F16" s="48" t="s">
        <v>1238</v>
      </c>
      <c r="G16" s="45" t="s">
        <v>1423</v>
      </c>
      <c r="H16" s="82">
        <v>9</v>
      </c>
      <c r="I16" s="49">
        <v>6</v>
      </c>
      <c r="J16" s="49" t="s">
        <v>36</v>
      </c>
      <c r="K16" s="49">
        <v>8</v>
      </c>
      <c r="L16" s="54"/>
      <c r="M16" s="54"/>
      <c r="N16" s="54"/>
      <c r="O16" s="54"/>
      <c r="P16" s="98">
        <v>8</v>
      </c>
      <c r="Q16" s="51">
        <f t="shared" si="0"/>
        <v>7.9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1557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30" customHeight="1">
      <c r="B17" s="44">
        <v>9</v>
      </c>
      <c r="C17" s="45" t="s">
        <v>1437</v>
      </c>
      <c r="D17" s="46" t="s">
        <v>1438</v>
      </c>
      <c r="E17" s="47" t="s">
        <v>1168</v>
      </c>
      <c r="F17" s="48" t="s">
        <v>1439</v>
      </c>
      <c r="G17" s="45" t="s">
        <v>1423</v>
      </c>
      <c r="H17" s="82">
        <v>8</v>
      </c>
      <c r="I17" s="49">
        <v>7</v>
      </c>
      <c r="J17" s="49" t="s">
        <v>36</v>
      </c>
      <c r="K17" s="49">
        <v>10</v>
      </c>
      <c r="L17" s="54"/>
      <c r="M17" s="54"/>
      <c r="N17" s="54"/>
      <c r="O17" s="54"/>
      <c r="P17" s="98">
        <v>8</v>
      </c>
      <c r="Q17" s="51">
        <f t="shared" si="0"/>
        <v>8.3000000000000007</v>
      </c>
      <c r="R17" s="52" t="str">
        <f t="shared" si="3"/>
        <v>B+</v>
      </c>
      <c r="S17" s="53" t="str">
        <f t="shared" si="1"/>
        <v>Khá</v>
      </c>
      <c r="T17" s="41" t="str">
        <f t="shared" si="4"/>
        <v/>
      </c>
      <c r="U17" s="41" t="s">
        <v>1557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30" customHeight="1">
      <c r="B18" s="44">
        <v>10</v>
      </c>
      <c r="C18" s="45" t="s">
        <v>1440</v>
      </c>
      <c r="D18" s="46" t="s">
        <v>1441</v>
      </c>
      <c r="E18" s="47" t="s">
        <v>108</v>
      </c>
      <c r="F18" s="48" t="s">
        <v>626</v>
      </c>
      <c r="G18" s="45" t="s">
        <v>1423</v>
      </c>
      <c r="H18" s="82">
        <v>10</v>
      </c>
      <c r="I18" s="49">
        <v>8</v>
      </c>
      <c r="J18" s="49" t="s">
        <v>36</v>
      </c>
      <c r="K18" s="49">
        <v>7</v>
      </c>
      <c r="L18" s="54"/>
      <c r="M18" s="54"/>
      <c r="N18" s="54"/>
      <c r="O18" s="54"/>
      <c r="P18" s="98">
        <v>8</v>
      </c>
      <c r="Q18" s="51">
        <f t="shared" si="0"/>
        <v>8</v>
      </c>
      <c r="R18" s="52" t="str">
        <f t="shared" si="3"/>
        <v>B+</v>
      </c>
      <c r="S18" s="53" t="str">
        <f t="shared" si="1"/>
        <v>Khá</v>
      </c>
      <c r="T18" s="41" t="str">
        <f t="shared" si="4"/>
        <v/>
      </c>
      <c r="U18" s="41" t="s">
        <v>1557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30" customHeight="1">
      <c r="B19" s="44">
        <v>11</v>
      </c>
      <c r="C19" s="45" t="s">
        <v>1442</v>
      </c>
      <c r="D19" s="46" t="s">
        <v>742</v>
      </c>
      <c r="E19" s="47" t="s">
        <v>108</v>
      </c>
      <c r="F19" s="48" t="s">
        <v>919</v>
      </c>
      <c r="G19" s="45" t="s">
        <v>1423</v>
      </c>
      <c r="H19" s="82">
        <v>10</v>
      </c>
      <c r="I19" s="49">
        <v>8</v>
      </c>
      <c r="J19" s="49" t="s">
        <v>36</v>
      </c>
      <c r="K19" s="49">
        <v>7</v>
      </c>
      <c r="L19" s="54"/>
      <c r="M19" s="54"/>
      <c r="N19" s="54"/>
      <c r="O19" s="54"/>
      <c r="P19" s="98">
        <v>7</v>
      </c>
      <c r="Q19" s="51">
        <f t="shared" si="0"/>
        <v>7.4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1557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30" customHeight="1">
      <c r="B20" s="44">
        <v>12</v>
      </c>
      <c r="C20" s="45" t="s">
        <v>1443</v>
      </c>
      <c r="D20" s="46" t="s">
        <v>277</v>
      </c>
      <c r="E20" s="47" t="s">
        <v>108</v>
      </c>
      <c r="F20" s="48" t="s">
        <v>235</v>
      </c>
      <c r="G20" s="45" t="s">
        <v>1423</v>
      </c>
      <c r="H20" s="82">
        <v>10</v>
      </c>
      <c r="I20" s="49">
        <v>9</v>
      </c>
      <c r="J20" s="49" t="s">
        <v>36</v>
      </c>
      <c r="K20" s="49">
        <v>9</v>
      </c>
      <c r="L20" s="54"/>
      <c r="M20" s="54"/>
      <c r="N20" s="54"/>
      <c r="O20" s="54"/>
      <c r="P20" s="98">
        <v>8</v>
      </c>
      <c r="Q20" s="51">
        <f t="shared" si="0"/>
        <v>8.5</v>
      </c>
      <c r="R20" s="52" t="str">
        <f t="shared" si="3"/>
        <v>A</v>
      </c>
      <c r="S20" s="53" t="str">
        <f t="shared" si="1"/>
        <v>Giỏi</v>
      </c>
      <c r="T20" s="41" t="str">
        <f t="shared" si="4"/>
        <v/>
      </c>
      <c r="U20" s="41" t="s">
        <v>1557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30" customHeight="1">
      <c r="B21" s="44">
        <v>13</v>
      </c>
      <c r="C21" s="45" t="s">
        <v>1444</v>
      </c>
      <c r="D21" s="46" t="s">
        <v>1445</v>
      </c>
      <c r="E21" s="47" t="s">
        <v>879</v>
      </c>
      <c r="F21" s="48" t="s">
        <v>1446</v>
      </c>
      <c r="G21" s="45" t="s">
        <v>1423</v>
      </c>
      <c r="H21" s="82">
        <v>10</v>
      </c>
      <c r="I21" s="49">
        <v>9</v>
      </c>
      <c r="J21" s="49" t="s">
        <v>36</v>
      </c>
      <c r="K21" s="49">
        <v>10</v>
      </c>
      <c r="L21" s="54"/>
      <c r="M21" s="54"/>
      <c r="N21" s="54"/>
      <c r="O21" s="54"/>
      <c r="P21" s="98">
        <v>9</v>
      </c>
      <c r="Q21" s="51">
        <f t="shared" si="0"/>
        <v>9.3000000000000007</v>
      </c>
      <c r="R21" s="52" t="str">
        <f t="shared" si="3"/>
        <v>A+</v>
      </c>
      <c r="S21" s="53" t="str">
        <f t="shared" si="1"/>
        <v>Giỏi</v>
      </c>
      <c r="T21" s="41" t="str">
        <f t="shared" si="4"/>
        <v/>
      </c>
      <c r="U21" s="41" t="s">
        <v>1557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30" customHeight="1">
      <c r="B22" s="44">
        <v>14</v>
      </c>
      <c r="C22" s="45" t="s">
        <v>1447</v>
      </c>
      <c r="D22" s="46" t="s">
        <v>1448</v>
      </c>
      <c r="E22" s="47" t="s">
        <v>879</v>
      </c>
      <c r="F22" s="48" t="s">
        <v>869</v>
      </c>
      <c r="G22" s="45" t="s">
        <v>1423</v>
      </c>
      <c r="H22" s="82">
        <v>10</v>
      </c>
      <c r="I22" s="49">
        <v>10</v>
      </c>
      <c r="J22" s="49" t="s">
        <v>36</v>
      </c>
      <c r="K22" s="49">
        <v>9</v>
      </c>
      <c r="L22" s="54"/>
      <c r="M22" s="54"/>
      <c r="N22" s="54"/>
      <c r="O22" s="54"/>
      <c r="P22" s="98">
        <v>6</v>
      </c>
      <c r="Q22" s="51">
        <f t="shared" si="0"/>
        <v>7.4</v>
      </c>
      <c r="R22" s="52" t="str">
        <f t="shared" si="3"/>
        <v>B</v>
      </c>
      <c r="S22" s="53" t="str">
        <f t="shared" si="1"/>
        <v>Khá</v>
      </c>
      <c r="T22" s="41" t="str">
        <f t="shared" si="4"/>
        <v/>
      </c>
      <c r="U22" s="41" t="s">
        <v>1557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30" customHeight="1">
      <c r="B23" s="44">
        <v>15</v>
      </c>
      <c r="C23" s="45" t="s">
        <v>1449</v>
      </c>
      <c r="D23" s="46" t="s">
        <v>169</v>
      </c>
      <c r="E23" s="47" t="s">
        <v>1179</v>
      </c>
      <c r="F23" s="48" t="s">
        <v>1147</v>
      </c>
      <c r="G23" s="45" t="s">
        <v>1423</v>
      </c>
      <c r="H23" s="82">
        <v>10</v>
      </c>
      <c r="I23" s="49">
        <v>10</v>
      </c>
      <c r="J23" s="49" t="s">
        <v>36</v>
      </c>
      <c r="K23" s="49">
        <v>10</v>
      </c>
      <c r="L23" s="54"/>
      <c r="M23" s="54"/>
      <c r="N23" s="54"/>
      <c r="O23" s="54"/>
      <c r="P23" s="98">
        <v>7</v>
      </c>
      <c r="Q23" s="51">
        <f t="shared" si="0"/>
        <v>8.1999999999999993</v>
      </c>
      <c r="R23" s="52" t="str">
        <f t="shared" si="3"/>
        <v>B+</v>
      </c>
      <c r="S23" s="53" t="str">
        <f t="shared" si="1"/>
        <v>Khá</v>
      </c>
      <c r="T23" s="41" t="str">
        <f t="shared" si="4"/>
        <v/>
      </c>
      <c r="U23" s="41" t="s">
        <v>1557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30" customHeight="1">
      <c r="B24" s="44">
        <v>16</v>
      </c>
      <c r="C24" s="45" t="s">
        <v>1450</v>
      </c>
      <c r="D24" s="46" t="s">
        <v>1451</v>
      </c>
      <c r="E24" s="47" t="s">
        <v>368</v>
      </c>
      <c r="F24" s="48" t="s">
        <v>700</v>
      </c>
      <c r="G24" s="45" t="s">
        <v>1423</v>
      </c>
      <c r="H24" s="82">
        <v>10</v>
      </c>
      <c r="I24" s="49">
        <v>9</v>
      </c>
      <c r="J24" s="49" t="s">
        <v>36</v>
      </c>
      <c r="K24" s="49">
        <v>10</v>
      </c>
      <c r="L24" s="54"/>
      <c r="M24" s="54"/>
      <c r="N24" s="54"/>
      <c r="O24" s="54"/>
      <c r="P24" s="98">
        <v>7</v>
      </c>
      <c r="Q24" s="51">
        <f t="shared" si="0"/>
        <v>8.1</v>
      </c>
      <c r="R24" s="52" t="str">
        <f t="shared" si="3"/>
        <v>B+</v>
      </c>
      <c r="S24" s="53" t="str">
        <f t="shared" si="1"/>
        <v>Khá</v>
      </c>
      <c r="T24" s="41" t="str">
        <f t="shared" si="4"/>
        <v/>
      </c>
      <c r="U24" s="41" t="s">
        <v>1557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30" customHeight="1">
      <c r="B25" s="44">
        <v>17</v>
      </c>
      <c r="C25" s="45" t="s">
        <v>1452</v>
      </c>
      <c r="D25" s="46" t="s">
        <v>606</v>
      </c>
      <c r="E25" s="47" t="s">
        <v>556</v>
      </c>
      <c r="F25" s="48" t="s">
        <v>915</v>
      </c>
      <c r="G25" s="45" t="s">
        <v>1423</v>
      </c>
      <c r="H25" s="82">
        <v>10</v>
      </c>
      <c r="I25" s="49">
        <v>9</v>
      </c>
      <c r="J25" s="49" t="s">
        <v>36</v>
      </c>
      <c r="K25" s="49">
        <v>10</v>
      </c>
      <c r="L25" s="54"/>
      <c r="M25" s="54"/>
      <c r="N25" s="54"/>
      <c r="O25" s="54"/>
      <c r="P25" s="98">
        <v>8</v>
      </c>
      <c r="Q25" s="51">
        <f t="shared" si="0"/>
        <v>8.6999999999999993</v>
      </c>
      <c r="R25" s="52" t="str">
        <f t="shared" si="3"/>
        <v>A</v>
      </c>
      <c r="S25" s="53" t="str">
        <f t="shared" si="1"/>
        <v>Giỏi</v>
      </c>
      <c r="T25" s="41" t="str">
        <f t="shared" si="4"/>
        <v/>
      </c>
      <c r="U25" s="41" t="s">
        <v>1557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30" customHeight="1">
      <c r="B26" s="44">
        <v>18</v>
      </c>
      <c r="C26" s="45" t="s">
        <v>1453</v>
      </c>
      <c r="D26" s="46" t="s">
        <v>249</v>
      </c>
      <c r="E26" s="47" t="s">
        <v>125</v>
      </c>
      <c r="F26" s="48" t="s">
        <v>1454</v>
      </c>
      <c r="G26" s="45" t="s">
        <v>1423</v>
      </c>
      <c r="H26" s="82">
        <v>10</v>
      </c>
      <c r="I26" s="49">
        <v>10</v>
      </c>
      <c r="J26" s="49" t="s">
        <v>36</v>
      </c>
      <c r="K26" s="49">
        <v>10</v>
      </c>
      <c r="L26" s="54"/>
      <c r="M26" s="54"/>
      <c r="N26" s="54"/>
      <c r="O26" s="54"/>
      <c r="P26" s="98">
        <v>8</v>
      </c>
      <c r="Q26" s="51">
        <f t="shared" si="0"/>
        <v>8.8000000000000007</v>
      </c>
      <c r="R26" s="52" t="str">
        <f t="shared" si="3"/>
        <v>A</v>
      </c>
      <c r="S26" s="53" t="str">
        <f t="shared" si="1"/>
        <v>Giỏi</v>
      </c>
      <c r="T26" s="41" t="str">
        <f t="shared" si="4"/>
        <v/>
      </c>
      <c r="U26" s="41" t="s">
        <v>1557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30" customHeight="1">
      <c r="B27" s="44">
        <v>19</v>
      </c>
      <c r="C27" s="45" t="s">
        <v>1455</v>
      </c>
      <c r="D27" s="46" t="s">
        <v>896</v>
      </c>
      <c r="E27" s="47" t="s">
        <v>125</v>
      </c>
      <c r="F27" s="48" t="s">
        <v>197</v>
      </c>
      <c r="G27" s="45" t="s">
        <v>1423</v>
      </c>
      <c r="H27" s="82">
        <v>3</v>
      </c>
      <c r="I27" s="49">
        <v>4</v>
      </c>
      <c r="J27" s="49" t="s">
        <v>36</v>
      </c>
      <c r="K27" s="49">
        <v>5</v>
      </c>
      <c r="L27" s="54"/>
      <c r="M27" s="54"/>
      <c r="N27" s="54"/>
      <c r="O27" s="54"/>
      <c r="P27" s="98">
        <v>8</v>
      </c>
      <c r="Q27" s="51">
        <f t="shared" si="0"/>
        <v>6.5</v>
      </c>
      <c r="R27" s="52" t="str">
        <f t="shared" si="3"/>
        <v>C+</v>
      </c>
      <c r="S27" s="53" t="str">
        <f t="shared" si="1"/>
        <v>Trung bình</v>
      </c>
      <c r="T27" s="41" t="str">
        <f t="shared" si="4"/>
        <v/>
      </c>
      <c r="U27" s="41" t="s">
        <v>1557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30" customHeight="1">
      <c r="B28" s="44">
        <v>20</v>
      </c>
      <c r="C28" s="45" t="s">
        <v>1456</v>
      </c>
      <c r="D28" s="46" t="s">
        <v>1457</v>
      </c>
      <c r="E28" s="47" t="s">
        <v>133</v>
      </c>
      <c r="F28" s="48" t="s">
        <v>281</v>
      </c>
      <c r="G28" s="45" t="s">
        <v>1423</v>
      </c>
      <c r="H28" s="82">
        <v>8</v>
      </c>
      <c r="I28" s="49">
        <v>9</v>
      </c>
      <c r="J28" s="49" t="s">
        <v>36</v>
      </c>
      <c r="K28" s="49">
        <v>7</v>
      </c>
      <c r="L28" s="54"/>
      <c r="M28" s="54"/>
      <c r="N28" s="54"/>
      <c r="O28" s="54"/>
      <c r="P28" s="98">
        <v>6</v>
      </c>
      <c r="Q28" s="51">
        <f t="shared" si="0"/>
        <v>6.7</v>
      </c>
      <c r="R28" s="52" t="str">
        <f t="shared" si="3"/>
        <v>C+</v>
      </c>
      <c r="S28" s="53" t="str">
        <f t="shared" si="1"/>
        <v>Trung bình</v>
      </c>
      <c r="T28" s="41" t="str">
        <f t="shared" si="4"/>
        <v/>
      </c>
      <c r="U28" s="41" t="s">
        <v>1557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30" customHeight="1">
      <c r="B29" s="44">
        <v>21</v>
      </c>
      <c r="C29" s="45" t="s">
        <v>1458</v>
      </c>
      <c r="D29" s="46" t="s">
        <v>306</v>
      </c>
      <c r="E29" s="47" t="s">
        <v>1459</v>
      </c>
      <c r="F29" s="48" t="s">
        <v>1460</v>
      </c>
      <c r="G29" s="45" t="s">
        <v>1423</v>
      </c>
      <c r="H29" s="82">
        <v>10</v>
      </c>
      <c r="I29" s="49">
        <v>10</v>
      </c>
      <c r="J29" s="49" t="s">
        <v>36</v>
      </c>
      <c r="K29" s="49">
        <v>10</v>
      </c>
      <c r="L29" s="54"/>
      <c r="M29" s="54"/>
      <c r="N29" s="54"/>
      <c r="O29" s="54"/>
      <c r="P29" s="98">
        <v>8</v>
      </c>
      <c r="Q29" s="51">
        <f t="shared" si="0"/>
        <v>8.8000000000000007</v>
      </c>
      <c r="R29" s="52" t="str">
        <f t="shared" si="3"/>
        <v>A</v>
      </c>
      <c r="S29" s="53" t="str">
        <f t="shared" si="1"/>
        <v>Giỏi</v>
      </c>
      <c r="T29" s="41" t="str">
        <f t="shared" si="4"/>
        <v/>
      </c>
      <c r="U29" s="41" t="s">
        <v>1557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30" customHeight="1">
      <c r="B30" s="44">
        <v>22</v>
      </c>
      <c r="C30" s="45" t="s">
        <v>1461</v>
      </c>
      <c r="D30" s="46" t="s">
        <v>1462</v>
      </c>
      <c r="E30" s="47" t="s">
        <v>396</v>
      </c>
      <c r="F30" s="48" t="s">
        <v>759</v>
      </c>
      <c r="G30" s="45" t="s">
        <v>1423</v>
      </c>
      <c r="H30" s="82">
        <v>0</v>
      </c>
      <c r="I30" s="49">
        <v>0</v>
      </c>
      <c r="J30" s="49" t="s">
        <v>36</v>
      </c>
      <c r="K30" s="49">
        <v>0</v>
      </c>
      <c r="L30" s="54"/>
      <c r="M30" s="54"/>
      <c r="N30" s="54"/>
      <c r="O30" s="54"/>
      <c r="P30" s="98"/>
      <c r="Q30" s="51">
        <f t="shared" si="0"/>
        <v>0</v>
      </c>
      <c r="R30" s="52" t="str">
        <f t="shared" si="3"/>
        <v>F</v>
      </c>
      <c r="S30" s="53" t="str">
        <f t="shared" si="1"/>
        <v>Kém</v>
      </c>
      <c r="T30" s="41" t="str">
        <f t="shared" si="4"/>
        <v>Không đủ ĐKDT</v>
      </c>
      <c r="U30" s="41" t="s">
        <v>1557</v>
      </c>
      <c r="V30" s="71"/>
      <c r="W30" s="4"/>
      <c r="X30" s="43" t="str">
        <f t="shared" si="2"/>
        <v>Học lại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30" customHeight="1">
      <c r="B31" s="44">
        <v>23</v>
      </c>
      <c r="C31" s="45" t="s">
        <v>1463</v>
      </c>
      <c r="D31" s="46" t="s">
        <v>1464</v>
      </c>
      <c r="E31" s="47" t="s">
        <v>185</v>
      </c>
      <c r="F31" s="48" t="s">
        <v>463</v>
      </c>
      <c r="G31" s="45" t="s">
        <v>1423</v>
      </c>
      <c r="H31" s="82">
        <v>10</v>
      </c>
      <c r="I31" s="49">
        <v>10</v>
      </c>
      <c r="J31" s="49" t="s">
        <v>36</v>
      </c>
      <c r="K31" s="49">
        <v>10</v>
      </c>
      <c r="L31" s="54"/>
      <c r="M31" s="54"/>
      <c r="N31" s="54"/>
      <c r="O31" s="54"/>
      <c r="P31" s="98">
        <v>7</v>
      </c>
      <c r="Q31" s="51">
        <f t="shared" si="0"/>
        <v>8.1999999999999993</v>
      </c>
      <c r="R31" s="52" t="str">
        <f t="shared" si="3"/>
        <v>B+</v>
      </c>
      <c r="S31" s="53" t="str">
        <f t="shared" si="1"/>
        <v>Khá</v>
      </c>
      <c r="T31" s="41" t="str">
        <f t="shared" si="4"/>
        <v/>
      </c>
      <c r="U31" s="41" t="s">
        <v>1557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30" customHeight="1">
      <c r="B32" s="44">
        <v>24</v>
      </c>
      <c r="C32" s="45" t="s">
        <v>1465</v>
      </c>
      <c r="D32" s="46" t="s">
        <v>316</v>
      </c>
      <c r="E32" s="47" t="s">
        <v>212</v>
      </c>
      <c r="F32" s="48" t="s">
        <v>1466</v>
      </c>
      <c r="G32" s="45" t="s">
        <v>1423</v>
      </c>
      <c r="H32" s="82">
        <v>10</v>
      </c>
      <c r="I32" s="49">
        <v>9</v>
      </c>
      <c r="J32" s="49" t="s">
        <v>36</v>
      </c>
      <c r="K32" s="49">
        <v>9</v>
      </c>
      <c r="L32" s="54"/>
      <c r="M32" s="54"/>
      <c r="N32" s="54"/>
      <c r="O32" s="54"/>
      <c r="P32" s="98">
        <v>8</v>
      </c>
      <c r="Q32" s="51">
        <f t="shared" si="0"/>
        <v>8.5</v>
      </c>
      <c r="R32" s="52" t="str">
        <f t="shared" si="3"/>
        <v>A</v>
      </c>
      <c r="S32" s="53" t="str">
        <f t="shared" si="1"/>
        <v>Giỏi</v>
      </c>
      <c r="T32" s="41" t="str">
        <f t="shared" si="4"/>
        <v/>
      </c>
      <c r="U32" s="41" t="s">
        <v>1557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1:40" ht="30" customHeight="1">
      <c r="B33" s="44">
        <v>25</v>
      </c>
      <c r="C33" s="45" t="s">
        <v>1467</v>
      </c>
      <c r="D33" s="46" t="s">
        <v>629</v>
      </c>
      <c r="E33" s="47" t="s">
        <v>613</v>
      </c>
      <c r="F33" s="48" t="s">
        <v>1415</v>
      </c>
      <c r="G33" s="45" t="s">
        <v>1423</v>
      </c>
      <c r="H33" s="82">
        <v>8</v>
      </c>
      <c r="I33" s="49">
        <v>9</v>
      </c>
      <c r="J33" s="49" t="s">
        <v>36</v>
      </c>
      <c r="K33" s="49">
        <v>7</v>
      </c>
      <c r="L33" s="54"/>
      <c r="M33" s="54"/>
      <c r="N33" s="54"/>
      <c r="O33" s="54"/>
      <c r="P33" s="98">
        <v>7</v>
      </c>
      <c r="Q33" s="51">
        <f t="shared" si="0"/>
        <v>7.3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1557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1:40" ht="30" customHeight="1">
      <c r="B34" s="44">
        <v>26</v>
      </c>
      <c r="C34" s="45" t="s">
        <v>1468</v>
      </c>
      <c r="D34" s="46" t="s">
        <v>92</v>
      </c>
      <c r="E34" s="47" t="s">
        <v>231</v>
      </c>
      <c r="F34" s="48" t="s">
        <v>1124</v>
      </c>
      <c r="G34" s="45" t="s">
        <v>1423</v>
      </c>
      <c r="H34" s="82">
        <v>5</v>
      </c>
      <c r="I34" s="49">
        <v>9</v>
      </c>
      <c r="J34" s="49" t="s">
        <v>36</v>
      </c>
      <c r="K34" s="49">
        <v>10</v>
      </c>
      <c r="L34" s="54"/>
      <c r="M34" s="54"/>
      <c r="N34" s="54"/>
      <c r="O34" s="54"/>
      <c r="P34" s="98">
        <v>5</v>
      </c>
      <c r="Q34" s="51">
        <f t="shared" si="0"/>
        <v>6.4</v>
      </c>
      <c r="R34" s="52" t="str">
        <f t="shared" si="3"/>
        <v>C</v>
      </c>
      <c r="S34" s="53" t="str">
        <f t="shared" si="1"/>
        <v>Trung bình</v>
      </c>
      <c r="T34" s="41" t="str">
        <f t="shared" si="4"/>
        <v/>
      </c>
      <c r="U34" s="41" t="s">
        <v>1557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1:40" ht="30" customHeight="1">
      <c r="B35" s="44">
        <v>27</v>
      </c>
      <c r="C35" s="45" t="s">
        <v>1469</v>
      </c>
      <c r="D35" s="46" t="s">
        <v>1470</v>
      </c>
      <c r="E35" s="47" t="s">
        <v>1471</v>
      </c>
      <c r="F35" s="48" t="s">
        <v>866</v>
      </c>
      <c r="G35" s="45" t="s">
        <v>1423</v>
      </c>
      <c r="H35" s="82">
        <v>10</v>
      </c>
      <c r="I35" s="49">
        <v>10</v>
      </c>
      <c r="J35" s="49" t="s">
        <v>36</v>
      </c>
      <c r="K35" s="49">
        <v>10</v>
      </c>
      <c r="L35" s="54"/>
      <c r="M35" s="54"/>
      <c r="N35" s="54"/>
      <c r="O35" s="54"/>
      <c r="P35" s="98">
        <v>6</v>
      </c>
      <c r="Q35" s="51">
        <f t="shared" si="0"/>
        <v>7.6</v>
      </c>
      <c r="R35" s="52" t="str">
        <f t="shared" si="3"/>
        <v>B</v>
      </c>
      <c r="S35" s="53" t="str">
        <f t="shared" si="1"/>
        <v>Khá</v>
      </c>
      <c r="T35" s="41" t="str">
        <f t="shared" si="4"/>
        <v/>
      </c>
      <c r="U35" s="41" t="s">
        <v>1557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1:40" ht="30" customHeight="1">
      <c r="B36" s="44">
        <v>28</v>
      </c>
      <c r="C36" s="45" t="s">
        <v>1472</v>
      </c>
      <c r="D36" s="46" t="s">
        <v>1473</v>
      </c>
      <c r="E36" s="47" t="s">
        <v>462</v>
      </c>
      <c r="F36" s="48" t="s">
        <v>740</v>
      </c>
      <c r="G36" s="45" t="s">
        <v>1423</v>
      </c>
      <c r="H36" s="82">
        <v>8</v>
      </c>
      <c r="I36" s="49">
        <v>9</v>
      </c>
      <c r="J36" s="49" t="s">
        <v>36</v>
      </c>
      <c r="K36" s="49">
        <v>7</v>
      </c>
      <c r="L36" s="54"/>
      <c r="M36" s="54"/>
      <c r="N36" s="54"/>
      <c r="O36" s="54"/>
      <c r="P36" s="98">
        <v>5</v>
      </c>
      <c r="Q36" s="51">
        <f t="shared" si="0"/>
        <v>6.1</v>
      </c>
      <c r="R36" s="52" t="str">
        <f t="shared" si="3"/>
        <v>C</v>
      </c>
      <c r="S36" s="53" t="str">
        <f t="shared" si="1"/>
        <v>Trung bình</v>
      </c>
      <c r="T36" s="41" t="str">
        <f t="shared" si="4"/>
        <v/>
      </c>
      <c r="U36" s="41" t="s">
        <v>1557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1:40" ht="30" customHeight="1">
      <c r="B37" s="44">
        <v>29</v>
      </c>
      <c r="C37" s="45" t="s">
        <v>1474</v>
      </c>
      <c r="D37" s="46" t="s">
        <v>1475</v>
      </c>
      <c r="E37" s="47" t="s">
        <v>1249</v>
      </c>
      <c r="F37" s="48" t="s">
        <v>626</v>
      </c>
      <c r="G37" s="45" t="s">
        <v>1423</v>
      </c>
      <c r="H37" s="82">
        <v>5</v>
      </c>
      <c r="I37" s="49">
        <v>9</v>
      </c>
      <c r="J37" s="49" t="s">
        <v>36</v>
      </c>
      <c r="K37" s="49">
        <v>8</v>
      </c>
      <c r="L37" s="54"/>
      <c r="M37" s="54"/>
      <c r="N37" s="54"/>
      <c r="O37" s="54"/>
      <c r="P37" s="98">
        <v>7</v>
      </c>
      <c r="Q37" s="51">
        <f t="shared" si="0"/>
        <v>7.2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1557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1:40" ht="30" customHeight="1">
      <c r="B38" s="44">
        <v>30</v>
      </c>
      <c r="C38" s="45" t="s">
        <v>1476</v>
      </c>
      <c r="D38" s="46" t="s">
        <v>316</v>
      </c>
      <c r="E38" s="47" t="s">
        <v>1398</v>
      </c>
      <c r="F38" s="48" t="s">
        <v>957</v>
      </c>
      <c r="G38" s="45" t="s">
        <v>1423</v>
      </c>
      <c r="H38" s="82">
        <v>6</v>
      </c>
      <c r="I38" s="49">
        <v>7</v>
      </c>
      <c r="J38" s="49" t="s">
        <v>36</v>
      </c>
      <c r="K38" s="49">
        <v>9</v>
      </c>
      <c r="L38" s="54"/>
      <c r="M38" s="54"/>
      <c r="N38" s="54"/>
      <c r="O38" s="54"/>
      <c r="P38" s="98">
        <v>7</v>
      </c>
      <c r="Q38" s="51">
        <f t="shared" si="0"/>
        <v>7.3</v>
      </c>
      <c r="R38" s="52" t="str">
        <f t="shared" si="3"/>
        <v>B</v>
      </c>
      <c r="S38" s="53" t="str">
        <f t="shared" si="1"/>
        <v>Khá</v>
      </c>
      <c r="T38" s="41" t="str">
        <f t="shared" si="4"/>
        <v/>
      </c>
      <c r="U38" s="41" t="s">
        <v>1557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1:40" ht="30" customHeight="1">
      <c r="B39" s="44">
        <v>31</v>
      </c>
      <c r="C39" s="45" t="s">
        <v>1477</v>
      </c>
      <c r="D39" s="46" t="s">
        <v>92</v>
      </c>
      <c r="E39" s="47" t="s">
        <v>1478</v>
      </c>
      <c r="F39" s="48" t="s">
        <v>1147</v>
      </c>
      <c r="G39" s="45" t="s">
        <v>1423</v>
      </c>
      <c r="H39" s="82">
        <v>6</v>
      </c>
      <c r="I39" s="49">
        <v>7</v>
      </c>
      <c r="J39" s="49" t="s">
        <v>36</v>
      </c>
      <c r="K39" s="49">
        <v>6</v>
      </c>
      <c r="L39" s="54"/>
      <c r="M39" s="54"/>
      <c r="N39" s="54"/>
      <c r="O39" s="54"/>
      <c r="P39" s="98">
        <v>6</v>
      </c>
      <c r="Q39" s="51">
        <f t="shared" si="0"/>
        <v>6.1</v>
      </c>
      <c r="R39" s="52" t="str">
        <f t="shared" si="3"/>
        <v>C</v>
      </c>
      <c r="S39" s="53" t="str">
        <f t="shared" si="1"/>
        <v>Trung bình</v>
      </c>
      <c r="T39" s="41" t="str">
        <f t="shared" si="4"/>
        <v/>
      </c>
      <c r="U39" s="41" t="s">
        <v>1557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1:40" ht="30" customHeight="1">
      <c r="B40" s="44">
        <v>32</v>
      </c>
      <c r="C40" s="45" t="s">
        <v>1479</v>
      </c>
      <c r="D40" s="46" t="s">
        <v>1480</v>
      </c>
      <c r="E40" s="47" t="s">
        <v>280</v>
      </c>
      <c r="F40" s="48" t="s">
        <v>320</v>
      </c>
      <c r="G40" s="45" t="s">
        <v>1423</v>
      </c>
      <c r="H40" s="82">
        <v>10</v>
      </c>
      <c r="I40" s="49">
        <v>8</v>
      </c>
      <c r="J40" s="49" t="s">
        <v>36</v>
      </c>
      <c r="K40" s="49">
        <v>6</v>
      </c>
      <c r="L40" s="54"/>
      <c r="M40" s="54"/>
      <c r="N40" s="54"/>
      <c r="O40" s="54"/>
      <c r="P40" s="98">
        <v>7</v>
      </c>
      <c r="Q40" s="51">
        <f t="shared" si="0"/>
        <v>7.2</v>
      </c>
      <c r="R40" s="52" t="str">
        <f t="shared" si="3"/>
        <v>B</v>
      </c>
      <c r="S40" s="53" t="str">
        <f t="shared" si="1"/>
        <v>Khá</v>
      </c>
      <c r="T40" s="41" t="str">
        <f t="shared" si="4"/>
        <v/>
      </c>
      <c r="U40" s="41" t="s">
        <v>1557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1:40" ht="30" customHeight="1">
      <c r="B41" s="44">
        <v>33</v>
      </c>
      <c r="C41" s="45" t="s">
        <v>1481</v>
      </c>
      <c r="D41" s="46" t="s">
        <v>1482</v>
      </c>
      <c r="E41" s="47" t="s">
        <v>284</v>
      </c>
      <c r="F41" s="48" t="s">
        <v>634</v>
      </c>
      <c r="G41" s="45" t="s">
        <v>1423</v>
      </c>
      <c r="H41" s="82">
        <v>10</v>
      </c>
      <c r="I41" s="49">
        <v>10</v>
      </c>
      <c r="J41" s="49" t="s">
        <v>36</v>
      </c>
      <c r="K41" s="49">
        <v>10</v>
      </c>
      <c r="L41" s="54"/>
      <c r="M41" s="54"/>
      <c r="N41" s="54"/>
      <c r="O41" s="54"/>
      <c r="P41" s="98">
        <v>8</v>
      </c>
      <c r="Q41" s="51">
        <f t="shared" si="0"/>
        <v>8.8000000000000007</v>
      </c>
      <c r="R41" s="52" t="str">
        <f t="shared" si="3"/>
        <v>A</v>
      </c>
      <c r="S41" s="53" t="str">
        <f t="shared" si="1"/>
        <v>Giỏi</v>
      </c>
      <c r="T41" s="41" t="str">
        <f t="shared" si="4"/>
        <v/>
      </c>
      <c r="U41" s="41" t="s">
        <v>1557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1:40" ht="30" customHeight="1">
      <c r="B42" s="44">
        <v>34</v>
      </c>
      <c r="C42" s="45" t="s">
        <v>1483</v>
      </c>
      <c r="D42" s="46" t="s">
        <v>1484</v>
      </c>
      <c r="E42" s="47" t="s">
        <v>293</v>
      </c>
      <c r="F42" s="48" t="s">
        <v>776</v>
      </c>
      <c r="G42" s="45" t="s">
        <v>1423</v>
      </c>
      <c r="H42" s="82">
        <v>8</v>
      </c>
      <c r="I42" s="49">
        <v>8</v>
      </c>
      <c r="J42" s="49" t="s">
        <v>36</v>
      </c>
      <c r="K42" s="49">
        <v>9</v>
      </c>
      <c r="L42" s="54"/>
      <c r="M42" s="54"/>
      <c r="N42" s="54"/>
      <c r="O42" s="54"/>
      <c r="P42" s="98">
        <v>7</v>
      </c>
      <c r="Q42" s="51">
        <f t="shared" si="0"/>
        <v>7.6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1557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1:40" ht="30" customHeight="1">
      <c r="B43" s="44">
        <v>35</v>
      </c>
      <c r="C43" s="45" t="s">
        <v>1485</v>
      </c>
      <c r="D43" s="46" t="s">
        <v>292</v>
      </c>
      <c r="E43" s="47" t="s">
        <v>293</v>
      </c>
      <c r="F43" s="48" t="s">
        <v>617</v>
      </c>
      <c r="G43" s="45" t="s">
        <v>1423</v>
      </c>
      <c r="H43" s="82">
        <v>8</v>
      </c>
      <c r="I43" s="49">
        <v>8</v>
      </c>
      <c r="J43" s="49" t="s">
        <v>36</v>
      </c>
      <c r="K43" s="49">
        <v>7</v>
      </c>
      <c r="L43" s="54"/>
      <c r="M43" s="54"/>
      <c r="N43" s="54"/>
      <c r="O43" s="54"/>
      <c r="P43" s="98">
        <v>7</v>
      </c>
      <c r="Q43" s="51">
        <f t="shared" si="0"/>
        <v>7.2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1557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1:40" ht="30" customHeight="1">
      <c r="B44" s="44">
        <v>36</v>
      </c>
      <c r="C44" s="45" t="s">
        <v>1486</v>
      </c>
      <c r="D44" s="46" t="s">
        <v>292</v>
      </c>
      <c r="E44" s="47" t="s">
        <v>293</v>
      </c>
      <c r="F44" s="48" t="s">
        <v>1379</v>
      </c>
      <c r="G44" s="45" t="s">
        <v>1423</v>
      </c>
      <c r="H44" s="82">
        <v>5</v>
      </c>
      <c r="I44" s="49">
        <v>8</v>
      </c>
      <c r="J44" s="49" t="s">
        <v>36</v>
      </c>
      <c r="K44" s="49">
        <v>8</v>
      </c>
      <c r="L44" s="54"/>
      <c r="M44" s="54"/>
      <c r="N44" s="54"/>
      <c r="O44" s="54"/>
      <c r="P44" s="98">
        <v>8</v>
      </c>
      <c r="Q44" s="51">
        <f t="shared" si="0"/>
        <v>7.7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1557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1:40" ht="30" customHeight="1">
      <c r="B45" s="44">
        <v>37</v>
      </c>
      <c r="C45" s="45" t="s">
        <v>1487</v>
      </c>
      <c r="D45" s="46" t="s">
        <v>373</v>
      </c>
      <c r="E45" s="47" t="s">
        <v>1488</v>
      </c>
      <c r="F45" s="48" t="s">
        <v>931</v>
      </c>
      <c r="G45" s="45" t="s">
        <v>1423</v>
      </c>
      <c r="H45" s="82">
        <v>10</v>
      </c>
      <c r="I45" s="49">
        <v>8</v>
      </c>
      <c r="J45" s="49" t="s">
        <v>36</v>
      </c>
      <c r="K45" s="49">
        <v>9</v>
      </c>
      <c r="L45" s="54"/>
      <c r="M45" s="54"/>
      <c r="N45" s="54"/>
      <c r="O45" s="54"/>
      <c r="P45" s="98">
        <v>8</v>
      </c>
      <c r="Q45" s="51">
        <f t="shared" si="0"/>
        <v>8.4</v>
      </c>
      <c r="R45" s="52" t="str">
        <f t="shared" si="3"/>
        <v>B+</v>
      </c>
      <c r="S45" s="53" t="str">
        <f t="shared" si="1"/>
        <v>Khá</v>
      </c>
      <c r="T45" s="41" t="str">
        <f t="shared" si="4"/>
        <v/>
      </c>
      <c r="U45" s="41" t="s">
        <v>1557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1:40" ht="7.5" customHeight="1">
      <c r="A46" s="61"/>
      <c r="B46" s="62"/>
      <c r="C46" s="63"/>
      <c r="D46" s="63"/>
      <c r="E46" s="64"/>
      <c r="F46" s="64"/>
      <c r="G46" s="64"/>
      <c r="H46" s="65"/>
      <c r="I46" s="66"/>
      <c r="J46" s="66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4"/>
    </row>
    <row r="47" spans="1:40" ht="16.5">
      <c r="A47" s="61"/>
      <c r="B47" s="123" t="s">
        <v>37</v>
      </c>
      <c r="C47" s="123"/>
      <c r="D47" s="63"/>
      <c r="E47" s="64"/>
      <c r="F47" s="64"/>
      <c r="G47" s="64"/>
      <c r="H47" s="65"/>
      <c r="I47" s="66"/>
      <c r="J47" s="66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4"/>
    </row>
    <row r="48" spans="1:40" ht="16.5" customHeight="1">
      <c r="A48" s="61"/>
      <c r="B48" s="68" t="s">
        <v>38</v>
      </c>
      <c r="C48" s="68"/>
      <c r="D48" s="69">
        <f>+$AA$7</f>
        <v>37</v>
      </c>
      <c r="E48" s="70" t="s">
        <v>39</v>
      </c>
      <c r="F48" s="70"/>
      <c r="G48" s="110" t="s">
        <v>40</v>
      </c>
      <c r="H48" s="110"/>
      <c r="I48" s="110"/>
      <c r="J48" s="110"/>
      <c r="K48" s="110"/>
      <c r="L48" s="110"/>
      <c r="M48" s="110"/>
      <c r="N48" s="110"/>
      <c r="O48" s="110"/>
      <c r="P48" s="71">
        <f>$AA$7 -COUNTIF($T$8:$T$178,"Vắng") -COUNTIF($T$8:$T$178,"Vắng có phép") - COUNTIF($T$8:$T$178,"Đình chỉ thi") - COUNTIF($T$8:$T$178,"Không đủ ĐKDT")</f>
        <v>36</v>
      </c>
      <c r="Q48" s="71"/>
      <c r="R48" s="72"/>
      <c r="S48" s="73"/>
      <c r="T48" s="73" t="s">
        <v>39</v>
      </c>
      <c r="U48" s="73"/>
      <c r="V48" s="73"/>
      <c r="W48" s="4"/>
    </row>
    <row r="49" spans="1:23" ht="16.5" customHeight="1">
      <c r="A49" s="61"/>
      <c r="B49" s="68" t="s">
        <v>41</v>
      </c>
      <c r="C49" s="68"/>
      <c r="D49" s="69">
        <f>+$AL$7</f>
        <v>36</v>
      </c>
      <c r="E49" s="70" t="s">
        <v>39</v>
      </c>
      <c r="F49" s="70"/>
      <c r="G49" s="110" t="s">
        <v>42</v>
      </c>
      <c r="H49" s="110"/>
      <c r="I49" s="110"/>
      <c r="J49" s="110"/>
      <c r="K49" s="110"/>
      <c r="L49" s="110"/>
      <c r="M49" s="110"/>
      <c r="N49" s="110"/>
      <c r="O49" s="110"/>
      <c r="P49" s="74">
        <f>COUNTIF($T$8:$T$54,"Vắng")</f>
        <v>0</v>
      </c>
      <c r="Q49" s="74"/>
      <c r="R49" s="75"/>
      <c r="S49" s="73"/>
      <c r="T49" s="73" t="s">
        <v>39</v>
      </c>
      <c r="U49" s="73"/>
      <c r="V49" s="73"/>
      <c r="W49" s="4"/>
    </row>
    <row r="50" spans="1:23" ht="16.5" customHeight="1">
      <c r="A50" s="61"/>
      <c r="B50" s="68" t="s">
        <v>43</v>
      </c>
      <c r="C50" s="68"/>
      <c r="D50" s="76">
        <f>COUNTIF(X9:X45,"Học lại")</f>
        <v>1</v>
      </c>
      <c r="E50" s="70" t="s">
        <v>39</v>
      </c>
      <c r="F50" s="70"/>
      <c r="G50" s="110" t="s">
        <v>44</v>
      </c>
      <c r="H50" s="110"/>
      <c r="I50" s="110"/>
      <c r="J50" s="110"/>
      <c r="K50" s="110"/>
      <c r="L50" s="110"/>
      <c r="M50" s="110"/>
      <c r="N50" s="110"/>
      <c r="O50" s="110"/>
      <c r="P50" s="71">
        <f>COUNTIF($T$8:$T$54,"Vắng có phép")</f>
        <v>0</v>
      </c>
      <c r="Q50" s="71"/>
      <c r="R50" s="72"/>
      <c r="S50" s="73"/>
      <c r="T50" s="73" t="s">
        <v>39</v>
      </c>
      <c r="U50" s="73"/>
      <c r="V50" s="73"/>
      <c r="W50" s="4"/>
    </row>
    <row r="51" spans="1:23" ht="3" customHeight="1">
      <c r="A51" s="61"/>
      <c r="B51" s="62"/>
      <c r="C51" s="63"/>
      <c r="D51" s="63"/>
      <c r="E51" s="64"/>
      <c r="F51" s="64"/>
      <c r="G51" s="64"/>
      <c r="H51" s="65"/>
      <c r="I51" s="66"/>
      <c r="J51" s="66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4"/>
    </row>
    <row r="52" spans="1:23">
      <c r="B52" s="77" t="s">
        <v>45</v>
      </c>
      <c r="C52" s="77"/>
      <c r="D52" s="78">
        <f>COUNTIF(X9:X45,"Thi lại")</f>
        <v>0</v>
      </c>
      <c r="E52" s="79" t="s">
        <v>39</v>
      </c>
      <c r="F52" s="4"/>
      <c r="G52" s="4"/>
      <c r="H52" s="4"/>
      <c r="I52" s="4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91"/>
      <c r="V52" s="91"/>
      <c r="W52" s="4"/>
    </row>
    <row r="53" spans="1:23">
      <c r="B53" s="77"/>
      <c r="C53" s="77"/>
      <c r="D53" s="78"/>
      <c r="E53" s="79"/>
      <c r="F53" s="4"/>
      <c r="G53" s="4"/>
      <c r="H53" s="4"/>
      <c r="I53" s="4"/>
      <c r="J53" s="111" t="s">
        <v>1562</v>
      </c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91"/>
      <c r="V53" s="91"/>
      <c r="W53" s="4"/>
    </row>
  </sheetData>
  <sheetProtection formatCells="0" formatColumns="0" formatRows="0" insertColumns="0" insertRows="0" insertHyperlinks="0" deleteColumns="0" deleteRows="0" sort="0" autoFilter="0" pivotTables="0"/>
  <autoFilter ref="A7:AN45">
    <filterColumn colId="3" showButton="0"/>
  </autoFilter>
  <mergeCells count="43">
    <mergeCell ref="H1:U1"/>
    <mergeCell ref="H2:U2"/>
    <mergeCell ref="S6:S7"/>
    <mergeCell ref="G49:O49"/>
    <mergeCell ref="M6:N6"/>
    <mergeCell ref="O6:O7"/>
    <mergeCell ref="P6:P7"/>
    <mergeCell ref="Q6:Q8"/>
    <mergeCell ref="B8:G8"/>
    <mergeCell ref="B47:C47"/>
    <mergeCell ref="G48:O48"/>
    <mergeCell ref="G50:O50"/>
    <mergeCell ref="J52:T52"/>
    <mergeCell ref="J53:T53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U6:U8"/>
    <mergeCell ref="R6:R7"/>
  </mergeCells>
  <conditionalFormatting sqref="H9:P45">
    <cfRule type="cellIs" dxfId="11" priority="12" operator="greaterThan">
      <formula>10</formula>
    </cfRule>
  </conditionalFormatting>
  <conditionalFormatting sqref="C1:C1048576">
    <cfRule type="duplicateValues" dxfId="10" priority="11"/>
  </conditionalFormatting>
  <conditionalFormatting sqref="P9:P45">
    <cfRule type="cellIs" dxfId="9" priority="8" operator="greaterThan">
      <formula>10</formula>
    </cfRule>
    <cfRule type="cellIs" dxfId="8" priority="9" operator="greaterThan">
      <formula>10</formula>
    </cfRule>
    <cfRule type="cellIs" dxfId="7" priority="10" operator="greaterThan">
      <formula>10</formula>
    </cfRule>
  </conditionalFormatting>
  <conditionalFormatting sqref="H9:K45 P9:P45">
    <cfRule type="cellIs" dxfId="6" priority="7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50 AN2:AN7 X9:Y45 Z9 Z2:AM2 Y3:AM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N81"/>
  <sheetViews>
    <sheetView topLeftCell="B1" workbookViewId="0">
      <pane ySplit="2" topLeftCell="A3" activePane="bottomLeft" state="frozen"/>
      <selection activeCell="P9" sqref="P9"/>
      <selection pane="bottomLeft" activeCell="D3" sqref="D3:O3"/>
    </sheetView>
  </sheetViews>
  <sheetFormatPr defaultRowHeight="15.75"/>
  <cols>
    <col min="1" max="1" width="0.5" style="1" customWidth="1"/>
    <col min="2" max="2" width="4" style="1" customWidth="1"/>
    <col min="3" max="3" width="10.625" style="1" customWidth="1"/>
    <col min="4" max="4" width="16.125" style="1" customWidth="1"/>
    <col min="5" max="5" width="11.25" style="1" customWidth="1"/>
    <col min="6" max="6" width="9.375" style="1" hidden="1" customWidth="1"/>
    <col min="7" max="7" width="11.3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" style="1" hidden="1" customWidth="1"/>
    <col min="15" max="15" width="7.375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3.25" style="1" customWidth="1"/>
    <col min="21" max="21" width="6.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>
      <c r="B1" s="100" t="s">
        <v>0</v>
      </c>
      <c r="C1" s="100"/>
      <c r="D1" s="100"/>
      <c r="E1" s="100"/>
      <c r="F1" s="100"/>
      <c r="G1" s="100"/>
      <c r="H1" s="124" t="s">
        <v>1560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96"/>
      <c r="W1" s="4"/>
    </row>
    <row r="2" spans="2:40" ht="25.5" customHeight="1">
      <c r="B2" s="101" t="s">
        <v>1</v>
      </c>
      <c r="C2" s="101"/>
      <c r="D2" s="101"/>
      <c r="E2" s="101"/>
      <c r="F2" s="101"/>
      <c r="G2" s="101"/>
      <c r="H2" s="125" t="s">
        <v>46</v>
      </c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1420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>
      <c r="B4" s="112" t="s">
        <v>11</v>
      </c>
      <c r="C4" s="112"/>
      <c r="D4" s="10">
        <v>3</v>
      </c>
      <c r="G4" s="113" t="s">
        <v>663</v>
      </c>
      <c r="H4" s="113"/>
      <c r="I4" s="113"/>
      <c r="J4" s="113"/>
      <c r="K4" s="113"/>
      <c r="L4" s="113"/>
      <c r="M4" s="113"/>
      <c r="N4" s="113"/>
      <c r="O4" s="113"/>
      <c r="P4" s="113" t="s">
        <v>500</v>
      </c>
      <c r="Q4" s="113"/>
      <c r="R4" s="113"/>
      <c r="S4" s="113"/>
      <c r="T4" s="113"/>
      <c r="U4" s="113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>
      <c r="B6" s="107" t="s">
        <v>12</v>
      </c>
      <c r="C6" s="114" t="s">
        <v>13</v>
      </c>
      <c r="D6" s="116" t="s">
        <v>14</v>
      </c>
      <c r="E6" s="117"/>
      <c r="F6" s="107" t="s">
        <v>15</v>
      </c>
      <c r="G6" s="107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0" t="s">
        <v>21</v>
      </c>
      <c r="N6" s="121"/>
      <c r="O6" s="103" t="s">
        <v>22</v>
      </c>
      <c r="P6" s="103" t="s">
        <v>23</v>
      </c>
      <c r="Q6" s="107" t="s">
        <v>24</v>
      </c>
      <c r="R6" s="103" t="s">
        <v>25</v>
      </c>
      <c r="S6" s="107" t="s">
        <v>26</v>
      </c>
      <c r="T6" s="107" t="s">
        <v>27</v>
      </c>
      <c r="U6" s="107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>
      <c r="B7" s="109"/>
      <c r="C7" s="115"/>
      <c r="D7" s="118"/>
      <c r="E7" s="119"/>
      <c r="F7" s="109"/>
      <c r="G7" s="109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08"/>
      <c r="R7" s="103"/>
      <c r="S7" s="109"/>
      <c r="T7" s="108"/>
      <c r="U7" s="108"/>
      <c r="V7" s="88"/>
      <c r="X7" s="17"/>
      <c r="Y7" s="18" t="str">
        <f>+D3</f>
        <v>An toàn và bảo mật hệ thống thông tin</v>
      </c>
      <c r="Z7" s="19" t="str">
        <f>+P3</f>
        <v>Nhóm: D15-131_08</v>
      </c>
      <c r="AA7" s="20">
        <f>+$AJ$7+$AL$7+$AH$7</f>
        <v>65</v>
      </c>
      <c r="AB7" s="7">
        <f>COUNTIF($S$8:$S$90,"Khiển trách")</f>
        <v>0</v>
      </c>
      <c r="AC7" s="7">
        <f>COUNTIF($S$8:$S$90,"Cảnh cáo")</f>
        <v>0</v>
      </c>
      <c r="AD7" s="7">
        <f>COUNTIF($S$8:$S$90,"Đình chỉ thi")</f>
        <v>0</v>
      </c>
      <c r="AE7" s="21">
        <f>+($AB$7+$AC$7+$AD$7)/$AA$7*100%</f>
        <v>0</v>
      </c>
      <c r="AF7" s="7">
        <f>SUM(COUNTIF($S$8:$S$88,"Vắng"),COUNTIF($S$8:$S$88,"Vắng có phép"))</f>
        <v>0</v>
      </c>
      <c r="AG7" s="22">
        <f>+$AF$7/$AA$7</f>
        <v>0</v>
      </c>
      <c r="AH7" s="23">
        <f>COUNTIF($X$8:$X$88,"Thi lại")</f>
        <v>0</v>
      </c>
      <c r="AI7" s="22">
        <f>+$AH$7/$AA$7</f>
        <v>0</v>
      </c>
      <c r="AJ7" s="23">
        <f>COUNTIF($X$8:$X$89,"Học lại")</f>
        <v>5</v>
      </c>
      <c r="AK7" s="22">
        <f>+$AJ$7/$AA$7</f>
        <v>7.6923076923076927E-2</v>
      </c>
      <c r="AL7" s="7">
        <f>COUNTIF($X$9:$X$89,"Đạt")</f>
        <v>60</v>
      </c>
      <c r="AM7" s="21">
        <f>+$AL$7/$AA$7</f>
        <v>0.92307692307692313</v>
      </c>
      <c r="AN7" s="24"/>
    </row>
    <row r="8" spans="2:40" ht="14.25" customHeight="1">
      <c r="B8" s="120" t="s">
        <v>35</v>
      </c>
      <c r="C8" s="122"/>
      <c r="D8" s="122"/>
      <c r="E8" s="122"/>
      <c r="F8" s="122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09"/>
      <c r="R8" s="29"/>
      <c r="S8" s="29"/>
      <c r="T8" s="109"/>
      <c r="U8" s="109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>
      <c r="B9" s="31">
        <v>1</v>
      </c>
      <c r="C9" s="32" t="s">
        <v>1292</v>
      </c>
      <c r="D9" s="33" t="s">
        <v>1293</v>
      </c>
      <c r="E9" s="34" t="s">
        <v>51</v>
      </c>
      <c r="F9" s="35" t="s">
        <v>232</v>
      </c>
      <c r="G9" s="32" t="s">
        <v>236</v>
      </c>
      <c r="H9" s="81">
        <v>9</v>
      </c>
      <c r="I9" s="81">
        <v>7.5</v>
      </c>
      <c r="J9" s="36" t="s">
        <v>36</v>
      </c>
      <c r="K9" s="81">
        <v>6</v>
      </c>
      <c r="L9" s="37"/>
      <c r="M9" s="37"/>
      <c r="N9" s="37"/>
      <c r="O9" s="37"/>
      <c r="P9" s="38">
        <v>7</v>
      </c>
      <c r="Q9" s="39">
        <f t="shared" ref="Q9:Q72" si="0">ROUND(SUMPRODUCT(H9:P9,$H$8:$P$8)/100,1)</f>
        <v>7.1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73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7" t="s">
        <v>1558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>
      <c r="B10" s="44">
        <v>2</v>
      </c>
      <c r="C10" s="45" t="s">
        <v>1294</v>
      </c>
      <c r="D10" s="46" t="s">
        <v>1038</v>
      </c>
      <c r="E10" s="47" t="s">
        <v>51</v>
      </c>
      <c r="F10" s="48" t="s">
        <v>327</v>
      </c>
      <c r="G10" s="45" t="s">
        <v>70</v>
      </c>
      <c r="H10" s="82">
        <v>9</v>
      </c>
      <c r="I10" s="82">
        <v>7.5</v>
      </c>
      <c r="J10" s="49" t="s">
        <v>36</v>
      </c>
      <c r="K10" s="82">
        <v>7</v>
      </c>
      <c r="L10" s="50"/>
      <c r="M10" s="50"/>
      <c r="N10" s="50"/>
      <c r="O10" s="50"/>
      <c r="P10" s="80">
        <v>8</v>
      </c>
      <c r="Q10" s="51">
        <f t="shared" si="0"/>
        <v>7.9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1558</v>
      </c>
      <c r="V10" s="71"/>
      <c r="W10" s="4"/>
      <c r="X10" s="43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>
      <c r="B11" s="44">
        <v>3</v>
      </c>
      <c r="C11" s="45" t="s">
        <v>1295</v>
      </c>
      <c r="D11" s="46" t="s">
        <v>316</v>
      </c>
      <c r="E11" s="47" t="s">
        <v>51</v>
      </c>
      <c r="F11" s="48" t="s">
        <v>1034</v>
      </c>
      <c r="G11" s="45" t="s">
        <v>140</v>
      </c>
      <c r="H11" s="82">
        <v>7</v>
      </c>
      <c r="I11" s="82">
        <v>7</v>
      </c>
      <c r="J11" s="49" t="s">
        <v>36</v>
      </c>
      <c r="K11" s="82">
        <v>6.5</v>
      </c>
      <c r="L11" s="54"/>
      <c r="M11" s="54"/>
      <c r="N11" s="54"/>
      <c r="O11" s="54"/>
      <c r="P11" s="80">
        <v>5</v>
      </c>
      <c r="Q11" s="51">
        <f t="shared" si="0"/>
        <v>5.7</v>
      </c>
      <c r="R11" s="52" t="str">
        <f t="shared" ref="R11:R73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</v>
      </c>
      <c r="S11" s="53" t="str">
        <f t="shared" si="1"/>
        <v>Trung bình</v>
      </c>
      <c r="T11" s="41" t="str">
        <f t="shared" ref="T11:T73" si="4">+IF(OR($H11=0,$I11=0,$J11=0,$K11=0),"Không đủ ĐKDT",IF(AND(P11=0,Q11&gt;=4),"Không đạt",""))</f>
        <v/>
      </c>
      <c r="U11" s="41" t="s">
        <v>1558</v>
      </c>
      <c r="V11" s="71"/>
      <c r="W11" s="4"/>
      <c r="X11" s="43" t="str">
        <f t="shared" si="2"/>
        <v>Đạt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>
      <c r="B12" s="44">
        <v>4</v>
      </c>
      <c r="C12" s="45" t="s">
        <v>1296</v>
      </c>
      <c r="D12" s="46" t="s">
        <v>803</v>
      </c>
      <c r="E12" s="47" t="s">
        <v>51</v>
      </c>
      <c r="F12" s="48" t="s">
        <v>1297</v>
      </c>
      <c r="G12" s="45" t="s">
        <v>131</v>
      </c>
      <c r="H12" s="82">
        <v>10</v>
      </c>
      <c r="I12" s="82">
        <v>7.5</v>
      </c>
      <c r="J12" s="49" t="s">
        <v>36</v>
      </c>
      <c r="K12" s="82">
        <v>7</v>
      </c>
      <c r="L12" s="54"/>
      <c r="M12" s="54"/>
      <c r="N12" s="54"/>
      <c r="O12" s="54"/>
      <c r="P12" s="80">
        <v>8</v>
      </c>
      <c r="Q12" s="51">
        <f t="shared" si="0"/>
        <v>8</v>
      </c>
      <c r="R12" s="52" t="str">
        <f t="shared" si="3"/>
        <v>B+</v>
      </c>
      <c r="S12" s="53" t="str">
        <f t="shared" si="1"/>
        <v>Khá</v>
      </c>
      <c r="T12" s="41" t="str">
        <f t="shared" si="4"/>
        <v/>
      </c>
      <c r="U12" s="41" t="s">
        <v>1558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>
      <c r="B13" s="44">
        <v>5</v>
      </c>
      <c r="C13" s="45" t="s">
        <v>1298</v>
      </c>
      <c r="D13" s="46" t="s">
        <v>582</v>
      </c>
      <c r="E13" s="47" t="s">
        <v>51</v>
      </c>
      <c r="F13" s="48" t="s">
        <v>1299</v>
      </c>
      <c r="G13" s="45" t="s">
        <v>70</v>
      </c>
      <c r="H13" s="82">
        <v>10</v>
      </c>
      <c r="I13" s="82">
        <v>8</v>
      </c>
      <c r="J13" s="49" t="s">
        <v>36</v>
      </c>
      <c r="K13" s="82">
        <v>7</v>
      </c>
      <c r="L13" s="54"/>
      <c r="M13" s="54"/>
      <c r="N13" s="54"/>
      <c r="O13" s="54"/>
      <c r="P13" s="80">
        <v>8</v>
      </c>
      <c r="Q13" s="51">
        <f t="shared" si="0"/>
        <v>8</v>
      </c>
      <c r="R13" s="52" t="str">
        <f t="shared" si="3"/>
        <v>B+</v>
      </c>
      <c r="S13" s="53" t="str">
        <f t="shared" si="1"/>
        <v>Khá</v>
      </c>
      <c r="T13" s="41" t="str">
        <f t="shared" si="4"/>
        <v/>
      </c>
      <c r="U13" s="41" t="s">
        <v>1558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>
      <c r="B14" s="44">
        <v>6</v>
      </c>
      <c r="C14" s="45" t="s">
        <v>1300</v>
      </c>
      <c r="D14" s="46" t="s">
        <v>1301</v>
      </c>
      <c r="E14" s="47" t="s">
        <v>1302</v>
      </c>
      <c r="F14" s="48" t="s">
        <v>1303</v>
      </c>
      <c r="G14" s="45" t="s">
        <v>236</v>
      </c>
      <c r="H14" s="82">
        <v>8.5</v>
      </c>
      <c r="I14" s="82">
        <v>7.5</v>
      </c>
      <c r="J14" s="49" t="s">
        <v>36</v>
      </c>
      <c r="K14" s="82">
        <v>6</v>
      </c>
      <c r="L14" s="54"/>
      <c r="M14" s="54"/>
      <c r="N14" s="54"/>
      <c r="O14" s="54"/>
      <c r="P14" s="80">
        <v>7</v>
      </c>
      <c r="Q14" s="51">
        <f t="shared" si="0"/>
        <v>7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1558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>
      <c r="B15" s="44">
        <v>7</v>
      </c>
      <c r="C15" s="45" t="s">
        <v>1304</v>
      </c>
      <c r="D15" s="46" t="s">
        <v>1305</v>
      </c>
      <c r="E15" s="47" t="s">
        <v>1306</v>
      </c>
      <c r="F15" s="48" t="s">
        <v>1307</v>
      </c>
      <c r="G15" s="45" t="s">
        <v>150</v>
      </c>
      <c r="H15" s="82">
        <v>9</v>
      </c>
      <c r="I15" s="82">
        <v>7.5</v>
      </c>
      <c r="J15" s="49" t="s">
        <v>36</v>
      </c>
      <c r="K15" s="82">
        <v>7</v>
      </c>
      <c r="L15" s="54"/>
      <c r="M15" s="54"/>
      <c r="N15" s="54"/>
      <c r="O15" s="54"/>
      <c r="P15" s="80">
        <v>6</v>
      </c>
      <c r="Q15" s="51">
        <f t="shared" si="0"/>
        <v>6.7</v>
      </c>
      <c r="R15" s="52" t="str">
        <f t="shared" si="3"/>
        <v>C+</v>
      </c>
      <c r="S15" s="53" t="str">
        <f t="shared" si="1"/>
        <v>Trung bình</v>
      </c>
      <c r="T15" s="41" t="str">
        <f t="shared" si="4"/>
        <v/>
      </c>
      <c r="U15" s="41" t="s">
        <v>1558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>
      <c r="B16" s="44">
        <v>8</v>
      </c>
      <c r="C16" s="45" t="s">
        <v>1308</v>
      </c>
      <c r="D16" s="46" t="s">
        <v>1309</v>
      </c>
      <c r="E16" s="47" t="s">
        <v>1310</v>
      </c>
      <c r="F16" s="48" t="s">
        <v>143</v>
      </c>
      <c r="G16" s="45" t="s">
        <v>140</v>
      </c>
      <c r="H16" s="82">
        <v>7.5</v>
      </c>
      <c r="I16" s="82">
        <v>7</v>
      </c>
      <c r="J16" s="49" t="s">
        <v>36</v>
      </c>
      <c r="K16" s="82">
        <v>6.5</v>
      </c>
      <c r="L16" s="54"/>
      <c r="M16" s="54"/>
      <c r="N16" s="54"/>
      <c r="O16" s="54"/>
      <c r="P16" s="80">
        <v>7</v>
      </c>
      <c r="Q16" s="51">
        <f t="shared" si="0"/>
        <v>7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1558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>
      <c r="B17" s="44">
        <v>9</v>
      </c>
      <c r="C17" s="45" t="s">
        <v>1311</v>
      </c>
      <c r="D17" s="46" t="s">
        <v>249</v>
      </c>
      <c r="E17" s="47" t="s">
        <v>333</v>
      </c>
      <c r="F17" s="48" t="s">
        <v>583</v>
      </c>
      <c r="G17" s="45" t="s">
        <v>131</v>
      </c>
      <c r="H17" s="82">
        <v>8.5</v>
      </c>
      <c r="I17" s="82">
        <v>7.5</v>
      </c>
      <c r="J17" s="49" t="s">
        <v>36</v>
      </c>
      <c r="K17" s="82">
        <v>7</v>
      </c>
      <c r="L17" s="54"/>
      <c r="M17" s="54"/>
      <c r="N17" s="54"/>
      <c r="O17" s="54"/>
      <c r="P17" s="80">
        <v>7</v>
      </c>
      <c r="Q17" s="51">
        <f t="shared" si="0"/>
        <v>7.2</v>
      </c>
      <c r="R17" s="52" t="str">
        <f t="shared" si="3"/>
        <v>B</v>
      </c>
      <c r="S17" s="53" t="str">
        <f t="shared" si="1"/>
        <v>Khá</v>
      </c>
      <c r="T17" s="41" t="str">
        <f t="shared" si="4"/>
        <v/>
      </c>
      <c r="U17" s="41" t="s">
        <v>1558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>
      <c r="B18" s="44">
        <v>10</v>
      </c>
      <c r="C18" s="45" t="s">
        <v>1312</v>
      </c>
      <c r="D18" s="46" t="s">
        <v>380</v>
      </c>
      <c r="E18" s="47" t="s">
        <v>77</v>
      </c>
      <c r="F18" s="48" t="s">
        <v>1044</v>
      </c>
      <c r="G18" s="45" t="s">
        <v>131</v>
      </c>
      <c r="H18" s="82">
        <v>9</v>
      </c>
      <c r="I18" s="82">
        <v>7.5</v>
      </c>
      <c r="J18" s="49" t="s">
        <v>36</v>
      </c>
      <c r="K18" s="82">
        <v>6.5</v>
      </c>
      <c r="L18" s="54"/>
      <c r="M18" s="54"/>
      <c r="N18" s="54"/>
      <c r="O18" s="54"/>
      <c r="P18" s="80">
        <v>8</v>
      </c>
      <c r="Q18" s="51">
        <f t="shared" si="0"/>
        <v>7.8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1558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>
      <c r="B19" s="44">
        <v>11</v>
      </c>
      <c r="C19" s="45" t="s">
        <v>1313</v>
      </c>
      <c r="D19" s="46" t="s">
        <v>1314</v>
      </c>
      <c r="E19" s="47" t="s">
        <v>339</v>
      </c>
      <c r="F19" s="48" t="s">
        <v>90</v>
      </c>
      <c r="G19" s="45" t="s">
        <v>61</v>
      </c>
      <c r="H19" s="82">
        <v>8.5</v>
      </c>
      <c r="I19" s="82">
        <v>7.5</v>
      </c>
      <c r="J19" s="49" t="s">
        <v>36</v>
      </c>
      <c r="K19" s="82">
        <v>6.5</v>
      </c>
      <c r="L19" s="54"/>
      <c r="M19" s="54"/>
      <c r="N19" s="54"/>
      <c r="O19" s="54"/>
      <c r="P19" s="80">
        <v>7</v>
      </c>
      <c r="Q19" s="51">
        <f t="shared" si="0"/>
        <v>7.1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1558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>
      <c r="B20" s="44">
        <v>12</v>
      </c>
      <c r="C20" s="45" t="s">
        <v>1315</v>
      </c>
      <c r="D20" s="46" t="s">
        <v>535</v>
      </c>
      <c r="E20" s="47" t="s">
        <v>100</v>
      </c>
      <c r="F20" s="48" t="s">
        <v>574</v>
      </c>
      <c r="G20" s="45" t="s">
        <v>70</v>
      </c>
      <c r="H20" s="82">
        <v>0</v>
      </c>
      <c r="I20" s="82">
        <v>0</v>
      </c>
      <c r="J20" s="49" t="s">
        <v>36</v>
      </c>
      <c r="K20" s="82">
        <v>0</v>
      </c>
      <c r="L20" s="54"/>
      <c r="M20" s="54"/>
      <c r="N20" s="54"/>
      <c r="O20" s="54"/>
      <c r="P20" s="80"/>
      <c r="Q20" s="51">
        <f t="shared" si="0"/>
        <v>0</v>
      </c>
      <c r="R20" s="52" t="str">
        <f t="shared" si="3"/>
        <v>F</v>
      </c>
      <c r="S20" s="53" t="str">
        <f t="shared" si="1"/>
        <v>Kém</v>
      </c>
      <c r="T20" s="41" t="str">
        <f t="shared" si="4"/>
        <v>Không đủ ĐKDT</v>
      </c>
      <c r="U20" s="41" t="s">
        <v>1558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>
      <c r="B21" s="44">
        <v>13</v>
      </c>
      <c r="C21" s="45" t="s">
        <v>1316</v>
      </c>
      <c r="D21" s="46" t="s">
        <v>1317</v>
      </c>
      <c r="E21" s="47" t="s">
        <v>100</v>
      </c>
      <c r="F21" s="48" t="s">
        <v>1318</v>
      </c>
      <c r="G21" s="45" t="s">
        <v>57</v>
      </c>
      <c r="H21" s="82">
        <v>7</v>
      </c>
      <c r="I21" s="82">
        <v>7</v>
      </c>
      <c r="J21" s="49" t="s">
        <v>36</v>
      </c>
      <c r="K21" s="82">
        <v>6.5</v>
      </c>
      <c r="L21" s="54"/>
      <c r="M21" s="54"/>
      <c r="N21" s="54"/>
      <c r="O21" s="54"/>
      <c r="P21" s="80">
        <v>7</v>
      </c>
      <c r="Q21" s="51">
        <f t="shared" si="0"/>
        <v>6.9</v>
      </c>
      <c r="R21" s="52" t="str">
        <f t="shared" si="3"/>
        <v>C+</v>
      </c>
      <c r="S21" s="53" t="str">
        <f t="shared" si="1"/>
        <v>Trung bình</v>
      </c>
      <c r="T21" s="41" t="str">
        <f t="shared" si="4"/>
        <v/>
      </c>
      <c r="U21" s="41" t="s">
        <v>1558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>
      <c r="B22" s="44">
        <v>14</v>
      </c>
      <c r="C22" s="45" t="s">
        <v>1319</v>
      </c>
      <c r="D22" s="46" t="s">
        <v>1320</v>
      </c>
      <c r="E22" s="47" t="s">
        <v>100</v>
      </c>
      <c r="F22" s="48" t="s">
        <v>601</v>
      </c>
      <c r="G22" s="45" t="s">
        <v>236</v>
      </c>
      <c r="H22" s="82">
        <v>8.5</v>
      </c>
      <c r="I22" s="82">
        <v>7.5</v>
      </c>
      <c r="J22" s="49" t="s">
        <v>36</v>
      </c>
      <c r="K22" s="82">
        <v>6</v>
      </c>
      <c r="L22" s="54"/>
      <c r="M22" s="54"/>
      <c r="N22" s="54"/>
      <c r="O22" s="54"/>
      <c r="P22" s="80">
        <v>8</v>
      </c>
      <c r="Q22" s="51">
        <f t="shared" si="0"/>
        <v>7.6</v>
      </c>
      <c r="R22" s="52" t="str">
        <f t="shared" si="3"/>
        <v>B</v>
      </c>
      <c r="S22" s="53" t="str">
        <f t="shared" si="1"/>
        <v>Khá</v>
      </c>
      <c r="T22" s="41" t="str">
        <f t="shared" si="4"/>
        <v/>
      </c>
      <c r="U22" s="41" t="s">
        <v>1558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>
      <c r="B23" s="44">
        <v>15</v>
      </c>
      <c r="C23" s="45" t="s">
        <v>1321</v>
      </c>
      <c r="D23" s="46" t="s">
        <v>310</v>
      </c>
      <c r="E23" s="47" t="s">
        <v>108</v>
      </c>
      <c r="F23" s="48" t="s">
        <v>821</v>
      </c>
      <c r="G23" s="45" t="s">
        <v>135</v>
      </c>
      <c r="H23" s="82">
        <v>10</v>
      </c>
      <c r="I23" s="82">
        <v>7.5</v>
      </c>
      <c r="J23" s="49" t="s">
        <v>36</v>
      </c>
      <c r="K23" s="82">
        <v>7</v>
      </c>
      <c r="L23" s="54"/>
      <c r="M23" s="54"/>
      <c r="N23" s="54"/>
      <c r="O23" s="54"/>
      <c r="P23" s="80">
        <v>7</v>
      </c>
      <c r="Q23" s="51">
        <f t="shared" si="0"/>
        <v>7.4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1558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>
      <c r="B24" s="44">
        <v>16</v>
      </c>
      <c r="C24" s="45" t="s">
        <v>1322</v>
      </c>
      <c r="D24" s="46" t="s">
        <v>1323</v>
      </c>
      <c r="E24" s="47" t="s">
        <v>108</v>
      </c>
      <c r="F24" s="48" t="s">
        <v>1324</v>
      </c>
      <c r="G24" s="45" t="s">
        <v>140</v>
      </c>
      <c r="H24" s="82">
        <v>10</v>
      </c>
      <c r="I24" s="82">
        <v>8</v>
      </c>
      <c r="J24" s="49" t="s">
        <v>36</v>
      </c>
      <c r="K24" s="82">
        <v>6.5</v>
      </c>
      <c r="L24" s="54"/>
      <c r="M24" s="54"/>
      <c r="N24" s="54"/>
      <c r="O24" s="54"/>
      <c r="P24" s="80">
        <v>7</v>
      </c>
      <c r="Q24" s="51">
        <f t="shared" si="0"/>
        <v>7.3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1558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>
      <c r="B25" s="44">
        <v>17</v>
      </c>
      <c r="C25" s="45" t="s">
        <v>1325</v>
      </c>
      <c r="D25" s="46" t="s">
        <v>1326</v>
      </c>
      <c r="E25" s="47" t="s">
        <v>117</v>
      </c>
      <c r="F25" s="48" t="s">
        <v>519</v>
      </c>
      <c r="G25" s="45" t="s">
        <v>236</v>
      </c>
      <c r="H25" s="82">
        <v>10</v>
      </c>
      <c r="I25" s="82">
        <v>7.5</v>
      </c>
      <c r="J25" s="49" t="s">
        <v>36</v>
      </c>
      <c r="K25" s="82">
        <v>7.5</v>
      </c>
      <c r="L25" s="54"/>
      <c r="M25" s="54"/>
      <c r="N25" s="54"/>
      <c r="O25" s="54"/>
      <c r="P25" s="80">
        <v>8</v>
      </c>
      <c r="Q25" s="51">
        <f t="shared" si="0"/>
        <v>8.1</v>
      </c>
      <c r="R25" s="52" t="str">
        <f t="shared" si="3"/>
        <v>B+</v>
      </c>
      <c r="S25" s="53" t="str">
        <f t="shared" si="1"/>
        <v>Khá</v>
      </c>
      <c r="T25" s="41" t="str">
        <f t="shared" si="4"/>
        <v/>
      </c>
      <c r="U25" s="41" t="s">
        <v>1558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>
      <c r="B26" s="44">
        <v>18</v>
      </c>
      <c r="C26" s="45" t="s">
        <v>1327</v>
      </c>
      <c r="D26" s="46" t="s">
        <v>306</v>
      </c>
      <c r="E26" s="47" t="s">
        <v>556</v>
      </c>
      <c r="F26" s="48" t="s">
        <v>1328</v>
      </c>
      <c r="G26" s="45" t="s">
        <v>140</v>
      </c>
      <c r="H26" s="82">
        <v>10</v>
      </c>
      <c r="I26" s="82">
        <v>8</v>
      </c>
      <c r="J26" s="49" t="s">
        <v>36</v>
      </c>
      <c r="K26" s="82">
        <v>6.5</v>
      </c>
      <c r="L26" s="54"/>
      <c r="M26" s="54"/>
      <c r="N26" s="54"/>
      <c r="O26" s="54"/>
      <c r="P26" s="80">
        <v>7</v>
      </c>
      <c r="Q26" s="51">
        <f t="shared" si="0"/>
        <v>7.3</v>
      </c>
      <c r="R26" s="52" t="str">
        <f t="shared" si="3"/>
        <v>B</v>
      </c>
      <c r="S26" s="53" t="str">
        <f t="shared" si="1"/>
        <v>Khá</v>
      </c>
      <c r="T26" s="41" t="str">
        <f t="shared" si="4"/>
        <v/>
      </c>
      <c r="U26" s="41" t="s">
        <v>1558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>
      <c r="B27" s="44">
        <v>19</v>
      </c>
      <c r="C27" s="45" t="s">
        <v>1329</v>
      </c>
      <c r="D27" s="46" t="s">
        <v>514</v>
      </c>
      <c r="E27" s="47" t="s">
        <v>125</v>
      </c>
      <c r="F27" s="48" t="s">
        <v>776</v>
      </c>
      <c r="G27" s="45" t="s">
        <v>135</v>
      </c>
      <c r="H27" s="82">
        <v>0</v>
      </c>
      <c r="I27" s="82">
        <v>0</v>
      </c>
      <c r="J27" s="49" t="s">
        <v>36</v>
      </c>
      <c r="K27" s="82">
        <v>0</v>
      </c>
      <c r="L27" s="54"/>
      <c r="M27" s="54"/>
      <c r="N27" s="54"/>
      <c r="O27" s="54"/>
      <c r="P27" s="80"/>
      <c r="Q27" s="51">
        <f t="shared" si="0"/>
        <v>0</v>
      </c>
      <c r="R27" s="52" t="str">
        <f t="shared" si="3"/>
        <v>F</v>
      </c>
      <c r="S27" s="53" t="str">
        <f t="shared" si="1"/>
        <v>Kém</v>
      </c>
      <c r="T27" s="41" t="str">
        <f t="shared" si="4"/>
        <v>Không đủ ĐKDT</v>
      </c>
      <c r="U27" s="41" t="s">
        <v>1558</v>
      </c>
      <c r="V27" s="71"/>
      <c r="W27" s="4"/>
      <c r="X27" s="43" t="str">
        <f t="shared" si="2"/>
        <v>Học lại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>
      <c r="B28" s="44">
        <v>20</v>
      </c>
      <c r="C28" s="45" t="s">
        <v>1330</v>
      </c>
      <c r="D28" s="46" t="s">
        <v>92</v>
      </c>
      <c r="E28" s="47" t="s">
        <v>125</v>
      </c>
      <c r="F28" s="48" t="s">
        <v>448</v>
      </c>
      <c r="G28" s="45" t="s">
        <v>236</v>
      </c>
      <c r="H28" s="82">
        <v>10</v>
      </c>
      <c r="I28" s="82">
        <v>8</v>
      </c>
      <c r="J28" s="49" t="s">
        <v>36</v>
      </c>
      <c r="K28" s="82">
        <v>6</v>
      </c>
      <c r="L28" s="54"/>
      <c r="M28" s="54"/>
      <c r="N28" s="54"/>
      <c r="O28" s="54"/>
      <c r="P28" s="80">
        <v>7</v>
      </c>
      <c r="Q28" s="51">
        <f t="shared" si="0"/>
        <v>7.2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1558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>
      <c r="B29" s="44">
        <v>21</v>
      </c>
      <c r="C29" s="45" t="s">
        <v>1331</v>
      </c>
      <c r="D29" s="46" t="s">
        <v>1332</v>
      </c>
      <c r="E29" s="47" t="s">
        <v>125</v>
      </c>
      <c r="F29" s="48" t="s">
        <v>1333</v>
      </c>
      <c r="G29" s="45" t="s">
        <v>70</v>
      </c>
      <c r="H29" s="82">
        <v>10</v>
      </c>
      <c r="I29" s="82">
        <v>8</v>
      </c>
      <c r="J29" s="49" t="s">
        <v>36</v>
      </c>
      <c r="K29" s="82">
        <v>6.5</v>
      </c>
      <c r="L29" s="54"/>
      <c r="M29" s="54"/>
      <c r="N29" s="54"/>
      <c r="O29" s="54"/>
      <c r="P29" s="80">
        <v>0</v>
      </c>
      <c r="Q29" s="51">
        <f t="shared" si="0"/>
        <v>3.1</v>
      </c>
      <c r="R29" s="52" t="str">
        <f t="shared" si="3"/>
        <v>F</v>
      </c>
      <c r="S29" s="53" t="str">
        <f t="shared" si="1"/>
        <v>Kém</v>
      </c>
      <c r="T29" s="41" t="s">
        <v>1561</v>
      </c>
      <c r="U29" s="41" t="s">
        <v>1558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>
      <c r="B30" s="44">
        <v>22</v>
      </c>
      <c r="C30" s="45" t="s">
        <v>1334</v>
      </c>
      <c r="D30" s="46" t="s">
        <v>1335</v>
      </c>
      <c r="E30" s="47" t="s">
        <v>133</v>
      </c>
      <c r="F30" s="48" t="s">
        <v>1226</v>
      </c>
      <c r="G30" s="45" t="s">
        <v>70</v>
      </c>
      <c r="H30" s="82">
        <v>10</v>
      </c>
      <c r="I30" s="82">
        <v>8</v>
      </c>
      <c r="J30" s="49" t="s">
        <v>36</v>
      </c>
      <c r="K30" s="82">
        <v>7</v>
      </c>
      <c r="L30" s="54"/>
      <c r="M30" s="54"/>
      <c r="N30" s="54"/>
      <c r="O30" s="54"/>
      <c r="P30" s="80">
        <v>8</v>
      </c>
      <c r="Q30" s="51">
        <f t="shared" si="0"/>
        <v>8</v>
      </c>
      <c r="R30" s="52" t="str">
        <f t="shared" si="3"/>
        <v>B+</v>
      </c>
      <c r="S30" s="53" t="str">
        <f t="shared" si="1"/>
        <v>Khá</v>
      </c>
      <c r="T30" s="41" t="str">
        <f t="shared" si="4"/>
        <v/>
      </c>
      <c r="U30" s="41" t="s">
        <v>1558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>
      <c r="B31" s="44">
        <v>23</v>
      </c>
      <c r="C31" s="45" t="s">
        <v>1336</v>
      </c>
      <c r="D31" s="46" t="s">
        <v>92</v>
      </c>
      <c r="E31" s="47" t="s">
        <v>138</v>
      </c>
      <c r="F31" s="48" t="s">
        <v>1337</v>
      </c>
      <c r="G31" s="45" t="s">
        <v>61</v>
      </c>
      <c r="H31" s="82">
        <v>10</v>
      </c>
      <c r="I31" s="82">
        <v>8</v>
      </c>
      <c r="J31" s="49" t="s">
        <v>36</v>
      </c>
      <c r="K31" s="82">
        <v>6.5</v>
      </c>
      <c r="L31" s="54"/>
      <c r="M31" s="54"/>
      <c r="N31" s="54"/>
      <c r="O31" s="54"/>
      <c r="P31" s="80">
        <v>5</v>
      </c>
      <c r="Q31" s="51">
        <f t="shared" si="0"/>
        <v>6.1</v>
      </c>
      <c r="R31" s="52" t="str">
        <f t="shared" si="3"/>
        <v>C</v>
      </c>
      <c r="S31" s="53" t="str">
        <f t="shared" si="1"/>
        <v>Trung bình</v>
      </c>
      <c r="T31" s="41" t="str">
        <f t="shared" si="4"/>
        <v/>
      </c>
      <c r="U31" s="41" t="s">
        <v>1558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>
      <c r="B32" s="44">
        <v>24</v>
      </c>
      <c r="C32" s="45" t="s">
        <v>1338</v>
      </c>
      <c r="D32" s="46" t="s">
        <v>1339</v>
      </c>
      <c r="E32" s="47" t="s">
        <v>146</v>
      </c>
      <c r="F32" s="48" t="s">
        <v>455</v>
      </c>
      <c r="G32" s="45" t="s">
        <v>70</v>
      </c>
      <c r="H32" s="82">
        <v>8.5</v>
      </c>
      <c r="I32" s="82">
        <v>7.5</v>
      </c>
      <c r="J32" s="49" t="s">
        <v>36</v>
      </c>
      <c r="K32" s="82">
        <v>6.5</v>
      </c>
      <c r="L32" s="54"/>
      <c r="M32" s="54"/>
      <c r="N32" s="54"/>
      <c r="O32" s="54"/>
      <c r="P32" s="80">
        <v>7</v>
      </c>
      <c r="Q32" s="51">
        <f t="shared" si="0"/>
        <v>7.1</v>
      </c>
      <c r="R32" s="52" t="str">
        <f t="shared" si="3"/>
        <v>B</v>
      </c>
      <c r="S32" s="53" t="str">
        <f t="shared" si="1"/>
        <v>Khá</v>
      </c>
      <c r="T32" s="41" t="str">
        <f t="shared" si="4"/>
        <v/>
      </c>
      <c r="U32" s="41" t="s">
        <v>1558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>
      <c r="B33" s="44">
        <v>25</v>
      </c>
      <c r="C33" s="45" t="s">
        <v>1340</v>
      </c>
      <c r="D33" s="46" t="s">
        <v>1341</v>
      </c>
      <c r="E33" s="47" t="s">
        <v>156</v>
      </c>
      <c r="F33" s="48" t="s">
        <v>1342</v>
      </c>
      <c r="G33" s="45" t="s">
        <v>135</v>
      </c>
      <c r="H33" s="82">
        <v>9</v>
      </c>
      <c r="I33" s="82">
        <v>7.5</v>
      </c>
      <c r="J33" s="49" t="s">
        <v>36</v>
      </c>
      <c r="K33" s="82">
        <v>6</v>
      </c>
      <c r="L33" s="54"/>
      <c r="M33" s="54"/>
      <c r="N33" s="54"/>
      <c r="O33" s="54"/>
      <c r="P33" s="80">
        <v>7</v>
      </c>
      <c r="Q33" s="51">
        <f t="shared" si="0"/>
        <v>7.1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1558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>
      <c r="B34" s="44">
        <v>26</v>
      </c>
      <c r="C34" s="45" t="s">
        <v>1343</v>
      </c>
      <c r="D34" s="46" t="s">
        <v>757</v>
      </c>
      <c r="E34" s="47" t="s">
        <v>156</v>
      </c>
      <c r="F34" s="48" t="s">
        <v>1014</v>
      </c>
      <c r="G34" s="45" t="s">
        <v>70</v>
      </c>
      <c r="H34" s="82">
        <v>9</v>
      </c>
      <c r="I34" s="82">
        <v>7.5</v>
      </c>
      <c r="J34" s="49" t="s">
        <v>36</v>
      </c>
      <c r="K34" s="82">
        <v>7</v>
      </c>
      <c r="L34" s="54"/>
      <c r="M34" s="54"/>
      <c r="N34" s="54"/>
      <c r="O34" s="54"/>
      <c r="P34" s="80">
        <v>6</v>
      </c>
      <c r="Q34" s="51">
        <f t="shared" si="0"/>
        <v>6.7</v>
      </c>
      <c r="R34" s="52" t="str">
        <f t="shared" si="3"/>
        <v>C+</v>
      </c>
      <c r="S34" s="53" t="str">
        <f t="shared" si="1"/>
        <v>Trung bình</v>
      </c>
      <c r="T34" s="41" t="str">
        <f t="shared" si="4"/>
        <v/>
      </c>
      <c r="U34" s="41" t="s">
        <v>1558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>
      <c r="B35" s="44">
        <v>27</v>
      </c>
      <c r="C35" s="45" t="s">
        <v>1344</v>
      </c>
      <c r="D35" s="46" t="s">
        <v>1345</v>
      </c>
      <c r="E35" s="47" t="s">
        <v>1346</v>
      </c>
      <c r="F35" s="48" t="s">
        <v>1347</v>
      </c>
      <c r="G35" s="45" t="s">
        <v>57</v>
      </c>
      <c r="H35" s="82">
        <v>9</v>
      </c>
      <c r="I35" s="82">
        <v>7.5</v>
      </c>
      <c r="J35" s="49" t="s">
        <v>36</v>
      </c>
      <c r="K35" s="82">
        <v>6.5</v>
      </c>
      <c r="L35" s="54"/>
      <c r="M35" s="54"/>
      <c r="N35" s="54"/>
      <c r="O35" s="54"/>
      <c r="P35" s="80">
        <v>8</v>
      </c>
      <c r="Q35" s="51">
        <f t="shared" si="0"/>
        <v>7.8</v>
      </c>
      <c r="R35" s="52" t="str">
        <f t="shared" si="3"/>
        <v>B</v>
      </c>
      <c r="S35" s="53" t="str">
        <f t="shared" si="1"/>
        <v>Khá</v>
      </c>
      <c r="T35" s="41" t="str">
        <f t="shared" si="4"/>
        <v/>
      </c>
      <c r="U35" s="41" t="s">
        <v>1558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>
      <c r="B36" s="44">
        <v>28</v>
      </c>
      <c r="C36" s="45" t="s">
        <v>1348</v>
      </c>
      <c r="D36" s="46" t="s">
        <v>1349</v>
      </c>
      <c r="E36" s="47" t="s">
        <v>1350</v>
      </c>
      <c r="F36" s="48" t="s">
        <v>213</v>
      </c>
      <c r="G36" s="45" t="s">
        <v>150</v>
      </c>
      <c r="H36" s="82">
        <v>9</v>
      </c>
      <c r="I36" s="82">
        <v>7.5</v>
      </c>
      <c r="J36" s="49" t="s">
        <v>36</v>
      </c>
      <c r="K36" s="82">
        <v>6.5</v>
      </c>
      <c r="L36" s="54"/>
      <c r="M36" s="54"/>
      <c r="N36" s="54"/>
      <c r="O36" s="54"/>
      <c r="P36" s="80">
        <v>7</v>
      </c>
      <c r="Q36" s="51">
        <f t="shared" si="0"/>
        <v>7.2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1558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>
      <c r="B37" s="44">
        <v>29</v>
      </c>
      <c r="C37" s="45" t="s">
        <v>1351</v>
      </c>
      <c r="D37" s="46" t="s">
        <v>502</v>
      </c>
      <c r="E37" s="47" t="s">
        <v>178</v>
      </c>
      <c r="F37" s="48" t="s">
        <v>1352</v>
      </c>
      <c r="G37" s="45" t="s">
        <v>131</v>
      </c>
      <c r="H37" s="82">
        <v>10</v>
      </c>
      <c r="I37" s="82">
        <v>8.5</v>
      </c>
      <c r="J37" s="49" t="s">
        <v>36</v>
      </c>
      <c r="K37" s="82">
        <v>8.5</v>
      </c>
      <c r="L37" s="54"/>
      <c r="M37" s="54"/>
      <c r="N37" s="54"/>
      <c r="O37" s="54"/>
      <c r="P37" s="80">
        <v>7</v>
      </c>
      <c r="Q37" s="51">
        <f t="shared" si="0"/>
        <v>7.8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1558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>
      <c r="B38" s="44">
        <v>30</v>
      </c>
      <c r="C38" s="45" t="s">
        <v>1353</v>
      </c>
      <c r="D38" s="46" t="s">
        <v>1354</v>
      </c>
      <c r="E38" s="47" t="s">
        <v>573</v>
      </c>
      <c r="F38" s="48" t="s">
        <v>143</v>
      </c>
      <c r="G38" s="45" t="s">
        <v>150</v>
      </c>
      <c r="H38" s="82">
        <v>10</v>
      </c>
      <c r="I38" s="82">
        <v>8</v>
      </c>
      <c r="J38" s="49" t="s">
        <v>36</v>
      </c>
      <c r="K38" s="82">
        <v>8</v>
      </c>
      <c r="L38" s="54"/>
      <c r="M38" s="54"/>
      <c r="N38" s="54"/>
      <c r="O38" s="54"/>
      <c r="P38" s="80">
        <v>8</v>
      </c>
      <c r="Q38" s="51">
        <f t="shared" si="0"/>
        <v>8.1999999999999993</v>
      </c>
      <c r="R38" s="52" t="str">
        <f t="shared" si="3"/>
        <v>B+</v>
      </c>
      <c r="S38" s="53" t="str">
        <f t="shared" si="1"/>
        <v>Khá</v>
      </c>
      <c r="T38" s="41" t="str">
        <f t="shared" si="4"/>
        <v/>
      </c>
      <c r="U38" s="41" t="s">
        <v>1558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>
      <c r="B39" s="44">
        <v>31</v>
      </c>
      <c r="C39" s="45" t="s">
        <v>1355</v>
      </c>
      <c r="D39" s="46" t="s">
        <v>1356</v>
      </c>
      <c r="E39" s="47" t="s">
        <v>192</v>
      </c>
      <c r="F39" s="48" t="s">
        <v>972</v>
      </c>
      <c r="G39" s="45" t="s">
        <v>140</v>
      </c>
      <c r="H39" s="82">
        <v>10</v>
      </c>
      <c r="I39" s="82">
        <v>8</v>
      </c>
      <c r="J39" s="49" t="s">
        <v>36</v>
      </c>
      <c r="K39" s="82">
        <v>6.5</v>
      </c>
      <c r="L39" s="54"/>
      <c r="M39" s="54"/>
      <c r="N39" s="54"/>
      <c r="O39" s="54"/>
      <c r="P39" s="80">
        <v>8</v>
      </c>
      <c r="Q39" s="51">
        <f t="shared" si="0"/>
        <v>7.9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1558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>
      <c r="B40" s="44">
        <v>32</v>
      </c>
      <c r="C40" s="45" t="s">
        <v>1357</v>
      </c>
      <c r="D40" s="46" t="s">
        <v>505</v>
      </c>
      <c r="E40" s="47" t="s">
        <v>200</v>
      </c>
      <c r="F40" s="48" t="s">
        <v>143</v>
      </c>
      <c r="G40" s="45" t="s">
        <v>131</v>
      </c>
      <c r="H40" s="82">
        <v>10</v>
      </c>
      <c r="I40" s="82">
        <v>8.5</v>
      </c>
      <c r="J40" s="49" t="s">
        <v>36</v>
      </c>
      <c r="K40" s="82">
        <v>8.5</v>
      </c>
      <c r="L40" s="54"/>
      <c r="M40" s="54"/>
      <c r="N40" s="54"/>
      <c r="O40" s="54"/>
      <c r="P40" s="80">
        <v>7</v>
      </c>
      <c r="Q40" s="51">
        <f t="shared" si="0"/>
        <v>7.8</v>
      </c>
      <c r="R40" s="52" t="str">
        <f t="shared" si="3"/>
        <v>B</v>
      </c>
      <c r="S40" s="53" t="str">
        <f t="shared" si="1"/>
        <v>Khá</v>
      </c>
      <c r="T40" s="41" t="str">
        <f t="shared" si="4"/>
        <v/>
      </c>
      <c r="U40" s="41" t="s">
        <v>1558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>
      <c r="B41" s="44">
        <v>33</v>
      </c>
      <c r="C41" s="45" t="s">
        <v>1358</v>
      </c>
      <c r="D41" s="46" t="s">
        <v>1359</v>
      </c>
      <c r="E41" s="47" t="s">
        <v>200</v>
      </c>
      <c r="F41" s="48" t="s">
        <v>56</v>
      </c>
      <c r="G41" s="45" t="s">
        <v>53</v>
      </c>
      <c r="H41" s="82">
        <v>8.5</v>
      </c>
      <c r="I41" s="82">
        <v>7.5</v>
      </c>
      <c r="J41" s="49" t="s">
        <v>36</v>
      </c>
      <c r="K41" s="82">
        <v>6</v>
      </c>
      <c r="L41" s="54"/>
      <c r="M41" s="54"/>
      <c r="N41" s="54"/>
      <c r="O41" s="54"/>
      <c r="P41" s="80">
        <v>8</v>
      </c>
      <c r="Q41" s="51">
        <f t="shared" si="0"/>
        <v>7.6</v>
      </c>
      <c r="R41" s="52" t="str">
        <f t="shared" si="3"/>
        <v>B</v>
      </c>
      <c r="S41" s="53" t="str">
        <f t="shared" si="1"/>
        <v>Khá</v>
      </c>
      <c r="T41" s="41" t="str">
        <f t="shared" si="4"/>
        <v/>
      </c>
      <c r="U41" s="41" t="s">
        <v>1558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>
      <c r="B42" s="44">
        <v>34</v>
      </c>
      <c r="C42" s="45" t="s">
        <v>1360</v>
      </c>
      <c r="D42" s="46" t="s">
        <v>1361</v>
      </c>
      <c r="E42" s="47" t="s">
        <v>207</v>
      </c>
      <c r="F42" s="48" t="s">
        <v>281</v>
      </c>
      <c r="G42" s="45" t="s">
        <v>131</v>
      </c>
      <c r="H42" s="82">
        <v>10</v>
      </c>
      <c r="I42" s="82">
        <v>8</v>
      </c>
      <c r="J42" s="49" t="s">
        <v>36</v>
      </c>
      <c r="K42" s="82">
        <v>6.5</v>
      </c>
      <c r="L42" s="54"/>
      <c r="M42" s="54"/>
      <c r="N42" s="54"/>
      <c r="O42" s="54"/>
      <c r="P42" s="80">
        <v>8</v>
      </c>
      <c r="Q42" s="51">
        <f t="shared" si="0"/>
        <v>7.9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1558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>
      <c r="B43" s="44">
        <v>35</v>
      </c>
      <c r="C43" s="45" t="s">
        <v>1362</v>
      </c>
      <c r="D43" s="46" t="s">
        <v>803</v>
      </c>
      <c r="E43" s="47" t="s">
        <v>207</v>
      </c>
      <c r="F43" s="48" t="s">
        <v>240</v>
      </c>
      <c r="G43" s="45" t="s">
        <v>150</v>
      </c>
      <c r="H43" s="82">
        <v>8.5</v>
      </c>
      <c r="I43" s="82">
        <v>7.5</v>
      </c>
      <c r="J43" s="49" t="s">
        <v>36</v>
      </c>
      <c r="K43" s="82">
        <v>6.5</v>
      </c>
      <c r="L43" s="54"/>
      <c r="M43" s="54"/>
      <c r="N43" s="54"/>
      <c r="O43" s="54"/>
      <c r="P43" s="80">
        <v>7</v>
      </c>
      <c r="Q43" s="51">
        <f t="shared" si="0"/>
        <v>7.1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1558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>
      <c r="B44" s="44">
        <v>36</v>
      </c>
      <c r="C44" s="45" t="s">
        <v>1363</v>
      </c>
      <c r="D44" s="46" t="s">
        <v>292</v>
      </c>
      <c r="E44" s="47" t="s">
        <v>207</v>
      </c>
      <c r="F44" s="48" t="s">
        <v>808</v>
      </c>
      <c r="G44" s="45" t="s">
        <v>61</v>
      </c>
      <c r="H44" s="82">
        <v>0</v>
      </c>
      <c r="I44" s="82">
        <v>0</v>
      </c>
      <c r="J44" s="49" t="s">
        <v>36</v>
      </c>
      <c r="K44" s="82">
        <v>0</v>
      </c>
      <c r="L44" s="54"/>
      <c r="M44" s="54"/>
      <c r="N44" s="54"/>
      <c r="O44" s="54"/>
      <c r="P44" s="80"/>
      <c r="Q44" s="51">
        <f t="shared" si="0"/>
        <v>0</v>
      </c>
      <c r="R44" s="52" t="str">
        <f t="shared" si="3"/>
        <v>F</v>
      </c>
      <c r="S44" s="53" t="str">
        <f t="shared" si="1"/>
        <v>Kém</v>
      </c>
      <c r="T44" s="41" t="str">
        <f t="shared" si="4"/>
        <v>Không đủ ĐKDT</v>
      </c>
      <c r="U44" s="41" t="s">
        <v>1558</v>
      </c>
      <c r="V44" s="71"/>
      <c r="W44" s="4"/>
      <c r="X44" s="43" t="str">
        <f t="shared" si="2"/>
        <v>Học lại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>
      <c r="B45" s="44">
        <v>37</v>
      </c>
      <c r="C45" s="45" t="s">
        <v>1364</v>
      </c>
      <c r="D45" s="46" t="s">
        <v>88</v>
      </c>
      <c r="E45" s="47" t="s">
        <v>212</v>
      </c>
      <c r="F45" s="48" t="s">
        <v>90</v>
      </c>
      <c r="G45" s="45" t="s">
        <v>150</v>
      </c>
      <c r="H45" s="82">
        <v>6</v>
      </c>
      <c r="I45" s="82">
        <v>7</v>
      </c>
      <c r="J45" s="49" t="s">
        <v>36</v>
      </c>
      <c r="K45" s="82">
        <v>6</v>
      </c>
      <c r="L45" s="54"/>
      <c r="M45" s="54"/>
      <c r="N45" s="54"/>
      <c r="O45" s="54"/>
      <c r="P45" s="80">
        <v>5</v>
      </c>
      <c r="Q45" s="51">
        <f t="shared" si="0"/>
        <v>5.5</v>
      </c>
      <c r="R45" s="52" t="str">
        <f t="shared" si="3"/>
        <v>C</v>
      </c>
      <c r="S45" s="53" t="str">
        <f t="shared" si="1"/>
        <v>Trung bình</v>
      </c>
      <c r="T45" s="41" t="str">
        <f t="shared" si="4"/>
        <v/>
      </c>
      <c r="U45" s="41" t="s">
        <v>1558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>
      <c r="B46" s="44">
        <v>38</v>
      </c>
      <c r="C46" s="45" t="s">
        <v>1365</v>
      </c>
      <c r="D46" s="46" t="s">
        <v>559</v>
      </c>
      <c r="E46" s="47" t="s">
        <v>212</v>
      </c>
      <c r="F46" s="48" t="s">
        <v>1366</v>
      </c>
      <c r="G46" s="45" t="s">
        <v>61</v>
      </c>
      <c r="H46" s="82">
        <v>10</v>
      </c>
      <c r="I46" s="82">
        <v>9</v>
      </c>
      <c r="J46" s="49" t="s">
        <v>36</v>
      </c>
      <c r="K46" s="82">
        <v>6.5</v>
      </c>
      <c r="L46" s="54"/>
      <c r="M46" s="54"/>
      <c r="N46" s="54"/>
      <c r="O46" s="54"/>
      <c r="P46" s="80">
        <v>8</v>
      </c>
      <c r="Q46" s="51">
        <f t="shared" si="0"/>
        <v>8</v>
      </c>
      <c r="R46" s="52" t="str">
        <f t="shared" si="3"/>
        <v>B+</v>
      </c>
      <c r="S46" s="53" t="str">
        <f t="shared" si="1"/>
        <v>Khá</v>
      </c>
      <c r="T46" s="41" t="str">
        <f t="shared" si="4"/>
        <v/>
      </c>
      <c r="U46" s="41" t="s">
        <v>1558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>
      <c r="B47" s="44">
        <v>39</v>
      </c>
      <c r="C47" s="45" t="s">
        <v>1367</v>
      </c>
      <c r="D47" s="46" t="s">
        <v>1143</v>
      </c>
      <c r="E47" s="47" t="s">
        <v>1368</v>
      </c>
      <c r="F47" s="48" t="s">
        <v>281</v>
      </c>
      <c r="G47" s="45" t="s">
        <v>131</v>
      </c>
      <c r="H47" s="82">
        <v>9</v>
      </c>
      <c r="I47" s="82">
        <v>7.5</v>
      </c>
      <c r="J47" s="49" t="s">
        <v>36</v>
      </c>
      <c r="K47" s="82">
        <v>6.5</v>
      </c>
      <c r="L47" s="54"/>
      <c r="M47" s="54"/>
      <c r="N47" s="54"/>
      <c r="O47" s="54"/>
      <c r="P47" s="80">
        <v>4</v>
      </c>
      <c r="Q47" s="51">
        <f t="shared" si="0"/>
        <v>5.4</v>
      </c>
      <c r="R47" s="52" t="str">
        <f t="shared" si="3"/>
        <v>D+</v>
      </c>
      <c r="S47" s="53" t="str">
        <f t="shared" si="1"/>
        <v>Trung bình yếu</v>
      </c>
      <c r="T47" s="41" t="str">
        <f t="shared" si="4"/>
        <v/>
      </c>
      <c r="U47" s="41" t="s">
        <v>1558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>
      <c r="B48" s="44">
        <v>40</v>
      </c>
      <c r="C48" s="45" t="s">
        <v>1369</v>
      </c>
      <c r="D48" s="46" t="s">
        <v>471</v>
      </c>
      <c r="E48" s="47" t="s">
        <v>426</v>
      </c>
      <c r="F48" s="48" t="s">
        <v>643</v>
      </c>
      <c r="G48" s="45" t="s">
        <v>61</v>
      </c>
      <c r="H48" s="82">
        <v>9</v>
      </c>
      <c r="I48" s="82">
        <v>7.5</v>
      </c>
      <c r="J48" s="49" t="s">
        <v>36</v>
      </c>
      <c r="K48" s="82">
        <v>6.5</v>
      </c>
      <c r="L48" s="54"/>
      <c r="M48" s="54"/>
      <c r="N48" s="54"/>
      <c r="O48" s="54"/>
      <c r="P48" s="80">
        <v>4</v>
      </c>
      <c r="Q48" s="51">
        <f t="shared" si="0"/>
        <v>5.4</v>
      </c>
      <c r="R48" s="52" t="str">
        <f t="shared" si="3"/>
        <v>D+</v>
      </c>
      <c r="S48" s="53" t="str">
        <f t="shared" si="1"/>
        <v>Trung bình yếu</v>
      </c>
      <c r="T48" s="41" t="str">
        <f t="shared" si="4"/>
        <v/>
      </c>
      <c r="U48" s="41" t="s">
        <v>1558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>
      <c r="B49" s="44">
        <v>41</v>
      </c>
      <c r="C49" s="45" t="s">
        <v>1370</v>
      </c>
      <c r="D49" s="46" t="s">
        <v>116</v>
      </c>
      <c r="E49" s="47" t="s">
        <v>1371</v>
      </c>
      <c r="F49" s="48" t="s">
        <v>527</v>
      </c>
      <c r="G49" s="45" t="s">
        <v>70</v>
      </c>
      <c r="H49" s="82">
        <v>6</v>
      </c>
      <c r="I49" s="82">
        <v>7</v>
      </c>
      <c r="J49" s="49" t="s">
        <v>36</v>
      </c>
      <c r="K49" s="82">
        <v>8</v>
      </c>
      <c r="L49" s="54"/>
      <c r="M49" s="54"/>
      <c r="N49" s="54"/>
      <c r="O49" s="54"/>
      <c r="P49" s="80">
        <v>4</v>
      </c>
      <c r="Q49" s="51">
        <f t="shared" si="0"/>
        <v>5.3</v>
      </c>
      <c r="R49" s="52" t="str">
        <f t="shared" si="3"/>
        <v>D+</v>
      </c>
      <c r="S49" s="53" t="str">
        <f t="shared" si="1"/>
        <v>Trung bình yếu</v>
      </c>
      <c r="T49" s="41" t="str">
        <f t="shared" si="4"/>
        <v/>
      </c>
      <c r="U49" s="41" t="s">
        <v>1558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>
      <c r="B50" s="44">
        <v>42</v>
      </c>
      <c r="C50" s="45" t="s">
        <v>1372</v>
      </c>
      <c r="D50" s="46" t="s">
        <v>292</v>
      </c>
      <c r="E50" s="47" t="s">
        <v>216</v>
      </c>
      <c r="F50" s="48" t="s">
        <v>617</v>
      </c>
      <c r="G50" s="45" t="s">
        <v>53</v>
      </c>
      <c r="H50" s="82">
        <v>8.5</v>
      </c>
      <c r="I50" s="82">
        <v>7.5</v>
      </c>
      <c r="J50" s="49" t="s">
        <v>36</v>
      </c>
      <c r="K50" s="82">
        <v>7</v>
      </c>
      <c r="L50" s="54"/>
      <c r="M50" s="54"/>
      <c r="N50" s="54"/>
      <c r="O50" s="54"/>
      <c r="P50" s="80">
        <v>7</v>
      </c>
      <c r="Q50" s="51">
        <f t="shared" si="0"/>
        <v>7.2</v>
      </c>
      <c r="R50" s="52" t="str">
        <f t="shared" si="3"/>
        <v>B</v>
      </c>
      <c r="S50" s="53" t="str">
        <f t="shared" si="1"/>
        <v>Khá</v>
      </c>
      <c r="T50" s="41" t="str">
        <f t="shared" si="4"/>
        <v/>
      </c>
      <c r="U50" s="41" t="s">
        <v>1558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>
      <c r="B51" s="44">
        <v>43</v>
      </c>
      <c r="C51" s="45" t="s">
        <v>1373</v>
      </c>
      <c r="D51" s="46" t="s">
        <v>1374</v>
      </c>
      <c r="E51" s="47" t="s">
        <v>762</v>
      </c>
      <c r="F51" s="48" t="s">
        <v>567</v>
      </c>
      <c r="G51" s="45" t="s">
        <v>131</v>
      </c>
      <c r="H51" s="82">
        <v>10</v>
      </c>
      <c r="I51" s="82">
        <v>8</v>
      </c>
      <c r="J51" s="49" t="s">
        <v>36</v>
      </c>
      <c r="K51" s="82">
        <v>6.5</v>
      </c>
      <c r="L51" s="54"/>
      <c r="M51" s="54"/>
      <c r="N51" s="54"/>
      <c r="O51" s="54"/>
      <c r="P51" s="80">
        <v>8</v>
      </c>
      <c r="Q51" s="51">
        <f t="shared" si="0"/>
        <v>7.9</v>
      </c>
      <c r="R51" s="52" t="str">
        <f t="shared" si="3"/>
        <v>B</v>
      </c>
      <c r="S51" s="53" t="str">
        <f t="shared" si="1"/>
        <v>Khá</v>
      </c>
      <c r="T51" s="41" t="str">
        <f t="shared" si="4"/>
        <v/>
      </c>
      <c r="U51" s="41" t="s">
        <v>1558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>
      <c r="B52" s="44">
        <v>44</v>
      </c>
      <c r="C52" s="45" t="s">
        <v>1375</v>
      </c>
      <c r="D52" s="46" t="s">
        <v>169</v>
      </c>
      <c r="E52" s="47" t="s">
        <v>223</v>
      </c>
      <c r="F52" s="48" t="s">
        <v>1376</v>
      </c>
      <c r="G52" s="45" t="s">
        <v>65</v>
      </c>
      <c r="H52" s="82">
        <v>10</v>
      </c>
      <c r="I52" s="82">
        <v>8.5</v>
      </c>
      <c r="J52" s="49" t="s">
        <v>36</v>
      </c>
      <c r="K52" s="82">
        <v>7</v>
      </c>
      <c r="L52" s="54"/>
      <c r="M52" s="54"/>
      <c r="N52" s="54"/>
      <c r="O52" s="54"/>
      <c r="P52" s="80">
        <v>8</v>
      </c>
      <c r="Q52" s="51">
        <f t="shared" si="0"/>
        <v>8.1</v>
      </c>
      <c r="R52" s="52" t="str">
        <f t="shared" si="3"/>
        <v>B+</v>
      </c>
      <c r="S52" s="53" t="str">
        <f t="shared" si="1"/>
        <v>Khá</v>
      </c>
      <c r="T52" s="41" t="str">
        <f t="shared" si="4"/>
        <v/>
      </c>
      <c r="U52" s="41" t="s">
        <v>1558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>
      <c r="B53" s="44">
        <v>45</v>
      </c>
      <c r="C53" s="45" t="s">
        <v>1377</v>
      </c>
      <c r="D53" s="46" t="s">
        <v>1378</v>
      </c>
      <c r="E53" s="47" t="s">
        <v>765</v>
      </c>
      <c r="F53" s="48" t="s">
        <v>1379</v>
      </c>
      <c r="G53" s="45" t="s">
        <v>131</v>
      </c>
      <c r="H53" s="82">
        <v>9</v>
      </c>
      <c r="I53" s="82">
        <v>7.5</v>
      </c>
      <c r="J53" s="49" t="s">
        <v>36</v>
      </c>
      <c r="K53" s="82">
        <v>8</v>
      </c>
      <c r="L53" s="54"/>
      <c r="M53" s="54"/>
      <c r="N53" s="54"/>
      <c r="O53" s="54"/>
      <c r="P53" s="80">
        <v>4</v>
      </c>
      <c r="Q53" s="51">
        <f t="shared" si="0"/>
        <v>5.7</v>
      </c>
      <c r="R53" s="52" t="str">
        <f t="shared" si="3"/>
        <v>C</v>
      </c>
      <c r="S53" s="53" t="str">
        <f t="shared" si="1"/>
        <v>Trung bình</v>
      </c>
      <c r="T53" s="41" t="str">
        <f t="shared" si="4"/>
        <v/>
      </c>
      <c r="U53" s="41" t="s">
        <v>1558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>
      <c r="B54" s="44">
        <v>46</v>
      </c>
      <c r="C54" s="45" t="s">
        <v>1380</v>
      </c>
      <c r="D54" s="46" t="s">
        <v>169</v>
      </c>
      <c r="E54" s="47" t="s">
        <v>239</v>
      </c>
      <c r="F54" s="48" t="s">
        <v>369</v>
      </c>
      <c r="G54" s="45" t="s">
        <v>53</v>
      </c>
      <c r="H54" s="82">
        <v>10</v>
      </c>
      <c r="I54" s="82">
        <v>7.5</v>
      </c>
      <c r="J54" s="49" t="s">
        <v>36</v>
      </c>
      <c r="K54" s="82">
        <v>7.5</v>
      </c>
      <c r="L54" s="54"/>
      <c r="M54" s="54"/>
      <c r="N54" s="54"/>
      <c r="O54" s="54"/>
      <c r="P54" s="80">
        <v>6</v>
      </c>
      <c r="Q54" s="51">
        <f t="shared" si="0"/>
        <v>6.9</v>
      </c>
      <c r="R54" s="52" t="str">
        <f t="shared" si="3"/>
        <v>C+</v>
      </c>
      <c r="S54" s="53" t="str">
        <f t="shared" si="1"/>
        <v>Trung bình</v>
      </c>
      <c r="T54" s="41" t="str">
        <f t="shared" si="4"/>
        <v/>
      </c>
      <c r="U54" s="41" t="s">
        <v>1558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>
      <c r="B55" s="44">
        <v>47</v>
      </c>
      <c r="C55" s="45" t="s">
        <v>1381</v>
      </c>
      <c r="D55" s="46" t="s">
        <v>452</v>
      </c>
      <c r="E55" s="47" t="s">
        <v>450</v>
      </c>
      <c r="F55" s="48" t="s">
        <v>340</v>
      </c>
      <c r="G55" s="45" t="s">
        <v>236</v>
      </c>
      <c r="H55" s="82">
        <v>10</v>
      </c>
      <c r="I55" s="82">
        <v>8</v>
      </c>
      <c r="J55" s="49" t="s">
        <v>36</v>
      </c>
      <c r="K55" s="82">
        <v>7.5</v>
      </c>
      <c r="L55" s="54"/>
      <c r="M55" s="54"/>
      <c r="N55" s="54"/>
      <c r="O55" s="54"/>
      <c r="P55" s="80">
        <v>8</v>
      </c>
      <c r="Q55" s="51">
        <f t="shared" si="0"/>
        <v>8.1</v>
      </c>
      <c r="R55" s="52" t="str">
        <f t="shared" si="3"/>
        <v>B+</v>
      </c>
      <c r="S55" s="53" t="str">
        <f t="shared" si="1"/>
        <v>Khá</v>
      </c>
      <c r="T55" s="41" t="str">
        <f t="shared" si="4"/>
        <v/>
      </c>
      <c r="U55" s="41" t="s">
        <v>1558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>
      <c r="B56" s="44">
        <v>48</v>
      </c>
      <c r="C56" s="45" t="s">
        <v>1382</v>
      </c>
      <c r="D56" s="46" t="s">
        <v>1359</v>
      </c>
      <c r="E56" s="47" t="s">
        <v>639</v>
      </c>
      <c r="F56" s="48" t="s">
        <v>1383</v>
      </c>
      <c r="G56" s="45" t="s">
        <v>131</v>
      </c>
      <c r="H56" s="82">
        <v>10</v>
      </c>
      <c r="I56" s="82">
        <v>8.5</v>
      </c>
      <c r="J56" s="49" t="s">
        <v>36</v>
      </c>
      <c r="K56" s="82">
        <v>8.5</v>
      </c>
      <c r="L56" s="54"/>
      <c r="M56" s="54"/>
      <c r="N56" s="54"/>
      <c r="O56" s="54"/>
      <c r="P56" s="80">
        <v>8</v>
      </c>
      <c r="Q56" s="51">
        <f t="shared" si="0"/>
        <v>8.4</v>
      </c>
      <c r="R56" s="52" t="str">
        <f t="shared" si="3"/>
        <v>B+</v>
      </c>
      <c r="S56" s="53" t="str">
        <f t="shared" si="1"/>
        <v>Khá</v>
      </c>
      <c r="T56" s="41" t="str">
        <f t="shared" si="4"/>
        <v/>
      </c>
      <c r="U56" s="41" t="s">
        <v>1558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>
      <c r="B57" s="44">
        <v>49</v>
      </c>
      <c r="C57" s="45" t="s">
        <v>1384</v>
      </c>
      <c r="D57" s="46" t="s">
        <v>1385</v>
      </c>
      <c r="E57" s="47" t="s">
        <v>639</v>
      </c>
      <c r="F57" s="48" t="s">
        <v>1386</v>
      </c>
      <c r="G57" s="45" t="s">
        <v>53</v>
      </c>
      <c r="H57" s="82">
        <v>10</v>
      </c>
      <c r="I57" s="82">
        <v>7.5</v>
      </c>
      <c r="J57" s="49" t="s">
        <v>36</v>
      </c>
      <c r="K57" s="82">
        <v>7.5</v>
      </c>
      <c r="L57" s="54"/>
      <c r="M57" s="54"/>
      <c r="N57" s="54"/>
      <c r="O57" s="54"/>
      <c r="P57" s="80">
        <v>8</v>
      </c>
      <c r="Q57" s="51">
        <f t="shared" si="0"/>
        <v>8.1</v>
      </c>
      <c r="R57" s="52" t="str">
        <f t="shared" si="3"/>
        <v>B+</v>
      </c>
      <c r="S57" s="53" t="str">
        <f t="shared" si="1"/>
        <v>Khá</v>
      </c>
      <c r="T57" s="41" t="str">
        <f t="shared" si="4"/>
        <v/>
      </c>
      <c r="U57" s="41" t="s">
        <v>1558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>
      <c r="B58" s="44">
        <v>50</v>
      </c>
      <c r="C58" s="45" t="s">
        <v>1387</v>
      </c>
      <c r="D58" s="46" t="s">
        <v>169</v>
      </c>
      <c r="E58" s="47" t="s">
        <v>247</v>
      </c>
      <c r="F58" s="48" t="s">
        <v>511</v>
      </c>
      <c r="G58" s="45" t="s">
        <v>236</v>
      </c>
      <c r="H58" s="82">
        <v>0</v>
      </c>
      <c r="I58" s="82">
        <v>0</v>
      </c>
      <c r="J58" s="49" t="s">
        <v>36</v>
      </c>
      <c r="K58" s="82">
        <v>0</v>
      </c>
      <c r="L58" s="54"/>
      <c r="M58" s="54"/>
      <c r="N58" s="54"/>
      <c r="O58" s="54"/>
      <c r="P58" s="80"/>
      <c r="Q58" s="51">
        <f t="shared" si="0"/>
        <v>0</v>
      </c>
      <c r="R58" s="52" t="str">
        <f t="shared" si="3"/>
        <v>F</v>
      </c>
      <c r="S58" s="53" t="str">
        <f t="shared" si="1"/>
        <v>Kém</v>
      </c>
      <c r="T58" s="41" t="str">
        <f t="shared" si="4"/>
        <v>Không đủ ĐKDT</v>
      </c>
      <c r="U58" s="41" t="s">
        <v>1558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>
      <c r="B59" s="44">
        <v>51</v>
      </c>
      <c r="C59" s="45" t="s">
        <v>1388</v>
      </c>
      <c r="D59" s="46" t="s">
        <v>585</v>
      </c>
      <c r="E59" s="47" t="s">
        <v>783</v>
      </c>
      <c r="F59" s="48" t="s">
        <v>1197</v>
      </c>
      <c r="G59" s="45" t="s">
        <v>135</v>
      </c>
      <c r="H59" s="82">
        <v>10</v>
      </c>
      <c r="I59" s="82">
        <v>8</v>
      </c>
      <c r="J59" s="49" t="s">
        <v>36</v>
      </c>
      <c r="K59" s="82">
        <v>7</v>
      </c>
      <c r="L59" s="54"/>
      <c r="M59" s="54"/>
      <c r="N59" s="54"/>
      <c r="O59" s="54"/>
      <c r="P59" s="80">
        <v>8</v>
      </c>
      <c r="Q59" s="51">
        <f t="shared" si="0"/>
        <v>8</v>
      </c>
      <c r="R59" s="52" t="str">
        <f t="shared" si="3"/>
        <v>B+</v>
      </c>
      <c r="S59" s="53" t="str">
        <f t="shared" si="1"/>
        <v>Khá</v>
      </c>
      <c r="T59" s="41" t="str">
        <f t="shared" si="4"/>
        <v/>
      </c>
      <c r="U59" s="41" t="s">
        <v>1558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>
      <c r="B60" s="44">
        <v>52</v>
      </c>
      <c r="C60" s="45" t="s">
        <v>1389</v>
      </c>
      <c r="D60" s="46" t="s">
        <v>1390</v>
      </c>
      <c r="E60" s="47" t="s">
        <v>1391</v>
      </c>
      <c r="F60" s="48" t="s">
        <v>1392</v>
      </c>
      <c r="G60" s="45" t="s">
        <v>53</v>
      </c>
      <c r="H60" s="82">
        <v>9</v>
      </c>
      <c r="I60" s="82">
        <v>7.5</v>
      </c>
      <c r="J60" s="49" t="s">
        <v>36</v>
      </c>
      <c r="K60" s="82">
        <v>6.5</v>
      </c>
      <c r="L60" s="54"/>
      <c r="M60" s="54"/>
      <c r="N60" s="54"/>
      <c r="O60" s="54"/>
      <c r="P60" s="80">
        <v>2</v>
      </c>
      <c r="Q60" s="51">
        <f t="shared" si="0"/>
        <v>4.2</v>
      </c>
      <c r="R60" s="52" t="str">
        <f t="shared" si="3"/>
        <v>D</v>
      </c>
      <c r="S60" s="53" t="str">
        <f t="shared" si="1"/>
        <v>Trung bình yếu</v>
      </c>
      <c r="T60" s="41" t="str">
        <f t="shared" si="4"/>
        <v/>
      </c>
      <c r="U60" s="41" t="s">
        <v>1558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>
      <c r="B61" s="44">
        <v>53</v>
      </c>
      <c r="C61" s="45" t="s">
        <v>1393</v>
      </c>
      <c r="D61" s="46" t="s">
        <v>332</v>
      </c>
      <c r="E61" s="47" t="s">
        <v>254</v>
      </c>
      <c r="F61" s="48" t="s">
        <v>1394</v>
      </c>
      <c r="G61" s="45" t="s">
        <v>131</v>
      </c>
      <c r="H61" s="82">
        <v>10</v>
      </c>
      <c r="I61" s="82">
        <v>8</v>
      </c>
      <c r="J61" s="49" t="s">
        <v>36</v>
      </c>
      <c r="K61" s="82">
        <v>7</v>
      </c>
      <c r="L61" s="54"/>
      <c r="M61" s="54"/>
      <c r="N61" s="54"/>
      <c r="O61" s="54"/>
      <c r="P61" s="80">
        <v>7</v>
      </c>
      <c r="Q61" s="51">
        <f t="shared" si="0"/>
        <v>7.4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41" t="s">
        <v>1558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>
      <c r="B62" s="44">
        <v>54</v>
      </c>
      <c r="C62" s="45" t="s">
        <v>1395</v>
      </c>
      <c r="D62" s="46" t="s">
        <v>332</v>
      </c>
      <c r="E62" s="47" t="s">
        <v>1396</v>
      </c>
      <c r="F62" s="48" t="s">
        <v>348</v>
      </c>
      <c r="G62" s="45" t="s">
        <v>79</v>
      </c>
      <c r="H62" s="82">
        <v>10</v>
      </c>
      <c r="I62" s="82">
        <v>7.5</v>
      </c>
      <c r="J62" s="49" t="s">
        <v>36</v>
      </c>
      <c r="K62" s="82">
        <v>7.5</v>
      </c>
      <c r="L62" s="54"/>
      <c r="M62" s="54"/>
      <c r="N62" s="54"/>
      <c r="O62" s="54"/>
      <c r="P62" s="80">
        <v>8</v>
      </c>
      <c r="Q62" s="51">
        <f t="shared" si="0"/>
        <v>8.1</v>
      </c>
      <c r="R62" s="52" t="str">
        <f t="shared" si="3"/>
        <v>B+</v>
      </c>
      <c r="S62" s="53" t="str">
        <f t="shared" si="1"/>
        <v>Khá</v>
      </c>
      <c r="T62" s="41" t="str">
        <f t="shared" si="4"/>
        <v/>
      </c>
      <c r="U62" s="41" t="s">
        <v>1558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>
      <c r="B63" s="44">
        <v>55</v>
      </c>
      <c r="C63" s="45" t="s">
        <v>1397</v>
      </c>
      <c r="D63" s="46" t="s">
        <v>380</v>
      </c>
      <c r="E63" s="47" t="s">
        <v>1398</v>
      </c>
      <c r="F63" s="48" t="s">
        <v>1009</v>
      </c>
      <c r="G63" s="45" t="s">
        <v>140</v>
      </c>
      <c r="H63" s="82">
        <v>9</v>
      </c>
      <c r="I63" s="82">
        <v>7.5</v>
      </c>
      <c r="J63" s="49" t="s">
        <v>36</v>
      </c>
      <c r="K63" s="82">
        <v>6.5</v>
      </c>
      <c r="L63" s="54"/>
      <c r="M63" s="54"/>
      <c r="N63" s="54"/>
      <c r="O63" s="54"/>
      <c r="P63" s="80">
        <v>5</v>
      </c>
      <c r="Q63" s="51">
        <f t="shared" si="0"/>
        <v>6</v>
      </c>
      <c r="R63" s="52" t="str">
        <f t="shared" si="3"/>
        <v>C</v>
      </c>
      <c r="S63" s="53" t="str">
        <f t="shared" si="1"/>
        <v>Trung bình</v>
      </c>
      <c r="T63" s="41" t="str">
        <f t="shared" si="4"/>
        <v/>
      </c>
      <c r="U63" s="41" t="s">
        <v>1558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>
      <c r="B64" s="44">
        <v>56</v>
      </c>
      <c r="C64" s="45" t="s">
        <v>1399</v>
      </c>
      <c r="D64" s="46" t="s">
        <v>181</v>
      </c>
      <c r="E64" s="47" t="s">
        <v>1400</v>
      </c>
      <c r="F64" s="48" t="s">
        <v>1401</v>
      </c>
      <c r="G64" s="45" t="s">
        <v>61</v>
      </c>
      <c r="H64" s="82">
        <v>10</v>
      </c>
      <c r="I64" s="82">
        <v>8</v>
      </c>
      <c r="J64" s="49" t="s">
        <v>36</v>
      </c>
      <c r="K64" s="82">
        <v>8</v>
      </c>
      <c r="L64" s="54"/>
      <c r="M64" s="54"/>
      <c r="N64" s="54"/>
      <c r="O64" s="54"/>
      <c r="P64" s="80">
        <v>5</v>
      </c>
      <c r="Q64" s="51">
        <f t="shared" si="0"/>
        <v>6.4</v>
      </c>
      <c r="R64" s="52" t="str">
        <f t="shared" si="3"/>
        <v>C</v>
      </c>
      <c r="S64" s="53" t="str">
        <f t="shared" si="1"/>
        <v>Trung bình</v>
      </c>
      <c r="T64" s="41" t="str">
        <f t="shared" si="4"/>
        <v/>
      </c>
      <c r="U64" s="41" t="s">
        <v>1558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>
      <c r="B65" s="44">
        <v>57</v>
      </c>
      <c r="C65" s="45" t="s">
        <v>1402</v>
      </c>
      <c r="D65" s="46" t="s">
        <v>128</v>
      </c>
      <c r="E65" s="47" t="s">
        <v>280</v>
      </c>
      <c r="F65" s="48" t="s">
        <v>375</v>
      </c>
      <c r="G65" s="45" t="s">
        <v>70</v>
      </c>
      <c r="H65" s="82">
        <v>7.5</v>
      </c>
      <c r="I65" s="82">
        <v>7</v>
      </c>
      <c r="J65" s="49" t="s">
        <v>36</v>
      </c>
      <c r="K65" s="82">
        <v>7</v>
      </c>
      <c r="L65" s="54"/>
      <c r="M65" s="54"/>
      <c r="N65" s="54"/>
      <c r="O65" s="54"/>
      <c r="P65" s="80">
        <v>8</v>
      </c>
      <c r="Q65" s="51">
        <f t="shared" si="0"/>
        <v>7.7</v>
      </c>
      <c r="R65" s="52" t="str">
        <f t="shared" si="3"/>
        <v>B</v>
      </c>
      <c r="S65" s="53" t="str">
        <f t="shared" si="1"/>
        <v>Khá</v>
      </c>
      <c r="T65" s="41" t="str">
        <f t="shared" si="4"/>
        <v/>
      </c>
      <c r="U65" s="41" t="s">
        <v>1558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>
      <c r="B66" s="44">
        <v>58</v>
      </c>
      <c r="C66" s="45" t="s">
        <v>1403</v>
      </c>
      <c r="D66" s="46" t="s">
        <v>1404</v>
      </c>
      <c r="E66" s="47" t="s">
        <v>280</v>
      </c>
      <c r="F66" s="48" t="s">
        <v>892</v>
      </c>
      <c r="G66" s="45" t="s">
        <v>65</v>
      </c>
      <c r="H66" s="82">
        <v>10</v>
      </c>
      <c r="I66" s="82">
        <v>8</v>
      </c>
      <c r="J66" s="49" t="s">
        <v>36</v>
      </c>
      <c r="K66" s="82">
        <v>7</v>
      </c>
      <c r="L66" s="54"/>
      <c r="M66" s="54"/>
      <c r="N66" s="54"/>
      <c r="O66" s="54"/>
      <c r="P66" s="80">
        <v>7</v>
      </c>
      <c r="Q66" s="51">
        <f t="shared" si="0"/>
        <v>7.4</v>
      </c>
      <c r="R66" s="52" t="str">
        <f t="shared" si="3"/>
        <v>B</v>
      </c>
      <c r="S66" s="53" t="str">
        <f t="shared" si="1"/>
        <v>Khá</v>
      </c>
      <c r="T66" s="41" t="str">
        <f t="shared" si="4"/>
        <v/>
      </c>
      <c r="U66" s="41" t="s">
        <v>1558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>
      <c r="B67" s="44">
        <v>59</v>
      </c>
      <c r="C67" s="45" t="s">
        <v>1405</v>
      </c>
      <c r="D67" s="46" t="s">
        <v>452</v>
      </c>
      <c r="E67" s="47" t="s">
        <v>476</v>
      </c>
      <c r="F67" s="48" t="s">
        <v>1376</v>
      </c>
      <c r="G67" s="45" t="s">
        <v>53</v>
      </c>
      <c r="H67" s="82">
        <v>6</v>
      </c>
      <c r="I67" s="82">
        <v>7</v>
      </c>
      <c r="J67" s="49" t="s">
        <v>36</v>
      </c>
      <c r="K67" s="82">
        <v>6</v>
      </c>
      <c r="L67" s="54"/>
      <c r="M67" s="54"/>
      <c r="N67" s="54"/>
      <c r="O67" s="54"/>
      <c r="P67" s="80">
        <v>6</v>
      </c>
      <c r="Q67" s="51">
        <f t="shared" si="0"/>
        <v>6.1</v>
      </c>
      <c r="R67" s="52" t="str">
        <f t="shared" si="3"/>
        <v>C</v>
      </c>
      <c r="S67" s="53" t="str">
        <f t="shared" si="1"/>
        <v>Trung bình</v>
      </c>
      <c r="T67" s="41" t="str">
        <f t="shared" si="4"/>
        <v/>
      </c>
      <c r="U67" s="41" t="s">
        <v>1558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>
      <c r="B68" s="44">
        <v>60</v>
      </c>
      <c r="C68" s="45" t="s">
        <v>1406</v>
      </c>
      <c r="D68" s="46" t="s">
        <v>249</v>
      </c>
      <c r="E68" s="47" t="s">
        <v>476</v>
      </c>
      <c r="F68" s="48" t="s">
        <v>1407</v>
      </c>
      <c r="G68" s="45" t="s">
        <v>79</v>
      </c>
      <c r="H68" s="82">
        <v>8.5</v>
      </c>
      <c r="I68" s="82">
        <v>7.5</v>
      </c>
      <c r="J68" s="49" t="s">
        <v>36</v>
      </c>
      <c r="K68" s="82">
        <v>6.5</v>
      </c>
      <c r="L68" s="54"/>
      <c r="M68" s="54"/>
      <c r="N68" s="54"/>
      <c r="O68" s="54"/>
      <c r="P68" s="80">
        <v>7</v>
      </c>
      <c r="Q68" s="51">
        <f t="shared" si="0"/>
        <v>7.1</v>
      </c>
      <c r="R68" s="52" t="str">
        <f t="shared" si="3"/>
        <v>B</v>
      </c>
      <c r="S68" s="53" t="str">
        <f t="shared" si="1"/>
        <v>Khá</v>
      </c>
      <c r="T68" s="41" t="str">
        <f t="shared" si="4"/>
        <v/>
      </c>
      <c r="U68" s="41" t="s">
        <v>1558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>
      <c r="B69" s="44">
        <v>61</v>
      </c>
      <c r="C69" s="45" t="s">
        <v>1408</v>
      </c>
      <c r="D69" s="46" t="s">
        <v>1409</v>
      </c>
      <c r="E69" s="47" t="s">
        <v>284</v>
      </c>
      <c r="F69" s="48" t="s">
        <v>634</v>
      </c>
      <c r="G69" s="45" t="s">
        <v>61</v>
      </c>
      <c r="H69" s="82">
        <v>7.5</v>
      </c>
      <c r="I69" s="82">
        <v>7</v>
      </c>
      <c r="J69" s="49" t="s">
        <v>36</v>
      </c>
      <c r="K69" s="82">
        <v>6.5</v>
      </c>
      <c r="L69" s="54"/>
      <c r="M69" s="54"/>
      <c r="N69" s="54"/>
      <c r="O69" s="54"/>
      <c r="P69" s="80">
        <v>7</v>
      </c>
      <c r="Q69" s="51">
        <f t="shared" si="0"/>
        <v>7</v>
      </c>
      <c r="R69" s="52" t="str">
        <f t="shared" si="3"/>
        <v>B</v>
      </c>
      <c r="S69" s="53" t="str">
        <f t="shared" si="1"/>
        <v>Khá</v>
      </c>
      <c r="T69" s="41" t="str">
        <f t="shared" si="4"/>
        <v/>
      </c>
      <c r="U69" s="41" t="s">
        <v>1558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>
      <c r="B70" s="44">
        <v>62</v>
      </c>
      <c r="C70" s="45" t="s">
        <v>1410</v>
      </c>
      <c r="D70" s="46" t="s">
        <v>502</v>
      </c>
      <c r="E70" s="47" t="s">
        <v>1411</v>
      </c>
      <c r="F70" s="48" t="s">
        <v>1412</v>
      </c>
      <c r="G70" s="45" t="s">
        <v>236</v>
      </c>
      <c r="H70" s="82">
        <v>8.5</v>
      </c>
      <c r="I70" s="82">
        <v>7.5</v>
      </c>
      <c r="J70" s="49" t="s">
        <v>36</v>
      </c>
      <c r="K70" s="82">
        <v>7.5</v>
      </c>
      <c r="L70" s="54"/>
      <c r="M70" s="54"/>
      <c r="N70" s="54"/>
      <c r="O70" s="54"/>
      <c r="P70" s="80">
        <v>8</v>
      </c>
      <c r="Q70" s="51">
        <f t="shared" si="0"/>
        <v>7.9</v>
      </c>
      <c r="R70" s="52" t="str">
        <f t="shared" si="3"/>
        <v>B</v>
      </c>
      <c r="S70" s="53" t="str">
        <f t="shared" si="1"/>
        <v>Khá</v>
      </c>
      <c r="T70" s="41" t="str">
        <f t="shared" si="4"/>
        <v/>
      </c>
      <c r="U70" s="41" t="s">
        <v>1558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>
      <c r="B71" s="44">
        <v>63</v>
      </c>
      <c r="C71" s="45" t="s">
        <v>1413</v>
      </c>
      <c r="D71" s="46" t="s">
        <v>1414</v>
      </c>
      <c r="E71" s="47" t="s">
        <v>293</v>
      </c>
      <c r="F71" s="48" t="s">
        <v>1415</v>
      </c>
      <c r="G71" s="45" t="s">
        <v>79</v>
      </c>
      <c r="H71" s="82">
        <v>10</v>
      </c>
      <c r="I71" s="82">
        <v>7.5</v>
      </c>
      <c r="J71" s="49" t="s">
        <v>36</v>
      </c>
      <c r="K71" s="82">
        <v>7.5</v>
      </c>
      <c r="L71" s="54"/>
      <c r="M71" s="54"/>
      <c r="N71" s="54"/>
      <c r="O71" s="54"/>
      <c r="P71" s="80">
        <v>6</v>
      </c>
      <c r="Q71" s="51">
        <f t="shared" si="0"/>
        <v>6.9</v>
      </c>
      <c r="R71" s="52" t="str">
        <f t="shared" si="3"/>
        <v>C+</v>
      </c>
      <c r="S71" s="53" t="str">
        <f t="shared" si="1"/>
        <v>Trung bình</v>
      </c>
      <c r="T71" s="41" t="str">
        <f t="shared" si="4"/>
        <v/>
      </c>
      <c r="U71" s="41" t="s">
        <v>1558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18.75" customHeight="1">
      <c r="B72" s="44">
        <v>64</v>
      </c>
      <c r="C72" s="45" t="s">
        <v>1416</v>
      </c>
      <c r="D72" s="46" t="s">
        <v>292</v>
      </c>
      <c r="E72" s="47" t="s">
        <v>293</v>
      </c>
      <c r="F72" s="48" t="s">
        <v>1417</v>
      </c>
      <c r="G72" s="45" t="s">
        <v>140</v>
      </c>
      <c r="H72" s="82">
        <v>8.5</v>
      </c>
      <c r="I72" s="82">
        <v>7.5</v>
      </c>
      <c r="J72" s="49" t="s">
        <v>36</v>
      </c>
      <c r="K72" s="82">
        <v>6.5</v>
      </c>
      <c r="L72" s="54"/>
      <c r="M72" s="54"/>
      <c r="N72" s="54"/>
      <c r="O72" s="54"/>
      <c r="P72" s="80">
        <v>6</v>
      </c>
      <c r="Q72" s="51">
        <f t="shared" si="0"/>
        <v>6.5</v>
      </c>
      <c r="R72" s="52" t="str">
        <f t="shared" si="3"/>
        <v>C+</v>
      </c>
      <c r="S72" s="53" t="str">
        <f t="shared" si="1"/>
        <v>Trung bình</v>
      </c>
      <c r="T72" s="41" t="str">
        <f t="shared" si="4"/>
        <v/>
      </c>
      <c r="U72" s="41" t="s">
        <v>1558</v>
      </c>
      <c r="V72" s="71"/>
      <c r="W72" s="4"/>
      <c r="X72" s="43" t="str">
        <f t="shared" si="2"/>
        <v>Đạt</v>
      </c>
      <c r="Y72" s="4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61"/>
    </row>
    <row r="73" spans="1:40" ht="18.75" customHeight="1">
      <c r="B73" s="44">
        <v>65</v>
      </c>
      <c r="C73" s="45" t="s">
        <v>1418</v>
      </c>
      <c r="D73" s="46" t="s">
        <v>1419</v>
      </c>
      <c r="E73" s="47" t="s">
        <v>660</v>
      </c>
      <c r="F73" s="48" t="s">
        <v>1394</v>
      </c>
      <c r="G73" s="45" t="s">
        <v>53</v>
      </c>
      <c r="H73" s="82">
        <v>8.5</v>
      </c>
      <c r="I73" s="82">
        <v>7.5</v>
      </c>
      <c r="J73" s="49" t="s">
        <v>36</v>
      </c>
      <c r="K73" s="82">
        <v>7.5</v>
      </c>
      <c r="L73" s="54"/>
      <c r="M73" s="54"/>
      <c r="N73" s="54"/>
      <c r="O73" s="54"/>
      <c r="P73" s="80">
        <v>6</v>
      </c>
      <c r="Q73" s="51">
        <f t="shared" ref="Q73" si="5">ROUND(SUMPRODUCT(H73:P73,$H$8:$P$8)/100,1)</f>
        <v>6.7</v>
      </c>
      <c r="R73" s="52" t="str">
        <f t="shared" si="3"/>
        <v>C+</v>
      </c>
      <c r="S73" s="53" t="str">
        <f t="shared" si="1"/>
        <v>Trung bình</v>
      </c>
      <c r="T73" s="41" t="str">
        <f t="shared" si="4"/>
        <v/>
      </c>
      <c r="U73" s="41" t="s">
        <v>1558</v>
      </c>
      <c r="V73" s="71"/>
      <c r="W73" s="4"/>
      <c r="X73" s="43" t="str">
        <f t="shared" si="2"/>
        <v>Đạt</v>
      </c>
      <c r="Y73" s="4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61"/>
    </row>
    <row r="74" spans="1:40" ht="7.5" customHeight="1">
      <c r="A74" s="61"/>
      <c r="B74" s="62"/>
      <c r="C74" s="63"/>
      <c r="D74" s="63"/>
      <c r="E74" s="64"/>
      <c r="F74" s="64"/>
      <c r="G74" s="64"/>
      <c r="H74" s="65"/>
      <c r="I74" s="66"/>
      <c r="J74" s="66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4"/>
    </row>
    <row r="75" spans="1:40" ht="16.5">
      <c r="A75" s="61"/>
      <c r="B75" s="123" t="s">
        <v>37</v>
      </c>
      <c r="C75" s="123"/>
      <c r="D75" s="63"/>
      <c r="E75" s="64"/>
      <c r="F75" s="64"/>
      <c r="G75" s="64"/>
      <c r="H75" s="65"/>
      <c r="I75" s="66"/>
      <c r="J75" s="66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4"/>
    </row>
    <row r="76" spans="1:40" ht="16.5" customHeight="1">
      <c r="A76" s="61"/>
      <c r="B76" s="68" t="s">
        <v>38</v>
      </c>
      <c r="C76" s="68"/>
      <c r="D76" s="69">
        <f>+$AA$7</f>
        <v>65</v>
      </c>
      <c r="E76" s="70" t="s">
        <v>39</v>
      </c>
      <c r="F76" s="70"/>
      <c r="G76" s="110" t="s">
        <v>40</v>
      </c>
      <c r="H76" s="110"/>
      <c r="I76" s="110"/>
      <c r="J76" s="110"/>
      <c r="K76" s="110"/>
      <c r="L76" s="110"/>
      <c r="M76" s="110"/>
      <c r="N76" s="110"/>
      <c r="O76" s="110"/>
      <c r="P76" s="71">
        <f>$AA$7 -COUNTIF($T$8:$T$220,"Vắng") -COUNTIF($T$8:$T$220,"Vắng có phép") - COUNTIF($T$8:$T$220,"Đình chỉ thi") - COUNTIF($T$8:$T$220,"Không đủ ĐKDT")</f>
        <v>60</v>
      </c>
      <c r="Q76" s="71"/>
      <c r="R76" s="72"/>
      <c r="S76" s="73"/>
      <c r="T76" s="73" t="s">
        <v>39</v>
      </c>
      <c r="U76" s="73"/>
      <c r="V76" s="73"/>
      <c r="W76" s="4"/>
    </row>
    <row r="77" spans="1:40" ht="16.5" customHeight="1">
      <c r="A77" s="61"/>
      <c r="B77" s="68" t="s">
        <v>41</v>
      </c>
      <c r="C77" s="68"/>
      <c r="D77" s="69">
        <f>+$AL$7</f>
        <v>60</v>
      </c>
      <c r="E77" s="70" t="s">
        <v>39</v>
      </c>
      <c r="F77" s="70"/>
      <c r="G77" s="110" t="s">
        <v>42</v>
      </c>
      <c r="H77" s="110"/>
      <c r="I77" s="110"/>
      <c r="J77" s="110"/>
      <c r="K77" s="110"/>
      <c r="L77" s="110"/>
      <c r="M77" s="110"/>
      <c r="N77" s="110"/>
      <c r="O77" s="110"/>
      <c r="P77" s="74">
        <f>COUNTIF($T$8:$T$96,"Vắng")</f>
        <v>1</v>
      </c>
      <c r="Q77" s="74"/>
      <c r="R77" s="75"/>
      <c r="S77" s="73"/>
      <c r="T77" s="73" t="s">
        <v>39</v>
      </c>
      <c r="U77" s="73"/>
      <c r="V77" s="73"/>
      <c r="W77" s="4"/>
    </row>
    <row r="78" spans="1:40" ht="16.5" customHeight="1">
      <c r="A78" s="61"/>
      <c r="B78" s="68" t="s">
        <v>43</v>
      </c>
      <c r="C78" s="68"/>
      <c r="D78" s="76">
        <f>COUNTIF(X9:X73,"Học lại")</f>
        <v>5</v>
      </c>
      <c r="E78" s="70" t="s">
        <v>39</v>
      </c>
      <c r="F78" s="70"/>
      <c r="G78" s="110" t="s">
        <v>44</v>
      </c>
      <c r="H78" s="110"/>
      <c r="I78" s="110"/>
      <c r="J78" s="110"/>
      <c r="K78" s="110"/>
      <c r="L78" s="110"/>
      <c r="M78" s="110"/>
      <c r="N78" s="110"/>
      <c r="O78" s="110"/>
      <c r="P78" s="71">
        <f>COUNTIF($T$8:$T$96,"Vắng có phép")</f>
        <v>0</v>
      </c>
      <c r="Q78" s="71"/>
      <c r="R78" s="72"/>
      <c r="S78" s="73"/>
      <c r="T78" s="73" t="s">
        <v>39</v>
      </c>
      <c r="U78" s="73"/>
      <c r="V78" s="73"/>
      <c r="W78" s="4"/>
    </row>
    <row r="79" spans="1:40" ht="3" customHeight="1">
      <c r="A79" s="61"/>
      <c r="B79" s="62"/>
      <c r="C79" s="63"/>
      <c r="D79" s="63"/>
      <c r="E79" s="64"/>
      <c r="F79" s="64"/>
      <c r="G79" s="64"/>
      <c r="H79" s="65"/>
      <c r="I79" s="66"/>
      <c r="J79" s="66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4"/>
    </row>
    <row r="80" spans="1:40">
      <c r="B80" s="77" t="s">
        <v>45</v>
      </c>
      <c r="C80" s="77"/>
      <c r="D80" s="78">
        <f>COUNTIF(X9:X73,"Thi lại")</f>
        <v>0</v>
      </c>
      <c r="E80" s="79" t="s">
        <v>39</v>
      </c>
      <c r="F80" s="4"/>
      <c r="G80" s="4"/>
      <c r="H80" s="4"/>
      <c r="I80" s="4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91"/>
      <c r="V80" s="91"/>
      <c r="W80" s="4"/>
    </row>
    <row r="81" spans="2:23">
      <c r="B81" s="77"/>
      <c r="C81" s="77"/>
      <c r="D81" s="78"/>
      <c r="E81" s="79"/>
      <c r="F81" s="4"/>
      <c r="G81" s="4"/>
      <c r="H81" s="4"/>
      <c r="I81" s="4"/>
      <c r="J81" s="111" t="s">
        <v>1562</v>
      </c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91"/>
      <c r="V81" s="91"/>
      <c r="W81" s="4"/>
    </row>
  </sheetData>
  <sheetProtection formatCells="0" formatColumns="0" formatRows="0" insertColumns="0" insertRows="0" insertHyperlinks="0" deleteColumns="0" deleteRows="0" sort="0" autoFilter="0" pivotTables="0"/>
  <autoFilter ref="A7:AN73">
    <filterColumn colId="3" showButton="0"/>
  </autoFilter>
  <mergeCells count="43">
    <mergeCell ref="H1:U1"/>
    <mergeCell ref="H2:U2"/>
    <mergeCell ref="S6:S7"/>
    <mergeCell ref="G77:O77"/>
    <mergeCell ref="M6:N6"/>
    <mergeCell ref="O6:O7"/>
    <mergeCell ref="P6:P7"/>
    <mergeCell ref="Q6:Q8"/>
    <mergeCell ref="B8:G8"/>
    <mergeCell ref="B75:C75"/>
    <mergeCell ref="G76:O76"/>
    <mergeCell ref="G78:O78"/>
    <mergeCell ref="J80:T80"/>
    <mergeCell ref="J81:T81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U6:U8"/>
    <mergeCell ref="R6:R7"/>
  </mergeCells>
  <conditionalFormatting sqref="H9:P73">
    <cfRule type="cellIs" dxfId="17" priority="8" operator="greaterThan">
      <formula>10</formula>
    </cfRule>
  </conditionalFormatting>
  <conditionalFormatting sqref="C1:C1048576">
    <cfRule type="duplicateValues" dxfId="16" priority="7"/>
  </conditionalFormatting>
  <conditionalFormatting sqref="P9:P73">
    <cfRule type="cellIs" dxfId="15" priority="4" operator="greaterThan">
      <formula>10</formula>
    </cfRule>
    <cfRule type="cellIs" dxfId="14" priority="5" operator="greaterThan">
      <formula>10</formula>
    </cfRule>
    <cfRule type="cellIs" dxfId="13" priority="6" operator="greaterThan">
      <formula>10</formula>
    </cfRule>
  </conditionalFormatting>
  <conditionalFormatting sqref="H9:K73">
    <cfRule type="cellIs" dxfId="12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78 AN2:AN7 X9:Y73 Z9 Z2:AM2 Y3:AM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AN82"/>
  <sheetViews>
    <sheetView topLeftCell="B1" workbookViewId="0">
      <pane ySplit="2" topLeftCell="A3" activePane="bottomLeft" state="frozen"/>
      <selection activeCell="P9" sqref="P9"/>
      <selection pane="bottomLeft" activeCell="D3" sqref="D3:O3"/>
    </sheetView>
  </sheetViews>
  <sheetFormatPr defaultRowHeight="15.75"/>
  <cols>
    <col min="1" max="1" width="0.5" style="1" customWidth="1"/>
    <col min="2" max="2" width="4" style="1" customWidth="1"/>
    <col min="3" max="3" width="10.625" style="1" customWidth="1"/>
    <col min="4" max="4" width="16.125" style="1" customWidth="1"/>
    <col min="5" max="5" width="11.25" style="1" customWidth="1"/>
    <col min="6" max="6" width="9.375" style="1" hidden="1" customWidth="1"/>
    <col min="7" max="7" width="11.3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" style="1" hidden="1" customWidth="1"/>
    <col min="15" max="15" width="7.375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3.25" style="1" customWidth="1"/>
    <col min="21" max="21" width="6.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>
      <c r="B1" s="100" t="s">
        <v>0</v>
      </c>
      <c r="C1" s="100"/>
      <c r="D1" s="100"/>
      <c r="E1" s="100"/>
      <c r="F1" s="100"/>
      <c r="G1" s="100"/>
      <c r="H1" s="124" t="s">
        <v>1560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96"/>
      <c r="W1" s="4"/>
    </row>
    <row r="2" spans="2:40" ht="25.5" customHeight="1">
      <c r="B2" s="101" t="s">
        <v>1</v>
      </c>
      <c r="C2" s="101"/>
      <c r="D2" s="101"/>
      <c r="E2" s="101"/>
      <c r="F2" s="101"/>
      <c r="G2" s="101"/>
      <c r="H2" s="125" t="s">
        <v>46</v>
      </c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1291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>
      <c r="B4" s="112" t="s">
        <v>11</v>
      </c>
      <c r="C4" s="112"/>
      <c r="D4" s="10">
        <v>3</v>
      </c>
      <c r="G4" s="113" t="s">
        <v>303</v>
      </c>
      <c r="H4" s="113"/>
      <c r="I4" s="113"/>
      <c r="J4" s="113"/>
      <c r="K4" s="113"/>
      <c r="L4" s="113"/>
      <c r="M4" s="113"/>
      <c r="N4" s="113"/>
      <c r="O4" s="113"/>
      <c r="P4" s="113" t="s">
        <v>304</v>
      </c>
      <c r="Q4" s="113"/>
      <c r="R4" s="113"/>
      <c r="S4" s="113"/>
      <c r="T4" s="113"/>
      <c r="U4" s="113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>
      <c r="B6" s="107" t="s">
        <v>12</v>
      </c>
      <c r="C6" s="114" t="s">
        <v>13</v>
      </c>
      <c r="D6" s="116" t="s">
        <v>14</v>
      </c>
      <c r="E6" s="117"/>
      <c r="F6" s="107" t="s">
        <v>15</v>
      </c>
      <c r="G6" s="107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0" t="s">
        <v>21</v>
      </c>
      <c r="N6" s="121"/>
      <c r="O6" s="103" t="s">
        <v>22</v>
      </c>
      <c r="P6" s="103" t="s">
        <v>23</v>
      </c>
      <c r="Q6" s="107" t="s">
        <v>24</v>
      </c>
      <c r="R6" s="103" t="s">
        <v>25</v>
      </c>
      <c r="S6" s="107" t="s">
        <v>26</v>
      </c>
      <c r="T6" s="107" t="s">
        <v>27</v>
      </c>
      <c r="U6" s="107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>
      <c r="B7" s="109"/>
      <c r="C7" s="115"/>
      <c r="D7" s="118"/>
      <c r="E7" s="119"/>
      <c r="F7" s="109"/>
      <c r="G7" s="109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08"/>
      <c r="R7" s="103"/>
      <c r="S7" s="109"/>
      <c r="T7" s="108"/>
      <c r="U7" s="108"/>
      <c r="V7" s="88"/>
      <c r="X7" s="17"/>
      <c r="Y7" s="18" t="str">
        <f>+D3</f>
        <v>An toàn và bảo mật hệ thống thông tin</v>
      </c>
      <c r="Z7" s="19" t="str">
        <f>+P3</f>
        <v>Nhóm: D15-130_07</v>
      </c>
      <c r="AA7" s="20">
        <f>+$AJ$7+$AL$7+$AH$7</f>
        <v>66</v>
      </c>
      <c r="AB7" s="7">
        <f>COUNTIF($S$8:$S$92,"Khiển trách")</f>
        <v>0</v>
      </c>
      <c r="AC7" s="7">
        <f>COUNTIF($S$8:$S$92,"Cảnh cáo")</f>
        <v>0</v>
      </c>
      <c r="AD7" s="7">
        <f>COUNTIF($S$8:$S$92,"Đình chỉ thi")</f>
        <v>0</v>
      </c>
      <c r="AE7" s="21">
        <f>+($AB$7+$AC$7+$AD$7)/$AA$7*100%</f>
        <v>0</v>
      </c>
      <c r="AF7" s="7">
        <f>SUM(COUNTIF($S$8:$S$90,"Vắng"),COUNTIF($S$8:$S$90,"Vắng có phép"))</f>
        <v>0</v>
      </c>
      <c r="AG7" s="22">
        <f>+$AF$7/$AA$7</f>
        <v>0</v>
      </c>
      <c r="AH7" s="23">
        <f>COUNTIF($X$8:$X$90,"Thi lại")</f>
        <v>0</v>
      </c>
      <c r="AI7" s="22">
        <f>+$AH$7/$AA$7</f>
        <v>0</v>
      </c>
      <c r="AJ7" s="23">
        <f>COUNTIF($X$8:$X$91,"Học lại")</f>
        <v>6</v>
      </c>
      <c r="AK7" s="22">
        <f>+$AJ$7/$AA$7</f>
        <v>9.0909090909090912E-2</v>
      </c>
      <c r="AL7" s="7">
        <f>COUNTIF($X$9:$X$91,"Đạt")</f>
        <v>60</v>
      </c>
      <c r="AM7" s="21">
        <f>+$AL$7/$AA$7</f>
        <v>0.90909090909090906</v>
      </c>
      <c r="AN7" s="24"/>
    </row>
    <row r="8" spans="2:40" ht="14.25" customHeight="1">
      <c r="B8" s="120" t="s">
        <v>35</v>
      </c>
      <c r="C8" s="122"/>
      <c r="D8" s="122"/>
      <c r="E8" s="122"/>
      <c r="F8" s="122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09"/>
      <c r="R8" s="29"/>
      <c r="S8" s="29"/>
      <c r="T8" s="109"/>
      <c r="U8" s="109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>
      <c r="B9" s="31">
        <v>1</v>
      </c>
      <c r="C9" s="32" t="s">
        <v>1135</v>
      </c>
      <c r="D9" s="33" t="s">
        <v>169</v>
      </c>
      <c r="E9" s="34" t="s">
        <v>51</v>
      </c>
      <c r="F9" s="35" t="s">
        <v>330</v>
      </c>
      <c r="G9" s="32" t="s">
        <v>140</v>
      </c>
      <c r="H9" s="81">
        <v>10</v>
      </c>
      <c r="I9" s="81">
        <v>6.5</v>
      </c>
      <c r="J9" s="36" t="s">
        <v>36</v>
      </c>
      <c r="K9" s="81">
        <v>9</v>
      </c>
      <c r="L9" s="37"/>
      <c r="M9" s="37"/>
      <c r="N9" s="37"/>
      <c r="O9" s="37"/>
      <c r="P9" s="38">
        <v>7</v>
      </c>
      <c r="Q9" s="39">
        <f t="shared" ref="Q9:Q72" si="0">ROUND(SUMPRODUCT(H9:P9,$H$8:$P$8)/100,1)</f>
        <v>7.7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74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7" t="s">
        <v>1559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>
      <c r="B10" s="44">
        <v>2</v>
      </c>
      <c r="C10" s="45" t="s">
        <v>1136</v>
      </c>
      <c r="D10" s="46" t="s">
        <v>152</v>
      </c>
      <c r="E10" s="47" t="s">
        <v>51</v>
      </c>
      <c r="F10" s="48" t="s">
        <v>418</v>
      </c>
      <c r="G10" s="45" t="s">
        <v>131</v>
      </c>
      <c r="H10" s="82">
        <v>10</v>
      </c>
      <c r="I10" s="82">
        <v>7.5</v>
      </c>
      <c r="J10" s="49" t="s">
        <v>36</v>
      </c>
      <c r="K10" s="82">
        <v>8</v>
      </c>
      <c r="L10" s="50"/>
      <c r="M10" s="50"/>
      <c r="N10" s="50"/>
      <c r="O10" s="50"/>
      <c r="P10" s="80">
        <v>8</v>
      </c>
      <c r="Q10" s="51">
        <f t="shared" si="0"/>
        <v>8.1999999999999993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B+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1559</v>
      </c>
      <c r="V10" s="71"/>
      <c r="W10" s="4"/>
      <c r="X10" s="43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>
      <c r="B11" s="44">
        <v>3</v>
      </c>
      <c r="C11" s="45" t="s">
        <v>1137</v>
      </c>
      <c r="D11" s="46" t="s">
        <v>1138</v>
      </c>
      <c r="E11" s="47" t="s">
        <v>51</v>
      </c>
      <c r="F11" s="48" t="s">
        <v>64</v>
      </c>
      <c r="G11" s="45" t="s">
        <v>150</v>
      </c>
      <c r="H11" s="82">
        <v>10</v>
      </c>
      <c r="I11" s="82">
        <v>8</v>
      </c>
      <c r="J11" s="49" t="s">
        <v>36</v>
      </c>
      <c r="K11" s="82">
        <v>7.5</v>
      </c>
      <c r="L11" s="54"/>
      <c r="M11" s="54"/>
      <c r="N11" s="54"/>
      <c r="O11" s="54"/>
      <c r="P11" s="80">
        <v>7</v>
      </c>
      <c r="Q11" s="51">
        <f t="shared" si="0"/>
        <v>7.5</v>
      </c>
      <c r="R11" s="52" t="str">
        <f t="shared" ref="R11:R74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74" si="4">+IF(OR($H11=0,$I11=0,$J11=0,$K11=0),"Không đủ ĐKDT",IF(AND(P11=0,Q11&gt;=4),"Không đạt",""))</f>
        <v/>
      </c>
      <c r="U11" s="41" t="s">
        <v>1559</v>
      </c>
      <c r="V11" s="71"/>
      <c r="W11" s="4"/>
      <c r="X11" s="43" t="str">
        <f t="shared" si="2"/>
        <v>Đạt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>
      <c r="B12" s="44">
        <v>4</v>
      </c>
      <c r="C12" s="45" t="s">
        <v>1139</v>
      </c>
      <c r="D12" s="46" t="s">
        <v>1140</v>
      </c>
      <c r="E12" s="47" t="s">
        <v>1141</v>
      </c>
      <c r="F12" s="48" t="s">
        <v>60</v>
      </c>
      <c r="G12" s="45" t="s">
        <v>65</v>
      </c>
      <c r="H12" s="82">
        <v>8.5</v>
      </c>
      <c r="I12" s="82">
        <v>7</v>
      </c>
      <c r="J12" s="49" t="s">
        <v>36</v>
      </c>
      <c r="K12" s="82">
        <v>8</v>
      </c>
      <c r="L12" s="54"/>
      <c r="M12" s="54"/>
      <c r="N12" s="54"/>
      <c r="O12" s="54"/>
      <c r="P12" s="80">
        <v>6</v>
      </c>
      <c r="Q12" s="51">
        <f t="shared" si="0"/>
        <v>6.8</v>
      </c>
      <c r="R12" s="52" t="str">
        <f t="shared" si="3"/>
        <v>C+</v>
      </c>
      <c r="S12" s="53" t="str">
        <f t="shared" si="1"/>
        <v>Trung bình</v>
      </c>
      <c r="T12" s="41" t="str">
        <f t="shared" si="4"/>
        <v/>
      </c>
      <c r="U12" s="41" t="s">
        <v>1559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>
      <c r="B13" s="44">
        <v>5</v>
      </c>
      <c r="C13" s="45" t="s">
        <v>1142</v>
      </c>
      <c r="D13" s="46" t="s">
        <v>1143</v>
      </c>
      <c r="E13" s="47" t="s">
        <v>329</v>
      </c>
      <c r="F13" s="48" t="s">
        <v>1144</v>
      </c>
      <c r="G13" s="45" t="s">
        <v>236</v>
      </c>
      <c r="H13" s="82">
        <v>9</v>
      </c>
      <c r="I13" s="82">
        <v>6.5</v>
      </c>
      <c r="J13" s="49" t="s">
        <v>36</v>
      </c>
      <c r="K13" s="82">
        <v>8</v>
      </c>
      <c r="L13" s="54"/>
      <c r="M13" s="54"/>
      <c r="N13" s="54"/>
      <c r="O13" s="54"/>
      <c r="P13" s="80">
        <v>5</v>
      </c>
      <c r="Q13" s="51">
        <f t="shared" si="0"/>
        <v>6.2</v>
      </c>
      <c r="R13" s="52" t="str">
        <f t="shared" si="3"/>
        <v>C</v>
      </c>
      <c r="S13" s="53" t="str">
        <f t="shared" si="1"/>
        <v>Trung bình</v>
      </c>
      <c r="T13" s="41" t="str">
        <f t="shared" si="4"/>
        <v/>
      </c>
      <c r="U13" s="41" t="s">
        <v>1559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>
      <c r="B14" s="44">
        <v>6</v>
      </c>
      <c r="C14" s="45" t="s">
        <v>1145</v>
      </c>
      <c r="D14" s="46" t="s">
        <v>878</v>
      </c>
      <c r="E14" s="47" t="s">
        <v>1146</v>
      </c>
      <c r="F14" s="48" t="s">
        <v>1147</v>
      </c>
      <c r="G14" s="45" t="s">
        <v>79</v>
      </c>
      <c r="H14" s="82">
        <v>10</v>
      </c>
      <c r="I14" s="82">
        <v>7</v>
      </c>
      <c r="J14" s="49" t="s">
        <v>36</v>
      </c>
      <c r="K14" s="82">
        <v>7.5</v>
      </c>
      <c r="L14" s="54"/>
      <c r="M14" s="54"/>
      <c r="N14" s="54"/>
      <c r="O14" s="54"/>
      <c r="P14" s="80">
        <v>9</v>
      </c>
      <c r="Q14" s="51">
        <f t="shared" si="0"/>
        <v>8.6</v>
      </c>
      <c r="R14" s="52" t="str">
        <f t="shared" si="3"/>
        <v>A</v>
      </c>
      <c r="S14" s="53" t="str">
        <f t="shared" si="1"/>
        <v>Giỏi</v>
      </c>
      <c r="T14" s="41" t="str">
        <f t="shared" si="4"/>
        <v/>
      </c>
      <c r="U14" s="41" t="s">
        <v>1559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>
      <c r="B15" s="44">
        <v>7</v>
      </c>
      <c r="C15" s="45" t="s">
        <v>1148</v>
      </c>
      <c r="D15" s="46" t="s">
        <v>576</v>
      </c>
      <c r="E15" s="47" t="s">
        <v>77</v>
      </c>
      <c r="F15" s="48" t="s">
        <v>1149</v>
      </c>
      <c r="G15" s="45" t="s">
        <v>70</v>
      </c>
      <c r="H15" s="82">
        <v>8.5</v>
      </c>
      <c r="I15" s="82">
        <v>6</v>
      </c>
      <c r="J15" s="49" t="s">
        <v>36</v>
      </c>
      <c r="K15" s="82">
        <v>8</v>
      </c>
      <c r="L15" s="54"/>
      <c r="M15" s="54"/>
      <c r="N15" s="54"/>
      <c r="O15" s="54"/>
      <c r="P15" s="80">
        <v>8</v>
      </c>
      <c r="Q15" s="51">
        <f t="shared" si="0"/>
        <v>7.9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1559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>
      <c r="B16" s="44">
        <v>8</v>
      </c>
      <c r="C16" s="45" t="s">
        <v>1150</v>
      </c>
      <c r="D16" s="46" t="s">
        <v>1151</v>
      </c>
      <c r="E16" s="47" t="s">
        <v>1152</v>
      </c>
      <c r="F16" s="48" t="s">
        <v>448</v>
      </c>
      <c r="G16" s="45" t="s">
        <v>79</v>
      </c>
      <c r="H16" s="82">
        <v>10</v>
      </c>
      <c r="I16" s="82">
        <v>9</v>
      </c>
      <c r="J16" s="49" t="s">
        <v>36</v>
      </c>
      <c r="K16" s="82">
        <v>7.5</v>
      </c>
      <c r="L16" s="54"/>
      <c r="M16" s="54"/>
      <c r="N16" s="54"/>
      <c r="O16" s="54"/>
      <c r="P16" s="80">
        <v>7</v>
      </c>
      <c r="Q16" s="51">
        <f t="shared" si="0"/>
        <v>7.6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1559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>
      <c r="B17" s="44">
        <v>9</v>
      </c>
      <c r="C17" s="45" t="s">
        <v>1153</v>
      </c>
      <c r="D17" s="46" t="s">
        <v>505</v>
      </c>
      <c r="E17" s="47" t="s">
        <v>1154</v>
      </c>
      <c r="F17" s="48" t="s">
        <v>511</v>
      </c>
      <c r="G17" s="45" t="s">
        <v>65</v>
      </c>
      <c r="H17" s="82">
        <v>10</v>
      </c>
      <c r="I17" s="82">
        <v>7</v>
      </c>
      <c r="J17" s="49" t="s">
        <v>36</v>
      </c>
      <c r="K17" s="82">
        <v>7.5</v>
      </c>
      <c r="L17" s="54"/>
      <c r="M17" s="54"/>
      <c r="N17" s="54"/>
      <c r="O17" s="54"/>
      <c r="P17" s="80">
        <v>7</v>
      </c>
      <c r="Q17" s="51">
        <f t="shared" si="0"/>
        <v>7.4</v>
      </c>
      <c r="R17" s="52" t="str">
        <f t="shared" si="3"/>
        <v>B</v>
      </c>
      <c r="S17" s="53" t="str">
        <f t="shared" si="1"/>
        <v>Khá</v>
      </c>
      <c r="T17" s="41" t="str">
        <f t="shared" si="4"/>
        <v/>
      </c>
      <c r="U17" s="41" t="s">
        <v>1559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>
      <c r="B18" s="44">
        <v>10</v>
      </c>
      <c r="C18" s="45" t="s">
        <v>1155</v>
      </c>
      <c r="D18" s="46" t="s">
        <v>277</v>
      </c>
      <c r="E18" s="47" t="s">
        <v>339</v>
      </c>
      <c r="F18" s="48" t="s">
        <v>389</v>
      </c>
      <c r="G18" s="45" t="s">
        <v>135</v>
      </c>
      <c r="H18" s="82">
        <v>8.5</v>
      </c>
      <c r="I18" s="82">
        <v>6.5</v>
      </c>
      <c r="J18" s="49" t="s">
        <v>36</v>
      </c>
      <c r="K18" s="82">
        <v>9</v>
      </c>
      <c r="L18" s="54"/>
      <c r="M18" s="54"/>
      <c r="N18" s="54"/>
      <c r="O18" s="54"/>
      <c r="P18" s="80">
        <v>7</v>
      </c>
      <c r="Q18" s="51">
        <f t="shared" si="0"/>
        <v>7.5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1559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>
      <c r="B19" s="44">
        <v>11</v>
      </c>
      <c r="C19" s="45" t="s">
        <v>1156</v>
      </c>
      <c r="D19" s="46" t="s">
        <v>1157</v>
      </c>
      <c r="E19" s="47" t="s">
        <v>347</v>
      </c>
      <c r="F19" s="48" t="s">
        <v>410</v>
      </c>
      <c r="G19" s="45" t="s">
        <v>236</v>
      </c>
      <c r="H19" s="82">
        <v>7.5</v>
      </c>
      <c r="I19" s="82">
        <v>6.5</v>
      </c>
      <c r="J19" s="49" t="s">
        <v>36</v>
      </c>
      <c r="K19" s="82">
        <v>7</v>
      </c>
      <c r="L19" s="54"/>
      <c r="M19" s="54"/>
      <c r="N19" s="54"/>
      <c r="O19" s="54"/>
      <c r="P19" s="80">
        <v>0</v>
      </c>
      <c r="Q19" s="51">
        <f t="shared" si="0"/>
        <v>2.8</v>
      </c>
      <c r="R19" s="52" t="str">
        <f t="shared" si="3"/>
        <v>F</v>
      </c>
      <c r="S19" s="53" t="str">
        <f t="shared" si="1"/>
        <v>Kém</v>
      </c>
      <c r="T19" s="41" t="s">
        <v>1561</v>
      </c>
      <c r="U19" s="41" t="s">
        <v>1559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>
      <c r="B20" s="44">
        <v>12</v>
      </c>
      <c r="C20" s="45" t="s">
        <v>1158</v>
      </c>
      <c r="D20" s="46" t="s">
        <v>1159</v>
      </c>
      <c r="E20" s="47" t="s">
        <v>347</v>
      </c>
      <c r="F20" s="48" t="s">
        <v>1160</v>
      </c>
      <c r="G20" s="45" t="s">
        <v>140</v>
      </c>
      <c r="H20" s="82">
        <v>7.5</v>
      </c>
      <c r="I20" s="82">
        <v>6</v>
      </c>
      <c r="J20" s="49" t="s">
        <v>36</v>
      </c>
      <c r="K20" s="82">
        <v>7</v>
      </c>
      <c r="L20" s="54"/>
      <c r="M20" s="54"/>
      <c r="N20" s="54"/>
      <c r="O20" s="54"/>
      <c r="P20" s="80">
        <v>6</v>
      </c>
      <c r="Q20" s="51">
        <f t="shared" si="0"/>
        <v>6.4</v>
      </c>
      <c r="R20" s="52" t="str">
        <f t="shared" si="3"/>
        <v>C</v>
      </c>
      <c r="S20" s="53" t="str">
        <f t="shared" si="1"/>
        <v>Trung bình</v>
      </c>
      <c r="T20" s="41" t="str">
        <f t="shared" si="4"/>
        <v/>
      </c>
      <c r="U20" s="41" t="s">
        <v>1559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>
      <c r="B21" s="44">
        <v>13</v>
      </c>
      <c r="C21" s="45" t="s">
        <v>1161</v>
      </c>
      <c r="D21" s="46" t="s">
        <v>81</v>
      </c>
      <c r="E21" s="47" t="s">
        <v>100</v>
      </c>
      <c r="F21" s="48" t="s">
        <v>1162</v>
      </c>
      <c r="G21" s="45" t="s">
        <v>135</v>
      </c>
      <c r="H21" s="82">
        <v>9</v>
      </c>
      <c r="I21" s="82">
        <v>6</v>
      </c>
      <c r="J21" s="49" t="s">
        <v>36</v>
      </c>
      <c r="K21" s="82">
        <v>8</v>
      </c>
      <c r="L21" s="54"/>
      <c r="M21" s="54"/>
      <c r="N21" s="54"/>
      <c r="O21" s="54"/>
      <c r="P21" s="80">
        <v>6</v>
      </c>
      <c r="Q21" s="51">
        <f t="shared" si="0"/>
        <v>6.7</v>
      </c>
      <c r="R21" s="52" t="str">
        <f t="shared" si="3"/>
        <v>C+</v>
      </c>
      <c r="S21" s="53" t="str">
        <f t="shared" si="1"/>
        <v>Trung bình</v>
      </c>
      <c r="T21" s="41" t="str">
        <f t="shared" si="4"/>
        <v/>
      </c>
      <c r="U21" s="41" t="s">
        <v>1559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>
      <c r="B22" s="44">
        <v>14</v>
      </c>
      <c r="C22" s="45" t="s">
        <v>1163</v>
      </c>
      <c r="D22" s="46" t="s">
        <v>1164</v>
      </c>
      <c r="E22" s="47" t="s">
        <v>104</v>
      </c>
      <c r="F22" s="48" t="s">
        <v>1165</v>
      </c>
      <c r="G22" s="45" t="s">
        <v>1166</v>
      </c>
      <c r="H22" s="82">
        <v>0</v>
      </c>
      <c r="I22" s="82">
        <v>6</v>
      </c>
      <c r="J22" s="49" t="s">
        <v>36</v>
      </c>
      <c r="K22" s="82">
        <v>0</v>
      </c>
      <c r="L22" s="54"/>
      <c r="M22" s="54"/>
      <c r="N22" s="54"/>
      <c r="O22" s="54"/>
      <c r="P22" s="80"/>
      <c r="Q22" s="51">
        <f t="shared" si="0"/>
        <v>0.6</v>
      </c>
      <c r="R22" s="52" t="str">
        <f t="shared" si="3"/>
        <v>F</v>
      </c>
      <c r="S22" s="53" t="str">
        <f t="shared" si="1"/>
        <v>Kém</v>
      </c>
      <c r="T22" s="41" t="str">
        <f t="shared" si="4"/>
        <v>Không đủ ĐKDT</v>
      </c>
      <c r="U22" s="41" t="s">
        <v>1559</v>
      </c>
      <c r="V22" s="71"/>
      <c r="W22" s="4"/>
      <c r="X22" s="43" t="str">
        <f t="shared" si="2"/>
        <v>Học lại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>
      <c r="B23" s="44">
        <v>15</v>
      </c>
      <c r="C23" s="45" t="s">
        <v>1167</v>
      </c>
      <c r="D23" s="46" t="s">
        <v>803</v>
      </c>
      <c r="E23" s="47" t="s">
        <v>1168</v>
      </c>
      <c r="F23" s="48" t="s">
        <v>1169</v>
      </c>
      <c r="G23" s="45" t="s">
        <v>131</v>
      </c>
      <c r="H23" s="82">
        <v>4</v>
      </c>
      <c r="I23" s="82">
        <v>6.5</v>
      </c>
      <c r="J23" s="49" t="s">
        <v>36</v>
      </c>
      <c r="K23" s="82">
        <v>7</v>
      </c>
      <c r="L23" s="54"/>
      <c r="M23" s="54"/>
      <c r="N23" s="54"/>
      <c r="O23" s="54"/>
      <c r="P23" s="80">
        <v>5</v>
      </c>
      <c r="Q23" s="51">
        <f t="shared" si="0"/>
        <v>5.5</v>
      </c>
      <c r="R23" s="52" t="str">
        <f t="shared" si="3"/>
        <v>C</v>
      </c>
      <c r="S23" s="53" t="str">
        <f t="shared" si="1"/>
        <v>Trung bình</v>
      </c>
      <c r="T23" s="41" t="str">
        <f t="shared" si="4"/>
        <v/>
      </c>
      <c r="U23" s="41" t="s">
        <v>1559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>
      <c r="B24" s="44">
        <v>16</v>
      </c>
      <c r="C24" s="45" t="s">
        <v>1170</v>
      </c>
      <c r="D24" s="46" t="s">
        <v>1171</v>
      </c>
      <c r="E24" s="47" t="s">
        <v>879</v>
      </c>
      <c r="F24" s="48" t="s">
        <v>1172</v>
      </c>
      <c r="G24" s="45" t="s">
        <v>131</v>
      </c>
      <c r="H24" s="82">
        <v>7</v>
      </c>
      <c r="I24" s="82">
        <v>7.5</v>
      </c>
      <c r="J24" s="49" t="s">
        <v>36</v>
      </c>
      <c r="K24" s="82">
        <v>7</v>
      </c>
      <c r="L24" s="54"/>
      <c r="M24" s="54"/>
      <c r="N24" s="54"/>
      <c r="O24" s="54"/>
      <c r="P24" s="80">
        <v>7</v>
      </c>
      <c r="Q24" s="51">
        <f t="shared" si="0"/>
        <v>7.1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1559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>
      <c r="B25" s="44">
        <v>17</v>
      </c>
      <c r="C25" s="45" t="s">
        <v>1173</v>
      </c>
      <c r="D25" s="46" t="s">
        <v>1174</v>
      </c>
      <c r="E25" s="47" t="s">
        <v>363</v>
      </c>
      <c r="F25" s="48" t="s">
        <v>538</v>
      </c>
      <c r="G25" s="45" t="s">
        <v>53</v>
      </c>
      <c r="H25" s="82">
        <v>10</v>
      </c>
      <c r="I25" s="82">
        <v>6</v>
      </c>
      <c r="J25" s="49" t="s">
        <v>36</v>
      </c>
      <c r="K25" s="82">
        <v>7.5</v>
      </c>
      <c r="L25" s="54"/>
      <c r="M25" s="54"/>
      <c r="N25" s="54"/>
      <c r="O25" s="54"/>
      <c r="P25" s="80">
        <v>7</v>
      </c>
      <c r="Q25" s="51">
        <f t="shared" si="0"/>
        <v>7.3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1559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>
      <c r="B26" s="44">
        <v>18</v>
      </c>
      <c r="C26" s="45" t="s">
        <v>1175</v>
      </c>
      <c r="D26" s="46" t="s">
        <v>1176</v>
      </c>
      <c r="E26" s="47" t="s">
        <v>121</v>
      </c>
      <c r="F26" s="48" t="s">
        <v>1177</v>
      </c>
      <c r="G26" s="45" t="s">
        <v>236</v>
      </c>
      <c r="H26" s="82">
        <v>10</v>
      </c>
      <c r="I26" s="82">
        <v>9</v>
      </c>
      <c r="J26" s="49" t="s">
        <v>36</v>
      </c>
      <c r="K26" s="82">
        <v>7.5</v>
      </c>
      <c r="L26" s="54"/>
      <c r="M26" s="54"/>
      <c r="N26" s="54"/>
      <c r="O26" s="54"/>
      <c r="P26" s="80">
        <v>8</v>
      </c>
      <c r="Q26" s="51">
        <f t="shared" si="0"/>
        <v>8.1999999999999993</v>
      </c>
      <c r="R26" s="52" t="str">
        <f t="shared" si="3"/>
        <v>B+</v>
      </c>
      <c r="S26" s="53" t="str">
        <f t="shared" si="1"/>
        <v>Khá</v>
      </c>
      <c r="T26" s="41" t="str">
        <f t="shared" si="4"/>
        <v/>
      </c>
      <c r="U26" s="41" t="s">
        <v>1559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>
      <c r="B27" s="44">
        <v>19</v>
      </c>
      <c r="C27" s="45" t="s">
        <v>1178</v>
      </c>
      <c r="D27" s="46" t="s">
        <v>169</v>
      </c>
      <c r="E27" s="47" t="s">
        <v>1179</v>
      </c>
      <c r="F27" s="48" t="s">
        <v>1180</v>
      </c>
      <c r="G27" s="45" t="s">
        <v>53</v>
      </c>
      <c r="H27" s="82">
        <v>6</v>
      </c>
      <c r="I27" s="82">
        <v>6</v>
      </c>
      <c r="J27" s="49" t="s">
        <v>36</v>
      </c>
      <c r="K27" s="82">
        <v>7</v>
      </c>
      <c r="L27" s="54"/>
      <c r="M27" s="54"/>
      <c r="N27" s="54"/>
      <c r="O27" s="54"/>
      <c r="P27" s="80">
        <v>6</v>
      </c>
      <c r="Q27" s="51">
        <f t="shared" si="0"/>
        <v>6.2</v>
      </c>
      <c r="R27" s="52" t="str">
        <f t="shared" si="3"/>
        <v>C</v>
      </c>
      <c r="S27" s="53" t="str">
        <f t="shared" si="1"/>
        <v>Trung bình</v>
      </c>
      <c r="T27" s="41" t="str">
        <f t="shared" si="4"/>
        <v/>
      </c>
      <c r="U27" s="41" t="s">
        <v>1559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>
      <c r="B28" s="44">
        <v>20</v>
      </c>
      <c r="C28" s="45" t="s">
        <v>1181</v>
      </c>
      <c r="D28" s="46" t="s">
        <v>1182</v>
      </c>
      <c r="E28" s="47" t="s">
        <v>138</v>
      </c>
      <c r="F28" s="48" t="s">
        <v>1183</v>
      </c>
      <c r="G28" s="45" t="s">
        <v>1184</v>
      </c>
      <c r="H28" s="82">
        <v>4.5</v>
      </c>
      <c r="I28" s="82">
        <v>6.5</v>
      </c>
      <c r="J28" s="49" t="s">
        <v>36</v>
      </c>
      <c r="K28" s="82">
        <v>7</v>
      </c>
      <c r="L28" s="54"/>
      <c r="M28" s="54"/>
      <c r="N28" s="54"/>
      <c r="O28" s="54"/>
      <c r="P28" s="80">
        <v>7</v>
      </c>
      <c r="Q28" s="51">
        <f t="shared" si="0"/>
        <v>6.7</v>
      </c>
      <c r="R28" s="52" t="str">
        <f t="shared" si="3"/>
        <v>C+</v>
      </c>
      <c r="S28" s="53" t="str">
        <f t="shared" si="1"/>
        <v>Trung bình</v>
      </c>
      <c r="T28" s="41" t="str">
        <f t="shared" si="4"/>
        <v/>
      </c>
      <c r="U28" s="41" t="s">
        <v>1559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>
      <c r="B29" s="44">
        <v>21</v>
      </c>
      <c r="C29" s="45" t="s">
        <v>1185</v>
      </c>
      <c r="D29" s="46" t="s">
        <v>1186</v>
      </c>
      <c r="E29" s="47" t="s">
        <v>166</v>
      </c>
      <c r="F29" s="48" t="s">
        <v>1187</v>
      </c>
      <c r="G29" s="45" t="s">
        <v>79</v>
      </c>
      <c r="H29" s="82">
        <v>10</v>
      </c>
      <c r="I29" s="82">
        <v>7</v>
      </c>
      <c r="J29" s="49" t="s">
        <v>36</v>
      </c>
      <c r="K29" s="82">
        <v>7.5</v>
      </c>
      <c r="L29" s="54"/>
      <c r="M29" s="54"/>
      <c r="N29" s="54"/>
      <c r="O29" s="54"/>
      <c r="P29" s="80">
        <v>8</v>
      </c>
      <c r="Q29" s="51">
        <f t="shared" si="0"/>
        <v>8</v>
      </c>
      <c r="R29" s="52" t="str">
        <f t="shared" si="3"/>
        <v>B+</v>
      </c>
      <c r="S29" s="53" t="str">
        <f t="shared" si="1"/>
        <v>Khá</v>
      </c>
      <c r="T29" s="41" t="str">
        <f t="shared" si="4"/>
        <v/>
      </c>
      <c r="U29" s="41" t="s">
        <v>1559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>
      <c r="B30" s="44">
        <v>22</v>
      </c>
      <c r="C30" s="45" t="s">
        <v>1188</v>
      </c>
      <c r="D30" s="46" t="s">
        <v>1189</v>
      </c>
      <c r="E30" s="47" t="s">
        <v>1190</v>
      </c>
      <c r="F30" s="48" t="s">
        <v>1191</v>
      </c>
      <c r="G30" s="45" t="s">
        <v>53</v>
      </c>
      <c r="H30" s="82">
        <v>6</v>
      </c>
      <c r="I30" s="82">
        <v>6</v>
      </c>
      <c r="J30" s="49" t="s">
        <v>36</v>
      </c>
      <c r="K30" s="82">
        <v>7</v>
      </c>
      <c r="L30" s="54"/>
      <c r="M30" s="54"/>
      <c r="N30" s="54"/>
      <c r="O30" s="54"/>
      <c r="P30" s="80">
        <v>5</v>
      </c>
      <c r="Q30" s="51">
        <f t="shared" si="0"/>
        <v>5.6</v>
      </c>
      <c r="R30" s="52" t="str">
        <f t="shared" si="3"/>
        <v>C</v>
      </c>
      <c r="S30" s="53" t="str">
        <f t="shared" si="1"/>
        <v>Trung bình</v>
      </c>
      <c r="T30" s="41" t="str">
        <f t="shared" si="4"/>
        <v/>
      </c>
      <c r="U30" s="41" t="s">
        <v>1559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>
      <c r="B31" s="44">
        <v>23</v>
      </c>
      <c r="C31" s="45" t="s">
        <v>1192</v>
      </c>
      <c r="D31" s="46" t="s">
        <v>342</v>
      </c>
      <c r="E31" s="47" t="s">
        <v>1193</v>
      </c>
      <c r="F31" s="48" t="s">
        <v>1194</v>
      </c>
      <c r="G31" s="45" t="s">
        <v>1184</v>
      </c>
      <c r="H31" s="82">
        <v>2.5</v>
      </c>
      <c r="I31" s="82">
        <v>6</v>
      </c>
      <c r="J31" s="49" t="s">
        <v>36</v>
      </c>
      <c r="K31" s="82">
        <v>6</v>
      </c>
      <c r="L31" s="54"/>
      <c r="M31" s="54"/>
      <c r="N31" s="54"/>
      <c r="O31" s="54"/>
      <c r="P31" s="80">
        <v>0</v>
      </c>
      <c r="Q31" s="51">
        <f t="shared" si="0"/>
        <v>2.1</v>
      </c>
      <c r="R31" s="52" t="str">
        <f t="shared" si="3"/>
        <v>F</v>
      </c>
      <c r="S31" s="53" t="str">
        <f t="shared" si="1"/>
        <v>Kém</v>
      </c>
      <c r="T31" s="41" t="s">
        <v>1561</v>
      </c>
      <c r="U31" s="41" t="s">
        <v>1559</v>
      </c>
      <c r="V31" s="71"/>
      <c r="W31" s="4"/>
      <c r="X31" s="43" t="str">
        <f t="shared" si="2"/>
        <v>Học lại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>
      <c r="B32" s="44">
        <v>24</v>
      </c>
      <c r="C32" s="45" t="s">
        <v>1195</v>
      </c>
      <c r="D32" s="46" t="s">
        <v>1196</v>
      </c>
      <c r="E32" s="47" t="s">
        <v>170</v>
      </c>
      <c r="F32" s="48" t="s">
        <v>1197</v>
      </c>
      <c r="G32" s="45" t="s">
        <v>131</v>
      </c>
      <c r="H32" s="82">
        <v>10</v>
      </c>
      <c r="I32" s="82">
        <v>7.5</v>
      </c>
      <c r="J32" s="49" t="s">
        <v>36</v>
      </c>
      <c r="K32" s="82">
        <v>7.5</v>
      </c>
      <c r="L32" s="54"/>
      <c r="M32" s="54"/>
      <c r="N32" s="54"/>
      <c r="O32" s="54"/>
      <c r="P32" s="80">
        <v>8</v>
      </c>
      <c r="Q32" s="51">
        <f t="shared" si="0"/>
        <v>8.1</v>
      </c>
      <c r="R32" s="52" t="str">
        <f t="shared" si="3"/>
        <v>B+</v>
      </c>
      <c r="S32" s="53" t="str">
        <f t="shared" si="1"/>
        <v>Khá</v>
      </c>
      <c r="T32" s="41" t="str">
        <f t="shared" si="4"/>
        <v/>
      </c>
      <c r="U32" s="41" t="s">
        <v>1559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>
      <c r="B33" s="44">
        <v>25</v>
      </c>
      <c r="C33" s="45" t="s">
        <v>1198</v>
      </c>
      <c r="D33" s="46" t="s">
        <v>981</v>
      </c>
      <c r="E33" s="47" t="s">
        <v>170</v>
      </c>
      <c r="F33" s="48" t="s">
        <v>694</v>
      </c>
      <c r="G33" s="45" t="s">
        <v>53</v>
      </c>
      <c r="H33" s="82">
        <v>10</v>
      </c>
      <c r="I33" s="82">
        <v>6</v>
      </c>
      <c r="J33" s="49" t="s">
        <v>36</v>
      </c>
      <c r="K33" s="82">
        <v>7.5</v>
      </c>
      <c r="L33" s="54"/>
      <c r="M33" s="54"/>
      <c r="N33" s="54"/>
      <c r="O33" s="54"/>
      <c r="P33" s="80">
        <v>7</v>
      </c>
      <c r="Q33" s="51">
        <f t="shared" si="0"/>
        <v>7.3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1559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>
      <c r="B34" s="44">
        <v>26</v>
      </c>
      <c r="C34" s="45" t="s">
        <v>1199</v>
      </c>
      <c r="D34" s="46" t="s">
        <v>398</v>
      </c>
      <c r="E34" s="47" t="s">
        <v>178</v>
      </c>
      <c r="F34" s="48" t="s">
        <v>1200</v>
      </c>
      <c r="G34" s="45" t="s">
        <v>1201</v>
      </c>
      <c r="H34" s="82">
        <v>0</v>
      </c>
      <c r="I34" s="82">
        <v>0</v>
      </c>
      <c r="J34" s="49" t="s">
        <v>36</v>
      </c>
      <c r="K34" s="82">
        <v>0</v>
      </c>
      <c r="L34" s="54"/>
      <c r="M34" s="54"/>
      <c r="N34" s="54"/>
      <c r="O34" s="54"/>
      <c r="P34" s="80"/>
      <c r="Q34" s="51">
        <f t="shared" si="0"/>
        <v>0</v>
      </c>
      <c r="R34" s="52" t="str">
        <f t="shared" si="3"/>
        <v>F</v>
      </c>
      <c r="S34" s="53" t="str">
        <f t="shared" si="1"/>
        <v>Kém</v>
      </c>
      <c r="T34" s="41" t="str">
        <f t="shared" si="4"/>
        <v>Không đủ ĐKDT</v>
      </c>
      <c r="U34" s="41" t="s">
        <v>1559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>
      <c r="B35" s="44">
        <v>27</v>
      </c>
      <c r="C35" s="45" t="s">
        <v>1202</v>
      </c>
      <c r="D35" s="46" t="s">
        <v>81</v>
      </c>
      <c r="E35" s="47" t="s">
        <v>185</v>
      </c>
      <c r="F35" s="48" t="s">
        <v>1203</v>
      </c>
      <c r="G35" s="45" t="s">
        <v>61</v>
      </c>
      <c r="H35" s="82">
        <v>7.5</v>
      </c>
      <c r="I35" s="82">
        <v>7.5</v>
      </c>
      <c r="J35" s="49" t="s">
        <v>36</v>
      </c>
      <c r="K35" s="82">
        <v>9</v>
      </c>
      <c r="L35" s="54"/>
      <c r="M35" s="54"/>
      <c r="N35" s="54"/>
      <c r="O35" s="54"/>
      <c r="P35" s="80">
        <v>8</v>
      </c>
      <c r="Q35" s="51">
        <f t="shared" si="0"/>
        <v>8.1</v>
      </c>
      <c r="R35" s="52" t="str">
        <f t="shared" si="3"/>
        <v>B+</v>
      </c>
      <c r="S35" s="53" t="str">
        <f t="shared" si="1"/>
        <v>Khá</v>
      </c>
      <c r="T35" s="41" t="str">
        <f t="shared" si="4"/>
        <v/>
      </c>
      <c r="U35" s="41" t="s">
        <v>1559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>
      <c r="B36" s="44">
        <v>28</v>
      </c>
      <c r="C36" s="45" t="s">
        <v>1204</v>
      </c>
      <c r="D36" s="46" t="s">
        <v>452</v>
      </c>
      <c r="E36" s="47" t="s">
        <v>732</v>
      </c>
      <c r="F36" s="48" t="s">
        <v>541</v>
      </c>
      <c r="G36" s="45" t="s">
        <v>57</v>
      </c>
      <c r="H36" s="82">
        <v>8.5</v>
      </c>
      <c r="I36" s="82">
        <v>6</v>
      </c>
      <c r="J36" s="49" t="s">
        <v>36</v>
      </c>
      <c r="K36" s="82">
        <v>7</v>
      </c>
      <c r="L36" s="54"/>
      <c r="M36" s="54"/>
      <c r="N36" s="54"/>
      <c r="O36" s="54"/>
      <c r="P36" s="80">
        <v>6</v>
      </c>
      <c r="Q36" s="51">
        <f t="shared" si="0"/>
        <v>6.5</v>
      </c>
      <c r="R36" s="52" t="str">
        <f t="shared" si="3"/>
        <v>C+</v>
      </c>
      <c r="S36" s="53" t="str">
        <f t="shared" si="1"/>
        <v>Trung bình</v>
      </c>
      <c r="T36" s="41" t="str">
        <f t="shared" si="4"/>
        <v/>
      </c>
      <c r="U36" s="41" t="s">
        <v>1559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>
      <c r="B37" s="44">
        <v>29</v>
      </c>
      <c r="C37" s="45" t="s">
        <v>1205</v>
      </c>
      <c r="D37" s="46" t="s">
        <v>1206</v>
      </c>
      <c r="E37" s="47" t="s">
        <v>416</v>
      </c>
      <c r="F37" s="48" t="s">
        <v>1207</v>
      </c>
      <c r="G37" s="45" t="s">
        <v>57</v>
      </c>
      <c r="H37" s="82">
        <v>9</v>
      </c>
      <c r="I37" s="82">
        <v>6</v>
      </c>
      <c r="J37" s="49" t="s">
        <v>36</v>
      </c>
      <c r="K37" s="82">
        <v>8</v>
      </c>
      <c r="L37" s="54"/>
      <c r="M37" s="54"/>
      <c r="N37" s="54"/>
      <c r="O37" s="54"/>
      <c r="P37" s="80">
        <v>5</v>
      </c>
      <c r="Q37" s="51">
        <f t="shared" si="0"/>
        <v>6.1</v>
      </c>
      <c r="R37" s="52" t="str">
        <f t="shared" si="3"/>
        <v>C</v>
      </c>
      <c r="S37" s="53" t="str">
        <f t="shared" si="1"/>
        <v>Trung bình</v>
      </c>
      <c r="T37" s="41" t="str">
        <f t="shared" si="4"/>
        <v/>
      </c>
      <c r="U37" s="41" t="s">
        <v>1559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>
      <c r="B38" s="44">
        <v>30</v>
      </c>
      <c r="C38" s="45" t="s">
        <v>1208</v>
      </c>
      <c r="D38" s="46" t="s">
        <v>1209</v>
      </c>
      <c r="E38" s="47" t="s">
        <v>200</v>
      </c>
      <c r="F38" s="48" t="s">
        <v>463</v>
      </c>
      <c r="G38" s="45" t="s">
        <v>236</v>
      </c>
      <c r="H38" s="82">
        <v>9</v>
      </c>
      <c r="I38" s="82">
        <v>6.5</v>
      </c>
      <c r="J38" s="49" t="s">
        <v>36</v>
      </c>
      <c r="K38" s="82">
        <v>8</v>
      </c>
      <c r="L38" s="54"/>
      <c r="M38" s="54"/>
      <c r="N38" s="54"/>
      <c r="O38" s="54"/>
      <c r="P38" s="80">
        <v>7</v>
      </c>
      <c r="Q38" s="51">
        <f t="shared" si="0"/>
        <v>7.4</v>
      </c>
      <c r="R38" s="52" t="str">
        <f t="shared" si="3"/>
        <v>B</v>
      </c>
      <c r="S38" s="53" t="str">
        <f t="shared" si="1"/>
        <v>Khá</v>
      </c>
      <c r="T38" s="41" t="str">
        <f t="shared" si="4"/>
        <v/>
      </c>
      <c r="U38" s="41" t="s">
        <v>1559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>
      <c r="B39" s="44">
        <v>31</v>
      </c>
      <c r="C39" s="45" t="s">
        <v>1210</v>
      </c>
      <c r="D39" s="46" t="s">
        <v>1211</v>
      </c>
      <c r="E39" s="47" t="s">
        <v>207</v>
      </c>
      <c r="F39" s="48" t="s">
        <v>636</v>
      </c>
      <c r="G39" s="45" t="s">
        <v>53</v>
      </c>
      <c r="H39" s="82">
        <v>9</v>
      </c>
      <c r="I39" s="82">
        <v>6</v>
      </c>
      <c r="J39" s="49" t="s">
        <v>36</v>
      </c>
      <c r="K39" s="82">
        <v>8</v>
      </c>
      <c r="L39" s="54"/>
      <c r="M39" s="54"/>
      <c r="N39" s="54"/>
      <c r="O39" s="54"/>
      <c r="P39" s="80">
        <v>7</v>
      </c>
      <c r="Q39" s="51">
        <f t="shared" si="0"/>
        <v>7.3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1559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>
      <c r="B40" s="44">
        <v>32</v>
      </c>
      <c r="C40" s="45" t="s">
        <v>1212</v>
      </c>
      <c r="D40" s="46" t="s">
        <v>803</v>
      </c>
      <c r="E40" s="47" t="s">
        <v>207</v>
      </c>
      <c r="F40" s="48" t="s">
        <v>570</v>
      </c>
      <c r="G40" s="45" t="s">
        <v>135</v>
      </c>
      <c r="H40" s="82">
        <v>10</v>
      </c>
      <c r="I40" s="82">
        <v>7.5</v>
      </c>
      <c r="J40" s="49" t="s">
        <v>36</v>
      </c>
      <c r="K40" s="82">
        <v>7.5</v>
      </c>
      <c r="L40" s="54"/>
      <c r="M40" s="54"/>
      <c r="N40" s="54"/>
      <c r="O40" s="54"/>
      <c r="P40" s="80">
        <v>8</v>
      </c>
      <c r="Q40" s="51">
        <f t="shared" si="0"/>
        <v>8.1</v>
      </c>
      <c r="R40" s="52" t="str">
        <f t="shared" si="3"/>
        <v>B+</v>
      </c>
      <c r="S40" s="53" t="str">
        <f t="shared" si="1"/>
        <v>Khá</v>
      </c>
      <c r="T40" s="41" t="str">
        <f t="shared" si="4"/>
        <v/>
      </c>
      <c r="U40" s="41" t="s">
        <v>1559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>
      <c r="B41" s="44">
        <v>33</v>
      </c>
      <c r="C41" s="45" t="s">
        <v>1213</v>
      </c>
      <c r="D41" s="46" t="s">
        <v>1214</v>
      </c>
      <c r="E41" s="47" t="s">
        <v>1215</v>
      </c>
      <c r="F41" s="48" t="s">
        <v>1216</v>
      </c>
      <c r="G41" s="45" t="s">
        <v>53</v>
      </c>
      <c r="H41" s="82">
        <v>9</v>
      </c>
      <c r="I41" s="82">
        <v>6</v>
      </c>
      <c r="J41" s="49" t="s">
        <v>36</v>
      </c>
      <c r="K41" s="82">
        <v>8</v>
      </c>
      <c r="L41" s="54"/>
      <c r="M41" s="54"/>
      <c r="N41" s="54"/>
      <c r="O41" s="54"/>
      <c r="P41" s="80">
        <v>8</v>
      </c>
      <c r="Q41" s="51">
        <f t="shared" si="0"/>
        <v>7.9</v>
      </c>
      <c r="R41" s="52" t="str">
        <f t="shared" si="3"/>
        <v>B</v>
      </c>
      <c r="S41" s="53" t="str">
        <f t="shared" si="1"/>
        <v>Khá</v>
      </c>
      <c r="T41" s="41" t="str">
        <f t="shared" si="4"/>
        <v/>
      </c>
      <c r="U41" s="41" t="s">
        <v>1559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>
      <c r="B42" s="44">
        <v>34</v>
      </c>
      <c r="C42" s="45" t="s">
        <v>1217</v>
      </c>
      <c r="D42" s="46" t="s">
        <v>1218</v>
      </c>
      <c r="E42" s="47" t="s">
        <v>212</v>
      </c>
      <c r="F42" s="48" t="s">
        <v>1219</v>
      </c>
      <c r="G42" s="45" t="s">
        <v>65</v>
      </c>
      <c r="H42" s="82">
        <v>10</v>
      </c>
      <c r="I42" s="82">
        <v>8</v>
      </c>
      <c r="J42" s="49" t="s">
        <v>36</v>
      </c>
      <c r="K42" s="82">
        <v>8</v>
      </c>
      <c r="L42" s="54"/>
      <c r="M42" s="54"/>
      <c r="N42" s="54"/>
      <c r="O42" s="54"/>
      <c r="P42" s="80">
        <v>8</v>
      </c>
      <c r="Q42" s="51">
        <f t="shared" si="0"/>
        <v>8.1999999999999993</v>
      </c>
      <c r="R42" s="52" t="str">
        <f t="shared" si="3"/>
        <v>B+</v>
      </c>
      <c r="S42" s="53" t="str">
        <f t="shared" si="1"/>
        <v>Khá</v>
      </c>
      <c r="T42" s="41" t="str">
        <f t="shared" si="4"/>
        <v/>
      </c>
      <c r="U42" s="41" t="s">
        <v>1559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>
      <c r="B43" s="44">
        <v>35</v>
      </c>
      <c r="C43" s="45" t="s">
        <v>1220</v>
      </c>
      <c r="D43" s="46" t="s">
        <v>1221</v>
      </c>
      <c r="E43" s="47" t="s">
        <v>212</v>
      </c>
      <c r="F43" s="48" t="s">
        <v>550</v>
      </c>
      <c r="G43" s="45" t="s">
        <v>61</v>
      </c>
      <c r="H43" s="82">
        <v>9</v>
      </c>
      <c r="I43" s="82">
        <v>7</v>
      </c>
      <c r="J43" s="49" t="s">
        <v>36</v>
      </c>
      <c r="K43" s="82">
        <v>8</v>
      </c>
      <c r="L43" s="54"/>
      <c r="M43" s="54"/>
      <c r="N43" s="54"/>
      <c r="O43" s="54"/>
      <c r="P43" s="80">
        <v>7</v>
      </c>
      <c r="Q43" s="51">
        <f t="shared" si="0"/>
        <v>7.4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1559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>
      <c r="B44" s="44">
        <v>36</v>
      </c>
      <c r="C44" s="45" t="s">
        <v>1222</v>
      </c>
      <c r="D44" s="46" t="s">
        <v>85</v>
      </c>
      <c r="E44" s="47" t="s">
        <v>212</v>
      </c>
      <c r="F44" s="48" t="s">
        <v>1223</v>
      </c>
      <c r="G44" s="45" t="s">
        <v>1224</v>
      </c>
      <c r="H44" s="82">
        <v>3</v>
      </c>
      <c r="I44" s="82">
        <v>6</v>
      </c>
      <c r="J44" s="49" t="s">
        <v>36</v>
      </c>
      <c r="K44" s="82">
        <v>5</v>
      </c>
      <c r="L44" s="54"/>
      <c r="M44" s="54"/>
      <c r="N44" s="54"/>
      <c r="O44" s="54"/>
      <c r="P44" s="80">
        <v>6</v>
      </c>
      <c r="Q44" s="51">
        <f t="shared" si="0"/>
        <v>5.5</v>
      </c>
      <c r="R44" s="52" t="str">
        <f t="shared" si="3"/>
        <v>C</v>
      </c>
      <c r="S44" s="53" t="str">
        <f t="shared" si="1"/>
        <v>Trung bình</v>
      </c>
      <c r="T44" s="41" t="str">
        <f t="shared" si="4"/>
        <v/>
      </c>
      <c r="U44" s="41" t="s">
        <v>1559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>
      <c r="B45" s="44">
        <v>37</v>
      </c>
      <c r="C45" s="45" t="s">
        <v>1225</v>
      </c>
      <c r="D45" s="46" t="s">
        <v>259</v>
      </c>
      <c r="E45" s="47" t="s">
        <v>751</v>
      </c>
      <c r="F45" s="48" t="s">
        <v>1226</v>
      </c>
      <c r="G45" s="45" t="s">
        <v>57</v>
      </c>
      <c r="H45" s="82">
        <v>10</v>
      </c>
      <c r="I45" s="82">
        <v>6</v>
      </c>
      <c r="J45" s="49" t="s">
        <v>36</v>
      </c>
      <c r="K45" s="82">
        <v>8</v>
      </c>
      <c r="L45" s="54"/>
      <c r="M45" s="54"/>
      <c r="N45" s="54"/>
      <c r="O45" s="54"/>
      <c r="P45" s="80">
        <v>7</v>
      </c>
      <c r="Q45" s="51">
        <f t="shared" si="0"/>
        <v>7.4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1559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>
      <c r="B46" s="44">
        <v>38</v>
      </c>
      <c r="C46" s="45" t="s">
        <v>1227</v>
      </c>
      <c r="D46" s="46" t="s">
        <v>1228</v>
      </c>
      <c r="E46" s="47" t="s">
        <v>426</v>
      </c>
      <c r="F46" s="48" t="s">
        <v>1229</v>
      </c>
      <c r="G46" s="45" t="s">
        <v>131</v>
      </c>
      <c r="H46" s="82">
        <v>10</v>
      </c>
      <c r="I46" s="82">
        <v>8</v>
      </c>
      <c r="J46" s="49" t="s">
        <v>36</v>
      </c>
      <c r="K46" s="82">
        <v>8</v>
      </c>
      <c r="L46" s="54"/>
      <c r="M46" s="54"/>
      <c r="N46" s="54"/>
      <c r="O46" s="54"/>
      <c r="P46" s="80">
        <v>8</v>
      </c>
      <c r="Q46" s="51">
        <f t="shared" si="0"/>
        <v>8.1999999999999993</v>
      </c>
      <c r="R46" s="52" t="str">
        <f t="shared" si="3"/>
        <v>B+</v>
      </c>
      <c r="S46" s="53" t="str">
        <f t="shared" si="1"/>
        <v>Khá</v>
      </c>
      <c r="T46" s="41" t="str">
        <f t="shared" si="4"/>
        <v/>
      </c>
      <c r="U46" s="41" t="s">
        <v>1559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>
      <c r="B47" s="44">
        <v>39</v>
      </c>
      <c r="C47" s="45" t="s">
        <v>1230</v>
      </c>
      <c r="D47" s="46" t="s">
        <v>1231</v>
      </c>
      <c r="E47" s="47" t="s">
        <v>216</v>
      </c>
      <c r="F47" s="48" t="s">
        <v>1232</v>
      </c>
      <c r="G47" s="45" t="s">
        <v>236</v>
      </c>
      <c r="H47" s="82">
        <v>8.5</v>
      </c>
      <c r="I47" s="82">
        <v>6.5</v>
      </c>
      <c r="J47" s="49" t="s">
        <v>36</v>
      </c>
      <c r="K47" s="82">
        <v>7</v>
      </c>
      <c r="L47" s="54"/>
      <c r="M47" s="54"/>
      <c r="N47" s="54"/>
      <c r="O47" s="54"/>
      <c r="P47" s="80">
        <v>7</v>
      </c>
      <c r="Q47" s="51">
        <f t="shared" si="0"/>
        <v>7.1</v>
      </c>
      <c r="R47" s="52" t="str">
        <f t="shared" si="3"/>
        <v>B</v>
      </c>
      <c r="S47" s="53" t="str">
        <f t="shared" si="1"/>
        <v>Khá</v>
      </c>
      <c r="T47" s="41" t="str">
        <f t="shared" si="4"/>
        <v/>
      </c>
      <c r="U47" s="41" t="s">
        <v>1559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>
      <c r="B48" s="44">
        <v>40</v>
      </c>
      <c r="C48" s="45" t="s">
        <v>1233</v>
      </c>
      <c r="D48" s="46" t="s">
        <v>1234</v>
      </c>
      <c r="E48" s="47" t="s">
        <v>223</v>
      </c>
      <c r="F48" s="48" t="s">
        <v>268</v>
      </c>
      <c r="G48" s="45" t="s">
        <v>135</v>
      </c>
      <c r="H48" s="82">
        <v>10</v>
      </c>
      <c r="I48" s="82">
        <v>7.5</v>
      </c>
      <c r="J48" s="49" t="s">
        <v>36</v>
      </c>
      <c r="K48" s="82">
        <v>8</v>
      </c>
      <c r="L48" s="54"/>
      <c r="M48" s="54"/>
      <c r="N48" s="54"/>
      <c r="O48" s="54"/>
      <c r="P48" s="80">
        <v>8</v>
      </c>
      <c r="Q48" s="51">
        <f t="shared" si="0"/>
        <v>8.1999999999999993</v>
      </c>
      <c r="R48" s="52" t="str">
        <f t="shared" si="3"/>
        <v>B+</v>
      </c>
      <c r="S48" s="53" t="str">
        <f t="shared" si="1"/>
        <v>Khá</v>
      </c>
      <c r="T48" s="41" t="str">
        <f t="shared" si="4"/>
        <v/>
      </c>
      <c r="U48" s="41" t="s">
        <v>1559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>
      <c r="B49" s="44">
        <v>41</v>
      </c>
      <c r="C49" s="45" t="s">
        <v>1235</v>
      </c>
      <c r="D49" s="46" t="s">
        <v>1103</v>
      </c>
      <c r="E49" s="47" t="s">
        <v>223</v>
      </c>
      <c r="F49" s="48" t="s">
        <v>1236</v>
      </c>
      <c r="G49" s="45" t="s">
        <v>57</v>
      </c>
      <c r="H49" s="82">
        <v>7.5</v>
      </c>
      <c r="I49" s="82">
        <v>6</v>
      </c>
      <c r="J49" s="49" t="s">
        <v>36</v>
      </c>
      <c r="K49" s="82">
        <v>7</v>
      </c>
      <c r="L49" s="54"/>
      <c r="M49" s="54"/>
      <c r="N49" s="54"/>
      <c r="O49" s="54"/>
      <c r="P49" s="80">
        <v>3</v>
      </c>
      <c r="Q49" s="51">
        <f t="shared" si="0"/>
        <v>4.5999999999999996</v>
      </c>
      <c r="R49" s="52" t="str">
        <f t="shared" si="3"/>
        <v>D</v>
      </c>
      <c r="S49" s="53" t="str">
        <f t="shared" si="1"/>
        <v>Trung bình yếu</v>
      </c>
      <c r="T49" s="41" t="str">
        <f t="shared" si="4"/>
        <v/>
      </c>
      <c r="U49" s="41" t="s">
        <v>1559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>
      <c r="B50" s="44">
        <v>42</v>
      </c>
      <c r="C50" s="45" t="s">
        <v>1237</v>
      </c>
      <c r="D50" s="46" t="s">
        <v>181</v>
      </c>
      <c r="E50" s="47" t="s">
        <v>765</v>
      </c>
      <c r="F50" s="48" t="s">
        <v>1238</v>
      </c>
      <c r="G50" s="45" t="s">
        <v>135</v>
      </c>
      <c r="H50" s="82">
        <v>10</v>
      </c>
      <c r="I50" s="82">
        <v>8</v>
      </c>
      <c r="J50" s="49" t="s">
        <v>36</v>
      </c>
      <c r="K50" s="82">
        <v>8</v>
      </c>
      <c r="L50" s="54"/>
      <c r="M50" s="54"/>
      <c r="N50" s="54"/>
      <c r="O50" s="54"/>
      <c r="P50" s="80">
        <v>8</v>
      </c>
      <c r="Q50" s="51">
        <f t="shared" si="0"/>
        <v>8.1999999999999993</v>
      </c>
      <c r="R50" s="52" t="str">
        <f t="shared" si="3"/>
        <v>B+</v>
      </c>
      <c r="S50" s="53" t="str">
        <f t="shared" si="1"/>
        <v>Khá</v>
      </c>
      <c r="T50" s="41" t="str">
        <f t="shared" si="4"/>
        <v/>
      </c>
      <c r="U50" s="41" t="s">
        <v>1559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>
      <c r="B51" s="44">
        <v>43</v>
      </c>
      <c r="C51" s="45" t="s">
        <v>1239</v>
      </c>
      <c r="D51" s="46" t="s">
        <v>1240</v>
      </c>
      <c r="E51" s="47" t="s">
        <v>462</v>
      </c>
      <c r="F51" s="48" t="s">
        <v>1241</v>
      </c>
      <c r="G51" s="45" t="s">
        <v>65</v>
      </c>
      <c r="H51" s="82">
        <v>8.5</v>
      </c>
      <c r="I51" s="82">
        <v>6.5</v>
      </c>
      <c r="J51" s="49" t="s">
        <v>36</v>
      </c>
      <c r="K51" s="82">
        <v>7</v>
      </c>
      <c r="L51" s="54"/>
      <c r="M51" s="54"/>
      <c r="N51" s="54"/>
      <c r="O51" s="54"/>
      <c r="P51" s="80">
        <v>7</v>
      </c>
      <c r="Q51" s="51">
        <f t="shared" si="0"/>
        <v>7.1</v>
      </c>
      <c r="R51" s="52" t="str">
        <f t="shared" si="3"/>
        <v>B</v>
      </c>
      <c r="S51" s="53" t="str">
        <f t="shared" si="1"/>
        <v>Khá</v>
      </c>
      <c r="T51" s="41" t="str">
        <f t="shared" si="4"/>
        <v/>
      </c>
      <c r="U51" s="41" t="s">
        <v>1559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>
      <c r="B52" s="44">
        <v>44</v>
      </c>
      <c r="C52" s="45" t="s">
        <v>1242</v>
      </c>
      <c r="D52" s="46" t="s">
        <v>1002</v>
      </c>
      <c r="E52" s="47" t="s">
        <v>639</v>
      </c>
      <c r="F52" s="48" t="s">
        <v>792</v>
      </c>
      <c r="G52" s="45" t="s">
        <v>140</v>
      </c>
      <c r="H52" s="82">
        <v>7</v>
      </c>
      <c r="I52" s="82">
        <v>7.5</v>
      </c>
      <c r="J52" s="49" t="s">
        <v>36</v>
      </c>
      <c r="K52" s="82">
        <v>7</v>
      </c>
      <c r="L52" s="54"/>
      <c r="M52" s="54"/>
      <c r="N52" s="54"/>
      <c r="O52" s="54"/>
      <c r="P52" s="80">
        <v>7</v>
      </c>
      <c r="Q52" s="51">
        <f t="shared" si="0"/>
        <v>7.1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1559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>
      <c r="B53" s="44">
        <v>45</v>
      </c>
      <c r="C53" s="45" t="s">
        <v>1243</v>
      </c>
      <c r="D53" s="46" t="s">
        <v>1244</v>
      </c>
      <c r="E53" s="47" t="s">
        <v>247</v>
      </c>
      <c r="F53" s="48" t="s">
        <v>1009</v>
      </c>
      <c r="G53" s="45" t="s">
        <v>61</v>
      </c>
      <c r="H53" s="82">
        <v>9</v>
      </c>
      <c r="I53" s="82">
        <v>7</v>
      </c>
      <c r="J53" s="49" t="s">
        <v>36</v>
      </c>
      <c r="K53" s="82">
        <v>9</v>
      </c>
      <c r="L53" s="54"/>
      <c r="M53" s="54"/>
      <c r="N53" s="54"/>
      <c r="O53" s="54"/>
      <c r="P53" s="80">
        <v>8</v>
      </c>
      <c r="Q53" s="51">
        <f t="shared" si="0"/>
        <v>8.1999999999999993</v>
      </c>
      <c r="R53" s="52" t="str">
        <f t="shared" si="3"/>
        <v>B+</v>
      </c>
      <c r="S53" s="53" t="str">
        <f t="shared" si="1"/>
        <v>Khá</v>
      </c>
      <c r="T53" s="41" t="str">
        <f t="shared" si="4"/>
        <v/>
      </c>
      <c r="U53" s="41" t="s">
        <v>1559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>
      <c r="B54" s="44">
        <v>46</v>
      </c>
      <c r="C54" s="45" t="s">
        <v>1245</v>
      </c>
      <c r="D54" s="46" t="s">
        <v>1246</v>
      </c>
      <c r="E54" s="47" t="s">
        <v>783</v>
      </c>
      <c r="F54" s="48" t="s">
        <v>1247</v>
      </c>
      <c r="G54" s="45" t="s">
        <v>70</v>
      </c>
      <c r="H54" s="82">
        <v>10</v>
      </c>
      <c r="I54" s="82">
        <v>8</v>
      </c>
      <c r="J54" s="49" t="s">
        <v>36</v>
      </c>
      <c r="K54" s="82">
        <v>8</v>
      </c>
      <c r="L54" s="54"/>
      <c r="M54" s="54"/>
      <c r="N54" s="54"/>
      <c r="O54" s="54"/>
      <c r="P54" s="80">
        <v>8</v>
      </c>
      <c r="Q54" s="51">
        <f t="shared" si="0"/>
        <v>8.1999999999999993</v>
      </c>
      <c r="R54" s="52" t="str">
        <f t="shared" si="3"/>
        <v>B+</v>
      </c>
      <c r="S54" s="53" t="str">
        <f t="shared" si="1"/>
        <v>Khá</v>
      </c>
      <c r="T54" s="41" t="str">
        <f t="shared" si="4"/>
        <v/>
      </c>
      <c r="U54" s="41" t="s">
        <v>1559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>
      <c r="B55" s="44">
        <v>47</v>
      </c>
      <c r="C55" s="45" t="s">
        <v>1248</v>
      </c>
      <c r="D55" s="46" t="s">
        <v>853</v>
      </c>
      <c r="E55" s="47" t="s">
        <v>1249</v>
      </c>
      <c r="F55" s="48" t="s">
        <v>855</v>
      </c>
      <c r="G55" s="45" t="s">
        <v>65</v>
      </c>
      <c r="H55" s="82">
        <v>10</v>
      </c>
      <c r="I55" s="82">
        <v>7</v>
      </c>
      <c r="J55" s="49" t="s">
        <v>36</v>
      </c>
      <c r="K55" s="82">
        <v>8</v>
      </c>
      <c r="L55" s="54"/>
      <c r="M55" s="54"/>
      <c r="N55" s="54"/>
      <c r="O55" s="54"/>
      <c r="P55" s="80">
        <v>7</v>
      </c>
      <c r="Q55" s="51">
        <f t="shared" si="0"/>
        <v>7.5</v>
      </c>
      <c r="R55" s="52" t="str">
        <f t="shared" si="3"/>
        <v>B</v>
      </c>
      <c r="S55" s="53" t="str">
        <f t="shared" si="1"/>
        <v>Khá</v>
      </c>
      <c r="T55" s="41" t="str">
        <f t="shared" si="4"/>
        <v/>
      </c>
      <c r="U55" s="41" t="s">
        <v>1559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>
      <c r="B56" s="44">
        <v>48</v>
      </c>
      <c r="C56" s="45" t="s">
        <v>1250</v>
      </c>
      <c r="D56" s="46" t="s">
        <v>259</v>
      </c>
      <c r="E56" s="47" t="s">
        <v>263</v>
      </c>
      <c r="F56" s="48" t="s">
        <v>126</v>
      </c>
      <c r="G56" s="45" t="s">
        <v>79</v>
      </c>
      <c r="H56" s="82">
        <v>9</v>
      </c>
      <c r="I56" s="82">
        <v>7</v>
      </c>
      <c r="J56" s="49" t="s">
        <v>36</v>
      </c>
      <c r="K56" s="82">
        <v>8</v>
      </c>
      <c r="L56" s="54"/>
      <c r="M56" s="54"/>
      <c r="N56" s="54"/>
      <c r="O56" s="54"/>
      <c r="P56" s="80">
        <v>8</v>
      </c>
      <c r="Q56" s="51">
        <f t="shared" si="0"/>
        <v>8</v>
      </c>
      <c r="R56" s="52" t="str">
        <f t="shared" si="3"/>
        <v>B+</v>
      </c>
      <c r="S56" s="53" t="str">
        <f t="shared" si="1"/>
        <v>Khá</v>
      </c>
      <c r="T56" s="41" t="str">
        <f t="shared" si="4"/>
        <v/>
      </c>
      <c r="U56" s="41" t="s">
        <v>1559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>
      <c r="B57" s="44">
        <v>49</v>
      </c>
      <c r="C57" s="45" t="s">
        <v>1251</v>
      </c>
      <c r="D57" s="46" t="s">
        <v>1252</v>
      </c>
      <c r="E57" s="47" t="s">
        <v>1115</v>
      </c>
      <c r="F57" s="48" t="s">
        <v>1253</v>
      </c>
      <c r="G57" s="45" t="s">
        <v>79</v>
      </c>
      <c r="H57" s="82">
        <v>8.5</v>
      </c>
      <c r="I57" s="82">
        <v>9</v>
      </c>
      <c r="J57" s="49" t="s">
        <v>36</v>
      </c>
      <c r="K57" s="82">
        <v>7</v>
      </c>
      <c r="L57" s="54"/>
      <c r="M57" s="54"/>
      <c r="N57" s="54"/>
      <c r="O57" s="54"/>
      <c r="P57" s="80">
        <v>7</v>
      </c>
      <c r="Q57" s="51">
        <f t="shared" si="0"/>
        <v>7.4</v>
      </c>
      <c r="R57" s="52" t="str">
        <f t="shared" si="3"/>
        <v>B</v>
      </c>
      <c r="S57" s="53" t="str">
        <f t="shared" si="1"/>
        <v>Khá</v>
      </c>
      <c r="T57" s="41" t="str">
        <f t="shared" si="4"/>
        <v/>
      </c>
      <c r="U57" s="41" t="s">
        <v>1559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>
      <c r="B58" s="44">
        <v>50</v>
      </c>
      <c r="C58" s="45" t="s">
        <v>1254</v>
      </c>
      <c r="D58" s="46" t="s">
        <v>1255</v>
      </c>
      <c r="E58" s="47" t="s">
        <v>1115</v>
      </c>
      <c r="F58" s="48" t="s">
        <v>147</v>
      </c>
      <c r="G58" s="45" t="s">
        <v>57</v>
      </c>
      <c r="H58" s="82">
        <v>7.5</v>
      </c>
      <c r="I58" s="82">
        <v>9</v>
      </c>
      <c r="J58" s="49" t="s">
        <v>36</v>
      </c>
      <c r="K58" s="82">
        <v>7</v>
      </c>
      <c r="L58" s="54"/>
      <c r="M58" s="54"/>
      <c r="N58" s="54"/>
      <c r="O58" s="54"/>
      <c r="P58" s="80">
        <v>6</v>
      </c>
      <c r="Q58" s="51">
        <f t="shared" si="0"/>
        <v>6.7</v>
      </c>
      <c r="R58" s="52" t="str">
        <f t="shared" si="3"/>
        <v>C+</v>
      </c>
      <c r="S58" s="53" t="str">
        <f t="shared" si="1"/>
        <v>Trung bình</v>
      </c>
      <c r="T58" s="41" t="str">
        <f t="shared" si="4"/>
        <v/>
      </c>
      <c r="U58" s="41" t="s">
        <v>1559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>
      <c r="B59" s="44">
        <v>51</v>
      </c>
      <c r="C59" s="45" t="s">
        <v>1256</v>
      </c>
      <c r="D59" s="46" t="s">
        <v>81</v>
      </c>
      <c r="E59" s="47" t="s">
        <v>280</v>
      </c>
      <c r="F59" s="48" t="s">
        <v>301</v>
      </c>
      <c r="G59" s="45" t="s">
        <v>53</v>
      </c>
      <c r="H59" s="82">
        <v>9</v>
      </c>
      <c r="I59" s="82">
        <v>6</v>
      </c>
      <c r="J59" s="49" t="s">
        <v>36</v>
      </c>
      <c r="K59" s="82">
        <v>8</v>
      </c>
      <c r="L59" s="54"/>
      <c r="M59" s="54"/>
      <c r="N59" s="54"/>
      <c r="O59" s="54"/>
      <c r="P59" s="80">
        <v>5</v>
      </c>
      <c r="Q59" s="51">
        <f t="shared" si="0"/>
        <v>6.1</v>
      </c>
      <c r="R59" s="52" t="str">
        <f t="shared" si="3"/>
        <v>C</v>
      </c>
      <c r="S59" s="53" t="str">
        <f t="shared" si="1"/>
        <v>Trung bình</v>
      </c>
      <c r="T59" s="41" t="str">
        <f t="shared" si="4"/>
        <v/>
      </c>
      <c r="U59" s="41" t="s">
        <v>1559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>
      <c r="B60" s="44">
        <v>52</v>
      </c>
      <c r="C60" s="45" t="s">
        <v>1257</v>
      </c>
      <c r="D60" s="46" t="s">
        <v>1143</v>
      </c>
      <c r="E60" s="47" t="s">
        <v>288</v>
      </c>
      <c r="F60" s="48" t="s">
        <v>378</v>
      </c>
      <c r="G60" s="45" t="s">
        <v>65</v>
      </c>
      <c r="H60" s="82">
        <v>8.5</v>
      </c>
      <c r="I60" s="82">
        <v>7</v>
      </c>
      <c r="J60" s="49" t="s">
        <v>36</v>
      </c>
      <c r="K60" s="82">
        <v>7</v>
      </c>
      <c r="L60" s="54"/>
      <c r="M60" s="54"/>
      <c r="N60" s="54"/>
      <c r="O60" s="54"/>
      <c r="P60" s="80">
        <v>8</v>
      </c>
      <c r="Q60" s="51">
        <f t="shared" si="0"/>
        <v>7.8</v>
      </c>
      <c r="R60" s="52" t="str">
        <f t="shared" si="3"/>
        <v>B</v>
      </c>
      <c r="S60" s="53" t="str">
        <f t="shared" si="1"/>
        <v>Khá</v>
      </c>
      <c r="T60" s="41" t="str">
        <f t="shared" si="4"/>
        <v/>
      </c>
      <c r="U60" s="41" t="s">
        <v>1559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>
      <c r="B61" s="44">
        <v>53</v>
      </c>
      <c r="C61" s="45" t="s">
        <v>1258</v>
      </c>
      <c r="D61" s="46" t="s">
        <v>1259</v>
      </c>
      <c r="E61" s="47" t="s">
        <v>288</v>
      </c>
      <c r="F61" s="48" t="s">
        <v>488</v>
      </c>
      <c r="G61" s="45" t="s">
        <v>57</v>
      </c>
      <c r="H61" s="82">
        <v>7.5</v>
      </c>
      <c r="I61" s="82">
        <v>6</v>
      </c>
      <c r="J61" s="49" t="s">
        <v>36</v>
      </c>
      <c r="K61" s="82">
        <v>7</v>
      </c>
      <c r="L61" s="54"/>
      <c r="M61" s="54"/>
      <c r="N61" s="54"/>
      <c r="O61" s="54"/>
      <c r="P61" s="80">
        <v>7</v>
      </c>
      <c r="Q61" s="51">
        <f t="shared" si="0"/>
        <v>7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41" t="s">
        <v>1559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>
      <c r="B62" s="44">
        <v>54</v>
      </c>
      <c r="C62" s="45" t="s">
        <v>1260</v>
      </c>
      <c r="D62" s="46" t="s">
        <v>409</v>
      </c>
      <c r="E62" s="47" t="s">
        <v>288</v>
      </c>
      <c r="F62" s="48" t="s">
        <v>1261</v>
      </c>
      <c r="G62" s="45" t="s">
        <v>61</v>
      </c>
      <c r="H62" s="82">
        <v>8.5</v>
      </c>
      <c r="I62" s="82">
        <v>7</v>
      </c>
      <c r="J62" s="49" t="s">
        <v>36</v>
      </c>
      <c r="K62" s="82">
        <v>7</v>
      </c>
      <c r="L62" s="54"/>
      <c r="M62" s="54"/>
      <c r="N62" s="54"/>
      <c r="O62" s="54"/>
      <c r="P62" s="80">
        <v>6</v>
      </c>
      <c r="Q62" s="51">
        <f t="shared" si="0"/>
        <v>6.6</v>
      </c>
      <c r="R62" s="52" t="str">
        <f t="shared" si="3"/>
        <v>C+</v>
      </c>
      <c r="S62" s="53" t="str">
        <f t="shared" si="1"/>
        <v>Trung bình</v>
      </c>
      <c r="T62" s="41" t="str">
        <f t="shared" si="4"/>
        <v/>
      </c>
      <c r="U62" s="41" t="s">
        <v>1559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>
      <c r="B63" s="44">
        <v>55</v>
      </c>
      <c r="C63" s="45" t="s">
        <v>1262</v>
      </c>
      <c r="D63" s="46" t="s">
        <v>92</v>
      </c>
      <c r="E63" s="47" t="s">
        <v>288</v>
      </c>
      <c r="F63" s="48" t="s">
        <v>118</v>
      </c>
      <c r="G63" s="45" t="s">
        <v>131</v>
      </c>
      <c r="H63" s="82">
        <v>7.5</v>
      </c>
      <c r="I63" s="82">
        <v>7.5</v>
      </c>
      <c r="J63" s="49" t="s">
        <v>36</v>
      </c>
      <c r="K63" s="82">
        <v>7</v>
      </c>
      <c r="L63" s="54"/>
      <c r="M63" s="54"/>
      <c r="N63" s="54"/>
      <c r="O63" s="54"/>
      <c r="P63" s="80">
        <v>7</v>
      </c>
      <c r="Q63" s="51">
        <f t="shared" si="0"/>
        <v>7.1</v>
      </c>
      <c r="R63" s="52" t="str">
        <f t="shared" si="3"/>
        <v>B</v>
      </c>
      <c r="S63" s="53" t="str">
        <f t="shared" si="1"/>
        <v>Khá</v>
      </c>
      <c r="T63" s="41" t="str">
        <f t="shared" si="4"/>
        <v/>
      </c>
      <c r="U63" s="41" t="s">
        <v>1559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>
      <c r="B64" s="44">
        <v>56</v>
      </c>
      <c r="C64" s="45" t="s">
        <v>1263</v>
      </c>
      <c r="D64" s="46" t="s">
        <v>177</v>
      </c>
      <c r="E64" s="47" t="s">
        <v>293</v>
      </c>
      <c r="F64" s="48" t="s">
        <v>1264</v>
      </c>
      <c r="G64" s="45" t="s">
        <v>236</v>
      </c>
      <c r="H64" s="82">
        <v>10</v>
      </c>
      <c r="I64" s="82">
        <v>6</v>
      </c>
      <c r="J64" s="49" t="s">
        <v>36</v>
      </c>
      <c r="K64" s="82">
        <v>8</v>
      </c>
      <c r="L64" s="54"/>
      <c r="M64" s="54"/>
      <c r="N64" s="54"/>
      <c r="O64" s="54"/>
      <c r="P64" s="80">
        <v>7</v>
      </c>
      <c r="Q64" s="51">
        <f t="shared" si="0"/>
        <v>7.4</v>
      </c>
      <c r="R64" s="52" t="str">
        <f t="shared" si="3"/>
        <v>B</v>
      </c>
      <c r="S64" s="53" t="str">
        <f t="shared" si="1"/>
        <v>Khá</v>
      </c>
      <c r="T64" s="41" t="str">
        <f t="shared" si="4"/>
        <v/>
      </c>
      <c r="U64" s="41" t="s">
        <v>1559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>
      <c r="B65" s="44">
        <v>57</v>
      </c>
      <c r="C65" s="45" t="s">
        <v>1265</v>
      </c>
      <c r="D65" s="46" t="s">
        <v>1266</v>
      </c>
      <c r="E65" s="47" t="s">
        <v>293</v>
      </c>
      <c r="F65" s="48" t="s">
        <v>201</v>
      </c>
      <c r="G65" s="45" t="s">
        <v>131</v>
      </c>
      <c r="H65" s="82">
        <v>10</v>
      </c>
      <c r="I65" s="82">
        <v>6.5</v>
      </c>
      <c r="J65" s="49" t="s">
        <v>36</v>
      </c>
      <c r="K65" s="82">
        <v>8</v>
      </c>
      <c r="L65" s="54"/>
      <c r="M65" s="54"/>
      <c r="N65" s="54"/>
      <c r="O65" s="54"/>
      <c r="P65" s="80">
        <v>8</v>
      </c>
      <c r="Q65" s="51">
        <f t="shared" si="0"/>
        <v>8.1</v>
      </c>
      <c r="R65" s="52" t="str">
        <f t="shared" si="3"/>
        <v>B+</v>
      </c>
      <c r="S65" s="53" t="str">
        <f t="shared" si="1"/>
        <v>Khá</v>
      </c>
      <c r="T65" s="41" t="str">
        <f t="shared" si="4"/>
        <v/>
      </c>
      <c r="U65" s="41" t="s">
        <v>1559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>
      <c r="B66" s="44">
        <v>58</v>
      </c>
      <c r="C66" s="45" t="s">
        <v>1267</v>
      </c>
      <c r="D66" s="46" t="s">
        <v>1268</v>
      </c>
      <c r="E66" s="47" t="s">
        <v>293</v>
      </c>
      <c r="F66" s="48" t="s">
        <v>1269</v>
      </c>
      <c r="G66" s="45" t="s">
        <v>65</v>
      </c>
      <c r="H66" s="82">
        <v>7</v>
      </c>
      <c r="I66" s="82">
        <v>6.5</v>
      </c>
      <c r="J66" s="49" t="s">
        <v>36</v>
      </c>
      <c r="K66" s="82">
        <v>7</v>
      </c>
      <c r="L66" s="54"/>
      <c r="M66" s="54"/>
      <c r="N66" s="54"/>
      <c r="O66" s="54"/>
      <c r="P66" s="80">
        <v>7</v>
      </c>
      <c r="Q66" s="51">
        <f t="shared" si="0"/>
        <v>7</v>
      </c>
      <c r="R66" s="52" t="str">
        <f t="shared" si="3"/>
        <v>B</v>
      </c>
      <c r="S66" s="53" t="str">
        <f t="shared" si="1"/>
        <v>Khá</v>
      </c>
      <c r="T66" s="41" t="str">
        <f t="shared" si="4"/>
        <v/>
      </c>
      <c r="U66" s="41" t="s">
        <v>1559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>
      <c r="B67" s="44">
        <v>59</v>
      </c>
      <c r="C67" s="45" t="s">
        <v>1270</v>
      </c>
      <c r="D67" s="46" t="s">
        <v>452</v>
      </c>
      <c r="E67" s="47" t="s">
        <v>1271</v>
      </c>
      <c r="F67" s="48" t="s">
        <v>1081</v>
      </c>
      <c r="G67" s="45" t="s">
        <v>61</v>
      </c>
      <c r="H67" s="82">
        <v>9</v>
      </c>
      <c r="I67" s="82">
        <v>7</v>
      </c>
      <c r="J67" s="49" t="s">
        <v>36</v>
      </c>
      <c r="K67" s="82">
        <v>8</v>
      </c>
      <c r="L67" s="54"/>
      <c r="M67" s="54"/>
      <c r="N67" s="54"/>
      <c r="O67" s="54"/>
      <c r="P67" s="80">
        <v>5</v>
      </c>
      <c r="Q67" s="51">
        <f t="shared" si="0"/>
        <v>6.2</v>
      </c>
      <c r="R67" s="52" t="str">
        <f t="shared" si="3"/>
        <v>C</v>
      </c>
      <c r="S67" s="53" t="str">
        <f t="shared" si="1"/>
        <v>Trung bình</v>
      </c>
      <c r="T67" s="41" t="str">
        <f t="shared" si="4"/>
        <v/>
      </c>
      <c r="U67" s="41" t="s">
        <v>1559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>
      <c r="B68" s="44">
        <v>60</v>
      </c>
      <c r="C68" s="45" t="s">
        <v>1272</v>
      </c>
      <c r="D68" s="46" t="s">
        <v>92</v>
      </c>
      <c r="E68" s="47" t="s">
        <v>1271</v>
      </c>
      <c r="F68" s="48" t="s">
        <v>1273</v>
      </c>
      <c r="G68" s="45" t="s">
        <v>140</v>
      </c>
      <c r="H68" s="82">
        <v>7</v>
      </c>
      <c r="I68" s="82">
        <v>6.5</v>
      </c>
      <c r="J68" s="49" t="s">
        <v>36</v>
      </c>
      <c r="K68" s="82">
        <v>7</v>
      </c>
      <c r="L68" s="54"/>
      <c r="M68" s="54"/>
      <c r="N68" s="54"/>
      <c r="O68" s="54"/>
      <c r="P68" s="80">
        <v>3</v>
      </c>
      <c r="Q68" s="51">
        <f t="shared" si="0"/>
        <v>4.5999999999999996</v>
      </c>
      <c r="R68" s="52" t="str">
        <f t="shared" si="3"/>
        <v>D</v>
      </c>
      <c r="S68" s="53" t="str">
        <f t="shared" si="1"/>
        <v>Trung bình yếu</v>
      </c>
      <c r="T68" s="41" t="str">
        <f t="shared" si="4"/>
        <v/>
      </c>
      <c r="U68" s="41" t="s">
        <v>1559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>
      <c r="B69" s="44">
        <v>61</v>
      </c>
      <c r="C69" s="45" t="s">
        <v>1274</v>
      </c>
      <c r="D69" s="46" t="s">
        <v>1275</v>
      </c>
      <c r="E69" s="47" t="s">
        <v>1276</v>
      </c>
      <c r="F69" s="48" t="s">
        <v>1277</v>
      </c>
      <c r="G69" s="45" t="s">
        <v>236</v>
      </c>
      <c r="H69" s="82">
        <v>8.5</v>
      </c>
      <c r="I69" s="82">
        <v>6.5</v>
      </c>
      <c r="J69" s="49" t="s">
        <v>36</v>
      </c>
      <c r="K69" s="82">
        <v>7</v>
      </c>
      <c r="L69" s="54"/>
      <c r="M69" s="54"/>
      <c r="N69" s="54"/>
      <c r="O69" s="54"/>
      <c r="P69" s="80">
        <v>7</v>
      </c>
      <c r="Q69" s="51">
        <f t="shared" si="0"/>
        <v>7.1</v>
      </c>
      <c r="R69" s="52" t="str">
        <f t="shared" si="3"/>
        <v>B</v>
      </c>
      <c r="S69" s="53" t="str">
        <f t="shared" si="1"/>
        <v>Khá</v>
      </c>
      <c r="T69" s="41" t="str">
        <f t="shared" si="4"/>
        <v/>
      </c>
      <c r="U69" s="41" t="s">
        <v>1559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>
      <c r="B70" s="44">
        <v>62</v>
      </c>
      <c r="C70" s="45" t="s">
        <v>1278</v>
      </c>
      <c r="D70" s="46" t="s">
        <v>1279</v>
      </c>
      <c r="E70" s="47" t="s">
        <v>1276</v>
      </c>
      <c r="F70" s="48" t="s">
        <v>792</v>
      </c>
      <c r="G70" s="45" t="s">
        <v>70</v>
      </c>
      <c r="H70" s="82">
        <v>6</v>
      </c>
      <c r="I70" s="82">
        <v>6</v>
      </c>
      <c r="J70" s="49" t="s">
        <v>36</v>
      </c>
      <c r="K70" s="82">
        <v>7</v>
      </c>
      <c r="L70" s="54"/>
      <c r="M70" s="54"/>
      <c r="N70" s="54"/>
      <c r="O70" s="54"/>
      <c r="P70" s="80">
        <v>3</v>
      </c>
      <c r="Q70" s="51">
        <f t="shared" si="0"/>
        <v>4.4000000000000004</v>
      </c>
      <c r="R70" s="52" t="str">
        <f t="shared" si="3"/>
        <v>D</v>
      </c>
      <c r="S70" s="53" t="str">
        <f t="shared" si="1"/>
        <v>Trung bình yếu</v>
      </c>
      <c r="T70" s="41" t="str">
        <f t="shared" si="4"/>
        <v/>
      </c>
      <c r="U70" s="41" t="s">
        <v>1559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>
      <c r="B71" s="44">
        <v>63</v>
      </c>
      <c r="C71" s="45" t="s">
        <v>1280</v>
      </c>
      <c r="D71" s="46" t="s">
        <v>659</v>
      </c>
      <c r="E71" s="47" t="s">
        <v>300</v>
      </c>
      <c r="F71" s="48" t="s">
        <v>1281</v>
      </c>
      <c r="G71" s="45" t="s">
        <v>131</v>
      </c>
      <c r="H71" s="82">
        <v>1.5</v>
      </c>
      <c r="I71" s="82">
        <v>0</v>
      </c>
      <c r="J71" s="49" t="s">
        <v>36</v>
      </c>
      <c r="K71" s="82">
        <v>0</v>
      </c>
      <c r="L71" s="54"/>
      <c r="M71" s="54"/>
      <c r="N71" s="54"/>
      <c r="O71" s="54"/>
      <c r="P71" s="80"/>
      <c r="Q71" s="51">
        <f t="shared" si="0"/>
        <v>0.2</v>
      </c>
      <c r="R71" s="52" t="str">
        <f t="shared" si="3"/>
        <v>F</v>
      </c>
      <c r="S71" s="53" t="str">
        <f t="shared" si="1"/>
        <v>Kém</v>
      </c>
      <c r="T71" s="41" t="str">
        <f t="shared" si="4"/>
        <v>Không đủ ĐKDT</v>
      </c>
      <c r="U71" s="41" t="s">
        <v>1559</v>
      </c>
      <c r="V71" s="71"/>
      <c r="W71" s="4"/>
      <c r="X71" s="43" t="str">
        <f t="shared" si="2"/>
        <v>Học lại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18.75" customHeight="1">
      <c r="B72" s="44">
        <v>64</v>
      </c>
      <c r="C72" s="45" t="s">
        <v>1282</v>
      </c>
      <c r="D72" s="46" t="s">
        <v>111</v>
      </c>
      <c r="E72" s="47" t="s">
        <v>300</v>
      </c>
      <c r="F72" s="48" t="s">
        <v>1283</v>
      </c>
      <c r="G72" s="45" t="s">
        <v>53</v>
      </c>
      <c r="H72" s="82">
        <v>9</v>
      </c>
      <c r="I72" s="82">
        <v>6.5</v>
      </c>
      <c r="J72" s="49" t="s">
        <v>36</v>
      </c>
      <c r="K72" s="82">
        <v>8</v>
      </c>
      <c r="L72" s="54"/>
      <c r="M72" s="54"/>
      <c r="N72" s="54"/>
      <c r="O72" s="54"/>
      <c r="P72" s="80">
        <v>5</v>
      </c>
      <c r="Q72" s="51">
        <f t="shared" si="0"/>
        <v>6.2</v>
      </c>
      <c r="R72" s="52" t="str">
        <f t="shared" si="3"/>
        <v>C</v>
      </c>
      <c r="S72" s="53" t="str">
        <f t="shared" si="1"/>
        <v>Trung bình</v>
      </c>
      <c r="T72" s="41" t="str">
        <f t="shared" si="4"/>
        <v/>
      </c>
      <c r="U72" s="41" t="s">
        <v>1559</v>
      </c>
      <c r="V72" s="71"/>
      <c r="W72" s="4"/>
      <c r="X72" s="43" t="str">
        <f t="shared" si="2"/>
        <v>Đạt</v>
      </c>
      <c r="Y72" s="4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61"/>
    </row>
    <row r="73" spans="1:40" ht="18.75" customHeight="1">
      <c r="B73" s="44">
        <v>65</v>
      </c>
      <c r="C73" s="45" t="s">
        <v>1284</v>
      </c>
      <c r="D73" s="46" t="s">
        <v>1285</v>
      </c>
      <c r="E73" s="47" t="s">
        <v>1286</v>
      </c>
      <c r="F73" s="48" t="s">
        <v>1078</v>
      </c>
      <c r="G73" s="45" t="s">
        <v>53</v>
      </c>
      <c r="H73" s="82">
        <v>0</v>
      </c>
      <c r="I73" s="82">
        <v>6</v>
      </c>
      <c r="J73" s="49" t="s">
        <v>36</v>
      </c>
      <c r="K73" s="82">
        <v>0</v>
      </c>
      <c r="L73" s="54"/>
      <c r="M73" s="54"/>
      <c r="N73" s="54"/>
      <c r="O73" s="54"/>
      <c r="P73" s="80"/>
      <c r="Q73" s="51">
        <f t="shared" ref="Q73:Q74" si="5">ROUND(SUMPRODUCT(H73:P73,$H$8:$P$8)/100,1)</f>
        <v>0.6</v>
      </c>
      <c r="R73" s="52" t="str">
        <f t="shared" si="3"/>
        <v>F</v>
      </c>
      <c r="S73" s="53" t="str">
        <f t="shared" si="1"/>
        <v>Kém</v>
      </c>
      <c r="T73" s="41" t="str">
        <f t="shared" si="4"/>
        <v>Không đủ ĐKDT</v>
      </c>
      <c r="U73" s="41" t="s">
        <v>1559</v>
      </c>
      <c r="V73" s="71"/>
      <c r="W73" s="4"/>
      <c r="X73" s="43" t="str">
        <f t="shared" si="2"/>
        <v>Học lại</v>
      </c>
      <c r="Y73" s="4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61"/>
    </row>
    <row r="74" spans="1:40" ht="18.75" customHeight="1">
      <c r="B74" s="44">
        <v>66</v>
      </c>
      <c r="C74" s="45" t="s">
        <v>1287</v>
      </c>
      <c r="D74" s="46" t="s">
        <v>1288</v>
      </c>
      <c r="E74" s="47" t="s">
        <v>1289</v>
      </c>
      <c r="F74" s="48" t="s">
        <v>1290</v>
      </c>
      <c r="G74" s="45" t="s">
        <v>57</v>
      </c>
      <c r="H74" s="82">
        <v>1.5</v>
      </c>
      <c r="I74" s="82">
        <v>6</v>
      </c>
      <c r="J74" s="49" t="s">
        <v>36</v>
      </c>
      <c r="K74" s="82">
        <v>6</v>
      </c>
      <c r="L74" s="54"/>
      <c r="M74" s="54"/>
      <c r="N74" s="54"/>
      <c r="O74" s="54"/>
      <c r="P74" s="80">
        <v>5</v>
      </c>
      <c r="Q74" s="51">
        <f t="shared" si="5"/>
        <v>5</v>
      </c>
      <c r="R74" s="52" t="str">
        <f t="shared" si="3"/>
        <v>D+</v>
      </c>
      <c r="S74" s="53" t="str">
        <f t="shared" si="1"/>
        <v>Trung bình yếu</v>
      </c>
      <c r="T74" s="41" t="str">
        <f t="shared" si="4"/>
        <v/>
      </c>
      <c r="U74" s="41" t="s">
        <v>1559</v>
      </c>
      <c r="V74" s="71"/>
      <c r="W74" s="4"/>
      <c r="X74" s="43" t="str">
        <f t="shared" ref="X74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61"/>
    </row>
    <row r="75" spans="1:40" ht="7.5" customHeight="1">
      <c r="A75" s="61"/>
      <c r="B75" s="62"/>
      <c r="C75" s="63"/>
      <c r="D75" s="63"/>
      <c r="E75" s="64"/>
      <c r="F75" s="64"/>
      <c r="G75" s="64"/>
      <c r="H75" s="65"/>
      <c r="I75" s="66"/>
      <c r="J75" s="66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4"/>
    </row>
    <row r="76" spans="1:40" ht="16.5">
      <c r="A76" s="61"/>
      <c r="B76" s="123" t="s">
        <v>37</v>
      </c>
      <c r="C76" s="123"/>
      <c r="D76" s="63"/>
      <c r="E76" s="64"/>
      <c r="F76" s="64"/>
      <c r="G76" s="64"/>
      <c r="H76" s="65"/>
      <c r="I76" s="66"/>
      <c r="J76" s="66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4"/>
    </row>
    <row r="77" spans="1:40" ht="16.5" customHeight="1">
      <c r="A77" s="61"/>
      <c r="B77" s="68" t="s">
        <v>38</v>
      </c>
      <c r="C77" s="68"/>
      <c r="D77" s="69">
        <f>+$AA$7</f>
        <v>66</v>
      </c>
      <c r="E77" s="70" t="s">
        <v>39</v>
      </c>
      <c r="F77" s="70"/>
      <c r="G77" s="110" t="s">
        <v>40</v>
      </c>
      <c r="H77" s="110"/>
      <c r="I77" s="110"/>
      <c r="J77" s="110"/>
      <c r="K77" s="110"/>
      <c r="L77" s="110"/>
      <c r="M77" s="110"/>
      <c r="N77" s="110"/>
      <c r="O77" s="110"/>
      <c r="P77" s="71">
        <f>$AA$7 -COUNTIF($T$8:$T$222,"Vắng") -COUNTIF($T$8:$T$222,"Vắng có phép") - COUNTIF($T$8:$T$222,"Đình chỉ thi") - COUNTIF($T$8:$T$222,"Không đủ ĐKDT")</f>
        <v>60</v>
      </c>
      <c r="Q77" s="71"/>
      <c r="R77" s="72"/>
      <c r="S77" s="73"/>
      <c r="T77" s="73" t="s">
        <v>39</v>
      </c>
      <c r="U77" s="73"/>
      <c r="V77" s="73"/>
      <c r="W77" s="4"/>
    </row>
    <row r="78" spans="1:40" ht="16.5" customHeight="1">
      <c r="A78" s="61"/>
      <c r="B78" s="68" t="s">
        <v>41</v>
      </c>
      <c r="C78" s="68"/>
      <c r="D78" s="69">
        <f>+$AL$7</f>
        <v>60</v>
      </c>
      <c r="E78" s="70" t="s">
        <v>39</v>
      </c>
      <c r="F78" s="70"/>
      <c r="G78" s="110" t="s">
        <v>42</v>
      </c>
      <c r="H78" s="110"/>
      <c r="I78" s="110"/>
      <c r="J78" s="110"/>
      <c r="K78" s="110"/>
      <c r="L78" s="110"/>
      <c r="M78" s="110"/>
      <c r="N78" s="110"/>
      <c r="O78" s="110"/>
      <c r="P78" s="74">
        <f>COUNTIF($T$8:$T$98,"Vắng")</f>
        <v>2</v>
      </c>
      <c r="Q78" s="74"/>
      <c r="R78" s="75"/>
      <c r="S78" s="73"/>
      <c r="T78" s="73" t="s">
        <v>39</v>
      </c>
      <c r="U78" s="73"/>
      <c r="V78" s="73"/>
      <c r="W78" s="4"/>
    </row>
    <row r="79" spans="1:40" ht="16.5" customHeight="1">
      <c r="A79" s="61"/>
      <c r="B79" s="68" t="s">
        <v>43</v>
      </c>
      <c r="C79" s="68"/>
      <c r="D79" s="76">
        <f>COUNTIF(X9:X74,"Học lại")</f>
        <v>6</v>
      </c>
      <c r="E79" s="70" t="s">
        <v>39</v>
      </c>
      <c r="F79" s="70"/>
      <c r="G79" s="110" t="s">
        <v>44</v>
      </c>
      <c r="H79" s="110"/>
      <c r="I79" s="110"/>
      <c r="J79" s="110"/>
      <c r="K79" s="110"/>
      <c r="L79" s="110"/>
      <c r="M79" s="110"/>
      <c r="N79" s="110"/>
      <c r="O79" s="110"/>
      <c r="P79" s="71">
        <f>COUNTIF($T$8:$T$98,"Vắng có phép")</f>
        <v>0</v>
      </c>
      <c r="Q79" s="71"/>
      <c r="R79" s="72"/>
      <c r="S79" s="73"/>
      <c r="T79" s="73" t="s">
        <v>39</v>
      </c>
      <c r="U79" s="73"/>
      <c r="V79" s="73"/>
      <c r="W79" s="4"/>
    </row>
    <row r="80" spans="1:40" ht="3" customHeight="1">
      <c r="A80" s="61"/>
      <c r="B80" s="62"/>
      <c r="C80" s="63"/>
      <c r="D80" s="63"/>
      <c r="E80" s="64"/>
      <c r="F80" s="64"/>
      <c r="G80" s="64"/>
      <c r="H80" s="65"/>
      <c r="I80" s="66"/>
      <c r="J80" s="66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4"/>
    </row>
    <row r="81" spans="2:23">
      <c r="B81" s="77" t="s">
        <v>45</v>
      </c>
      <c r="C81" s="77"/>
      <c r="D81" s="78">
        <f>COUNTIF(X9:X74,"Thi lại")</f>
        <v>0</v>
      </c>
      <c r="E81" s="79" t="s">
        <v>39</v>
      </c>
      <c r="F81" s="4"/>
      <c r="G81" s="4"/>
      <c r="H81" s="4"/>
      <c r="I81" s="4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91"/>
      <c r="V81" s="91"/>
      <c r="W81" s="4"/>
    </row>
    <row r="82" spans="2:23">
      <c r="B82" s="77"/>
      <c r="C82" s="77"/>
      <c r="D82" s="78"/>
      <c r="E82" s="79"/>
      <c r="F82" s="4"/>
      <c r="G82" s="4"/>
      <c r="H82" s="4"/>
      <c r="I82" s="4"/>
      <c r="J82" s="111" t="s">
        <v>1562</v>
      </c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91"/>
      <c r="V82" s="91"/>
      <c r="W82" s="4"/>
    </row>
  </sheetData>
  <sheetProtection formatCells="0" formatColumns="0" formatRows="0" insertColumns="0" insertRows="0" insertHyperlinks="0" deleteColumns="0" deleteRows="0" sort="0" autoFilter="0" pivotTables="0"/>
  <autoFilter ref="A7:AN74">
    <filterColumn colId="3" showButton="0"/>
  </autoFilter>
  <mergeCells count="43">
    <mergeCell ref="H1:U1"/>
    <mergeCell ref="H2:U2"/>
    <mergeCell ref="S6:S7"/>
    <mergeCell ref="G78:O78"/>
    <mergeCell ref="M6:N6"/>
    <mergeCell ref="O6:O7"/>
    <mergeCell ref="P6:P7"/>
    <mergeCell ref="Q6:Q8"/>
    <mergeCell ref="B8:G8"/>
    <mergeCell ref="B76:C76"/>
    <mergeCell ref="G77:O77"/>
    <mergeCell ref="G79:O79"/>
    <mergeCell ref="J81:T81"/>
    <mergeCell ref="J82:T82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U6:U8"/>
    <mergeCell ref="R6:R7"/>
  </mergeCells>
  <conditionalFormatting sqref="H9:P74">
    <cfRule type="cellIs" dxfId="23" priority="8" operator="greaterThan">
      <formula>10</formula>
    </cfRule>
  </conditionalFormatting>
  <conditionalFormatting sqref="C1:C1048576">
    <cfRule type="duplicateValues" dxfId="22" priority="7"/>
  </conditionalFormatting>
  <conditionalFormatting sqref="P9:P74">
    <cfRule type="cellIs" dxfId="21" priority="4" operator="greaterThan">
      <formula>10</formula>
    </cfRule>
    <cfRule type="cellIs" dxfId="20" priority="5" operator="greaterThan">
      <formula>10</formula>
    </cfRule>
    <cfRule type="cellIs" dxfId="19" priority="6" operator="greaterThan">
      <formula>10</formula>
    </cfRule>
  </conditionalFormatting>
  <conditionalFormatting sqref="H9:K74">
    <cfRule type="cellIs" dxfId="18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79 AN2:AN7 X9:Y74 Z9 Z2:AM2 Y3:AM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N86"/>
  <sheetViews>
    <sheetView topLeftCell="B1" workbookViewId="0">
      <pane ySplit="2" topLeftCell="A3" activePane="bottomLeft" state="frozen"/>
      <selection activeCell="P9" sqref="P9"/>
      <selection pane="bottomLeft" activeCell="D3" sqref="D3:O3"/>
    </sheetView>
  </sheetViews>
  <sheetFormatPr defaultRowHeight="15.75"/>
  <cols>
    <col min="1" max="1" width="0.5" style="1" customWidth="1"/>
    <col min="2" max="2" width="4" style="1" customWidth="1"/>
    <col min="3" max="3" width="10.625" style="1" customWidth="1"/>
    <col min="4" max="4" width="16.125" style="1" customWidth="1"/>
    <col min="5" max="5" width="11.25" style="1" customWidth="1"/>
    <col min="6" max="6" width="9.375" style="1" hidden="1" customWidth="1"/>
    <col min="7" max="7" width="11.3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" style="1" hidden="1" customWidth="1"/>
    <col min="15" max="15" width="7.375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3.25" style="1" customWidth="1"/>
    <col min="21" max="21" width="6.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>
      <c r="B1" s="100" t="s">
        <v>0</v>
      </c>
      <c r="C1" s="100"/>
      <c r="D1" s="100"/>
      <c r="E1" s="100"/>
      <c r="F1" s="100"/>
      <c r="G1" s="100"/>
      <c r="H1" s="124" t="s">
        <v>1560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96"/>
      <c r="W1" s="4"/>
    </row>
    <row r="2" spans="2:40" ht="25.5" customHeight="1">
      <c r="B2" s="101" t="s">
        <v>1</v>
      </c>
      <c r="C2" s="101"/>
      <c r="D2" s="101"/>
      <c r="E2" s="101"/>
      <c r="F2" s="101"/>
      <c r="G2" s="101"/>
      <c r="H2" s="125" t="s">
        <v>46</v>
      </c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1134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>
      <c r="B4" s="112" t="s">
        <v>11</v>
      </c>
      <c r="C4" s="112"/>
      <c r="D4" s="10">
        <v>3</v>
      </c>
      <c r="G4" s="113" t="s">
        <v>303</v>
      </c>
      <c r="H4" s="113"/>
      <c r="I4" s="113"/>
      <c r="J4" s="113"/>
      <c r="K4" s="113"/>
      <c r="L4" s="113"/>
      <c r="M4" s="113"/>
      <c r="N4" s="113"/>
      <c r="O4" s="113"/>
      <c r="P4" s="113" t="s">
        <v>500</v>
      </c>
      <c r="Q4" s="113"/>
      <c r="R4" s="113"/>
      <c r="S4" s="113"/>
      <c r="T4" s="113"/>
      <c r="U4" s="113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>
      <c r="B6" s="107" t="s">
        <v>12</v>
      </c>
      <c r="C6" s="114" t="s">
        <v>13</v>
      </c>
      <c r="D6" s="116" t="s">
        <v>14</v>
      </c>
      <c r="E6" s="117"/>
      <c r="F6" s="107" t="s">
        <v>15</v>
      </c>
      <c r="G6" s="107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0" t="s">
        <v>21</v>
      </c>
      <c r="N6" s="121"/>
      <c r="O6" s="103" t="s">
        <v>22</v>
      </c>
      <c r="P6" s="103" t="s">
        <v>23</v>
      </c>
      <c r="Q6" s="107" t="s">
        <v>24</v>
      </c>
      <c r="R6" s="103" t="s">
        <v>25</v>
      </c>
      <c r="S6" s="107" t="s">
        <v>26</v>
      </c>
      <c r="T6" s="107" t="s">
        <v>27</v>
      </c>
      <c r="U6" s="107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>
      <c r="B7" s="109"/>
      <c r="C7" s="115"/>
      <c r="D7" s="118"/>
      <c r="E7" s="119"/>
      <c r="F7" s="109"/>
      <c r="G7" s="109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08"/>
      <c r="R7" s="103"/>
      <c r="S7" s="109"/>
      <c r="T7" s="108"/>
      <c r="U7" s="108"/>
      <c r="V7" s="88"/>
      <c r="X7" s="17"/>
      <c r="Y7" s="18" t="str">
        <f>+D3</f>
        <v>An toàn và bảo mật hệ thống thông tin</v>
      </c>
      <c r="Z7" s="19" t="str">
        <f>+P3</f>
        <v>Nhóm: D15-129_06</v>
      </c>
      <c r="AA7" s="20">
        <f>+$AJ$7+$AL$7+$AH$7</f>
        <v>70</v>
      </c>
      <c r="AB7" s="7">
        <f>COUNTIF($S$8:$S$93,"Khiển trách")</f>
        <v>0</v>
      </c>
      <c r="AC7" s="7">
        <f>COUNTIF($S$8:$S$93,"Cảnh cáo")</f>
        <v>0</v>
      </c>
      <c r="AD7" s="7">
        <f>COUNTIF($S$8:$S$93,"Đình chỉ thi")</f>
        <v>0</v>
      </c>
      <c r="AE7" s="21">
        <f>+($AB$7+$AC$7+$AD$7)/$AA$7*100%</f>
        <v>0</v>
      </c>
      <c r="AF7" s="7">
        <f>SUM(COUNTIF($S$8:$S$91,"Vắng"),COUNTIF($S$8:$S$91,"Vắng có phép"))</f>
        <v>0</v>
      </c>
      <c r="AG7" s="22">
        <f>+$AF$7/$AA$7</f>
        <v>0</v>
      </c>
      <c r="AH7" s="23">
        <f>COUNTIF($X$8:$X$91,"Thi lại")</f>
        <v>0</v>
      </c>
      <c r="AI7" s="22">
        <f>+$AH$7/$AA$7</f>
        <v>0</v>
      </c>
      <c r="AJ7" s="23">
        <f>COUNTIF($X$8:$X$92,"Học lại")</f>
        <v>0</v>
      </c>
      <c r="AK7" s="22">
        <f>+$AJ$7/$AA$7</f>
        <v>0</v>
      </c>
      <c r="AL7" s="7">
        <f>COUNTIF($X$9:$X$92,"Đạt")</f>
        <v>70</v>
      </c>
      <c r="AM7" s="21">
        <f>+$AL$7/$AA$7</f>
        <v>1</v>
      </c>
      <c r="AN7" s="24"/>
    </row>
    <row r="8" spans="2:40" ht="14.25" customHeight="1">
      <c r="B8" s="120" t="s">
        <v>35</v>
      </c>
      <c r="C8" s="122"/>
      <c r="D8" s="122"/>
      <c r="E8" s="122"/>
      <c r="F8" s="122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09"/>
      <c r="R8" s="29"/>
      <c r="S8" s="29"/>
      <c r="T8" s="109"/>
      <c r="U8" s="109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>
      <c r="B9" s="31">
        <v>1</v>
      </c>
      <c r="C9" s="32" t="s">
        <v>987</v>
      </c>
      <c r="D9" s="33" t="s">
        <v>988</v>
      </c>
      <c r="E9" s="34" t="s">
        <v>51</v>
      </c>
      <c r="F9" s="35" t="s">
        <v>118</v>
      </c>
      <c r="G9" s="32" t="s">
        <v>236</v>
      </c>
      <c r="H9" s="81">
        <v>8</v>
      </c>
      <c r="I9" s="81">
        <v>7</v>
      </c>
      <c r="J9" s="36" t="s">
        <v>36</v>
      </c>
      <c r="K9" s="81">
        <v>6.5</v>
      </c>
      <c r="L9" s="37"/>
      <c r="M9" s="37"/>
      <c r="N9" s="37"/>
      <c r="O9" s="37"/>
      <c r="P9" s="38">
        <v>6</v>
      </c>
      <c r="Q9" s="39">
        <f t="shared" ref="Q9:Q72" si="0">ROUND(SUMPRODUCT(H9:P9,$H$8:$P$8)/100,1)</f>
        <v>6.4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</v>
      </c>
      <c r="S9" s="40" t="str">
        <f t="shared" ref="S9:S78" si="1">IF($Q9&lt;4,"Kém",IF(AND($Q9&gt;=4,$Q9&lt;=5.4),"Trung bình yếu",IF(AND($Q9&gt;=5.5,$Q9&lt;=6.9),"Trung bình",IF(AND($Q9&gt;=7,$Q9&lt;=8.4),"Khá",IF(AND($Q9&gt;=8.5,$Q9&lt;=10),"Giỏi","")))))</f>
        <v>Trung bình</v>
      </c>
      <c r="T9" s="41" t="str">
        <f>+IF(OR($H9=0,$I9=0,$J9=0,$K9=0),"Không đủ ĐKDT",IF(AND(P9=0,Q9&gt;=4),"Không đạt",""))</f>
        <v/>
      </c>
      <c r="U9" s="97" t="s">
        <v>1557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>
      <c r="B10" s="44">
        <v>2</v>
      </c>
      <c r="C10" s="45" t="s">
        <v>989</v>
      </c>
      <c r="D10" s="46" t="s">
        <v>990</v>
      </c>
      <c r="E10" s="47" t="s">
        <v>51</v>
      </c>
      <c r="F10" s="48" t="s">
        <v>112</v>
      </c>
      <c r="G10" s="45" t="s">
        <v>150</v>
      </c>
      <c r="H10" s="82">
        <v>8.5</v>
      </c>
      <c r="I10" s="82">
        <v>7</v>
      </c>
      <c r="J10" s="49" t="s">
        <v>36</v>
      </c>
      <c r="K10" s="82">
        <v>7.5</v>
      </c>
      <c r="L10" s="50"/>
      <c r="M10" s="50"/>
      <c r="N10" s="50"/>
      <c r="O10" s="50"/>
      <c r="P10" s="80">
        <v>7</v>
      </c>
      <c r="Q10" s="51">
        <f t="shared" si="0"/>
        <v>7.3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1557</v>
      </c>
      <c r="V10" s="71"/>
      <c r="W10" s="4"/>
      <c r="X10" s="43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>
      <c r="B11" s="44">
        <v>3</v>
      </c>
      <c r="C11" s="45" t="s">
        <v>991</v>
      </c>
      <c r="D11" s="46" t="s">
        <v>992</v>
      </c>
      <c r="E11" s="47" t="s">
        <v>51</v>
      </c>
      <c r="F11" s="48" t="s">
        <v>993</v>
      </c>
      <c r="G11" s="45" t="s">
        <v>150</v>
      </c>
      <c r="H11" s="82">
        <v>10</v>
      </c>
      <c r="I11" s="82">
        <v>8</v>
      </c>
      <c r="J11" s="49" t="s">
        <v>36</v>
      </c>
      <c r="K11" s="82">
        <v>6.5</v>
      </c>
      <c r="L11" s="54"/>
      <c r="M11" s="54"/>
      <c r="N11" s="54"/>
      <c r="O11" s="54"/>
      <c r="P11" s="80">
        <v>8</v>
      </c>
      <c r="Q11" s="51">
        <f t="shared" si="0"/>
        <v>7.9</v>
      </c>
      <c r="R11" s="52" t="str">
        <f t="shared" ref="R11:R78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74" si="4">+IF(OR($H11=0,$I11=0,$J11=0,$K11=0),"Không đủ ĐKDT",IF(AND(P11=0,Q11&gt;=4),"Không đạt",""))</f>
        <v/>
      </c>
      <c r="U11" s="41" t="s">
        <v>1557</v>
      </c>
      <c r="V11" s="71"/>
      <c r="W11" s="4"/>
      <c r="X11" s="43" t="str">
        <f t="shared" si="2"/>
        <v>Đạt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>
      <c r="B12" s="44">
        <v>4</v>
      </c>
      <c r="C12" s="45" t="s">
        <v>994</v>
      </c>
      <c r="D12" s="46" t="s">
        <v>995</v>
      </c>
      <c r="E12" s="47" t="s">
        <v>51</v>
      </c>
      <c r="F12" s="48" t="s">
        <v>626</v>
      </c>
      <c r="G12" s="45" t="s">
        <v>135</v>
      </c>
      <c r="H12" s="82">
        <v>9.5</v>
      </c>
      <c r="I12" s="82">
        <v>7.5</v>
      </c>
      <c r="J12" s="49" t="s">
        <v>36</v>
      </c>
      <c r="K12" s="82">
        <v>8</v>
      </c>
      <c r="L12" s="54"/>
      <c r="M12" s="54"/>
      <c r="N12" s="54"/>
      <c r="O12" s="54"/>
      <c r="P12" s="80">
        <v>7</v>
      </c>
      <c r="Q12" s="51">
        <f t="shared" si="0"/>
        <v>7.5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1557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>
      <c r="B13" s="44">
        <v>5</v>
      </c>
      <c r="C13" s="45" t="s">
        <v>996</v>
      </c>
      <c r="D13" s="46" t="s">
        <v>997</v>
      </c>
      <c r="E13" s="47" t="s">
        <v>51</v>
      </c>
      <c r="F13" s="48" t="s">
        <v>998</v>
      </c>
      <c r="G13" s="45" t="s">
        <v>135</v>
      </c>
      <c r="H13" s="82">
        <v>8.5</v>
      </c>
      <c r="I13" s="82">
        <v>7</v>
      </c>
      <c r="J13" s="49" t="s">
        <v>36</v>
      </c>
      <c r="K13" s="82">
        <v>8</v>
      </c>
      <c r="L13" s="54"/>
      <c r="M13" s="54"/>
      <c r="N13" s="54"/>
      <c r="O13" s="54"/>
      <c r="P13" s="80">
        <v>8</v>
      </c>
      <c r="Q13" s="51">
        <f t="shared" si="0"/>
        <v>8</v>
      </c>
      <c r="R13" s="52" t="str">
        <f t="shared" si="3"/>
        <v>B+</v>
      </c>
      <c r="S13" s="53" t="str">
        <f t="shared" si="1"/>
        <v>Khá</v>
      </c>
      <c r="T13" s="41" t="str">
        <f t="shared" si="4"/>
        <v/>
      </c>
      <c r="U13" s="41" t="s">
        <v>1557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>
      <c r="B14" s="44">
        <v>6</v>
      </c>
      <c r="C14" s="45" t="s">
        <v>999</v>
      </c>
      <c r="D14" s="46" t="s">
        <v>844</v>
      </c>
      <c r="E14" s="47" t="s">
        <v>51</v>
      </c>
      <c r="F14" s="48" t="s">
        <v>1000</v>
      </c>
      <c r="G14" s="45" t="s">
        <v>79</v>
      </c>
      <c r="H14" s="82">
        <v>9.5</v>
      </c>
      <c r="I14" s="82">
        <v>7.5</v>
      </c>
      <c r="J14" s="49" t="s">
        <v>36</v>
      </c>
      <c r="K14" s="82">
        <v>8</v>
      </c>
      <c r="L14" s="54"/>
      <c r="M14" s="54"/>
      <c r="N14" s="54"/>
      <c r="O14" s="54"/>
      <c r="P14" s="80">
        <v>8</v>
      </c>
      <c r="Q14" s="51">
        <f t="shared" si="0"/>
        <v>8.1</v>
      </c>
      <c r="R14" s="52" t="str">
        <f t="shared" si="3"/>
        <v>B+</v>
      </c>
      <c r="S14" s="53" t="str">
        <f t="shared" si="1"/>
        <v>Khá</v>
      </c>
      <c r="T14" s="41" t="str">
        <f t="shared" si="4"/>
        <v/>
      </c>
      <c r="U14" s="41" t="s">
        <v>1557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>
      <c r="B15" s="44">
        <v>7</v>
      </c>
      <c r="C15" s="45" t="s">
        <v>1001</v>
      </c>
      <c r="D15" s="46" t="s">
        <v>1002</v>
      </c>
      <c r="E15" s="47" t="s">
        <v>329</v>
      </c>
      <c r="F15" s="48" t="s">
        <v>583</v>
      </c>
      <c r="G15" s="45" t="s">
        <v>70</v>
      </c>
      <c r="H15" s="82">
        <v>9.5</v>
      </c>
      <c r="I15" s="82">
        <v>7.5</v>
      </c>
      <c r="J15" s="49" t="s">
        <v>36</v>
      </c>
      <c r="K15" s="82">
        <v>7.5</v>
      </c>
      <c r="L15" s="54"/>
      <c r="M15" s="54"/>
      <c r="N15" s="54"/>
      <c r="O15" s="54"/>
      <c r="P15" s="80">
        <v>8</v>
      </c>
      <c r="Q15" s="51">
        <f t="shared" si="0"/>
        <v>8</v>
      </c>
      <c r="R15" s="52" t="str">
        <f t="shared" si="3"/>
        <v>B+</v>
      </c>
      <c r="S15" s="53" t="str">
        <f t="shared" si="1"/>
        <v>Khá</v>
      </c>
      <c r="T15" s="41" t="str">
        <f t="shared" si="4"/>
        <v/>
      </c>
      <c r="U15" s="41" t="s">
        <v>1557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>
      <c r="B16" s="44">
        <v>8</v>
      </c>
      <c r="C16" s="45" t="s">
        <v>1003</v>
      </c>
      <c r="D16" s="46" t="s">
        <v>380</v>
      </c>
      <c r="E16" s="47" t="s">
        <v>329</v>
      </c>
      <c r="F16" s="48" t="s">
        <v>620</v>
      </c>
      <c r="G16" s="45" t="s">
        <v>57</v>
      </c>
      <c r="H16" s="82">
        <v>9.5</v>
      </c>
      <c r="I16" s="82">
        <v>8</v>
      </c>
      <c r="J16" s="49" t="s">
        <v>36</v>
      </c>
      <c r="K16" s="82">
        <v>9.5</v>
      </c>
      <c r="L16" s="54"/>
      <c r="M16" s="54"/>
      <c r="N16" s="54"/>
      <c r="O16" s="54"/>
      <c r="P16" s="80">
        <v>7</v>
      </c>
      <c r="Q16" s="51">
        <f t="shared" si="0"/>
        <v>7.9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1557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>
      <c r="B17" s="44">
        <v>9</v>
      </c>
      <c r="C17" s="45" t="s">
        <v>1004</v>
      </c>
      <c r="D17" s="46" t="s">
        <v>1005</v>
      </c>
      <c r="E17" s="47" t="s">
        <v>1006</v>
      </c>
      <c r="F17" s="48" t="s">
        <v>130</v>
      </c>
      <c r="G17" s="45" t="s">
        <v>61</v>
      </c>
      <c r="H17" s="82">
        <v>6</v>
      </c>
      <c r="I17" s="82">
        <v>8</v>
      </c>
      <c r="J17" s="49" t="s">
        <v>36</v>
      </c>
      <c r="K17" s="82">
        <v>9.5</v>
      </c>
      <c r="L17" s="54"/>
      <c r="M17" s="54"/>
      <c r="N17" s="54"/>
      <c r="O17" s="54"/>
      <c r="P17" s="80">
        <v>7</v>
      </c>
      <c r="Q17" s="51">
        <f t="shared" si="0"/>
        <v>7.5</v>
      </c>
      <c r="R17" s="52" t="str">
        <f t="shared" si="3"/>
        <v>B</v>
      </c>
      <c r="S17" s="53" t="str">
        <f t="shared" si="1"/>
        <v>Khá</v>
      </c>
      <c r="T17" s="41" t="str">
        <f t="shared" si="4"/>
        <v/>
      </c>
      <c r="U17" s="41" t="s">
        <v>1557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>
      <c r="B18" s="44">
        <v>10</v>
      </c>
      <c r="C18" s="45" t="s">
        <v>1007</v>
      </c>
      <c r="D18" s="46" t="s">
        <v>1008</v>
      </c>
      <c r="E18" s="47" t="s">
        <v>333</v>
      </c>
      <c r="F18" s="48" t="s">
        <v>1009</v>
      </c>
      <c r="G18" s="45" t="s">
        <v>135</v>
      </c>
      <c r="H18" s="82">
        <v>6.5</v>
      </c>
      <c r="I18" s="82">
        <v>7</v>
      </c>
      <c r="J18" s="49" t="s">
        <v>36</v>
      </c>
      <c r="K18" s="82">
        <v>8</v>
      </c>
      <c r="L18" s="54"/>
      <c r="M18" s="54"/>
      <c r="N18" s="54"/>
      <c r="O18" s="54"/>
      <c r="P18" s="80">
        <v>8</v>
      </c>
      <c r="Q18" s="51">
        <f t="shared" si="0"/>
        <v>7.8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1557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>
      <c r="B19" s="44">
        <v>11</v>
      </c>
      <c r="C19" s="45" t="s">
        <v>1010</v>
      </c>
      <c r="D19" s="46" t="s">
        <v>1011</v>
      </c>
      <c r="E19" s="47" t="s">
        <v>77</v>
      </c>
      <c r="F19" s="48" t="s">
        <v>463</v>
      </c>
      <c r="G19" s="45" t="s">
        <v>61</v>
      </c>
      <c r="H19" s="82">
        <v>8.5</v>
      </c>
      <c r="I19" s="82">
        <v>8</v>
      </c>
      <c r="J19" s="49" t="s">
        <v>36</v>
      </c>
      <c r="K19" s="82">
        <v>9.5</v>
      </c>
      <c r="L19" s="54"/>
      <c r="M19" s="54"/>
      <c r="N19" s="54"/>
      <c r="O19" s="54"/>
      <c r="P19" s="80">
        <v>7</v>
      </c>
      <c r="Q19" s="51">
        <f t="shared" si="0"/>
        <v>7.8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1557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>
      <c r="B20" s="44">
        <v>12</v>
      </c>
      <c r="C20" s="45" t="s">
        <v>1012</v>
      </c>
      <c r="D20" s="46" t="s">
        <v>92</v>
      </c>
      <c r="E20" s="47" t="s">
        <v>1013</v>
      </c>
      <c r="F20" s="48" t="s">
        <v>1014</v>
      </c>
      <c r="G20" s="45" t="s">
        <v>140</v>
      </c>
      <c r="H20" s="82">
        <v>8</v>
      </c>
      <c r="I20" s="82">
        <v>8.5</v>
      </c>
      <c r="J20" s="49" t="s">
        <v>36</v>
      </c>
      <c r="K20" s="82">
        <v>6.5</v>
      </c>
      <c r="L20" s="54"/>
      <c r="M20" s="54"/>
      <c r="N20" s="54"/>
      <c r="O20" s="54"/>
      <c r="P20" s="80">
        <v>7</v>
      </c>
      <c r="Q20" s="51">
        <f t="shared" si="0"/>
        <v>7.2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1557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>
      <c r="B21" s="44">
        <v>13</v>
      </c>
      <c r="C21" s="45" t="s">
        <v>1015</v>
      </c>
      <c r="D21" s="46" t="s">
        <v>1016</v>
      </c>
      <c r="E21" s="47" t="s">
        <v>1017</v>
      </c>
      <c r="F21" s="48" t="s">
        <v>455</v>
      </c>
      <c r="G21" s="45" t="s">
        <v>61</v>
      </c>
      <c r="H21" s="82">
        <v>8.5</v>
      </c>
      <c r="I21" s="82">
        <v>7</v>
      </c>
      <c r="J21" s="49" t="s">
        <v>36</v>
      </c>
      <c r="K21" s="82">
        <v>6.5</v>
      </c>
      <c r="L21" s="54"/>
      <c r="M21" s="54"/>
      <c r="N21" s="54"/>
      <c r="O21" s="54"/>
      <c r="P21" s="80">
        <v>7</v>
      </c>
      <c r="Q21" s="51">
        <f t="shared" si="0"/>
        <v>7.1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1557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>
      <c r="B22" s="44">
        <v>14</v>
      </c>
      <c r="C22" s="45" t="s">
        <v>1018</v>
      </c>
      <c r="D22" s="46" t="s">
        <v>719</v>
      </c>
      <c r="E22" s="47" t="s">
        <v>339</v>
      </c>
      <c r="F22" s="48" t="s">
        <v>583</v>
      </c>
      <c r="G22" s="45" t="s">
        <v>131</v>
      </c>
      <c r="H22" s="82">
        <v>7.5</v>
      </c>
      <c r="I22" s="82">
        <v>7</v>
      </c>
      <c r="J22" s="49" t="s">
        <v>36</v>
      </c>
      <c r="K22" s="82">
        <v>6.5</v>
      </c>
      <c r="L22" s="54"/>
      <c r="M22" s="54"/>
      <c r="N22" s="54"/>
      <c r="O22" s="54"/>
      <c r="P22" s="80">
        <v>6</v>
      </c>
      <c r="Q22" s="51">
        <f t="shared" si="0"/>
        <v>6.4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1557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>
      <c r="B23" s="44">
        <v>15</v>
      </c>
      <c r="C23" s="45" t="s">
        <v>1019</v>
      </c>
      <c r="D23" s="46" t="s">
        <v>92</v>
      </c>
      <c r="E23" s="47" t="s">
        <v>339</v>
      </c>
      <c r="F23" s="48" t="s">
        <v>882</v>
      </c>
      <c r="G23" s="45" t="s">
        <v>236</v>
      </c>
      <c r="H23" s="82">
        <v>8.5</v>
      </c>
      <c r="I23" s="82">
        <v>7</v>
      </c>
      <c r="J23" s="49" t="s">
        <v>36</v>
      </c>
      <c r="K23" s="82">
        <v>7.5</v>
      </c>
      <c r="L23" s="54"/>
      <c r="M23" s="54"/>
      <c r="N23" s="54"/>
      <c r="O23" s="54"/>
      <c r="P23" s="80">
        <v>8</v>
      </c>
      <c r="Q23" s="51">
        <f t="shared" si="0"/>
        <v>7.9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1557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>
      <c r="B24" s="44">
        <v>16</v>
      </c>
      <c r="C24" s="45" t="s">
        <v>1020</v>
      </c>
      <c r="D24" s="46" t="s">
        <v>1021</v>
      </c>
      <c r="E24" s="47" t="s">
        <v>339</v>
      </c>
      <c r="F24" s="48" t="s">
        <v>314</v>
      </c>
      <c r="G24" s="45" t="s">
        <v>53</v>
      </c>
      <c r="H24" s="82">
        <v>9.5</v>
      </c>
      <c r="I24" s="82">
        <v>7.5</v>
      </c>
      <c r="J24" s="49" t="s">
        <v>36</v>
      </c>
      <c r="K24" s="82">
        <v>6.5</v>
      </c>
      <c r="L24" s="54"/>
      <c r="M24" s="54"/>
      <c r="N24" s="54"/>
      <c r="O24" s="54"/>
      <c r="P24" s="80">
        <v>6</v>
      </c>
      <c r="Q24" s="51">
        <f t="shared" si="0"/>
        <v>6.6</v>
      </c>
      <c r="R24" s="52" t="str">
        <f t="shared" si="3"/>
        <v>C+</v>
      </c>
      <c r="S24" s="53" t="str">
        <f t="shared" si="1"/>
        <v>Trung bình</v>
      </c>
      <c r="T24" s="41" t="str">
        <f t="shared" si="4"/>
        <v/>
      </c>
      <c r="U24" s="41" t="s">
        <v>1557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>
      <c r="B25" s="44">
        <v>17</v>
      </c>
      <c r="C25" s="45" t="s">
        <v>1022</v>
      </c>
      <c r="D25" s="46" t="s">
        <v>1023</v>
      </c>
      <c r="E25" s="47" t="s">
        <v>89</v>
      </c>
      <c r="F25" s="48" t="s">
        <v>139</v>
      </c>
      <c r="G25" s="45" t="s">
        <v>236</v>
      </c>
      <c r="H25" s="82">
        <v>9.5</v>
      </c>
      <c r="I25" s="82">
        <v>7.5</v>
      </c>
      <c r="J25" s="49" t="s">
        <v>36</v>
      </c>
      <c r="K25" s="82">
        <v>7</v>
      </c>
      <c r="L25" s="54"/>
      <c r="M25" s="54"/>
      <c r="N25" s="54"/>
      <c r="O25" s="54"/>
      <c r="P25" s="80">
        <v>8</v>
      </c>
      <c r="Q25" s="51">
        <f t="shared" si="0"/>
        <v>7.9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1557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>
      <c r="B26" s="44">
        <v>18</v>
      </c>
      <c r="C26" s="45" t="s">
        <v>1024</v>
      </c>
      <c r="D26" s="46" t="s">
        <v>535</v>
      </c>
      <c r="E26" s="47" t="s">
        <v>108</v>
      </c>
      <c r="F26" s="48" t="s">
        <v>1025</v>
      </c>
      <c r="G26" s="45" t="s">
        <v>140</v>
      </c>
      <c r="H26" s="82">
        <v>8.5</v>
      </c>
      <c r="I26" s="82">
        <v>7</v>
      </c>
      <c r="J26" s="49" t="s">
        <v>36</v>
      </c>
      <c r="K26" s="82">
        <v>7.5</v>
      </c>
      <c r="L26" s="54"/>
      <c r="M26" s="54"/>
      <c r="N26" s="54"/>
      <c r="O26" s="54"/>
      <c r="P26" s="80">
        <v>8</v>
      </c>
      <c r="Q26" s="51">
        <f t="shared" si="0"/>
        <v>7.9</v>
      </c>
      <c r="R26" s="52" t="str">
        <f t="shared" si="3"/>
        <v>B</v>
      </c>
      <c r="S26" s="53" t="str">
        <f t="shared" si="1"/>
        <v>Khá</v>
      </c>
      <c r="T26" s="41" t="str">
        <f t="shared" si="4"/>
        <v/>
      </c>
      <c r="U26" s="41" t="s">
        <v>1557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>
      <c r="B27" s="44">
        <v>19</v>
      </c>
      <c r="C27" s="45" t="s">
        <v>1026</v>
      </c>
      <c r="D27" s="46" t="s">
        <v>505</v>
      </c>
      <c r="E27" s="47" t="s">
        <v>879</v>
      </c>
      <c r="F27" s="48" t="s">
        <v>851</v>
      </c>
      <c r="G27" s="45" t="s">
        <v>61</v>
      </c>
      <c r="H27" s="82">
        <v>9.5</v>
      </c>
      <c r="I27" s="82">
        <v>7.5</v>
      </c>
      <c r="J27" s="49" t="s">
        <v>36</v>
      </c>
      <c r="K27" s="82">
        <v>8</v>
      </c>
      <c r="L27" s="54"/>
      <c r="M27" s="54"/>
      <c r="N27" s="54"/>
      <c r="O27" s="54"/>
      <c r="P27" s="80">
        <v>8</v>
      </c>
      <c r="Q27" s="51">
        <f t="shared" si="0"/>
        <v>8.1</v>
      </c>
      <c r="R27" s="52" t="str">
        <f t="shared" si="3"/>
        <v>B+</v>
      </c>
      <c r="S27" s="53" t="str">
        <f t="shared" si="1"/>
        <v>Khá</v>
      </c>
      <c r="T27" s="41" t="str">
        <f t="shared" si="4"/>
        <v/>
      </c>
      <c r="U27" s="41" t="s">
        <v>1557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>
      <c r="B28" s="44">
        <v>20</v>
      </c>
      <c r="C28" s="45" t="s">
        <v>1027</v>
      </c>
      <c r="D28" s="46" t="s">
        <v>152</v>
      </c>
      <c r="E28" s="47" t="s">
        <v>363</v>
      </c>
      <c r="F28" s="48" t="s">
        <v>707</v>
      </c>
      <c r="G28" s="45" t="s">
        <v>61</v>
      </c>
      <c r="H28" s="82">
        <v>9.5</v>
      </c>
      <c r="I28" s="82">
        <v>7.5</v>
      </c>
      <c r="J28" s="49" t="s">
        <v>36</v>
      </c>
      <c r="K28" s="82">
        <v>7.5</v>
      </c>
      <c r="L28" s="54"/>
      <c r="M28" s="54"/>
      <c r="N28" s="54"/>
      <c r="O28" s="54"/>
      <c r="P28" s="80">
        <v>8</v>
      </c>
      <c r="Q28" s="51">
        <f t="shared" si="0"/>
        <v>8</v>
      </c>
      <c r="R28" s="52" t="str">
        <f t="shared" si="3"/>
        <v>B+</v>
      </c>
      <c r="S28" s="53" t="str">
        <f t="shared" si="1"/>
        <v>Khá</v>
      </c>
      <c r="T28" s="41" t="str">
        <f t="shared" si="4"/>
        <v/>
      </c>
      <c r="U28" s="41" t="s">
        <v>1557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>
      <c r="B29" s="44">
        <v>21</v>
      </c>
      <c r="C29" s="45" t="s">
        <v>1028</v>
      </c>
      <c r="D29" s="46" t="s">
        <v>1029</v>
      </c>
      <c r="E29" s="47" t="s">
        <v>1030</v>
      </c>
      <c r="F29" s="48" t="s">
        <v>1031</v>
      </c>
      <c r="G29" s="45" t="s">
        <v>140</v>
      </c>
      <c r="H29" s="82">
        <v>9.5</v>
      </c>
      <c r="I29" s="82">
        <v>7.5</v>
      </c>
      <c r="J29" s="49" t="s">
        <v>36</v>
      </c>
      <c r="K29" s="82">
        <v>6.5</v>
      </c>
      <c r="L29" s="54"/>
      <c r="M29" s="54"/>
      <c r="N29" s="54"/>
      <c r="O29" s="54"/>
      <c r="P29" s="80">
        <v>8</v>
      </c>
      <c r="Q29" s="51">
        <f t="shared" si="0"/>
        <v>7.8</v>
      </c>
      <c r="R29" s="52" t="str">
        <f t="shared" si="3"/>
        <v>B</v>
      </c>
      <c r="S29" s="53" t="str">
        <f t="shared" si="1"/>
        <v>Khá</v>
      </c>
      <c r="T29" s="41" t="str">
        <f t="shared" si="4"/>
        <v/>
      </c>
      <c r="U29" s="41" t="s">
        <v>1557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>
      <c r="B30" s="44">
        <v>22</v>
      </c>
      <c r="C30" s="45" t="s">
        <v>1032</v>
      </c>
      <c r="D30" s="46" t="s">
        <v>431</v>
      </c>
      <c r="E30" s="47" t="s">
        <v>1033</v>
      </c>
      <c r="F30" s="48" t="s">
        <v>1034</v>
      </c>
      <c r="G30" s="45" t="s">
        <v>79</v>
      </c>
      <c r="H30" s="82">
        <v>10</v>
      </c>
      <c r="I30" s="82">
        <v>8</v>
      </c>
      <c r="J30" s="49" t="s">
        <v>36</v>
      </c>
      <c r="K30" s="82">
        <v>6.5</v>
      </c>
      <c r="L30" s="54"/>
      <c r="M30" s="54"/>
      <c r="N30" s="54"/>
      <c r="O30" s="54"/>
      <c r="P30" s="80">
        <v>8</v>
      </c>
      <c r="Q30" s="51">
        <f t="shared" si="0"/>
        <v>7.9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1557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>
      <c r="B31" s="44">
        <v>23</v>
      </c>
      <c r="C31" s="45" t="s">
        <v>1035</v>
      </c>
      <c r="D31" s="46" t="s">
        <v>844</v>
      </c>
      <c r="E31" s="47" t="s">
        <v>368</v>
      </c>
      <c r="F31" s="48" t="s">
        <v>768</v>
      </c>
      <c r="G31" s="45" t="s">
        <v>1036</v>
      </c>
      <c r="H31" s="82">
        <v>7.5</v>
      </c>
      <c r="I31" s="82">
        <v>7</v>
      </c>
      <c r="J31" s="49" t="s">
        <v>36</v>
      </c>
      <c r="K31" s="82">
        <v>6.5</v>
      </c>
      <c r="L31" s="54"/>
      <c r="M31" s="54"/>
      <c r="N31" s="54"/>
      <c r="O31" s="54"/>
      <c r="P31" s="80">
        <v>7</v>
      </c>
      <c r="Q31" s="51">
        <f t="shared" si="0"/>
        <v>7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1557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>
      <c r="B32" s="44">
        <v>24</v>
      </c>
      <c r="C32" s="45" t="s">
        <v>1037</v>
      </c>
      <c r="D32" s="46" t="s">
        <v>1038</v>
      </c>
      <c r="E32" s="47" t="s">
        <v>556</v>
      </c>
      <c r="F32" s="48" t="s">
        <v>985</v>
      </c>
      <c r="G32" s="45" t="s">
        <v>131</v>
      </c>
      <c r="H32" s="82">
        <v>9.5</v>
      </c>
      <c r="I32" s="82">
        <v>9</v>
      </c>
      <c r="J32" s="49" t="s">
        <v>36</v>
      </c>
      <c r="K32" s="82">
        <v>6.5</v>
      </c>
      <c r="L32" s="54"/>
      <c r="M32" s="54"/>
      <c r="N32" s="54"/>
      <c r="O32" s="54"/>
      <c r="P32" s="80">
        <v>8</v>
      </c>
      <c r="Q32" s="51">
        <f t="shared" si="0"/>
        <v>8</v>
      </c>
      <c r="R32" s="52" t="str">
        <f t="shared" si="3"/>
        <v>B+</v>
      </c>
      <c r="S32" s="53" t="str">
        <f t="shared" si="1"/>
        <v>Khá</v>
      </c>
      <c r="T32" s="41" t="str">
        <f t="shared" si="4"/>
        <v/>
      </c>
      <c r="U32" s="41" t="s">
        <v>1557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>
      <c r="B33" s="44">
        <v>25</v>
      </c>
      <c r="C33" s="45" t="s">
        <v>1039</v>
      </c>
      <c r="D33" s="46" t="s">
        <v>1040</v>
      </c>
      <c r="E33" s="47" t="s">
        <v>125</v>
      </c>
      <c r="F33" s="48" t="s">
        <v>882</v>
      </c>
      <c r="G33" s="45" t="s">
        <v>65</v>
      </c>
      <c r="H33" s="82">
        <v>8</v>
      </c>
      <c r="I33" s="82">
        <v>7</v>
      </c>
      <c r="J33" s="49" t="s">
        <v>36</v>
      </c>
      <c r="K33" s="82">
        <v>6.5</v>
      </c>
      <c r="L33" s="54"/>
      <c r="M33" s="54"/>
      <c r="N33" s="54"/>
      <c r="O33" s="54"/>
      <c r="P33" s="80">
        <v>5</v>
      </c>
      <c r="Q33" s="51">
        <f t="shared" si="0"/>
        <v>5.8</v>
      </c>
      <c r="R33" s="52" t="str">
        <f t="shared" si="3"/>
        <v>C</v>
      </c>
      <c r="S33" s="53" t="str">
        <f t="shared" si="1"/>
        <v>Trung bình</v>
      </c>
      <c r="T33" s="41" t="str">
        <f t="shared" si="4"/>
        <v/>
      </c>
      <c r="U33" s="41" t="s">
        <v>1557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>
      <c r="B34" s="44">
        <v>26</v>
      </c>
      <c r="C34" s="45" t="s">
        <v>1041</v>
      </c>
      <c r="D34" s="46" t="s">
        <v>181</v>
      </c>
      <c r="E34" s="47" t="s">
        <v>374</v>
      </c>
      <c r="F34" s="48" t="s">
        <v>1042</v>
      </c>
      <c r="G34" s="45" t="s">
        <v>236</v>
      </c>
      <c r="H34" s="82">
        <v>8.5</v>
      </c>
      <c r="I34" s="82">
        <v>7</v>
      </c>
      <c r="J34" s="49" t="s">
        <v>36</v>
      </c>
      <c r="K34" s="82">
        <v>8.5</v>
      </c>
      <c r="L34" s="54"/>
      <c r="M34" s="54"/>
      <c r="N34" s="54"/>
      <c r="O34" s="54"/>
      <c r="P34" s="80">
        <v>6</v>
      </c>
      <c r="Q34" s="51">
        <f t="shared" si="0"/>
        <v>6.9</v>
      </c>
      <c r="R34" s="52" t="str">
        <f t="shared" si="3"/>
        <v>C+</v>
      </c>
      <c r="S34" s="53" t="str">
        <f t="shared" si="1"/>
        <v>Trung bình</v>
      </c>
      <c r="T34" s="41" t="str">
        <f t="shared" si="4"/>
        <v/>
      </c>
      <c r="U34" s="41" t="s">
        <v>1557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>
      <c r="B35" s="44">
        <v>27</v>
      </c>
      <c r="C35" s="45" t="s">
        <v>1043</v>
      </c>
      <c r="D35" s="46" t="s">
        <v>461</v>
      </c>
      <c r="E35" s="47" t="s">
        <v>146</v>
      </c>
      <c r="F35" s="48" t="s">
        <v>1044</v>
      </c>
      <c r="G35" s="45" t="s">
        <v>53</v>
      </c>
      <c r="H35" s="82">
        <v>9.5</v>
      </c>
      <c r="I35" s="82">
        <v>7.5</v>
      </c>
      <c r="J35" s="49" t="s">
        <v>36</v>
      </c>
      <c r="K35" s="82">
        <v>6.5</v>
      </c>
      <c r="L35" s="54"/>
      <c r="M35" s="54"/>
      <c r="N35" s="54"/>
      <c r="O35" s="54"/>
      <c r="P35" s="80">
        <v>8</v>
      </c>
      <c r="Q35" s="51">
        <f t="shared" si="0"/>
        <v>7.8</v>
      </c>
      <c r="R35" s="52" t="str">
        <f t="shared" si="3"/>
        <v>B</v>
      </c>
      <c r="S35" s="53" t="str">
        <f t="shared" si="1"/>
        <v>Khá</v>
      </c>
      <c r="T35" s="41" t="str">
        <f t="shared" si="4"/>
        <v/>
      </c>
      <c r="U35" s="41" t="s">
        <v>1557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>
      <c r="B36" s="44">
        <v>28</v>
      </c>
      <c r="C36" s="45" t="s">
        <v>1045</v>
      </c>
      <c r="D36" s="46" t="s">
        <v>1046</v>
      </c>
      <c r="E36" s="47" t="s">
        <v>386</v>
      </c>
      <c r="F36" s="48" t="s">
        <v>1047</v>
      </c>
      <c r="G36" s="45" t="s">
        <v>236</v>
      </c>
      <c r="H36" s="82">
        <v>9.5</v>
      </c>
      <c r="I36" s="82">
        <v>7.5</v>
      </c>
      <c r="J36" s="49" t="s">
        <v>36</v>
      </c>
      <c r="K36" s="82">
        <v>8.5</v>
      </c>
      <c r="L36" s="54"/>
      <c r="M36" s="54"/>
      <c r="N36" s="54"/>
      <c r="O36" s="54"/>
      <c r="P36" s="80">
        <v>7</v>
      </c>
      <c r="Q36" s="51">
        <f t="shared" si="0"/>
        <v>7.6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1557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>
      <c r="B37" s="44">
        <v>29</v>
      </c>
      <c r="C37" s="45" t="s">
        <v>1048</v>
      </c>
      <c r="D37" s="46" t="s">
        <v>177</v>
      </c>
      <c r="E37" s="47" t="s">
        <v>1049</v>
      </c>
      <c r="F37" s="48" t="s">
        <v>1050</v>
      </c>
      <c r="G37" s="45" t="s">
        <v>1036</v>
      </c>
      <c r="H37" s="82">
        <v>6.5</v>
      </c>
      <c r="I37" s="82">
        <v>7</v>
      </c>
      <c r="J37" s="49" t="s">
        <v>36</v>
      </c>
      <c r="K37" s="82">
        <v>6.5</v>
      </c>
      <c r="L37" s="54"/>
      <c r="M37" s="54"/>
      <c r="N37" s="54"/>
      <c r="O37" s="54"/>
      <c r="P37" s="80">
        <v>6</v>
      </c>
      <c r="Q37" s="51">
        <f t="shared" si="0"/>
        <v>6.3</v>
      </c>
      <c r="R37" s="52" t="str">
        <f t="shared" si="3"/>
        <v>C</v>
      </c>
      <c r="S37" s="53" t="str">
        <f t="shared" si="1"/>
        <v>Trung bình</v>
      </c>
      <c r="T37" s="41" t="str">
        <f t="shared" si="4"/>
        <v/>
      </c>
      <c r="U37" s="41" t="s">
        <v>1557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>
      <c r="B38" s="44">
        <v>30</v>
      </c>
      <c r="C38" s="45" t="s">
        <v>1051</v>
      </c>
      <c r="D38" s="46" t="s">
        <v>1052</v>
      </c>
      <c r="E38" s="47" t="s">
        <v>170</v>
      </c>
      <c r="F38" s="48" t="s">
        <v>298</v>
      </c>
      <c r="G38" s="45" t="s">
        <v>150</v>
      </c>
      <c r="H38" s="82">
        <v>10</v>
      </c>
      <c r="I38" s="82">
        <v>8</v>
      </c>
      <c r="J38" s="49" t="s">
        <v>36</v>
      </c>
      <c r="K38" s="82">
        <v>6.5</v>
      </c>
      <c r="L38" s="54"/>
      <c r="M38" s="54"/>
      <c r="N38" s="54"/>
      <c r="O38" s="54"/>
      <c r="P38" s="80">
        <v>9</v>
      </c>
      <c r="Q38" s="51">
        <f t="shared" si="0"/>
        <v>8.5</v>
      </c>
      <c r="R38" s="52" t="str">
        <f t="shared" si="3"/>
        <v>A</v>
      </c>
      <c r="S38" s="53" t="str">
        <f t="shared" si="1"/>
        <v>Giỏi</v>
      </c>
      <c r="T38" s="41" t="str">
        <f t="shared" si="4"/>
        <v/>
      </c>
      <c r="U38" s="41" t="s">
        <v>1557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>
      <c r="B39" s="44">
        <v>31</v>
      </c>
      <c r="C39" s="45" t="s">
        <v>1053</v>
      </c>
      <c r="D39" s="46" t="s">
        <v>1054</v>
      </c>
      <c r="E39" s="47" t="s">
        <v>170</v>
      </c>
      <c r="F39" s="48" t="s">
        <v>729</v>
      </c>
      <c r="G39" s="45" t="s">
        <v>61</v>
      </c>
      <c r="H39" s="82">
        <v>8</v>
      </c>
      <c r="I39" s="82">
        <v>7</v>
      </c>
      <c r="J39" s="49" t="s">
        <v>36</v>
      </c>
      <c r="K39" s="82">
        <v>8</v>
      </c>
      <c r="L39" s="54"/>
      <c r="M39" s="54"/>
      <c r="N39" s="54"/>
      <c r="O39" s="54"/>
      <c r="P39" s="80">
        <v>7</v>
      </c>
      <c r="Q39" s="51">
        <f t="shared" si="0"/>
        <v>7.3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1557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>
      <c r="B40" s="44">
        <v>32</v>
      </c>
      <c r="C40" s="45" t="s">
        <v>1055</v>
      </c>
      <c r="D40" s="46" t="s">
        <v>92</v>
      </c>
      <c r="E40" s="47" t="s">
        <v>396</v>
      </c>
      <c r="F40" s="48" t="s">
        <v>1042</v>
      </c>
      <c r="G40" s="45" t="s">
        <v>236</v>
      </c>
      <c r="H40" s="82">
        <v>10</v>
      </c>
      <c r="I40" s="82">
        <v>8</v>
      </c>
      <c r="J40" s="49" t="s">
        <v>36</v>
      </c>
      <c r="K40" s="82">
        <v>6.5</v>
      </c>
      <c r="L40" s="54"/>
      <c r="M40" s="54"/>
      <c r="N40" s="54"/>
      <c r="O40" s="54"/>
      <c r="P40" s="80">
        <v>7</v>
      </c>
      <c r="Q40" s="51">
        <f t="shared" si="0"/>
        <v>7.3</v>
      </c>
      <c r="R40" s="52" t="str">
        <f t="shared" si="3"/>
        <v>B</v>
      </c>
      <c r="S40" s="53" t="str">
        <f t="shared" si="1"/>
        <v>Khá</v>
      </c>
      <c r="T40" s="41" t="str">
        <f t="shared" si="4"/>
        <v/>
      </c>
      <c r="U40" s="41" t="s">
        <v>1557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>
      <c r="B41" s="44">
        <v>33</v>
      </c>
      <c r="C41" s="45" t="s">
        <v>1056</v>
      </c>
      <c r="D41" s="46" t="s">
        <v>726</v>
      </c>
      <c r="E41" s="47" t="s">
        <v>1057</v>
      </c>
      <c r="F41" s="48" t="s">
        <v>1058</v>
      </c>
      <c r="G41" s="45" t="s">
        <v>236</v>
      </c>
      <c r="H41" s="82">
        <v>10</v>
      </c>
      <c r="I41" s="82">
        <v>9</v>
      </c>
      <c r="J41" s="49" t="s">
        <v>36</v>
      </c>
      <c r="K41" s="82">
        <v>9</v>
      </c>
      <c r="L41" s="54"/>
      <c r="M41" s="54"/>
      <c r="N41" s="54"/>
      <c r="O41" s="54"/>
      <c r="P41" s="80">
        <v>7</v>
      </c>
      <c r="Q41" s="51">
        <f t="shared" si="0"/>
        <v>7.9</v>
      </c>
      <c r="R41" s="52" t="str">
        <f t="shared" si="3"/>
        <v>B</v>
      </c>
      <c r="S41" s="53" t="str">
        <f t="shared" si="1"/>
        <v>Khá</v>
      </c>
      <c r="T41" s="41" t="str">
        <f t="shared" si="4"/>
        <v/>
      </c>
      <c r="U41" s="41" t="s">
        <v>1557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>
      <c r="B42" s="44">
        <v>34</v>
      </c>
      <c r="C42" s="45" t="s">
        <v>1059</v>
      </c>
      <c r="D42" s="46" t="s">
        <v>1060</v>
      </c>
      <c r="E42" s="47" t="s">
        <v>1061</v>
      </c>
      <c r="F42" s="48" t="s">
        <v>1062</v>
      </c>
      <c r="G42" s="45" t="s">
        <v>65</v>
      </c>
      <c r="H42" s="82">
        <v>8</v>
      </c>
      <c r="I42" s="82">
        <v>7</v>
      </c>
      <c r="J42" s="49" t="s">
        <v>36</v>
      </c>
      <c r="K42" s="82">
        <v>7.5</v>
      </c>
      <c r="L42" s="54"/>
      <c r="M42" s="54"/>
      <c r="N42" s="54"/>
      <c r="O42" s="54"/>
      <c r="P42" s="80">
        <v>8</v>
      </c>
      <c r="Q42" s="51">
        <f t="shared" si="0"/>
        <v>7.8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1557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>
      <c r="B43" s="44">
        <v>35</v>
      </c>
      <c r="C43" s="45" t="s">
        <v>1063</v>
      </c>
      <c r="D43" s="46" t="s">
        <v>1064</v>
      </c>
      <c r="E43" s="47" t="s">
        <v>416</v>
      </c>
      <c r="F43" s="48" t="s">
        <v>533</v>
      </c>
      <c r="G43" s="45" t="s">
        <v>236</v>
      </c>
      <c r="H43" s="82">
        <v>9.5</v>
      </c>
      <c r="I43" s="82">
        <v>7.5</v>
      </c>
      <c r="J43" s="49" t="s">
        <v>36</v>
      </c>
      <c r="K43" s="82">
        <v>6.5</v>
      </c>
      <c r="L43" s="54"/>
      <c r="M43" s="54"/>
      <c r="N43" s="54"/>
      <c r="O43" s="54"/>
      <c r="P43" s="80">
        <v>7</v>
      </c>
      <c r="Q43" s="51">
        <f t="shared" si="0"/>
        <v>7.2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1557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>
      <c r="B44" s="44">
        <v>36</v>
      </c>
      <c r="C44" s="45" t="s">
        <v>1065</v>
      </c>
      <c r="D44" s="46" t="s">
        <v>1066</v>
      </c>
      <c r="E44" s="47" t="s">
        <v>200</v>
      </c>
      <c r="F44" s="48" t="s">
        <v>1067</v>
      </c>
      <c r="G44" s="45" t="s">
        <v>140</v>
      </c>
      <c r="H44" s="82">
        <v>7.5</v>
      </c>
      <c r="I44" s="82">
        <v>8</v>
      </c>
      <c r="J44" s="49" t="s">
        <v>36</v>
      </c>
      <c r="K44" s="82">
        <v>9.5</v>
      </c>
      <c r="L44" s="54"/>
      <c r="M44" s="54"/>
      <c r="N44" s="54"/>
      <c r="O44" s="54"/>
      <c r="P44" s="80">
        <v>6</v>
      </c>
      <c r="Q44" s="51">
        <f t="shared" si="0"/>
        <v>7.1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1557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>
      <c r="B45" s="44">
        <v>37</v>
      </c>
      <c r="C45" s="45" t="s">
        <v>1068</v>
      </c>
      <c r="D45" s="46" t="s">
        <v>152</v>
      </c>
      <c r="E45" s="47" t="s">
        <v>207</v>
      </c>
      <c r="F45" s="48" t="s">
        <v>969</v>
      </c>
      <c r="G45" s="45" t="s">
        <v>236</v>
      </c>
      <c r="H45" s="82">
        <v>9.5</v>
      </c>
      <c r="I45" s="82">
        <v>7.5</v>
      </c>
      <c r="J45" s="49" t="s">
        <v>36</v>
      </c>
      <c r="K45" s="82">
        <v>7.5</v>
      </c>
      <c r="L45" s="54"/>
      <c r="M45" s="54"/>
      <c r="N45" s="54"/>
      <c r="O45" s="54"/>
      <c r="P45" s="80">
        <v>7</v>
      </c>
      <c r="Q45" s="51">
        <f t="shared" si="0"/>
        <v>7.4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1557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>
      <c r="B46" s="44">
        <v>38</v>
      </c>
      <c r="C46" s="45" t="s">
        <v>1069</v>
      </c>
      <c r="D46" s="46" t="s">
        <v>92</v>
      </c>
      <c r="E46" s="47" t="s">
        <v>207</v>
      </c>
      <c r="F46" s="48" t="s">
        <v>1070</v>
      </c>
      <c r="G46" s="45" t="s">
        <v>61</v>
      </c>
      <c r="H46" s="82">
        <v>5</v>
      </c>
      <c r="I46" s="82">
        <v>7</v>
      </c>
      <c r="J46" s="49" t="s">
        <v>36</v>
      </c>
      <c r="K46" s="82">
        <v>8</v>
      </c>
      <c r="L46" s="54"/>
      <c r="M46" s="54"/>
      <c r="N46" s="54"/>
      <c r="O46" s="54"/>
      <c r="P46" s="80">
        <v>6</v>
      </c>
      <c r="Q46" s="51">
        <f t="shared" si="0"/>
        <v>6.4</v>
      </c>
      <c r="R46" s="52" t="str">
        <f t="shared" si="3"/>
        <v>C</v>
      </c>
      <c r="S46" s="53" t="str">
        <f t="shared" si="1"/>
        <v>Trung bình</v>
      </c>
      <c r="T46" s="41" t="str">
        <f t="shared" si="4"/>
        <v/>
      </c>
      <c r="U46" s="41" t="s">
        <v>1557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>
      <c r="B47" s="44">
        <v>39</v>
      </c>
      <c r="C47" s="45" t="s">
        <v>1071</v>
      </c>
      <c r="D47" s="46" t="s">
        <v>1072</v>
      </c>
      <c r="E47" s="47" t="s">
        <v>212</v>
      </c>
      <c r="F47" s="48" t="s">
        <v>511</v>
      </c>
      <c r="G47" s="45" t="s">
        <v>236</v>
      </c>
      <c r="H47" s="82">
        <v>8</v>
      </c>
      <c r="I47" s="82">
        <v>7</v>
      </c>
      <c r="J47" s="49" t="s">
        <v>36</v>
      </c>
      <c r="K47" s="82">
        <v>7</v>
      </c>
      <c r="L47" s="54"/>
      <c r="M47" s="54"/>
      <c r="N47" s="54"/>
      <c r="O47" s="54"/>
      <c r="P47" s="80">
        <v>7</v>
      </c>
      <c r="Q47" s="51">
        <f t="shared" si="0"/>
        <v>7.1</v>
      </c>
      <c r="R47" s="52" t="str">
        <f t="shared" si="3"/>
        <v>B</v>
      </c>
      <c r="S47" s="53" t="str">
        <f t="shared" si="1"/>
        <v>Khá</v>
      </c>
      <c r="T47" s="41" t="str">
        <f t="shared" si="4"/>
        <v/>
      </c>
      <c r="U47" s="41" t="s">
        <v>1557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>
      <c r="B48" s="44">
        <v>40</v>
      </c>
      <c r="C48" s="45" t="s">
        <v>1073</v>
      </c>
      <c r="D48" s="46" t="s">
        <v>1074</v>
      </c>
      <c r="E48" s="47" t="s">
        <v>212</v>
      </c>
      <c r="F48" s="48" t="s">
        <v>1075</v>
      </c>
      <c r="G48" s="45" t="s">
        <v>140</v>
      </c>
      <c r="H48" s="82">
        <v>6.5</v>
      </c>
      <c r="I48" s="82">
        <v>7</v>
      </c>
      <c r="J48" s="49" t="s">
        <v>36</v>
      </c>
      <c r="K48" s="82">
        <v>7.5</v>
      </c>
      <c r="L48" s="54"/>
      <c r="M48" s="54"/>
      <c r="N48" s="54"/>
      <c r="O48" s="54"/>
      <c r="P48" s="80">
        <v>5</v>
      </c>
      <c r="Q48" s="51">
        <f t="shared" si="0"/>
        <v>5.9</v>
      </c>
      <c r="R48" s="52" t="str">
        <f t="shared" si="3"/>
        <v>C</v>
      </c>
      <c r="S48" s="53" t="str">
        <f t="shared" si="1"/>
        <v>Trung bình</v>
      </c>
      <c r="T48" s="41" t="str">
        <f t="shared" si="4"/>
        <v/>
      </c>
      <c r="U48" s="41" t="s">
        <v>1557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>
      <c r="B49" s="44">
        <v>41</v>
      </c>
      <c r="C49" s="45" t="s">
        <v>1076</v>
      </c>
      <c r="D49" s="46" t="s">
        <v>1077</v>
      </c>
      <c r="E49" s="47" t="s">
        <v>212</v>
      </c>
      <c r="F49" s="48" t="s">
        <v>1078</v>
      </c>
      <c r="G49" s="45" t="s">
        <v>1079</v>
      </c>
      <c r="H49" s="82">
        <v>9.5</v>
      </c>
      <c r="I49" s="82">
        <v>7.5</v>
      </c>
      <c r="J49" s="49" t="s">
        <v>36</v>
      </c>
      <c r="K49" s="82">
        <v>6.5</v>
      </c>
      <c r="L49" s="54"/>
      <c r="M49" s="54"/>
      <c r="N49" s="54"/>
      <c r="O49" s="54"/>
      <c r="P49" s="80">
        <v>8</v>
      </c>
      <c r="Q49" s="51">
        <f t="shared" si="0"/>
        <v>7.8</v>
      </c>
      <c r="R49" s="52" t="str">
        <f t="shared" si="3"/>
        <v>B</v>
      </c>
      <c r="S49" s="53" t="str">
        <f t="shared" si="1"/>
        <v>Khá</v>
      </c>
      <c r="T49" s="41" t="str">
        <f t="shared" si="4"/>
        <v/>
      </c>
      <c r="U49" s="41" t="s">
        <v>1557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>
      <c r="B50" s="44">
        <v>42</v>
      </c>
      <c r="C50" s="45" t="s">
        <v>1080</v>
      </c>
      <c r="D50" s="46" t="s">
        <v>815</v>
      </c>
      <c r="E50" s="47" t="s">
        <v>212</v>
      </c>
      <c r="F50" s="48" t="s">
        <v>1081</v>
      </c>
      <c r="G50" s="45" t="s">
        <v>70</v>
      </c>
      <c r="H50" s="82">
        <v>9.5</v>
      </c>
      <c r="I50" s="82">
        <v>7.5</v>
      </c>
      <c r="J50" s="49" t="s">
        <v>36</v>
      </c>
      <c r="K50" s="82">
        <v>6.5</v>
      </c>
      <c r="L50" s="54"/>
      <c r="M50" s="54"/>
      <c r="N50" s="54"/>
      <c r="O50" s="54"/>
      <c r="P50" s="80">
        <v>6</v>
      </c>
      <c r="Q50" s="51">
        <f t="shared" si="0"/>
        <v>6.6</v>
      </c>
      <c r="R50" s="52" t="str">
        <f t="shared" si="3"/>
        <v>C+</v>
      </c>
      <c r="S50" s="53" t="str">
        <f t="shared" si="1"/>
        <v>Trung bình</v>
      </c>
      <c r="T50" s="41" t="str">
        <f t="shared" si="4"/>
        <v/>
      </c>
      <c r="U50" s="41" t="s">
        <v>1557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>
      <c r="B51" s="44">
        <v>43</v>
      </c>
      <c r="C51" s="45" t="s">
        <v>1082</v>
      </c>
      <c r="D51" s="46" t="s">
        <v>452</v>
      </c>
      <c r="E51" s="47" t="s">
        <v>751</v>
      </c>
      <c r="F51" s="48" t="s">
        <v>1083</v>
      </c>
      <c r="G51" s="45" t="s">
        <v>236</v>
      </c>
      <c r="H51" s="82">
        <v>9.5</v>
      </c>
      <c r="I51" s="82">
        <v>7.5</v>
      </c>
      <c r="J51" s="49" t="s">
        <v>36</v>
      </c>
      <c r="K51" s="82">
        <v>7</v>
      </c>
      <c r="L51" s="54"/>
      <c r="M51" s="54"/>
      <c r="N51" s="54"/>
      <c r="O51" s="54"/>
      <c r="P51" s="80">
        <v>7</v>
      </c>
      <c r="Q51" s="51">
        <f t="shared" si="0"/>
        <v>7.3</v>
      </c>
      <c r="R51" s="52" t="str">
        <f t="shared" si="3"/>
        <v>B</v>
      </c>
      <c r="S51" s="53" t="str">
        <f t="shared" si="1"/>
        <v>Khá</v>
      </c>
      <c r="T51" s="41" t="str">
        <f t="shared" si="4"/>
        <v/>
      </c>
      <c r="U51" s="41" t="s">
        <v>1557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>
      <c r="B52" s="44">
        <v>44</v>
      </c>
      <c r="C52" s="45" t="s">
        <v>1084</v>
      </c>
      <c r="D52" s="46" t="s">
        <v>111</v>
      </c>
      <c r="E52" s="47" t="s">
        <v>1085</v>
      </c>
      <c r="F52" s="48" t="s">
        <v>738</v>
      </c>
      <c r="G52" s="45" t="s">
        <v>61</v>
      </c>
      <c r="H52" s="82">
        <v>8.5</v>
      </c>
      <c r="I52" s="82">
        <v>7</v>
      </c>
      <c r="J52" s="49" t="s">
        <v>36</v>
      </c>
      <c r="K52" s="82">
        <v>7.5</v>
      </c>
      <c r="L52" s="54"/>
      <c r="M52" s="54"/>
      <c r="N52" s="54"/>
      <c r="O52" s="54"/>
      <c r="P52" s="80">
        <v>7</v>
      </c>
      <c r="Q52" s="51">
        <f t="shared" si="0"/>
        <v>7.3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1557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>
      <c r="B53" s="44">
        <v>45</v>
      </c>
      <c r="C53" s="45" t="s">
        <v>1086</v>
      </c>
      <c r="D53" s="46" t="s">
        <v>981</v>
      </c>
      <c r="E53" s="47" t="s">
        <v>613</v>
      </c>
      <c r="F53" s="48" t="s">
        <v>1087</v>
      </c>
      <c r="G53" s="45" t="s">
        <v>79</v>
      </c>
      <c r="H53" s="82">
        <v>10</v>
      </c>
      <c r="I53" s="82">
        <v>8.5</v>
      </c>
      <c r="J53" s="49" t="s">
        <v>36</v>
      </c>
      <c r="K53" s="82">
        <v>9</v>
      </c>
      <c r="L53" s="54"/>
      <c r="M53" s="54"/>
      <c r="N53" s="54"/>
      <c r="O53" s="54"/>
      <c r="P53" s="80">
        <v>7</v>
      </c>
      <c r="Q53" s="51">
        <f t="shared" si="0"/>
        <v>7.9</v>
      </c>
      <c r="R53" s="52" t="str">
        <f t="shared" si="3"/>
        <v>B</v>
      </c>
      <c r="S53" s="53" t="str">
        <f t="shared" si="1"/>
        <v>Khá</v>
      </c>
      <c r="T53" s="41" t="str">
        <f t="shared" si="4"/>
        <v/>
      </c>
      <c r="U53" s="41" t="s">
        <v>1557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>
      <c r="B54" s="44">
        <v>46</v>
      </c>
      <c r="C54" s="45" t="s">
        <v>1088</v>
      </c>
      <c r="D54" s="46" t="s">
        <v>1089</v>
      </c>
      <c r="E54" s="47" t="s">
        <v>758</v>
      </c>
      <c r="F54" s="48" t="s">
        <v>1090</v>
      </c>
      <c r="G54" s="45" t="s">
        <v>236</v>
      </c>
      <c r="H54" s="82">
        <v>8.5</v>
      </c>
      <c r="I54" s="82">
        <v>7</v>
      </c>
      <c r="J54" s="49" t="s">
        <v>36</v>
      </c>
      <c r="K54" s="82">
        <v>6.5</v>
      </c>
      <c r="L54" s="54"/>
      <c r="M54" s="54"/>
      <c r="N54" s="54"/>
      <c r="O54" s="54"/>
      <c r="P54" s="80">
        <v>7</v>
      </c>
      <c r="Q54" s="51">
        <f t="shared" si="0"/>
        <v>7.1</v>
      </c>
      <c r="R54" s="52" t="str">
        <f t="shared" si="3"/>
        <v>B</v>
      </c>
      <c r="S54" s="53" t="str">
        <f t="shared" si="1"/>
        <v>Khá</v>
      </c>
      <c r="T54" s="41" t="str">
        <f t="shared" si="4"/>
        <v/>
      </c>
      <c r="U54" s="41" t="s">
        <v>1557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>
      <c r="B55" s="44">
        <v>47</v>
      </c>
      <c r="C55" s="45" t="s">
        <v>1091</v>
      </c>
      <c r="D55" s="46" t="s">
        <v>1092</v>
      </c>
      <c r="E55" s="47" t="s">
        <v>762</v>
      </c>
      <c r="F55" s="48" t="s">
        <v>105</v>
      </c>
      <c r="G55" s="45" t="s">
        <v>61</v>
      </c>
      <c r="H55" s="82">
        <v>9.5</v>
      </c>
      <c r="I55" s="82">
        <v>7.5</v>
      </c>
      <c r="J55" s="49" t="s">
        <v>36</v>
      </c>
      <c r="K55" s="82">
        <v>8</v>
      </c>
      <c r="L55" s="54"/>
      <c r="M55" s="54"/>
      <c r="N55" s="54"/>
      <c r="O55" s="54"/>
      <c r="P55" s="80">
        <v>7</v>
      </c>
      <c r="Q55" s="51">
        <f t="shared" si="0"/>
        <v>7.5</v>
      </c>
      <c r="R55" s="52" t="str">
        <f t="shared" si="3"/>
        <v>B</v>
      </c>
      <c r="S55" s="53" t="str">
        <f t="shared" si="1"/>
        <v>Khá</v>
      </c>
      <c r="T55" s="41" t="str">
        <f t="shared" si="4"/>
        <v/>
      </c>
      <c r="U55" s="41" t="s">
        <v>1557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>
      <c r="B56" s="44">
        <v>48</v>
      </c>
      <c r="C56" s="45" t="s">
        <v>1093</v>
      </c>
      <c r="D56" s="46" t="s">
        <v>1094</v>
      </c>
      <c r="E56" s="47" t="s">
        <v>762</v>
      </c>
      <c r="F56" s="48" t="s">
        <v>657</v>
      </c>
      <c r="G56" s="45" t="s">
        <v>53</v>
      </c>
      <c r="H56" s="82">
        <v>9.5</v>
      </c>
      <c r="I56" s="82">
        <v>9</v>
      </c>
      <c r="J56" s="49" t="s">
        <v>36</v>
      </c>
      <c r="K56" s="82">
        <v>6.5</v>
      </c>
      <c r="L56" s="54"/>
      <c r="M56" s="54"/>
      <c r="N56" s="54"/>
      <c r="O56" s="54"/>
      <c r="P56" s="80">
        <v>8</v>
      </c>
      <c r="Q56" s="51">
        <f t="shared" si="0"/>
        <v>8</v>
      </c>
      <c r="R56" s="52" t="str">
        <f t="shared" si="3"/>
        <v>B+</v>
      </c>
      <c r="S56" s="53" t="str">
        <f t="shared" si="1"/>
        <v>Khá</v>
      </c>
      <c r="T56" s="41" t="str">
        <f t="shared" si="4"/>
        <v/>
      </c>
      <c r="U56" s="41" t="s">
        <v>1557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>
      <c r="B57" s="44">
        <v>49</v>
      </c>
      <c r="C57" s="45" t="s">
        <v>1095</v>
      </c>
      <c r="D57" s="46" t="s">
        <v>745</v>
      </c>
      <c r="E57" s="47" t="s">
        <v>762</v>
      </c>
      <c r="F57" s="48" t="s">
        <v>700</v>
      </c>
      <c r="G57" s="45" t="s">
        <v>140</v>
      </c>
      <c r="H57" s="82">
        <v>9.5</v>
      </c>
      <c r="I57" s="82">
        <v>7.5</v>
      </c>
      <c r="J57" s="49" t="s">
        <v>36</v>
      </c>
      <c r="K57" s="82">
        <v>7.5</v>
      </c>
      <c r="L57" s="54"/>
      <c r="M57" s="54"/>
      <c r="N57" s="54"/>
      <c r="O57" s="54"/>
      <c r="P57" s="80">
        <v>8</v>
      </c>
      <c r="Q57" s="51">
        <f t="shared" si="0"/>
        <v>8</v>
      </c>
      <c r="R57" s="52" t="str">
        <f t="shared" si="3"/>
        <v>B+</v>
      </c>
      <c r="S57" s="53" t="str">
        <f t="shared" si="1"/>
        <v>Khá</v>
      </c>
      <c r="T57" s="41" t="str">
        <f t="shared" si="4"/>
        <v/>
      </c>
      <c r="U57" s="41" t="s">
        <v>1557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>
      <c r="B58" s="44">
        <v>50</v>
      </c>
      <c r="C58" s="45" t="s">
        <v>1096</v>
      </c>
      <c r="D58" s="46" t="s">
        <v>1097</v>
      </c>
      <c r="E58" s="47" t="s">
        <v>765</v>
      </c>
      <c r="F58" s="48" t="s">
        <v>1098</v>
      </c>
      <c r="G58" s="45" t="s">
        <v>53</v>
      </c>
      <c r="H58" s="82">
        <v>10</v>
      </c>
      <c r="I58" s="82">
        <v>8</v>
      </c>
      <c r="J58" s="49" t="s">
        <v>36</v>
      </c>
      <c r="K58" s="82">
        <v>8</v>
      </c>
      <c r="L58" s="54"/>
      <c r="M58" s="54"/>
      <c r="N58" s="54"/>
      <c r="O58" s="54"/>
      <c r="P58" s="80">
        <v>7</v>
      </c>
      <c r="Q58" s="51">
        <f t="shared" si="0"/>
        <v>7.6</v>
      </c>
      <c r="R58" s="52" t="str">
        <f t="shared" si="3"/>
        <v>B</v>
      </c>
      <c r="S58" s="53" t="str">
        <f t="shared" si="1"/>
        <v>Khá</v>
      </c>
      <c r="T58" s="41" t="str">
        <f t="shared" si="4"/>
        <v/>
      </c>
      <c r="U58" s="41" t="s">
        <v>1557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>
      <c r="B59" s="44">
        <v>51</v>
      </c>
      <c r="C59" s="45" t="s">
        <v>1099</v>
      </c>
      <c r="D59" s="46" t="s">
        <v>332</v>
      </c>
      <c r="E59" s="47" t="s">
        <v>765</v>
      </c>
      <c r="F59" s="48" t="s">
        <v>792</v>
      </c>
      <c r="G59" s="45" t="s">
        <v>61</v>
      </c>
      <c r="H59" s="82">
        <v>9.5</v>
      </c>
      <c r="I59" s="82">
        <v>7.5</v>
      </c>
      <c r="J59" s="49" t="s">
        <v>36</v>
      </c>
      <c r="K59" s="82">
        <v>7.5</v>
      </c>
      <c r="L59" s="54"/>
      <c r="M59" s="54"/>
      <c r="N59" s="54"/>
      <c r="O59" s="54"/>
      <c r="P59" s="80">
        <v>8</v>
      </c>
      <c r="Q59" s="51">
        <f t="shared" si="0"/>
        <v>8</v>
      </c>
      <c r="R59" s="52" t="str">
        <f t="shared" si="3"/>
        <v>B+</v>
      </c>
      <c r="S59" s="53" t="str">
        <f t="shared" si="1"/>
        <v>Khá</v>
      </c>
      <c r="T59" s="41" t="str">
        <f t="shared" si="4"/>
        <v/>
      </c>
      <c r="U59" s="41" t="s">
        <v>1557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>
      <c r="B60" s="44">
        <v>52</v>
      </c>
      <c r="C60" s="45" t="s">
        <v>1100</v>
      </c>
      <c r="D60" s="46" t="s">
        <v>582</v>
      </c>
      <c r="E60" s="47" t="s">
        <v>1101</v>
      </c>
      <c r="F60" s="48" t="s">
        <v>869</v>
      </c>
      <c r="G60" s="45" t="s">
        <v>236</v>
      </c>
      <c r="H60" s="82">
        <v>9.5</v>
      </c>
      <c r="I60" s="82">
        <v>7.5</v>
      </c>
      <c r="J60" s="49" t="s">
        <v>36</v>
      </c>
      <c r="K60" s="82">
        <v>7.5</v>
      </c>
      <c r="L60" s="54"/>
      <c r="M60" s="54"/>
      <c r="N60" s="54"/>
      <c r="O60" s="54"/>
      <c r="P60" s="80">
        <v>7</v>
      </c>
      <c r="Q60" s="51">
        <f t="shared" si="0"/>
        <v>7.4</v>
      </c>
      <c r="R60" s="52" t="str">
        <f t="shared" si="3"/>
        <v>B</v>
      </c>
      <c r="S60" s="53" t="str">
        <f t="shared" si="1"/>
        <v>Khá</v>
      </c>
      <c r="T60" s="41" t="str">
        <f t="shared" si="4"/>
        <v/>
      </c>
      <c r="U60" s="41" t="s">
        <v>1557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>
      <c r="B61" s="44">
        <v>53</v>
      </c>
      <c r="C61" s="45" t="s">
        <v>1102</v>
      </c>
      <c r="D61" s="46" t="s">
        <v>1103</v>
      </c>
      <c r="E61" s="47" t="s">
        <v>231</v>
      </c>
      <c r="F61" s="48" t="s">
        <v>64</v>
      </c>
      <c r="G61" s="45" t="s">
        <v>140</v>
      </c>
      <c r="H61" s="82">
        <v>8</v>
      </c>
      <c r="I61" s="82">
        <v>7</v>
      </c>
      <c r="J61" s="49" t="s">
        <v>36</v>
      </c>
      <c r="K61" s="82">
        <v>7.5</v>
      </c>
      <c r="L61" s="54"/>
      <c r="M61" s="54"/>
      <c r="N61" s="54"/>
      <c r="O61" s="54"/>
      <c r="P61" s="80">
        <v>7</v>
      </c>
      <c r="Q61" s="51">
        <f t="shared" si="0"/>
        <v>7.2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41" t="s">
        <v>1557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>
      <c r="B62" s="44">
        <v>54</v>
      </c>
      <c r="C62" s="45" t="s">
        <v>1104</v>
      </c>
      <c r="D62" s="46" t="s">
        <v>1105</v>
      </c>
      <c r="E62" s="47" t="s">
        <v>231</v>
      </c>
      <c r="F62" s="48" t="s">
        <v>399</v>
      </c>
      <c r="G62" s="45" t="s">
        <v>140</v>
      </c>
      <c r="H62" s="82">
        <v>8</v>
      </c>
      <c r="I62" s="82">
        <v>7</v>
      </c>
      <c r="J62" s="49" t="s">
        <v>36</v>
      </c>
      <c r="K62" s="82">
        <v>7.5</v>
      </c>
      <c r="L62" s="54"/>
      <c r="M62" s="54"/>
      <c r="N62" s="54"/>
      <c r="O62" s="54"/>
      <c r="P62" s="80">
        <v>6</v>
      </c>
      <c r="Q62" s="51">
        <f t="shared" si="0"/>
        <v>6.6</v>
      </c>
      <c r="R62" s="52" t="str">
        <f t="shared" si="3"/>
        <v>C+</v>
      </c>
      <c r="S62" s="53" t="str">
        <f t="shared" si="1"/>
        <v>Trung bình</v>
      </c>
      <c r="T62" s="41" t="str">
        <f t="shared" si="4"/>
        <v/>
      </c>
      <c r="U62" s="41" t="s">
        <v>1557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>
      <c r="B63" s="44">
        <v>55</v>
      </c>
      <c r="C63" s="45" t="s">
        <v>1106</v>
      </c>
      <c r="D63" s="46" t="s">
        <v>259</v>
      </c>
      <c r="E63" s="47" t="s">
        <v>639</v>
      </c>
      <c r="F63" s="48" t="s">
        <v>437</v>
      </c>
      <c r="G63" s="45" t="s">
        <v>70</v>
      </c>
      <c r="H63" s="82">
        <v>8.5</v>
      </c>
      <c r="I63" s="82">
        <v>7</v>
      </c>
      <c r="J63" s="49" t="s">
        <v>36</v>
      </c>
      <c r="K63" s="82">
        <v>8</v>
      </c>
      <c r="L63" s="54"/>
      <c r="M63" s="54"/>
      <c r="N63" s="54"/>
      <c r="O63" s="54"/>
      <c r="P63" s="80">
        <v>4</v>
      </c>
      <c r="Q63" s="51">
        <f t="shared" si="0"/>
        <v>5.6</v>
      </c>
      <c r="R63" s="52" t="str">
        <f t="shared" si="3"/>
        <v>C</v>
      </c>
      <c r="S63" s="53" t="str">
        <f t="shared" si="1"/>
        <v>Trung bình</v>
      </c>
      <c r="T63" s="41" t="str">
        <f t="shared" si="4"/>
        <v/>
      </c>
      <c r="U63" s="41" t="s">
        <v>1557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>
      <c r="B64" s="44">
        <v>56</v>
      </c>
      <c r="C64" s="45" t="s">
        <v>1107</v>
      </c>
      <c r="D64" s="46" t="s">
        <v>177</v>
      </c>
      <c r="E64" s="47" t="s">
        <v>254</v>
      </c>
      <c r="F64" s="48" t="s">
        <v>931</v>
      </c>
      <c r="G64" s="45" t="s">
        <v>70</v>
      </c>
      <c r="H64" s="82">
        <v>8</v>
      </c>
      <c r="I64" s="82">
        <v>7</v>
      </c>
      <c r="J64" s="49" t="s">
        <v>36</v>
      </c>
      <c r="K64" s="82">
        <v>7</v>
      </c>
      <c r="L64" s="54"/>
      <c r="M64" s="54"/>
      <c r="N64" s="54"/>
      <c r="O64" s="54"/>
      <c r="P64" s="80">
        <v>8</v>
      </c>
      <c r="Q64" s="51">
        <f t="shared" si="0"/>
        <v>7.7</v>
      </c>
      <c r="R64" s="52" t="str">
        <f t="shared" si="3"/>
        <v>B</v>
      </c>
      <c r="S64" s="53" t="str">
        <f t="shared" si="1"/>
        <v>Khá</v>
      </c>
      <c r="T64" s="41" t="str">
        <f t="shared" si="4"/>
        <v/>
      </c>
      <c r="U64" s="41" t="s">
        <v>1557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>
      <c r="B65" s="44">
        <v>57</v>
      </c>
      <c r="C65" s="45" t="s">
        <v>1108</v>
      </c>
      <c r="D65" s="46" t="s">
        <v>1109</v>
      </c>
      <c r="E65" s="47" t="s">
        <v>1110</v>
      </c>
      <c r="F65" s="48" t="s">
        <v>1111</v>
      </c>
      <c r="G65" s="45" t="s">
        <v>53</v>
      </c>
      <c r="H65" s="82">
        <v>5</v>
      </c>
      <c r="I65" s="82">
        <v>7</v>
      </c>
      <c r="J65" s="49" t="s">
        <v>36</v>
      </c>
      <c r="K65" s="82">
        <v>6.5</v>
      </c>
      <c r="L65" s="54"/>
      <c r="M65" s="54"/>
      <c r="N65" s="54"/>
      <c r="O65" s="54"/>
      <c r="P65" s="80">
        <v>5</v>
      </c>
      <c r="Q65" s="51">
        <f t="shared" si="0"/>
        <v>5.5</v>
      </c>
      <c r="R65" s="52" t="str">
        <f t="shared" si="3"/>
        <v>C</v>
      </c>
      <c r="S65" s="53" t="str">
        <f t="shared" si="1"/>
        <v>Trung bình</v>
      </c>
      <c r="T65" s="41" t="str">
        <f t="shared" si="4"/>
        <v/>
      </c>
      <c r="U65" s="41" t="s">
        <v>1557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>
      <c r="B66" s="44">
        <v>58</v>
      </c>
      <c r="C66" s="45" t="s">
        <v>1112</v>
      </c>
      <c r="D66" s="46" t="s">
        <v>155</v>
      </c>
      <c r="E66" s="47" t="s">
        <v>1113</v>
      </c>
      <c r="F66" s="48" t="s">
        <v>786</v>
      </c>
      <c r="G66" s="45" t="s">
        <v>236</v>
      </c>
      <c r="H66" s="82">
        <v>9.5</v>
      </c>
      <c r="I66" s="82">
        <v>7.5</v>
      </c>
      <c r="J66" s="49" t="s">
        <v>36</v>
      </c>
      <c r="K66" s="82">
        <v>8.5</v>
      </c>
      <c r="L66" s="54"/>
      <c r="M66" s="54"/>
      <c r="N66" s="54"/>
      <c r="O66" s="54"/>
      <c r="P66" s="80">
        <v>7</v>
      </c>
      <c r="Q66" s="51">
        <f t="shared" si="0"/>
        <v>7.6</v>
      </c>
      <c r="R66" s="52" t="str">
        <f t="shared" si="3"/>
        <v>B</v>
      </c>
      <c r="S66" s="53" t="str">
        <f t="shared" si="1"/>
        <v>Khá</v>
      </c>
      <c r="T66" s="41" t="str">
        <f t="shared" si="4"/>
        <v/>
      </c>
      <c r="U66" s="41" t="s">
        <v>1557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>
      <c r="B67" s="44">
        <v>59</v>
      </c>
      <c r="C67" s="45" t="s">
        <v>1114</v>
      </c>
      <c r="D67" s="46" t="s">
        <v>92</v>
      </c>
      <c r="E67" s="47" t="s">
        <v>1115</v>
      </c>
      <c r="F67" s="48" t="s">
        <v>474</v>
      </c>
      <c r="G67" s="45" t="s">
        <v>236</v>
      </c>
      <c r="H67" s="82">
        <v>9.5</v>
      </c>
      <c r="I67" s="82">
        <v>7.5</v>
      </c>
      <c r="J67" s="49" t="s">
        <v>36</v>
      </c>
      <c r="K67" s="82">
        <v>7.5</v>
      </c>
      <c r="L67" s="54"/>
      <c r="M67" s="54"/>
      <c r="N67" s="54"/>
      <c r="O67" s="54"/>
      <c r="P67" s="80">
        <v>7</v>
      </c>
      <c r="Q67" s="51">
        <f t="shared" si="0"/>
        <v>7.4</v>
      </c>
      <c r="R67" s="52" t="str">
        <f t="shared" si="3"/>
        <v>B</v>
      </c>
      <c r="S67" s="53" t="str">
        <f t="shared" si="1"/>
        <v>Khá</v>
      </c>
      <c r="T67" s="41" t="str">
        <f t="shared" si="4"/>
        <v/>
      </c>
      <c r="U67" s="41" t="s">
        <v>1557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>
      <c r="B68" s="44">
        <v>60</v>
      </c>
      <c r="C68" s="45" t="s">
        <v>1116</v>
      </c>
      <c r="D68" s="46" t="s">
        <v>471</v>
      </c>
      <c r="E68" s="47" t="s">
        <v>807</v>
      </c>
      <c r="F68" s="48" t="s">
        <v>163</v>
      </c>
      <c r="G68" s="45" t="s">
        <v>236</v>
      </c>
      <c r="H68" s="82">
        <v>9.5</v>
      </c>
      <c r="I68" s="82">
        <v>8</v>
      </c>
      <c r="J68" s="49" t="s">
        <v>36</v>
      </c>
      <c r="K68" s="82">
        <v>9</v>
      </c>
      <c r="L68" s="54"/>
      <c r="M68" s="54"/>
      <c r="N68" s="54"/>
      <c r="O68" s="54"/>
      <c r="P68" s="80">
        <v>7</v>
      </c>
      <c r="Q68" s="51">
        <f t="shared" si="0"/>
        <v>7.8</v>
      </c>
      <c r="R68" s="52" t="str">
        <f t="shared" si="3"/>
        <v>B</v>
      </c>
      <c r="S68" s="53" t="str">
        <f t="shared" si="1"/>
        <v>Khá</v>
      </c>
      <c r="T68" s="41" t="str">
        <f t="shared" si="4"/>
        <v/>
      </c>
      <c r="U68" s="41" t="s">
        <v>1557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>
      <c r="B69" s="44">
        <v>61</v>
      </c>
      <c r="C69" s="45" t="s">
        <v>1117</v>
      </c>
      <c r="D69" s="46" t="s">
        <v>85</v>
      </c>
      <c r="E69" s="47" t="s">
        <v>280</v>
      </c>
      <c r="F69" s="48" t="s">
        <v>240</v>
      </c>
      <c r="G69" s="45" t="s">
        <v>236</v>
      </c>
      <c r="H69" s="82">
        <v>9.5</v>
      </c>
      <c r="I69" s="82">
        <v>7.5</v>
      </c>
      <c r="J69" s="49" t="s">
        <v>36</v>
      </c>
      <c r="K69" s="82">
        <v>8.5</v>
      </c>
      <c r="L69" s="54"/>
      <c r="M69" s="54"/>
      <c r="N69" s="54"/>
      <c r="O69" s="54"/>
      <c r="P69" s="80">
        <v>7</v>
      </c>
      <c r="Q69" s="51">
        <f t="shared" si="0"/>
        <v>7.6</v>
      </c>
      <c r="R69" s="52" t="str">
        <f t="shared" si="3"/>
        <v>B</v>
      </c>
      <c r="S69" s="53" t="str">
        <f t="shared" si="1"/>
        <v>Khá</v>
      </c>
      <c r="T69" s="41" t="str">
        <f t="shared" si="4"/>
        <v/>
      </c>
      <c r="U69" s="41" t="s">
        <v>1557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>
      <c r="B70" s="44">
        <v>62</v>
      </c>
      <c r="C70" s="45" t="s">
        <v>1118</v>
      </c>
      <c r="D70" s="46" t="s">
        <v>629</v>
      </c>
      <c r="E70" s="47" t="s">
        <v>280</v>
      </c>
      <c r="F70" s="48" t="s">
        <v>941</v>
      </c>
      <c r="G70" s="45" t="s">
        <v>70</v>
      </c>
      <c r="H70" s="82">
        <v>8</v>
      </c>
      <c r="I70" s="82">
        <v>9</v>
      </c>
      <c r="J70" s="49" t="s">
        <v>36</v>
      </c>
      <c r="K70" s="82">
        <v>7.5</v>
      </c>
      <c r="L70" s="54"/>
      <c r="M70" s="54"/>
      <c r="N70" s="54"/>
      <c r="O70" s="54"/>
      <c r="P70" s="80">
        <v>8</v>
      </c>
      <c r="Q70" s="51">
        <f t="shared" si="0"/>
        <v>8</v>
      </c>
      <c r="R70" s="52" t="str">
        <f t="shared" si="3"/>
        <v>B+</v>
      </c>
      <c r="S70" s="53" t="str">
        <f t="shared" si="1"/>
        <v>Khá</v>
      </c>
      <c r="T70" s="41" t="str">
        <f t="shared" si="4"/>
        <v/>
      </c>
      <c r="U70" s="41" t="s">
        <v>1557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>
      <c r="B71" s="44">
        <v>63</v>
      </c>
      <c r="C71" s="45" t="s">
        <v>1119</v>
      </c>
      <c r="D71" s="46" t="s">
        <v>1120</v>
      </c>
      <c r="E71" s="47" t="s">
        <v>284</v>
      </c>
      <c r="F71" s="48" t="s">
        <v>657</v>
      </c>
      <c r="G71" s="45" t="s">
        <v>150</v>
      </c>
      <c r="H71" s="82">
        <v>8.5</v>
      </c>
      <c r="I71" s="82">
        <v>7</v>
      </c>
      <c r="J71" s="49" t="s">
        <v>36</v>
      </c>
      <c r="K71" s="82">
        <v>6.5</v>
      </c>
      <c r="L71" s="54"/>
      <c r="M71" s="54"/>
      <c r="N71" s="54"/>
      <c r="O71" s="54"/>
      <c r="P71" s="80">
        <v>9</v>
      </c>
      <c r="Q71" s="51">
        <f t="shared" si="0"/>
        <v>8.3000000000000007</v>
      </c>
      <c r="R71" s="52" t="str">
        <f t="shared" si="3"/>
        <v>B+</v>
      </c>
      <c r="S71" s="53" t="str">
        <f t="shared" si="1"/>
        <v>Khá</v>
      </c>
      <c r="T71" s="41" t="str">
        <f t="shared" si="4"/>
        <v/>
      </c>
      <c r="U71" s="41" t="s">
        <v>1557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18.75" customHeight="1">
      <c r="B72" s="44">
        <v>64</v>
      </c>
      <c r="C72" s="45" t="s">
        <v>1121</v>
      </c>
      <c r="D72" s="46" t="s">
        <v>107</v>
      </c>
      <c r="E72" s="47" t="s">
        <v>288</v>
      </c>
      <c r="F72" s="48" t="s">
        <v>494</v>
      </c>
      <c r="G72" s="45" t="s">
        <v>53</v>
      </c>
      <c r="H72" s="82">
        <v>9.5</v>
      </c>
      <c r="I72" s="82">
        <v>7.5</v>
      </c>
      <c r="J72" s="49" t="s">
        <v>36</v>
      </c>
      <c r="K72" s="82">
        <v>6.5</v>
      </c>
      <c r="L72" s="54"/>
      <c r="M72" s="54"/>
      <c r="N72" s="54"/>
      <c r="O72" s="54"/>
      <c r="P72" s="80">
        <v>6</v>
      </c>
      <c r="Q72" s="51">
        <f t="shared" si="0"/>
        <v>6.6</v>
      </c>
      <c r="R72" s="52" t="str">
        <f t="shared" si="3"/>
        <v>C+</v>
      </c>
      <c r="S72" s="53" t="str">
        <f t="shared" si="1"/>
        <v>Trung bình</v>
      </c>
      <c r="T72" s="41" t="str">
        <f t="shared" si="4"/>
        <v/>
      </c>
      <c r="U72" s="41" t="s">
        <v>1557</v>
      </c>
      <c r="V72" s="71"/>
      <c r="W72" s="4"/>
      <c r="X72" s="43" t="str">
        <f t="shared" si="2"/>
        <v>Đạt</v>
      </c>
      <c r="Y72" s="4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61"/>
    </row>
    <row r="73" spans="1:40" ht="18.75" customHeight="1">
      <c r="B73" s="44">
        <v>65</v>
      </c>
      <c r="C73" s="45" t="s">
        <v>1122</v>
      </c>
      <c r="D73" s="46" t="s">
        <v>249</v>
      </c>
      <c r="E73" s="47" t="s">
        <v>288</v>
      </c>
      <c r="F73" s="48" t="s">
        <v>794</v>
      </c>
      <c r="G73" s="45" t="s">
        <v>150</v>
      </c>
      <c r="H73" s="82">
        <v>7.5</v>
      </c>
      <c r="I73" s="82">
        <v>7</v>
      </c>
      <c r="J73" s="49" t="s">
        <v>36</v>
      </c>
      <c r="K73" s="82">
        <v>6.5</v>
      </c>
      <c r="L73" s="54"/>
      <c r="M73" s="54"/>
      <c r="N73" s="54"/>
      <c r="O73" s="54"/>
      <c r="P73" s="80">
        <v>4</v>
      </c>
      <c r="Q73" s="51">
        <f t="shared" ref="Q73:Q78" si="5">ROUND(SUMPRODUCT(H73:P73,$H$8:$P$8)/100,1)</f>
        <v>5.2</v>
      </c>
      <c r="R73" s="52" t="str">
        <f t="shared" si="3"/>
        <v>D+</v>
      </c>
      <c r="S73" s="53" t="str">
        <f t="shared" si="1"/>
        <v>Trung bình yếu</v>
      </c>
      <c r="T73" s="41" t="str">
        <f t="shared" si="4"/>
        <v/>
      </c>
      <c r="U73" s="41" t="s">
        <v>1557</v>
      </c>
      <c r="V73" s="71"/>
      <c r="W73" s="4"/>
      <c r="X73" s="43" t="str">
        <f t="shared" si="2"/>
        <v>Đạt</v>
      </c>
      <c r="Y73" s="4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61"/>
    </row>
    <row r="74" spans="1:40" ht="18.75" customHeight="1">
      <c r="B74" s="44">
        <v>66</v>
      </c>
      <c r="C74" s="45" t="s">
        <v>1123</v>
      </c>
      <c r="D74" s="46" t="s">
        <v>111</v>
      </c>
      <c r="E74" s="47" t="s">
        <v>288</v>
      </c>
      <c r="F74" s="48" t="s">
        <v>1124</v>
      </c>
      <c r="G74" s="45" t="s">
        <v>70</v>
      </c>
      <c r="H74" s="82">
        <v>9.5</v>
      </c>
      <c r="I74" s="82">
        <v>7.5</v>
      </c>
      <c r="J74" s="49" t="s">
        <v>36</v>
      </c>
      <c r="K74" s="82">
        <v>6.5</v>
      </c>
      <c r="L74" s="54"/>
      <c r="M74" s="54"/>
      <c r="N74" s="54"/>
      <c r="O74" s="54"/>
      <c r="P74" s="80">
        <v>8</v>
      </c>
      <c r="Q74" s="51">
        <f t="shared" si="5"/>
        <v>7.8</v>
      </c>
      <c r="R74" s="52" t="str">
        <f t="shared" si="3"/>
        <v>B</v>
      </c>
      <c r="S74" s="53" t="str">
        <f t="shared" si="1"/>
        <v>Khá</v>
      </c>
      <c r="T74" s="41" t="str">
        <f t="shared" si="4"/>
        <v/>
      </c>
      <c r="U74" s="41" t="s">
        <v>1557</v>
      </c>
      <c r="V74" s="71"/>
      <c r="W74" s="4"/>
      <c r="X74" s="43" t="str">
        <f t="shared" ref="X74:X78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61"/>
    </row>
    <row r="75" spans="1:40" ht="18.75" customHeight="1">
      <c r="B75" s="44">
        <v>67</v>
      </c>
      <c r="C75" s="45" t="s">
        <v>1125</v>
      </c>
      <c r="D75" s="46" t="s">
        <v>1126</v>
      </c>
      <c r="E75" s="47" t="s">
        <v>1127</v>
      </c>
      <c r="F75" s="48" t="s">
        <v>1047</v>
      </c>
      <c r="G75" s="45" t="s">
        <v>53</v>
      </c>
      <c r="H75" s="82">
        <v>10</v>
      </c>
      <c r="I75" s="82">
        <v>8</v>
      </c>
      <c r="J75" s="49" t="s">
        <v>36</v>
      </c>
      <c r="K75" s="82">
        <v>8</v>
      </c>
      <c r="L75" s="54"/>
      <c r="M75" s="54"/>
      <c r="N75" s="54"/>
      <c r="O75" s="54"/>
      <c r="P75" s="80">
        <v>7</v>
      </c>
      <c r="Q75" s="51">
        <f t="shared" si="5"/>
        <v>7.6</v>
      </c>
      <c r="R75" s="52" t="str">
        <f t="shared" si="3"/>
        <v>B</v>
      </c>
      <c r="S75" s="53" t="str">
        <f t="shared" si="1"/>
        <v>Khá</v>
      </c>
      <c r="T75" s="41" t="str">
        <f t="shared" ref="T75:T78" si="7">+IF(OR($H75=0,$I75=0,$J75=0,$K75=0),"Không đủ ĐKDT",IF(AND(P75=0,Q75&gt;=4),"Không đạt",""))</f>
        <v/>
      </c>
      <c r="U75" s="41" t="s">
        <v>1557</v>
      </c>
      <c r="V75" s="71"/>
      <c r="W75" s="4"/>
      <c r="X75" s="43" t="str">
        <f t="shared" si="6"/>
        <v>Đạt</v>
      </c>
      <c r="Y75" s="4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61"/>
    </row>
    <row r="76" spans="1:40" ht="18.75" customHeight="1">
      <c r="B76" s="44">
        <v>68</v>
      </c>
      <c r="C76" s="45" t="s">
        <v>1128</v>
      </c>
      <c r="D76" s="46" t="s">
        <v>249</v>
      </c>
      <c r="E76" s="47" t="s">
        <v>297</v>
      </c>
      <c r="F76" s="48" t="s">
        <v>1129</v>
      </c>
      <c r="G76" s="45" t="s">
        <v>70</v>
      </c>
      <c r="H76" s="82">
        <v>9.5</v>
      </c>
      <c r="I76" s="82">
        <v>7.5</v>
      </c>
      <c r="J76" s="49" t="s">
        <v>36</v>
      </c>
      <c r="K76" s="82">
        <v>6.5</v>
      </c>
      <c r="L76" s="54"/>
      <c r="M76" s="54"/>
      <c r="N76" s="54"/>
      <c r="O76" s="54"/>
      <c r="P76" s="80">
        <v>8</v>
      </c>
      <c r="Q76" s="51">
        <f t="shared" si="5"/>
        <v>7.8</v>
      </c>
      <c r="R76" s="52" t="str">
        <f t="shared" si="3"/>
        <v>B</v>
      </c>
      <c r="S76" s="53" t="str">
        <f t="shared" si="1"/>
        <v>Khá</v>
      </c>
      <c r="T76" s="41" t="str">
        <f t="shared" si="7"/>
        <v/>
      </c>
      <c r="U76" s="41" t="s">
        <v>1557</v>
      </c>
      <c r="V76" s="71"/>
      <c r="W76" s="4"/>
      <c r="X76" s="43" t="str">
        <f t="shared" si="6"/>
        <v>Đạt</v>
      </c>
      <c r="Y76" s="4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61"/>
    </row>
    <row r="77" spans="1:40" ht="18.75" customHeight="1">
      <c r="B77" s="44">
        <v>69</v>
      </c>
      <c r="C77" s="45" t="s">
        <v>1130</v>
      </c>
      <c r="D77" s="46" t="s">
        <v>1131</v>
      </c>
      <c r="E77" s="47" t="s">
        <v>496</v>
      </c>
      <c r="F77" s="48" t="s">
        <v>704</v>
      </c>
      <c r="G77" s="45" t="s">
        <v>70</v>
      </c>
      <c r="H77" s="82">
        <v>9.5</v>
      </c>
      <c r="I77" s="82">
        <v>7.5</v>
      </c>
      <c r="J77" s="49" t="s">
        <v>36</v>
      </c>
      <c r="K77" s="82">
        <v>6.5</v>
      </c>
      <c r="L77" s="54"/>
      <c r="M77" s="54"/>
      <c r="N77" s="54"/>
      <c r="O77" s="54"/>
      <c r="P77" s="80">
        <v>8</v>
      </c>
      <c r="Q77" s="51">
        <f t="shared" si="5"/>
        <v>7.8</v>
      </c>
      <c r="R77" s="52" t="str">
        <f t="shared" si="3"/>
        <v>B</v>
      </c>
      <c r="S77" s="53" t="str">
        <f t="shared" si="1"/>
        <v>Khá</v>
      </c>
      <c r="T77" s="41" t="str">
        <f t="shared" si="7"/>
        <v/>
      </c>
      <c r="U77" s="41" t="s">
        <v>1557</v>
      </c>
      <c r="V77" s="71"/>
      <c r="W77" s="4"/>
      <c r="X77" s="43" t="str">
        <f t="shared" si="6"/>
        <v>Đạt</v>
      </c>
      <c r="Y77" s="43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61"/>
    </row>
    <row r="78" spans="1:40" ht="18.75" customHeight="1">
      <c r="B78" s="44">
        <v>70</v>
      </c>
      <c r="C78" s="45" t="s">
        <v>1132</v>
      </c>
      <c r="D78" s="46" t="s">
        <v>219</v>
      </c>
      <c r="E78" s="47" t="s">
        <v>1133</v>
      </c>
      <c r="F78" s="48" t="s">
        <v>574</v>
      </c>
      <c r="G78" s="45" t="s">
        <v>135</v>
      </c>
      <c r="H78" s="82">
        <v>9.5</v>
      </c>
      <c r="I78" s="82">
        <v>7.5</v>
      </c>
      <c r="J78" s="49" t="s">
        <v>36</v>
      </c>
      <c r="K78" s="82">
        <v>8</v>
      </c>
      <c r="L78" s="54"/>
      <c r="M78" s="54"/>
      <c r="N78" s="54"/>
      <c r="O78" s="54"/>
      <c r="P78" s="80">
        <v>7</v>
      </c>
      <c r="Q78" s="51">
        <f t="shared" si="5"/>
        <v>7.5</v>
      </c>
      <c r="R78" s="52" t="str">
        <f t="shared" si="3"/>
        <v>B</v>
      </c>
      <c r="S78" s="53" t="str">
        <f t="shared" si="1"/>
        <v>Khá</v>
      </c>
      <c r="T78" s="41" t="str">
        <f t="shared" si="7"/>
        <v/>
      </c>
      <c r="U78" s="41" t="s">
        <v>1557</v>
      </c>
      <c r="V78" s="71"/>
      <c r="W78" s="4"/>
      <c r="X78" s="43" t="str">
        <f t="shared" si="6"/>
        <v>Đạt</v>
      </c>
      <c r="Y78" s="43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61"/>
    </row>
    <row r="79" spans="1:40" ht="7.5" customHeight="1">
      <c r="A79" s="61"/>
      <c r="B79" s="62"/>
      <c r="C79" s="63"/>
      <c r="D79" s="63"/>
      <c r="E79" s="64"/>
      <c r="F79" s="64"/>
      <c r="G79" s="64"/>
      <c r="H79" s="65"/>
      <c r="I79" s="66"/>
      <c r="J79" s="66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4"/>
    </row>
    <row r="80" spans="1:40" ht="16.5">
      <c r="A80" s="61"/>
      <c r="B80" s="123" t="s">
        <v>37</v>
      </c>
      <c r="C80" s="123"/>
      <c r="D80" s="63"/>
      <c r="E80" s="64"/>
      <c r="F80" s="64"/>
      <c r="G80" s="64"/>
      <c r="H80" s="65"/>
      <c r="I80" s="66"/>
      <c r="J80" s="66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4"/>
    </row>
    <row r="81" spans="1:23" ht="16.5" customHeight="1">
      <c r="A81" s="61"/>
      <c r="B81" s="68" t="s">
        <v>38</v>
      </c>
      <c r="C81" s="68"/>
      <c r="D81" s="69">
        <f>+$AA$7</f>
        <v>70</v>
      </c>
      <c r="E81" s="70" t="s">
        <v>39</v>
      </c>
      <c r="F81" s="70"/>
      <c r="G81" s="110" t="s">
        <v>40</v>
      </c>
      <c r="H81" s="110"/>
      <c r="I81" s="110"/>
      <c r="J81" s="110"/>
      <c r="K81" s="110"/>
      <c r="L81" s="110"/>
      <c r="M81" s="110"/>
      <c r="N81" s="110"/>
      <c r="O81" s="110"/>
      <c r="P81" s="71">
        <f>$AA$7 -COUNTIF($T$8:$T$223,"Vắng") -COUNTIF($T$8:$T$223,"Vắng có phép") - COUNTIF($T$8:$T$223,"Đình chỉ thi") - COUNTIF($T$8:$T$223,"Không đủ ĐKDT")</f>
        <v>70</v>
      </c>
      <c r="Q81" s="71"/>
      <c r="R81" s="72"/>
      <c r="S81" s="73"/>
      <c r="T81" s="73" t="s">
        <v>39</v>
      </c>
      <c r="U81" s="73"/>
      <c r="V81" s="73"/>
      <c r="W81" s="4"/>
    </row>
    <row r="82" spans="1:23" ht="16.5" customHeight="1">
      <c r="A82" s="61"/>
      <c r="B82" s="68" t="s">
        <v>41</v>
      </c>
      <c r="C82" s="68"/>
      <c r="D82" s="69">
        <f>+$AL$7</f>
        <v>70</v>
      </c>
      <c r="E82" s="70" t="s">
        <v>39</v>
      </c>
      <c r="F82" s="70"/>
      <c r="G82" s="110" t="s">
        <v>42</v>
      </c>
      <c r="H82" s="110"/>
      <c r="I82" s="110"/>
      <c r="J82" s="110"/>
      <c r="K82" s="110"/>
      <c r="L82" s="110"/>
      <c r="M82" s="110"/>
      <c r="N82" s="110"/>
      <c r="O82" s="110"/>
      <c r="P82" s="74">
        <f>COUNTIF($T$8:$T$99,"Vắng")</f>
        <v>0</v>
      </c>
      <c r="Q82" s="74"/>
      <c r="R82" s="75"/>
      <c r="S82" s="73"/>
      <c r="T82" s="73" t="s">
        <v>39</v>
      </c>
      <c r="U82" s="73"/>
      <c r="V82" s="73"/>
      <c r="W82" s="4"/>
    </row>
    <row r="83" spans="1:23" ht="16.5" customHeight="1">
      <c r="A83" s="61"/>
      <c r="B83" s="68" t="s">
        <v>43</v>
      </c>
      <c r="C83" s="68"/>
      <c r="D83" s="76">
        <f>COUNTIF(X9:X78,"Học lại")</f>
        <v>0</v>
      </c>
      <c r="E83" s="70" t="s">
        <v>39</v>
      </c>
      <c r="F83" s="70"/>
      <c r="G83" s="110" t="s">
        <v>44</v>
      </c>
      <c r="H83" s="110"/>
      <c r="I83" s="110"/>
      <c r="J83" s="110"/>
      <c r="K83" s="110"/>
      <c r="L83" s="110"/>
      <c r="M83" s="110"/>
      <c r="N83" s="110"/>
      <c r="O83" s="110"/>
      <c r="P83" s="71">
        <f>COUNTIF($T$8:$T$99,"Vắng có phép")</f>
        <v>0</v>
      </c>
      <c r="Q83" s="71"/>
      <c r="R83" s="72"/>
      <c r="S83" s="73"/>
      <c r="T83" s="73" t="s">
        <v>39</v>
      </c>
      <c r="U83" s="73"/>
      <c r="V83" s="73"/>
      <c r="W83" s="4"/>
    </row>
    <row r="84" spans="1:23" ht="3" customHeight="1">
      <c r="A84" s="61"/>
      <c r="B84" s="62"/>
      <c r="C84" s="63"/>
      <c r="D84" s="63"/>
      <c r="E84" s="64"/>
      <c r="F84" s="64"/>
      <c r="G84" s="64"/>
      <c r="H84" s="65"/>
      <c r="I84" s="66"/>
      <c r="J84" s="66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4"/>
    </row>
    <row r="85" spans="1:23">
      <c r="B85" s="77" t="s">
        <v>45</v>
      </c>
      <c r="C85" s="77"/>
      <c r="D85" s="78">
        <f>COUNTIF(X9:X78,"Thi lại")</f>
        <v>0</v>
      </c>
      <c r="E85" s="79" t="s">
        <v>39</v>
      </c>
      <c r="F85" s="4"/>
      <c r="G85" s="4"/>
      <c r="H85" s="4"/>
      <c r="I85" s="4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91"/>
      <c r="V85" s="91"/>
      <c r="W85" s="4"/>
    </row>
    <row r="86" spans="1:23">
      <c r="B86" s="77"/>
      <c r="C86" s="77"/>
      <c r="D86" s="78"/>
      <c r="E86" s="79"/>
      <c r="F86" s="4"/>
      <c r="G86" s="4"/>
      <c r="H86" s="4"/>
      <c r="I86" s="4"/>
      <c r="J86" s="111" t="s">
        <v>1562</v>
      </c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91"/>
      <c r="V86" s="91"/>
      <c r="W86" s="4"/>
    </row>
  </sheetData>
  <sheetProtection formatCells="0" formatColumns="0" formatRows="0" insertColumns="0" insertRows="0" insertHyperlinks="0" deleteColumns="0" deleteRows="0" sort="0" autoFilter="0" pivotTables="0"/>
  <autoFilter ref="A7:AN78">
    <filterColumn colId="3" showButton="0"/>
  </autoFilter>
  <mergeCells count="43">
    <mergeCell ref="H1:U1"/>
    <mergeCell ref="H2:U2"/>
    <mergeCell ref="S6:S7"/>
    <mergeCell ref="G82:O82"/>
    <mergeCell ref="M6:N6"/>
    <mergeCell ref="O6:O7"/>
    <mergeCell ref="P6:P7"/>
    <mergeCell ref="Q6:Q8"/>
    <mergeCell ref="B8:G8"/>
    <mergeCell ref="B80:C80"/>
    <mergeCell ref="G81:O81"/>
    <mergeCell ref="G83:O83"/>
    <mergeCell ref="J85:T85"/>
    <mergeCell ref="J86:T86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U6:U8"/>
    <mergeCell ref="R6:R7"/>
  </mergeCells>
  <conditionalFormatting sqref="H9:P78">
    <cfRule type="cellIs" dxfId="29" priority="8" operator="greaterThan">
      <formula>10</formula>
    </cfRule>
  </conditionalFormatting>
  <conditionalFormatting sqref="C1:C1048576">
    <cfRule type="duplicateValues" dxfId="28" priority="7"/>
  </conditionalFormatting>
  <conditionalFormatting sqref="P9:P78">
    <cfRule type="cellIs" dxfId="27" priority="4" operator="greaterThan">
      <formula>10</formula>
    </cfRule>
    <cfRule type="cellIs" dxfId="26" priority="5" operator="greaterThan">
      <formula>10</formula>
    </cfRule>
    <cfRule type="cellIs" dxfId="25" priority="6" operator="greaterThan">
      <formula>10</formula>
    </cfRule>
  </conditionalFormatting>
  <conditionalFormatting sqref="H9:K78">
    <cfRule type="cellIs" dxfId="24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83 AN2:AN7 X9:Y78 Z9 Z2:AM2 Y3:AM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N82"/>
  <sheetViews>
    <sheetView topLeftCell="B1" workbookViewId="0">
      <pane ySplit="2" topLeftCell="A3" activePane="bottomLeft" state="frozen"/>
      <selection activeCell="P9" sqref="P9"/>
      <selection pane="bottomLeft" activeCell="D3" sqref="D3:O3"/>
    </sheetView>
  </sheetViews>
  <sheetFormatPr defaultRowHeight="15.75"/>
  <cols>
    <col min="1" max="1" width="0.5" style="1" customWidth="1"/>
    <col min="2" max="2" width="4" style="1" customWidth="1"/>
    <col min="3" max="3" width="10.625" style="1" customWidth="1"/>
    <col min="4" max="4" width="16.125" style="1" customWidth="1"/>
    <col min="5" max="5" width="11.25" style="1" customWidth="1"/>
    <col min="6" max="6" width="9.375" style="1" hidden="1" customWidth="1"/>
    <col min="7" max="7" width="11.3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" style="1" hidden="1" customWidth="1"/>
    <col min="15" max="15" width="7.375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3.25" style="1" customWidth="1"/>
    <col min="21" max="21" width="6.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>
      <c r="B1" s="100" t="s">
        <v>0</v>
      </c>
      <c r="C1" s="100"/>
      <c r="D1" s="100"/>
      <c r="E1" s="100"/>
      <c r="F1" s="100"/>
      <c r="G1" s="100"/>
      <c r="H1" s="124" t="s">
        <v>1560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96"/>
      <c r="W1" s="4"/>
    </row>
    <row r="2" spans="2:40" ht="25.5" customHeight="1">
      <c r="B2" s="101" t="s">
        <v>1</v>
      </c>
      <c r="C2" s="101"/>
      <c r="D2" s="101"/>
      <c r="E2" s="101"/>
      <c r="F2" s="101"/>
      <c r="G2" s="101"/>
      <c r="H2" s="125" t="s">
        <v>46</v>
      </c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986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>
      <c r="B4" s="112" t="s">
        <v>11</v>
      </c>
      <c r="C4" s="112"/>
      <c r="D4" s="10">
        <v>3</v>
      </c>
      <c r="G4" s="113" t="s">
        <v>663</v>
      </c>
      <c r="H4" s="113"/>
      <c r="I4" s="113"/>
      <c r="J4" s="113"/>
      <c r="K4" s="113"/>
      <c r="L4" s="113"/>
      <c r="M4" s="113"/>
      <c r="N4" s="113"/>
      <c r="O4" s="113"/>
      <c r="P4" s="113" t="s">
        <v>304</v>
      </c>
      <c r="Q4" s="113"/>
      <c r="R4" s="113"/>
      <c r="S4" s="113"/>
      <c r="T4" s="113"/>
      <c r="U4" s="113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>
      <c r="B6" s="107" t="s">
        <v>12</v>
      </c>
      <c r="C6" s="114" t="s">
        <v>13</v>
      </c>
      <c r="D6" s="116" t="s">
        <v>14</v>
      </c>
      <c r="E6" s="117"/>
      <c r="F6" s="107" t="s">
        <v>15</v>
      </c>
      <c r="G6" s="107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0" t="s">
        <v>21</v>
      </c>
      <c r="N6" s="121"/>
      <c r="O6" s="103" t="s">
        <v>22</v>
      </c>
      <c r="P6" s="103" t="s">
        <v>23</v>
      </c>
      <c r="Q6" s="107" t="s">
        <v>24</v>
      </c>
      <c r="R6" s="103" t="s">
        <v>25</v>
      </c>
      <c r="S6" s="107" t="s">
        <v>26</v>
      </c>
      <c r="T6" s="107" t="s">
        <v>27</v>
      </c>
      <c r="U6" s="107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>
      <c r="B7" s="109"/>
      <c r="C7" s="115"/>
      <c r="D7" s="118"/>
      <c r="E7" s="119"/>
      <c r="F7" s="109"/>
      <c r="G7" s="109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08"/>
      <c r="R7" s="103"/>
      <c r="S7" s="109"/>
      <c r="T7" s="108"/>
      <c r="U7" s="108"/>
      <c r="V7" s="88"/>
      <c r="X7" s="17"/>
      <c r="Y7" s="18" t="str">
        <f>+D3</f>
        <v>An toàn và bảo mật hệ thống thông tin</v>
      </c>
      <c r="Z7" s="19" t="str">
        <f>+P3</f>
        <v>Nhóm: D15-128_05</v>
      </c>
      <c r="AA7" s="20">
        <f>+$AJ$7+$AL$7+$AH$7</f>
        <v>66</v>
      </c>
      <c r="AB7" s="7">
        <f>COUNTIF($S$8:$S$93,"Khiển trách")</f>
        <v>0</v>
      </c>
      <c r="AC7" s="7">
        <f>COUNTIF($S$8:$S$93,"Cảnh cáo")</f>
        <v>0</v>
      </c>
      <c r="AD7" s="7">
        <f>COUNTIF($S$8:$S$93,"Đình chỉ thi")</f>
        <v>0</v>
      </c>
      <c r="AE7" s="21">
        <f>+($AB$7+$AC$7+$AD$7)/$AA$7*100%</f>
        <v>0</v>
      </c>
      <c r="AF7" s="7">
        <f>SUM(COUNTIF($S$8:$S$91,"Vắng"),COUNTIF($S$8:$S$91,"Vắng có phép"))</f>
        <v>0</v>
      </c>
      <c r="AG7" s="22">
        <f>+$AF$7/$AA$7</f>
        <v>0</v>
      </c>
      <c r="AH7" s="23">
        <f>COUNTIF($X$8:$X$91,"Thi lại")</f>
        <v>0</v>
      </c>
      <c r="AI7" s="22">
        <f>+$AH$7/$AA$7</f>
        <v>0</v>
      </c>
      <c r="AJ7" s="23">
        <f>COUNTIF($X$8:$X$92,"Học lại")</f>
        <v>2</v>
      </c>
      <c r="AK7" s="22">
        <f>+$AJ$7/$AA$7</f>
        <v>3.0303030303030304E-2</v>
      </c>
      <c r="AL7" s="7">
        <f>COUNTIF($X$9:$X$92,"Đạt")</f>
        <v>64</v>
      </c>
      <c r="AM7" s="21">
        <f>+$AL$7/$AA$7</f>
        <v>0.96969696969696972</v>
      </c>
      <c r="AN7" s="24"/>
    </row>
    <row r="8" spans="2:40" ht="14.25" customHeight="1">
      <c r="B8" s="120" t="s">
        <v>35</v>
      </c>
      <c r="C8" s="122"/>
      <c r="D8" s="122"/>
      <c r="E8" s="122"/>
      <c r="F8" s="122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09"/>
      <c r="R8" s="29"/>
      <c r="S8" s="29"/>
      <c r="T8" s="109"/>
      <c r="U8" s="109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>
      <c r="B9" s="31">
        <v>1</v>
      </c>
      <c r="C9" s="32" t="s">
        <v>833</v>
      </c>
      <c r="D9" s="33" t="s">
        <v>834</v>
      </c>
      <c r="E9" s="34" t="s">
        <v>51</v>
      </c>
      <c r="F9" s="35" t="s">
        <v>52</v>
      </c>
      <c r="G9" s="32" t="s">
        <v>79</v>
      </c>
      <c r="H9" s="81">
        <v>5</v>
      </c>
      <c r="I9" s="81">
        <v>7</v>
      </c>
      <c r="J9" s="36" t="s">
        <v>36</v>
      </c>
      <c r="K9" s="81">
        <v>6</v>
      </c>
      <c r="L9" s="37"/>
      <c r="M9" s="37"/>
      <c r="N9" s="37"/>
      <c r="O9" s="37"/>
      <c r="P9" s="38">
        <v>8</v>
      </c>
      <c r="Q9" s="39">
        <f t="shared" ref="Q9:Q72" si="0">ROUND(SUMPRODUCT(H9:P9,$H$8:$P$8)/100,1)</f>
        <v>7.2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74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7" t="s">
        <v>1559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>
      <c r="B10" s="44">
        <v>2</v>
      </c>
      <c r="C10" s="45" t="s">
        <v>835</v>
      </c>
      <c r="D10" s="46" t="s">
        <v>836</v>
      </c>
      <c r="E10" s="47" t="s">
        <v>51</v>
      </c>
      <c r="F10" s="48" t="s">
        <v>837</v>
      </c>
      <c r="G10" s="45" t="s">
        <v>131</v>
      </c>
      <c r="H10" s="82">
        <v>9.5</v>
      </c>
      <c r="I10" s="82">
        <v>7.5</v>
      </c>
      <c r="J10" s="49" t="s">
        <v>36</v>
      </c>
      <c r="K10" s="82">
        <v>8</v>
      </c>
      <c r="L10" s="50"/>
      <c r="M10" s="50"/>
      <c r="N10" s="50"/>
      <c r="O10" s="50"/>
      <c r="P10" s="80">
        <v>6</v>
      </c>
      <c r="Q10" s="51">
        <f t="shared" si="0"/>
        <v>6.9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C+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1559</v>
      </c>
      <c r="V10" s="71"/>
      <c r="W10" s="4"/>
      <c r="X10" s="43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>
      <c r="B11" s="44">
        <v>3</v>
      </c>
      <c r="C11" s="45" t="s">
        <v>838</v>
      </c>
      <c r="D11" s="46" t="s">
        <v>839</v>
      </c>
      <c r="E11" s="47" t="s">
        <v>51</v>
      </c>
      <c r="F11" s="48" t="s">
        <v>840</v>
      </c>
      <c r="G11" s="45" t="s">
        <v>135</v>
      </c>
      <c r="H11" s="82">
        <v>0</v>
      </c>
      <c r="I11" s="82">
        <v>0</v>
      </c>
      <c r="J11" s="49" t="s">
        <v>36</v>
      </c>
      <c r="K11" s="82">
        <v>0</v>
      </c>
      <c r="L11" s="54"/>
      <c r="M11" s="54"/>
      <c r="N11" s="54"/>
      <c r="O11" s="54"/>
      <c r="P11" s="80"/>
      <c r="Q11" s="51">
        <f t="shared" si="0"/>
        <v>0</v>
      </c>
      <c r="R11" s="52" t="str">
        <f t="shared" ref="R11:R74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3" t="str">
        <f t="shared" si="1"/>
        <v>Kém</v>
      </c>
      <c r="T11" s="41" t="str">
        <f t="shared" ref="T11:T74" si="4">+IF(OR($H11=0,$I11=0,$J11=0,$K11=0),"Không đủ ĐKDT",IF(AND(P11=0,Q11&gt;=4),"Không đạt",""))</f>
        <v>Không đủ ĐKDT</v>
      </c>
      <c r="U11" s="41" t="s">
        <v>1559</v>
      </c>
      <c r="V11" s="71"/>
      <c r="W11" s="4"/>
      <c r="X11" s="43" t="str">
        <f t="shared" si="2"/>
        <v>Học lại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>
      <c r="B12" s="44">
        <v>4</v>
      </c>
      <c r="C12" s="45" t="s">
        <v>841</v>
      </c>
      <c r="D12" s="46" t="s">
        <v>606</v>
      </c>
      <c r="E12" s="47" t="s">
        <v>51</v>
      </c>
      <c r="F12" s="48" t="s">
        <v>842</v>
      </c>
      <c r="G12" s="45" t="s">
        <v>53</v>
      </c>
      <c r="H12" s="82">
        <v>8</v>
      </c>
      <c r="I12" s="82">
        <v>7.5</v>
      </c>
      <c r="J12" s="49" t="s">
        <v>36</v>
      </c>
      <c r="K12" s="82">
        <v>7</v>
      </c>
      <c r="L12" s="54"/>
      <c r="M12" s="54"/>
      <c r="N12" s="54"/>
      <c r="O12" s="54"/>
      <c r="P12" s="80">
        <v>5</v>
      </c>
      <c r="Q12" s="51">
        <f t="shared" si="0"/>
        <v>6</v>
      </c>
      <c r="R12" s="52" t="str">
        <f t="shared" si="3"/>
        <v>C</v>
      </c>
      <c r="S12" s="53" t="str">
        <f t="shared" si="1"/>
        <v>Trung bình</v>
      </c>
      <c r="T12" s="41" t="str">
        <f t="shared" si="4"/>
        <v/>
      </c>
      <c r="U12" s="41" t="s">
        <v>1559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>
      <c r="B13" s="44">
        <v>5</v>
      </c>
      <c r="C13" s="45" t="s">
        <v>843</v>
      </c>
      <c r="D13" s="46" t="s">
        <v>844</v>
      </c>
      <c r="E13" s="47" t="s">
        <v>51</v>
      </c>
      <c r="F13" s="48" t="s">
        <v>646</v>
      </c>
      <c r="G13" s="45" t="s">
        <v>150</v>
      </c>
      <c r="H13" s="82">
        <v>10</v>
      </c>
      <c r="I13" s="82">
        <v>8</v>
      </c>
      <c r="J13" s="49" t="s">
        <v>36</v>
      </c>
      <c r="K13" s="82">
        <v>7</v>
      </c>
      <c r="L13" s="54"/>
      <c r="M13" s="54"/>
      <c r="N13" s="54"/>
      <c r="O13" s="54"/>
      <c r="P13" s="80">
        <v>8</v>
      </c>
      <c r="Q13" s="51">
        <f t="shared" si="0"/>
        <v>8</v>
      </c>
      <c r="R13" s="52" t="str">
        <f t="shared" si="3"/>
        <v>B+</v>
      </c>
      <c r="S13" s="53" t="str">
        <f t="shared" si="1"/>
        <v>Khá</v>
      </c>
      <c r="T13" s="41" t="str">
        <f t="shared" si="4"/>
        <v/>
      </c>
      <c r="U13" s="41" t="s">
        <v>1559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>
      <c r="B14" s="44">
        <v>6</v>
      </c>
      <c r="C14" s="45" t="s">
        <v>845</v>
      </c>
      <c r="D14" s="46" t="s">
        <v>177</v>
      </c>
      <c r="E14" s="47" t="s">
        <v>326</v>
      </c>
      <c r="F14" s="48" t="s">
        <v>846</v>
      </c>
      <c r="G14" s="45" t="s">
        <v>53</v>
      </c>
      <c r="H14" s="82">
        <v>5</v>
      </c>
      <c r="I14" s="82">
        <v>7</v>
      </c>
      <c r="J14" s="49" t="s">
        <v>36</v>
      </c>
      <c r="K14" s="82">
        <v>7</v>
      </c>
      <c r="L14" s="54"/>
      <c r="M14" s="54"/>
      <c r="N14" s="54"/>
      <c r="O14" s="54"/>
      <c r="P14" s="80">
        <v>6</v>
      </c>
      <c r="Q14" s="51">
        <f t="shared" si="0"/>
        <v>6.2</v>
      </c>
      <c r="R14" s="52" t="str">
        <f t="shared" si="3"/>
        <v>C</v>
      </c>
      <c r="S14" s="53" t="str">
        <f t="shared" si="1"/>
        <v>Trung bình</v>
      </c>
      <c r="T14" s="41" t="str">
        <f t="shared" si="4"/>
        <v/>
      </c>
      <c r="U14" s="41" t="s">
        <v>1559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>
      <c r="B15" s="44">
        <v>7</v>
      </c>
      <c r="C15" s="45" t="s">
        <v>847</v>
      </c>
      <c r="D15" s="46" t="s">
        <v>848</v>
      </c>
      <c r="E15" s="47" t="s">
        <v>68</v>
      </c>
      <c r="F15" s="48" t="s">
        <v>387</v>
      </c>
      <c r="G15" s="45" t="s">
        <v>150</v>
      </c>
      <c r="H15" s="82">
        <v>10</v>
      </c>
      <c r="I15" s="82">
        <v>8.5</v>
      </c>
      <c r="J15" s="49" t="s">
        <v>36</v>
      </c>
      <c r="K15" s="82">
        <v>7.5</v>
      </c>
      <c r="L15" s="54"/>
      <c r="M15" s="54"/>
      <c r="N15" s="54"/>
      <c r="O15" s="54"/>
      <c r="P15" s="80">
        <v>8</v>
      </c>
      <c r="Q15" s="51">
        <f t="shared" si="0"/>
        <v>8.1999999999999993</v>
      </c>
      <c r="R15" s="52" t="str">
        <f t="shared" si="3"/>
        <v>B+</v>
      </c>
      <c r="S15" s="53" t="str">
        <f t="shared" si="1"/>
        <v>Khá</v>
      </c>
      <c r="T15" s="41" t="str">
        <f t="shared" si="4"/>
        <v/>
      </c>
      <c r="U15" s="41" t="s">
        <v>1559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>
      <c r="B16" s="44">
        <v>8</v>
      </c>
      <c r="C16" s="45" t="s">
        <v>849</v>
      </c>
      <c r="D16" s="46" t="s">
        <v>380</v>
      </c>
      <c r="E16" s="47" t="s">
        <v>850</v>
      </c>
      <c r="F16" s="48" t="s">
        <v>851</v>
      </c>
      <c r="G16" s="45" t="s">
        <v>57</v>
      </c>
      <c r="H16" s="82">
        <v>10</v>
      </c>
      <c r="I16" s="82">
        <v>8</v>
      </c>
      <c r="J16" s="49" t="s">
        <v>36</v>
      </c>
      <c r="K16" s="82">
        <v>7.5</v>
      </c>
      <c r="L16" s="54"/>
      <c r="M16" s="54"/>
      <c r="N16" s="54"/>
      <c r="O16" s="54"/>
      <c r="P16" s="80">
        <v>8</v>
      </c>
      <c r="Q16" s="51">
        <f t="shared" si="0"/>
        <v>8.1</v>
      </c>
      <c r="R16" s="52" t="str">
        <f t="shared" si="3"/>
        <v>B+</v>
      </c>
      <c r="S16" s="53" t="str">
        <f t="shared" si="1"/>
        <v>Khá</v>
      </c>
      <c r="T16" s="41" t="str">
        <f t="shared" si="4"/>
        <v/>
      </c>
      <c r="U16" s="41" t="s">
        <v>1559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>
      <c r="B17" s="44">
        <v>9</v>
      </c>
      <c r="C17" s="45" t="s">
        <v>852</v>
      </c>
      <c r="D17" s="46" t="s">
        <v>853</v>
      </c>
      <c r="E17" s="47" t="s">
        <v>854</v>
      </c>
      <c r="F17" s="48" t="s">
        <v>855</v>
      </c>
      <c r="G17" s="45" t="s">
        <v>61</v>
      </c>
      <c r="H17" s="82">
        <v>10</v>
      </c>
      <c r="I17" s="82">
        <v>8</v>
      </c>
      <c r="J17" s="49" t="s">
        <v>36</v>
      </c>
      <c r="K17" s="82">
        <v>6.5</v>
      </c>
      <c r="L17" s="54"/>
      <c r="M17" s="54"/>
      <c r="N17" s="54"/>
      <c r="O17" s="54"/>
      <c r="P17" s="80">
        <v>8</v>
      </c>
      <c r="Q17" s="51">
        <f t="shared" si="0"/>
        <v>7.9</v>
      </c>
      <c r="R17" s="52" t="str">
        <f t="shared" si="3"/>
        <v>B</v>
      </c>
      <c r="S17" s="53" t="str">
        <f t="shared" si="1"/>
        <v>Khá</v>
      </c>
      <c r="T17" s="41" t="str">
        <f t="shared" si="4"/>
        <v/>
      </c>
      <c r="U17" s="41" t="s">
        <v>1559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>
      <c r="B18" s="44">
        <v>10</v>
      </c>
      <c r="C18" s="45" t="s">
        <v>856</v>
      </c>
      <c r="D18" s="46" t="s">
        <v>857</v>
      </c>
      <c r="E18" s="47" t="s">
        <v>858</v>
      </c>
      <c r="F18" s="48" t="s">
        <v>477</v>
      </c>
      <c r="G18" s="45" t="s">
        <v>135</v>
      </c>
      <c r="H18" s="82">
        <v>10</v>
      </c>
      <c r="I18" s="82">
        <v>8</v>
      </c>
      <c r="J18" s="49" t="s">
        <v>36</v>
      </c>
      <c r="K18" s="82">
        <v>7</v>
      </c>
      <c r="L18" s="54"/>
      <c r="M18" s="54"/>
      <c r="N18" s="54"/>
      <c r="O18" s="54"/>
      <c r="P18" s="80">
        <v>8</v>
      </c>
      <c r="Q18" s="51">
        <f t="shared" si="0"/>
        <v>8</v>
      </c>
      <c r="R18" s="52" t="str">
        <f t="shared" si="3"/>
        <v>B+</v>
      </c>
      <c r="S18" s="53" t="str">
        <f t="shared" si="1"/>
        <v>Khá</v>
      </c>
      <c r="T18" s="41" t="str">
        <f t="shared" si="4"/>
        <v/>
      </c>
      <c r="U18" s="41" t="s">
        <v>1559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>
      <c r="B19" s="44">
        <v>11</v>
      </c>
      <c r="C19" s="45" t="s">
        <v>859</v>
      </c>
      <c r="D19" s="46" t="s">
        <v>85</v>
      </c>
      <c r="E19" s="47" t="s">
        <v>858</v>
      </c>
      <c r="F19" s="48" t="s">
        <v>597</v>
      </c>
      <c r="G19" s="45" t="s">
        <v>53</v>
      </c>
      <c r="H19" s="82">
        <v>10</v>
      </c>
      <c r="I19" s="82">
        <v>8</v>
      </c>
      <c r="J19" s="49" t="s">
        <v>36</v>
      </c>
      <c r="K19" s="82">
        <v>7</v>
      </c>
      <c r="L19" s="54"/>
      <c r="M19" s="54"/>
      <c r="N19" s="54"/>
      <c r="O19" s="54"/>
      <c r="P19" s="80">
        <v>8</v>
      </c>
      <c r="Q19" s="51">
        <f t="shared" si="0"/>
        <v>8</v>
      </c>
      <c r="R19" s="52" t="str">
        <f t="shared" si="3"/>
        <v>B+</v>
      </c>
      <c r="S19" s="53" t="str">
        <f t="shared" si="1"/>
        <v>Khá</v>
      </c>
      <c r="T19" s="41" t="str">
        <f t="shared" si="4"/>
        <v/>
      </c>
      <c r="U19" s="41" t="s">
        <v>1559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>
      <c r="B20" s="44">
        <v>12</v>
      </c>
      <c r="C20" s="45" t="s">
        <v>860</v>
      </c>
      <c r="D20" s="46" t="s">
        <v>88</v>
      </c>
      <c r="E20" s="47" t="s">
        <v>861</v>
      </c>
      <c r="F20" s="48" t="s">
        <v>862</v>
      </c>
      <c r="G20" s="45" t="s">
        <v>140</v>
      </c>
      <c r="H20" s="82">
        <v>9.5</v>
      </c>
      <c r="I20" s="82">
        <v>7.5</v>
      </c>
      <c r="J20" s="49" t="s">
        <v>36</v>
      </c>
      <c r="K20" s="82">
        <v>8.5</v>
      </c>
      <c r="L20" s="54"/>
      <c r="M20" s="54"/>
      <c r="N20" s="54"/>
      <c r="O20" s="54"/>
      <c r="P20" s="80">
        <v>7</v>
      </c>
      <c r="Q20" s="51">
        <f t="shared" si="0"/>
        <v>7.6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1559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>
      <c r="B21" s="44">
        <v>13</v>
      </c>
      <c r="C21" s="45" t="s">
        <v>863</v>
      </c>
      <c r="D21" s="46" t="s">
        <v>864</v>
      </c>
      <c r="E21" s="47" t="s">
        <v>865</v>
      </c>
      <c r="F21" s="48" t="s">
        <v>866</v>
      </c>
      <c r="G21" s="45" t="s">
        <v>57</v>
      </c>
      <c r="H21" s="82">
        <v>10</v>
      </c>
      <c r="I21" s="82">
        <v>8.5</v>
      </c>
      <c r="J21" s="49" t="s">
        <v>36</v>
      </c>
      <c r="K21" s="82">
        <v>7</v>
      </c>
      <c r="L21" s="54"/>
      <c r="M21" s="54"/>
      <c r="N21" s="54"/>
      <c r="O21" s="54"/>
      <c r="P21" s="80">
        <v>8</v>
      </c>
      <c r="Q21" s="51">
        <f t="shared" si="0"/>
        <v>8.1</v>
      </c>
      <c r="R21" s="52" t="str">
        <f t="shared" si="3"/>
        <v>B+</v>
      </c>
      <c r="S21" s="53" t="str">
        <f t="shared" si="1"/>
        <v>Khá</v>
      </c>
      <c r="T21" s="41" t="str">
        <f t="shared" si="4"/>
        <v/>
      </c>
      <c r="U21" s="41" t="s">
        <v>1559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>
      <c r="B22" s="44">
        <v>14</v>
      </c>
      <c r="C22" s="45" t="s">
        <v>867</v>
      </c>
      <c r="D22" s="46" t="s">
        <v>868</v>
      </c>
      <c r="E22" s="47" t="s">
        <v>82</v>
      </c>
      <c r="F22" s="48" t="s">
        <v>869</v>
      </c>
      <c r="G22" s="45" t="s">
        <v>135</v>
      </c>
      <c r="H22" s="82">
        <v>8</v>
      </c>
      <c r="I22" s="82">
        <v>7.5</v>
      </c>
      <c r="J22" s="49" t="s">
        <v>36</v>
      </c>
      <c r="K22" s="82">
        <v>8.5</v>
      </c>
      <c r="L22" s="54"/>
      <c r="M22" s="54"/>
      <c r="N22" s="54"/>
      <c r="O22" s="54"/>
      <c r="P22" s="80">
        <v>8</v>
      </c>
      <c r="Q22" s="51">
        <f t="shared" si="0"/>
        <v>8.1</v>
      </c>
      <c r="R22" s="52" t="str">
        <f t="shared" si="3"/>
        <v>B+</v>
      </c>
      <c r="S22" s="53" t="str">
        <f t="shared" si="1"/>
        <v>Khá</v>
      </c>
      <c r="T22" s="41" t="str">
        <f t="shared" si="4"/>
        <v/>
      </c>
      <c r="U22" s="41" t="s">
        <v>1559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>
      <c r="B23" s="44">
        <v>15</v>
      </c>
      <c r="C23" s="45" t="s">
        <v>870</v>
      </c>
      <c r="D23" s="46" t="s">
        <v>471</v>
      </c>
      <c r="E23" s="47" t="s">
        <v>100</v>
      </c>
      <c r="F23" s="48" t="s">
        <v>78</v>
      </c>
      <c r="G23" s="45" t="s">
        <v>150</v>
      </c>
      <c r="H23" s="82">
        <v>5.5</v>
      </c>
      <c r="I23" s="82">
        <v>7</v>
      </c>
      <c r="J23" s="49" t="s">
        <v>36</v>
      </c>
      <c r="K23" s="82">
        <v>7</v>
      </c>
      <c r="L23" s="54"/>
      <c r="M23" s="54"/>
      <c r="N23" s="54"/>
      <c r="O23" s="54"/>
      <c r="P23" s="80">
        <v>7</v>
      </c>
      <c r="Q23" s="51">
        <f t="shared" si="0"/>
        <v>6.9</v>
      </c>
      <c r="R23" s="52" t="str">
        <f t="shared" si="3"/>
        <v>C+</v>
      </c>
      <c r="S23" s="53" t="str">
        <f t="shared" si="1"/>
        <v>Trung bình</v>
      </c>
      <c r="T23" s="41" t="str">
        <f t="shared" si="4"/>
        <v/>
      </c>
      <c r="U23" s="41" t="s">
        <v>1559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>
      <c r="B24" s="44">
        <v>16</v>
      </c>
      <c r="C24" s="45" t="s">
        <v>871</v>
      </c>
      <c r="D24" s="46" t="s">
        <v>872</v>
      </c>
      <c r="E24" s="47" t="s">
        <v>100</v>
      </c>
      <c r="F24" s="48" t="s">
        <v>873</v>
      </c>
      <c r="G24" s="45" t="s">
        <v>150</v>
      </c>
      <c r="H24" s="82">
        <v>9.5</v>
      </c>
      <c r="I24" s="82">
        <v>7.5</v>
      </c>
      <c r="J24" s="49" t="s">
        <v>36</v>
      </c>
      <c r="K24" s="82">
        <v>7.5</v>
      </c>
      <c r="L24" s="54"/>
      <c r="M24" s="54"/>
      <c r="N24" s="54"/>
      <c r="O24" s="54"/>
      <c r="P24" s="80">
        <v>6</v>
      </c>
      <c r="Q24" s="51">
        <f t="shared" si="0"/>
        <v>6.8</v>
      </c>
      <c r="R24" s="52" t="str">
        <f t="shared" si="3"/>
        <v>C+</v>
      </c>
      <c r="S24" s="53" t="str">
        <f t="shared" si="1"/>
        <v>Trung bình</v>
      </c>
      <c r="T24" s="41" t="str">
        <f t="shared" si="4"/>
        <v/>
      </c>
      <c r="U24" s="41" t="s">
        <v>1559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>
      <c r="B25" s="44">
        <v>17</v>
      </c>
      <c r="C25" s="45" t="s">
        <v>874</v>
      </c>
      <c r="D25" s="46" t="s">
        <v>569</v>
      </c>
      <c r="E25" s="47" t="s">
        <v>100</v>
      </c>
      <c r="F25" s="48" t="s">
        <v>875</v>
      </c>
      <c r="G25" s="45" t="s">
        <v>131</v>
      </c>
      <c r="H25" s="82">
        <v>7.5</v>
      </c>
      <c r="I25" s="82">
        <v>7.5</v>
      </c>
      <c r="J25" s="49" t="s">
        <v>36</v>
      </c>
      <c r="K25" s="82">
        <v>6</v>
      </c>
      <c r="L25" s="54"/>
      <c r="M25" s="54"/>
      <c r="N25" s="54"/>
      <c r="O25" s="54"/>
      <c r="P25" s="80">
        <v>7</v>
      </c>
      <c r="Q25" s="51">
        <f t="shared" si="0"/>
        <v>6.9</v>
      </c>
      <c r="R25" s="52" t="str">
        <f t="shared" si="3"/>
        <v>C+</v>
      </c>
      <c r="S25" s="53" t="str">
        <f t="shared" si="1"/>
        <v>Trung bình</v>
      </c>
      <c r="T25" s="41" t="str">
        <f t="shared" si="4"/>
        <v/>
      </c>
      <c r="U25" s="41" t="s">
        <v>1559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>
      <c r="B26" s="44">
        <v>18</v>
      </c>
      <c r="C26" s="45" t="s">
        <v>876</v>
      </c>
      <c r="D26" s="46" t="s">
        <v>92</v>
      </c>
      <c r="E26" s="47" t="s">
        <v>355</v>
      </c>
      <c r="F26" s="48" t="s">
        <v>643</v>
      </c>
      <c r="G26" s="45" t="s">
        <v>57</v>
      </c>
      <c r="H26" s="82">
        <v>10</v>
      </c>
      <c r="I26" s="82">
        <v>8</v>
      </c>
      <c r="J26" s="49" t="s">
        <v>36</v>
      </c>
      <c r="K26" s="82">
        <v>7</v>
      </c>
      <c r="L26" s="54"/>
      <c r="M26" s="54"/>
      <c r="N26" s="54"/>
      <c r="O26" s="54"/>
      <c r="P26" s="80">
        <v>7</v>
      </c>
      <c r="Q26" s="51">
        <f t="shared" si="0"/>
        <v>7.4</v>
      </c>
      <c r="R26" s="52" t="str">
        <f t="shared" si="3"/>
        <v>B</v>
      </c>
      <c r="S26" s="53" t="str">
        <f t="shared" si="1"/>
        <v>Khá</v>
      </c>
      <c r="T26" s="41" t="str">
        <f t="shared" si="4"/>
        <v/>
      </c>
      <c r="U26" s="41" t="s">
        <v>1559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>
      <c r="B27" s="44">
        <v>19</v>
      </c>
      <c r="C27" s="45" t="s">
        <v>877</v>
      </c>
      <c r="D27" s="46" t="s">
        <v>878</v>
      </c>
      <c r="E27" s="47" t="s">
        <v>879</v>
      </c>
      <c r="F27" s="48" t="s">
        <v>590</v>
      </c>
      <c r="G27" s="45" t="s">
        <v>150</v>
      </c>
      <c r="H27" s="82">
        <v>9.5</v>
      </c>
      <c r="I27" s="82">
        <v>7.5</v>
      </c>
      <c r="J27" s="49" t="s">
        <v>36</v>
      </c>
      <c r="K27" s="82">
        <v>7.5</v>
      </c>
      <c r="L27" s="54"/>
      <c r="M27" s="54"/>
      <c r="N27" s="54"/>
      <c r="O27" s="54"/>
      <c r="P27" s="80">
        <v>7</v>
      </c>
      <c r="Q27" s="51">
        <f t="shared" si="0"/>
        <v>7.4</v>
      </c>
      <c r="R27" s="52" t="str">
        <f t="shared" si="3"/>
        <v>B</v>
      </c>
      <c r="S27" s="53" t="str">
        <f t="shared" si="1"/>
        <v>Khá</v>
      </c>
      <c r="T27" s="41" t="str">
        <f t="shared" si="4"/>
        <v/>
      </c>
      <c r="U27" s="41" t="s">
        <v>1559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>
      <c r="B28" s="44">
        <v>20</v>
      </c>
      <c r="C28" s="45" t="s">
        <v>880</v>
      </c>
      <c r="D28" s="46" t="s">
        <v>881</v>
      </c>
      <c r="E28" s="47" t="s">
        <v>879</v>
      </c>
      <c r="F28" s="48" t="s">
        <v>882</v>
      </c>
      <c r="G28" s="45" t="s">
        <v>140</v>
      </c>
      <c r="H28" s="82">
        <v>9.5</v>
      </c>
      <c r="I28" s="82">
        <v>9</v>
      </c>
      <c r="J28" s="49" t="s">
        <v>36</v>
      </c>
      <c r="K28" s="82">
        <v>8</v>
      </c>
      <c r="L28" s="54"/>
      <c r="M28" s="54"/>
      <c r="N28" s="54"/>
      <c r="O28" s="54"/>
      <c r="P28" s="80">
        <v>7</v>
      </c>
      <c r="Q28" s="51">
        <f t="shared" si="0"/>
        <v>7.7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1559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>
      <c r="B29" s="44">
        <v>21</v>
      </c>
      <c r="C29" s="45" t="s">
        <v>883</v>
      </c>
      <c r="D29" s="46" t="s">
        <v>884</v>
      </c>
      <c r="E29" s="47" t="s">
        <v>885</v>
      </c>
      <c r="F29" s="48" t="s">
        <v>886</v>
      </c>
      <c r="G29" s="45" t="s">
        <v>65</v>
      </c>
      <c r="H29" s="82">
        <v>5</v>
      </c>
      <c r="I29" s="82">
        <v>7</v>
      </c>
      <c r="J29" s="49" t="s">
        <v>36</v>
      </c>
      <c r="K29" s="82">
        <v>6.5</v>
      </c>
      <c r="L29" s="54"/>
      <c r="M29" s="54"/>
      <c r="N29" s="54"/>
      <c r="O29" s="54"/>
      <c r="P29" s="80">
        <v>6</v>
      </c>
      <c r="Q29" s="51">
        <f t="shared" si="0"/>
        <v>6.1</v>
      </c>
      <c r="R29" s="52" t="str">
        <f t="shared" si="3"/>
        <v>C</v>
      </c>
      <c r="S29" s="53" t="str">
        <f t="shared" si="1"/>
        <v>Trung bình</v>
      </c>
      <c r="T29" s="41" t="str">
        <f t="shared" si="4"/>
        <v/>
      </c>
      <c r="U29" s="41" t="s">
        <v>1559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>
      <c r="B30" s="44">
        <v>22</v>
      </c>
      <c r="C30" s="45" t="s">
        <v>887</v>
      </c>
      <c r="D30" s="46" t="s">
        <v>888</v>
      </c>
      <c r="E30" s="47" t="s">
        <v>363</v>
      </c>
      <c r="F30" s="48" t="s">
        <v>889</v>
      </c>
      <c r="G30" s="45" t="s">
        <v>150</v>
      </c>
      <c r="H30" s="82">
        <v>8</v>
      </c>
      <c r="I30" s="82">
        <v>7.5</v>
      </c>
      <c r="J30" s="49" t="s">
        <v>36</v>
      </c>
      <c r="K30" s="82">
        <v>7.5</v>
      </c>
      <c r="L30" s="54"/>
      <c r="M30" s="54"/>
      <c r="N30" s="54"/>
      <c r="O30" s="54"/>
      <c r="P30" s="80">
        <v>7</v>
      </c>
      <c r="Q30" s="51">
        <f t="shared" si="0"/>
        <v>7.3</v>
      </c>
      <c r="R30" s="52" t="str">
        <f t="shared" si="3"/>
        <v>B</v>
      </c>
      <c r="S30" s="53" t="str">
        <f t="shared" si="1"/>
        <v>Khá</v>
      </c>
      <c r="T30" s="41" t="str">
        <f t="shared" si="4"/>
        <v/>
      </c>
      <c r="U30" s="41" t="s">
        <v>1559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>
      <c r="B31" s="44">
        <v>23</v>
      </c>
      <c r="C31" s="45" t="s">
        <v>890</v>
      </c>
      <c r="D31" s="46" t="s">
        <v>891</v>
      </c>
      <c r="E31" s="47" t="s">
        <v>363</v>
      </c>
      <c r="F31" s="48" t="s">
        <v>892</v>
      </c>
      <c r="G31" s="45" t="s">
        <v>140</v>
      </c>
      <c r="H31" s="82">
        <v>10</v>
      </c>
      <c r="I31" s="82">
        <v>8</v>
      </c>
      <c r="J31" s="49" t="s">
        <v>36</v>
      </c>
      <c r="K31" s="82">
        <v>8.5</v>
      </c>
      <c r="L31" s="54"/>
      <c r="M31" s="54"/>
      <c r="N31" s="54"/>
      <c r="O31" s="54"/>
      <c r="P31" s="80">
        <v>8</v>
      </c>
      <c r="Q31" s="51">
        <f t="shared" si="0"/>
        <v>8.3000000000000007</v>
      </c>
      <c r="R31" s="52" t="str">
        <f t="shared" si="3"/>
        <v>B+</v>
      </c>
      <c r="S31" s="53" t="str">
        <f t="shared" si="1"/>
        <v>Khá</v>
      </c>
      <c r="T31" s="41" t="str">
        <f t="shared" si="4"/>
        <v/>
      </c>
      <c r="U31" s="41" t="s">
        <v>1559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>
      <c r="B32" s="44">
        <v>24</v>
      </c>
      <c r="C32" s="45" t="s">
        <v>893</v>
      </c>
      <c r="D32" s="46" t="s">
        <v>535</v>
      </c>
      <c r="E32" s="47" t="s">
        <v>363</v>
      </c>
      <c r="F32" s="48" t="s">
        <v>894</v>
      </c>
      <c r="G32" s="45" t="s">
        <v>135</v>
      </c>
      <c r="H32" s="82">
        <v>6.5</v>
      </c>
      <c r="I32" s="82">
        <v>7.5</v>
      </c>
      <c r="J32" s="49" t="s">
        <v>36</v>
      </c>
      <c r="K32" s="82">
        <v>8.5</v>
      </c>
      <c r="L32" s="54"/>
      <c r="M32" s="54"/>
      <c r="N32" s="54"/>
      <c r="O32" s="54"/>
      <c r="P32" s="80">
        <v>7</v>
      </c>
      <c r="Q32" s="51">
        <f t="shared" si="0"/>
        <v>7.3</v>
      </c>
      <c r="R32" s="52" t="str">
        <f t="shared" si="3"/>
        <v>B</v>
      </c>
      <c r="S32" s="53" t="str">
        <f t="shared" si="1"/>
        <v>Khá</v>
      </c>
      <c r="T32" s="41" t="str">
        <f t="shared" si="4"/>
        <v/>
      </c>
      <c r="U32" s="41" t="s">
        <v>1559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>
      <c r="B33" s="44">
        <v>25</v>
      </c>
      <c r="C33" s="45" t="s">
        <v>895</v>
      </c>
      <c r="D33" s="46" t="s">
        <v>896</v>
      </c>
      <c r="E33" s="47" t="s">
        <v>363</v>
      </c>
      <c r="F33" s="48" t="s">
        <v>897</v>
      </c>
      <c r="G33" s="45" t="s">
        <v>70</v>
      </c>
      <c r="H33" s="82">
        <v>9.5</v>
      </c>
      <c r="I33" s="82">
        <v>7.5</v>
      </c>
      <c r="J33" s="49" t="s">
        <v>36</v>
      </c>
      <c r="K33" s="82">
        <v>8.5</v>
      </c>
      <c r="L33" s="54"/>
      <c r="M33" s="54"/>
      <c r="N33" s="54"/>
      <c r="O33" s="54"/>
      <c r="P33" s="80">
        <v>6</v>
      </c>
      <c r="Q33" s="51">
        <f t="shared" si="0"/>
        <v>7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1559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>
      <c r="B34" s="44">
        <v>26</v>
      </c>
      <c r="C34" s="45" t="s">
        <v>898</v>
      </c>
      <c r="D34" s="46" t="s">
        <v>582</v>
      </c>
      <c r="E34" s="47" t="s">
        <v>899</v>
      </c>
      <c r="F34" s="48" t="s">
        <v>900</v>
      </c>
      <c r="G34" s="45" t="s">
        <v>135</v>
      </c>
      <c r="H34" s="82">
        <v>5</v>
      </c>
      <c r="I34" s="82">
        <v>7</v>
      </c>
      <c r="J34" s="49" t="s">
        <v>36</v>
      </c>
      <c r="K34" s="82">
        <v>8.5</v>
      </c>
      <c r="L34" s="54"/>
      <c r="M34" s="54"/>
      <c r="N34" s="54"/>
      <c r="O34" s="54"/>
      <c r="P34" s="80">
        <v>8</v>
      </c>
      <c r="Q34" s="51">
        <f t="shared" si="0"/>
        <v>7.7</v>
      </c>
      <c r="R34" s="52" t="str">
        <f t="shared" si="3"/>
        <v>B</v>
      </c>
      <c r="S34" s="53" t="str">
        <f t="shared" si="1"/>
        <v>Khá</v>
      </c>
      <c r="T34" s="41" t="str">
        <f t="shared" si="4"/>
        <v/>
      </c>
      <c r="U34" s="41" t="s">
        <v>1559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>
      <c r="B35" s="44">
        <v>27</v>
      </c>
      <c r="C35" s="45" t="s">
        <v>901</v>
      </c>
      <c r="D35" s="46" t="s">
        <v>259</v>
      </c>
      <c r="E35" s="47" t="s">
        <v>902</v>
      </c>
      <c r="F35" s="48" t="s">
        <v>52</v>
      </c>
      <c r="G35" s="45" t="s">
        <v>150</v>
      </c>
      <c r="H35" s="82">
        <v>10</v>
      </c>
      <c r="I35" s="82">
        <v>8</v>
      </c>
      <c r="J35" s="49" t="s">
        <v>36</v>
      </c>
      <c r="K35" s="82">
        <v>7</v>
      </c>
      <c r="L35" s="54"/>
      <c r="M35" s="54"/>
      <c r="N35" s="54"/>
      <c r="O35" s="54"/>
      <c r="P35" s="80">
        <v>9</v>
      </c>
      <c r="Q35" s="51">
        <f t="shared" si="0"/>
        <v>8.6</v>
      </c>
      <c r="R35" s="52" t="str">
        <f t="shared" si="3"/>
        <v>A</v>
      </c>
      <c r="S35" s="53" t="str">
        <f t="shared" si="1"/>
        <v>Giỏi</v>
      </c>
      <c r="T35" s="41" t="str">
        <f t="shared" si="4"/>
        <v/>
      </c>
      <c r="U35" s="41" t="s">
        <v>1559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>
      <c r="B36" s="44">
        <v>28</v>
      </c>
      <c r="C36" s="45" t="s">
        <v>903</v>
      </c>
      <c r="D36" s="46" t="s">
        <v>904</v>
      </c>
      <c r="E36" s="47" t="s">
        <v>902</v>
      </c>
      <c r="F36" s="48" t="s">
        <v>905</v>
      </c>
      <c r="G36" s="45" t="s">
        <v>70</v>
      </c>
      <c r="H36" s="82">
        <v>10</v>
      </c>
      <c r="I36" s="82">
        <v>8</v>
      </c>
      <c r="J36" s="49" t="s">
        <v>36</v>
      </c>
      <c r="K36" s="82">
        <v>7</v>
      </c>
      <c r="L36" s="54"/>
      <c r="M36" s="54"/>
      <c r="N36" s="54"/>
      <c r="O36" s="54"/>
      <c r="P36" s="80">
        <v>7</v>
      </c>
      <c r="Q36" s="51">
        <f t="shared" si="0"/>
        <v>7.4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1559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>
      <c r="B37" s="44">
        <v>29</v>
      </c>
      <c r="C37" s="45" t="s">
        <v>906</v>
      </c>
      <c r="D37" s="46" t="s">
        <v>249</v>
      </c>
      <c r="E37" s="47" t="s">
        <v>125</v>
      </c>
      <c r="F37" s="48" t="s">
        <v>590</v>
      </c>
      <c r="G37" s="45" t="s">
        <v>53</v>
      </c>
      <c r="H37" s="82">
        <v>8.5</v>
      </c>
      <c r="I37" s="82">
        <v>7.5</v>
      </c>
      <c r="J37" s="49" t="s">
        <v>36</v>
      </c>
      <c r="K37" s="82">
        <v>7</v>
      </c>
      <c r="L37" s="54"/>
      <c r="M37" s="54"/>
      <c r="N37" s="54"/>
      <c r="O37" s="54"/>
      <c r="P37" s="80">
        <v>8</v>
      </c>
      <c r="Q37" s="51">
        <f t="shared" si="0"/>
        <v>7.8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1559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>
      <c r="B38" s="44">
        <v>30</v>
      </c>
      <c r="C38" s="45" t="s">
        <v>907</v>
      </c>
      <c r="D38" s="46" t="s">
        <v>908</v>
      </c>
      <c r="E38" s="47" t="s">
        <v>374</v>
      </c>
      <c r="F38" s="48" t="s">
        <v>517</v>
      </c>
      <c r="G38" s="45" t="s">
        <v>70</v>
      </c>
      <c r="H38" s="82">
        <v>10</v>
      </c>
      <c r="I38" s="82">
        <v>8</v>
      </c>
      <c r="J38" s="49" t="s">
        <v>36</v>
      </c>
      <c r="K38" s="82">
        <v>7.5</v>
      </c>
      <c r="L38" s="54"/>
      <c r="M38" s="54"/>
      <c r="N38" s="54"/>
      <c r="O38" s="54"/>
      <c r="P38" s="80">
        <v>8</v>
      </c>
      <c r="Q38" s="51">
        <f t="shared" si="0"/>
        <v>8.1</v>
      </c>
      <c r="R38" s="52" t="str">
        <f t="shared" si="3"/>
        <v>B+</v>
      </c>
      <c r="S38" s="53" t="str">
        <f t="shared" si="1"/>
        <v>Khá</v>
      </c>
      <c r="T38" s="41" t="str">
        <f t="shared" si="4"/>
        <v/>
      </c>
      <c r="U38" s="41" t="s">
        <v>1559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>
      <c r="B39" s="44">
        <v>31</v>
      </c>
      <c r="C39" s="45" t="s">
        <v>909</v>
      </c>
      <c r="D39" s="46" t="s">
        <v>910</v>
      </c>
      <c r="E39" s="47" t="s">
        <v>129</v>
      </c>
      <c r="F39" s="48" t="s">
        <v>541</v>
      </c>
      <c r="G39" s="45" t="s">
        <v>65</v>
      </c>
      <c r="H39" s="82">
        <v>0</v>
      </c>
      <c r="I39" s="82">
        <v>0</v>
      </c>
      <c r="J39" s="49" t="s">
        <v>36</v>
      </c>
      <c r="K39" s="82">
        <v>0</v>
      </c>
      <c r="L39" s="54"/>
      <c r="M39" s="54"/>
      <c r="N39" s="54"/>
      <c r="O39" s="54"/>
      <c r="P39" s="80"/>
      <c r="Q39" s="51">
        <f t="shared" si="0"/>
        <v>0</v>
      </c>
      <c r="R39" s="52" t="str">
        <f t="shared" si="3"/>
        <v>F</v>
      </c>
      <c r="S39" s="53" t="str">
        <f t="shared" si="1"/>
        <v>Kém</v>
      </c>
      <c r="T39" s="41" t="str">
        <f t="shared" si="4"/>
        <v>Không đủ ĐKDT</v>
      </c>
      <c r="U39" s="41" t="s">
        <v>1559</v>
      </c>
      <c r="V39" s="71"/>
      <c r="W39" s="4"/>
      <c r="X39" s="43" t="str">
        <f t="shared" si="2"/>
        <v>Học lại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>
      <c r="B40" s="44">
        <v>32</v>
      </c>
      <c r="C40" s="45" t="s">
        <v>911</v>
      </c>
      <c r="D40" s="46" t="s">
        <v>912</v>
      </c>
      <c r="E40" s="47" t="s">
        <v>133</v>
      </c>
      <c r="F40" s="48" t="s">
        <v>130</v>
      </c>
      <c r="G40" s="45" t="s">
        <v>236</v>
      </c>
      <c r="H40" s="82">
        <v>10</v>
      </c>
      <c r="I40" s="82">
        <v>9</v>
      </c>
      <c r="J40" s="49" t="s">
        <v>36</v>
      </c>
      <c r="K40" s="82">
        <v>7</v>
      </c>
      <c r="L40" s="54"/>
      <c r="M40" s="54"/>
      <c r="N40" s="54"/>
      <c r="O40" s="54"/>
      <c r="P40" s="80">
        <v>8</v>
      </c>
      <c r="Q40" s="51">
        <f t="shared" si="0"/>
        <v>8.1</v>
      </c>
      <c r="R40" s="52" t="str">
        <f t="shared" si="3"/>
        <v>B+</v>
      </c>
      <c r="S40" s="53" t="str">
        <f t="shared" si="1"/>
        <v>Khá</v>
      </c>
      <c r="T40" s="41" t="str">
        <f t="shared" si="4"/>
        <v/>
      </c>
      <c r="U40" s="41" t="s">
        <v>1559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>
      <c r="B41" s="44">
        <v>33</v>
      </c>
      <c r="C41" s="45" t="s">
        <v>913</v>
      </c>
      <c r="D41" s="46" t="s">
        <v>259</v>
      </c>
      <c r="E41" s="47" t="s">
        <v>914</v>
      </c>
      <c r="F41" s="48" t="s">
        <v>915</v>
      </c>
      <c r="G41" s="45" t="s">
        <v>65</v>
      </c>
      <c r="H41" s="82">
        <v>9.5</v>
      </c>
      <c r="I41" s="82">
        <v>9</v>
      </c>
      <c r="J41" s="49" t="s">
        <v>36</v>
      </c>
      <c r="K41" s="82">
        <v>7</v>
      </c>
      <c r="L41" s="54"/>
      <c r="M41" s="54"/>
      <c r="N41" s="54"/>
      <c r="O41" s="54"/>
      <c r="P41" s="80">
        <v>8</v>
      </c>
      <c r="Q41" s="51">
        <f t="shared" si="0"/>
        <v>8.1</v>
      </c>
      <c r="R41" s="52" t="str">
        <f t="shared" si="3"/>
        <v>B+</v>
      </c>
      <c r="S41" s="53" t="str">
        <f t="shared" si="1"/>
        <v>Khá</v>
      </c>
      <c r="T41" s="41" t="str">
        <f t="shared" si="4"/>
        <v/>
      </c>
      <c r="U41" s="41" t="s">
        <v>1559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>
      <c r="B42" s="44">
        <v>34</v>
      </c>
      <c r="C42" s="45" t="s">
        <v>916</v>
      </c>
      <c r="D42" s="46" t="s">
        <v>514</v>
      </c>
      <c r="E42" s="47" t="s">
        <v>138</v>
      </c>
      <c r="F42" s="48" t="s">
        <v>811</v>
      </c>
      <c r="G42" s="45" t="s">
        <v>135</v>
      </c>
      <c r="H42" s="82">
        <v>10</v>
      </c>
      <c r="I42" s="82">
        <v>8.5</v>
      </c>
      <c r="J42" s="49" t="s">
        <v>36</v>
      </c>
      <c r="K42" s="82">
        <v>8.5</v>
      </c>
      <c r="L42" s="54"/>
      <c r="M42" s="54"/>
      <c r="N42" s="54"/>
      <c r="O42" s="54"/>
      <c r="P42" s="80">
        <v>8</v>
      </c>
      <c r="Q42" s="51">
        <f t="shared" si="0"/>
        <v>8.4</v>
      </c>
      <c r="R42" s="52" t="str">
        <f t="shared" si="3"/>
        <v>B+</v>
      </c>
      <c r="S42" s="53" t="str">
        <f t="shared" si="1"/>
        <v>Khá</v>
      </c>
      <c r="T42" s="41" t="str">
        <f t="shared" si="4"/>
        <v/>
      </c>
      <c r="U42" s="41" t="s">
        <v>1559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>
      <c r="B43" s="44">
        <v>35</v>
      </c>
      <c r="C43" s="45" t="s">
        <v>917</v>
      </c>
      <c r="D43" s="46" t="s">
        <v>373</v>
      </c>
      <c r="E43" s="47" t="s">
        <v>918</v>
      </c>
      <c r="F43" s="48" t="s">
        <v>919</v>
      </c>
      <c r="G43" s="45" t="s">
        <v>140</v>
      </c>
      <c r="H43" s="82">
        <v>9.5</v>
      </c>
      <c r="I43" s="82">
        <v>7.5</v>
      </c>
      <c r="J43" s="49" t="s">
        <v>36</v>
      </c>
      <c r="K43" s="82">
        <v>8.5</v>
      </c>
      <c r="L43" s="54"/>
      <c r="M43" s="54"/>
      <c r="N43" s="54"/>
      <c r="O43" s="54"/>
      <c r="P43" s="80">
        <v>8</v>
      </c>
      <c r="Q43" s="51">
        <f t="shared" si="0"/>
        <v>8.1999999999999993</v>
      </c>
      <c r="R43" s="52" t="str">
        <f t="shared" si="3"/>
        <v>B+</v>
      </c>
      <c r="S43" s="53" t="str">
        <f t="shared" si="1"/>
        <v>Khá</v>
      </c>
      <c r="T43" s="41" t="str">
        <f t="shared" si="4"/>
        <v/>
      </c>
      <c r="U43" s="41" t="s">
        <v>1559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>
      <c r="B44" s="44">
        <v>36</v>
      </c>
      <c r="C44" s="45" t="s">
        <v>920</v>
      </c>
      <c r="D44" s="46" t="s">
        <v>921</v>
      </c>
      <c r="E44" s="47" t="s">
        <v>178</v>
      </c>
      <c r="F44" s="48" t="s">
        <v>808</v>
      </c>
      <c r="G44" s="45" t="s">
        <v>135</v>
      </c>
      <c r="H44" s="82">
        <v>9.5</v>
      </c>
      <c r="I44" s="82">
        <v>7.5</v>
      </c>
      <c r="J44" s="49" t="s">
        <v>36</v>
      </c>
      <c r="K44" s="82">
        <v>8.5</v>
      </c>
      <c r="L44" s="54"/>
      <c r="M44" s="54"/>
      <c r="N44" s="54"/>
      <c r="O44" s="54"/>
      <c r="P44" s="80">
        <v>8</v>
      </c>
      <c r="Q44" s="51">
        <f t="shared" si="0"/>
        <v>8.1999999999999993</v>
      </c>
      <c r="R44" s="52" t="str">
        <f t="shared" si="3"/>
        <v>B+</v>
      </c>
      <c r="S44" s="53" t="str">
        <f t="shared" si="1"/>
        <v>Khá</v>
      </c>
      <c r="T44" s="41" t="str">
        <f t="shared" si="4"/>
        <v/>
      </c>
      <c r="U44" s="41" t="s">
        <v>1559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>
      <c r="B45" s="44">
        <v>37</v>
      </c>
      <c r="C45" s="45" t="s">
        <v>922</v>
      </c>
      <c r="D45" s="46" t="s">
        <v>923</v>
      </c>
      <c r="E45" s="47" t="s">
        <v>573</v>
      </c>
      <c r="F45" s="48" t="s">
        <v>924</v>
      </c>
      <c r="G45" s="45" t="s">
        <v>65</v>
      </c>
      <c r="H45" s="82">
        <v>10</v>
      </c>
      <c r="I45" s="82">
        <v>8</v>
      </c>
      <c r="J45" s="49" t="s">
        <v>36</v>
      </c>
      <c r="K45" s="82">
        <v>8.5</v>
      </c>
      <c r="L45" s="54"/>
      <c r="M45" s="54"/>
      <c r="N45" s="54"/>
      <c r="O45" s="54"/>
      <c r="P45" s="80">
        <v>8</v>
      </c>
      <c r="Q45" s="51">
        <f t="shared" si="0"/>
        <v>8.3000000000000007</v>
      </c>
      <c r="R45" s="52" t="str">
        <f t="shared" si="3"/>
        <v>B+</v>
      </c>
      <c r="S45" s="53" t="str">
        <f t="shared" si="1"/>
        <v>Khá</v>
      </c>
      <c r="T45" s="41" t="str">
        <f t="shared" si="4"/>
        <v/>
      </c>
      <c r="U45" s="41" t="s">
        <v>1559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>
      <c r="B46" s="44">
        <v>38</v>
      </c>
      <c r="C46" s="45" t="s">
        <v>925</v>
      </c>
      <c r="D46" s="46" t="s">
        <v>926</v>
      </c>
      <c r="E46" s="47" t="s">
        <v>573</v>
      </c>
      <c r="F46" s="48" t="s">
        <v>334</v>
      </c>
      <c r="G46" s="45" t="s">
        <v>131</v>
      </c>
      <c r="H46" s="82">
        <v>10</v>
      </c>
      <c r="I46" s="82">
        <v>8</v>
      </c>
      <c r="J46" s="49" t="s">
        <v>36</v>
      </c>
      <c r="K46" s="82">
        <v>7</v>
      </c>
      <c r="L46" s="54"/>
      <c r="M46" s="54"/>
      <c r="N46" s="54"/>
      <c r="O46" s="54"/>
      <c r="P46" s="80">
        <v>8</v>
      </c>
      <c r="Q46" s="51">
        <f t="shared" si="0"/>
        <v>8</v>
      </c>
      <c r="R46" s="52" t="str">
        <f t="shared" si="3"/>
        <v>B+</v>
      </c>
      <c r="S46" s="53" t="str">
        <f t="shared" si="1"/>
        <v>Khá</v>
      </c>
      <c r="T46" s="41" t="str">
        <f t="shared" si="4"/>
        <v/>
      </c>
      <c r="U46" s="41" t="s">
        <v>1559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>
      <c r="B47" s="44">
        <v>39</v>
      </c>
      <c r="C47" s="45" t="s">
        <v>927</v>
      </c>
      <c r="D47" s="46" t="s">
        <v>820</v>
      </c>
      <c r="E47" s="47" t="s">
        <v>185</v>
      </c>
      <c r="F47" s="48" t="s">
        <v>928</v>
      </c>
      <c r="G47" s="45" t="s">
        <v>79</v>
      </c>
      <c r="H47" s="82">
        <v>5.5</v>
      </c>
      <c r="I47" s="82">
        <v>7</v>
      </c>
      <c r="J47" s="49" t="s">
        <v>36</v>
      </c>
      <c r="K47" s="82">
        <v>6</v>
      </c>
      <c r="L47" s="54"/>
      <c r="M47" s="54"/>
      <c r="N47" s="54"/>
      <c r="O47" s="54"/>
      <c r="P47" s="80">
        <v>7</v>
      </c>
      <c r="Q47" s="51">
        <f t="shared" si="0"/>
        <v>6.7</v>
      </c>
      <c r="R47" s="52" t="str">
        <f t="shared" si="3"/>
        <v>C+</v>
      </c>
      <c r="S47" s="53" t="str">
        <f t="shared" si="1"/>
        <v>Trung bình</v>
      </c>
      <c r="T47" s="41" t="str">
        <f t="shared" si="4"/>
        <v/>
      </c>
      <c r="U47" s="41" t="s">
        <v>1559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>
      <c r="B48" s="44">
        <v>40</v>
      </c>
      <c r="C48" s="45" t="s">
        <v>929</v>
      </c>
      <c r="D48" s="46" t="s">
        <v>930</v>
      </c>
      <c r="E48" s="47" t="s">
        <v>732</v>
      </c>
      <c r="F48" s="48" t="s">
        <v>931</v>
      </c>
      <c r="G48" s="45" t="s">
        <v>236</v>
      </c>
      <c r="H48" s="82">
        <v>10</v>
      </c>
      <c r="I48" s="82">
        <v>8</v>
      </c>
      <c r="J48" s="49" t="s">
        <v>36</v>
      </c>
      <c r="K48" s="82">
        <v>7</v>
      </c>
      <c r="L48" s="54"/>
      <c r="M48" s="54"/>
      <c r="N48" s="54"/>
      <c r="O48" s="54"/>
      <c r="P48" s="80">
        <v>8</v>
      </c>
      <c r="Q48" s="51">
        <f t="shared" si="0"/>
        <v>8</v>
      </c>
      <c r="R48" s="52" t="str">
        <f t="shared" si="3"/>
        <v>B+</v>
      </c>
      <c r="S48" s="53" t="str">
        <f t="shared" si="1"/>
        <v>Khá</v>
      </c>
      <c r="T48" s="41" t="str">
        <f t="shared" si="4"/>
        <v/>
      </c>
      <c r="U48" s="41" t="s">
        <v>1559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>
      <c r="B49" s="44">
        <v>41</v>
      </c>
      <c r="C49" s="45" t="s">
        <v>932</v>
      </c>
      <c r="D49" s="46" t="s">
        <v>933</v>
      </c>
      <c r="E49" s="47" t="s">
        <v>735</v>
      </c>
      <c r="F49" s="48" t="s">
        <v>934</v>
      </c>
      <c r="G49" s="45" t="s">
        <v>135</v>
      </c>
      <c r="H49" s="82">
        <v>6.5</v>
      </c>
      <c r="I49" s="82">
        <v>7.5</v>
      </c>
      <c r="J49" s="49" t="s">
        <v>36</v>
      </c>
      <c r="K49" s="82">
        <v>8.5</v>
      </c>
      <c r="L49" s="54"/>
      <c r="M49" s="54"/>
      <c r="N49" s="54"/>
      <c r="O49" s="54"/>
      <c r="P49" s="80">
        <v>5</v>
      </c>
      <c r="Q49" s="51">
        <f t="shared" si="0"/>
        <v>6.1</v>
      </c>
      <c r="R49" s="52" t="str">
        <f t="shared" si="3"/>
        <v>C</v>
      </c>
      <c r="S49" s="53" t="str">
        <f t="shared" si="1"/>
        <v>Trung bình</v>
      </c>
      <c r="T49" s="41" t="str">
        <f t="shared" si="4"/>
        <v/>
      </c>
      <c r="U49" s="41" t="s">
        <v>1559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>
      <c r="B50" s="44">
        <v>42</v>
      </c>
      <c r="C50" s="45" t="s">
        <v>935</v>
      </c>
      <c r="D50" s="46" t="s">
        <v>76</v>
      </c>
      <c r="E50" s="47" t="s">
        <v>200</v>
      </c>
      <c r="F50" s="48" t="s">
        <v>448</v>
      </c>
      <c r="G50" s="45" t="s">
        <v>70</v>
      </c>
      <c r="H50" s="82">
        <v>10</v>
      </c>
      <c r="I50" s="82">
        <v>8</v>
      </c>
      <c r="J50" s="49" t="s">
        <v>36</v>
      </c>
      <c r="K50" s="82">
        <v>8.5</v>
      </c>
      <c r="L50" s="54"/>
      <c r="M50" s="54"/>
      <c r="N50" s="54"/>
      <c r="O50" s="54"/>
      <c r="P50" s="80">
        <v>8</v>
      </c>
      <c r="Q50" s="51">
        <f t="shared" si="0"/>
        <v>8.3000000000000007</v>
      </c>
      <c r="R50" s="52" t="str">
        <f t="shared" si="3"/>
        <v>B+</v>
      </c>
      <c r="S50" s="53" t="str">
        <f t="shared" si="1"/>
        <v>Khá</v>
      </c>
      <c r="T50" s="41" t="str">
        <f t="shared" si="4"/>
        <v/>
      </c>
      <c r="U50" s="41" t="s">
        <v>1559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>
      <c r="B51" s="44">
        <v>43</v>
      </c>
      <c r="C51" s="45" t="s">
        <v>936</v>
      </c>
      <c r="D51" s="46" t="s">
        <v>92</v>
      </c>
      <c r="E51" s="47" t="s">
        <v>212</v>
      </c>
      <c r="F51" s="48" t="s">
        <v>477</v>
      </c>
      <c r="G51" s="45" t="s">
        <v>57</v>
      </c>
      <c r="H51" s="82">
        <v>6.5</v>
      </c>
      <c r="I51" s="82">
        <v>7.5</v>
      </c>
      <c r="J51" s="49" t="s">
        <v>36</v>
      </c>
      <c r="K51" s="82">
        <v>7</v>
      </c>
      <c r="L51" s="54"/>
      <c r="M51" s="54"/>
      <c r="N51" s="54"/>
      <c r="O51" s="54"/>
      <c r="P51" s="80">
        <v>6</v>
      </c>
      <c r="Q51" s="51">
        <f t="shared" si="0"/>
        <v>6.4</v>
      </c>
      <c r="R51" s="52" t="str">
        <f t="shared" si="3"/>
        <v>C</v>
      </c>
      <c r="S51" s="53" t="str">
        <f t="shared" si="1"/>
        <v>Trung bình</v>
      </c>
      <c r="T51" s="41" t="str">
        <f t="shared" si="4"/>
        <v/>
      </c>
      <c r="U51" s="41" t="s">
        <v>1559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>
      <c r="B52" s="44">
        <v>44</v>
      </c>
      <c r="C52" s="45" t="s">
        <v>937</v>
      </c>
      <c r="D52" s="46" t="s">
        <v>277</v>
      </c>
      <c r="E52" s="47" t="s">
        <v>613</v>
      </c>
      <c r="F52" s="48" t="s">
        <v>938</v>
      </c>
      <c r="G52" s="45" t="s">
        <v>135</v>
      </c>
      <c r="H52" s="82">
        <v>6.5</v>
      </c>
      <c r="I52" s="82">
        <v>7.5</v>
      </c>
      <c r="J52" s="49" t="s">
        <v>36</v>
      </c>
      <c r="K52" s="82">
        <v>8.5</v>
      </c>
      <c r="L52" s="54"/>
      <c r="M52" s="54"/>
      <c r="N52" s="54"/>
      <c r="O52" s="54"/>
      <c r="P52" s="80">
        <v>6</v>
      </c>
      <c r="Q52" s="51">
        <f t="shared" si="0"/>
        <v>6.7</v>
      </c>
      <c r="R52" s="52" t="str">
        <f t="shared" si="3"/>
        <v>C+</v>
      </c>
      <c r="S52" s="53" t="str">
        <f t="shared" si="1"/>
        <v>Trung bình</v>
      </c>
      <c r="T52" s="41" t="str">
        <f t="shared" si="4"/>
        <v/>
      </c>
      <c r="U52" s="41" t="s">
        <v>1559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>
      <c r="B53" s="44">
        <v>45</v>
      </c>
      <c r="C53" s="45" t="s">
        <v>939</v>
      </c>
      <c r="D53" s="46" t="s">
        <v>111</v>
      </c>
      <c r="E53" s="47" t="s">
        <v>940</v>
      </c>
      <c r="F53" s="48" t="s">
        <v>941</v>
      </c>
      <c r="G53" s="45" t="s">
        <v>150</v>
      </c>
      <c r="H53" s="82">
        <v>10</v>
      </c>
      <c r="I53" s="82">
        <v>8</v>
      </c>
      <c r="J53" s="49" t="s">
        <v>36</v>
      </c>
      <c r="K53" s="82">
        <v>7</v>
      </c>
      <c r="L53" s="54"/>
      <c r="M53" s="54"/>
      <c r="N53" s="54"/>
      <c r="O53" s="54"/>
      <c r="P53" s="80">
        <v>6</v>
      </c>
      <c r="Q53" s="51">
        <f t="shared" si="0"/>
        <v>6.8</v>
      </c>
      <c r="R53" s="52" t="str">
        <f t="shared" si="3"/>
        <v>C+</v>
      </c>
      <c r="S53" s="53" t="str">
        <f t="shared" si="1"/>
        <v>Trung bình</v>
      </c>
      <c r="T53" s="41" t="str">
        <f t="shared" si="4"/>
        <v/>
      </c>
      <c r="U53" s="41" t="s">
        <v>1559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>
      <c r="B54" s="44">
        <v>46</v>
      </c>
      <c r="C54" s="45" t="s">
        <v>942</v>
      </c>
      <c r="D54" s="46" t="s">
        <v>177</v>
      </c>
      <c r="E54" s="47" t="s">
        <v>762</v>
      </c>
      <c r="F54" s="48" t="s">
        <v>943</v>
      </c>
      <c r="G54" s="45" t="s">
        <v>135</v>
      </c>
      <c r="H54" s="82">
        <v>10</v>
      </c>
      <c r="I54" s="82">
        <v>10</v>
      </c>
      <c r="J54" s="49" t="s">
        <v>36</v>
      </c>
      <c r="K54" s="82">
        <v>8.5</v>
      </c>
      <c r="L54" s="54"/>
      <c r="M54" s="54"/>
      <c r="N54" s="54"/>
      <c r="O54" s="54"/>
      <c r="P54" s="80">
        <v>8</v>
      </c>
      <c r="Q54" s="51">
        <f t="shared" si="0"/>
        <v>8.5</v>
      </c>
      <c r="R54" s="52" t="str">
        <f t="shared" si="3"/>
        <v>A</v>
      </c>
      <c r="S54" s="53" t="str">
        <f t="shared" si="1"/>
        <v>Giỏi</v>
      </c>
      <c r="T54" s="41" t="str">
        <f t="shared" si="4"/>
        <v/>
      </c>
      <c r="U54" s="41" t="s">
        <v>1559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>
      <c r="B55" s="44">
        <v>47</v>
      </c>
      <c r="C55" s="45" t="s">
        <v>944</v>
      </c>
      <c r="D55" s="46" t="s">
        <v>757</v>
      </c>
      <c r="E55" s="47" t="s">
        <v>762</v>
      </c>
      <c r="F55" s="48" t="s">
        <v>945</v>
      </c>
      <c r="G55" s="45" t="s">
        <v>70</v>
      </c>
      <c r="H55" s="82">
        <v>8</v>
      </c>
      <c r="I55" s="82">
        <v>7.5</v>
      </c>
      <c r="J55" s="49" t="s">
        <v>36</v>
      </c>
      <c r="K55" s="82">
        <v>8.5</v>
      </c>
      <c r="L55" s="54"/>
      <c r="M55" s="54"/>
      <c r="N55" s="54"/>
      <c r="O55" s="54"/>
      <c r="P55" s="80">
        <v>6</v>
      </c>
      <c r="Q55" s="51">
        <f t="shared" si="0"/>
        <v>6.9</v>
      </c>
      <c r="R55" s="52" t="str">
        <f t="shared" si="3"/>
        <v>C+</v>
      </c>
      <c r="S55" s="53" t="str">
        <f t="shared" si="1"/>
        <v>Trung bình</v>
      </c>
      <c r="T55" s="41" t="str">
        <f t="shared" si="4"/>
        <v/>
      </c>
      <c r="U55" s="41" t="s">
        <v>1559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>
      <c r="B56" s="44">
        <v>48</v>
      </c>
      <c r="C56" s="45" t="s">
        <v>946</v>
      </c>
      <c r="D56" s="46" t="s">
        <v>947</v>
      </c>
      <c r="E56" s="47" t="s">
        <v>223</v>
      </c>
      <c r="F56" s="48" t="s">
        <v>786</v>
      </c>
      <c r="G56" s="45" t="s">
        <v>79</v>
      </c>
      <c r="H56" s="82">
        <v>9.5</v>
      </c>
      <c r="I56" s="82">
        <v>7.5</v>
      </c>
      <c r="J56" s="49" t="s">
        <v>36</v>
      </c>
      <c r="K56" s="82">
        <v>6</v>
      </c>
      <c r="L56" s="54"/>
      <c r="M56" s="54"/>
      <c r="N56" s="54"/>
      <c r="O56" s="54"/>
      <c r="P56" s="80">
        <v>8</v>
      </c>
      <c r="Q56" s="51">
        <f t="shared" si="0"/>
        <v>7.7</v>
      </c>
      <c r="R56" s="52" t="str">
        <f t="shared" si="3"/>
        <v>B</v>
      </c>
      <c r="S56" s="53" t="str">
        <f t="shared" si="1"/>
        <v>Khá</v>
      </c>
      <c r="T56" s="41" t="str">
        <f t="shared" si="4"/>
        <v/>
      </c>
      <c r="U56" s="41" t="s">
        <v>1559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>
      <c r="B57" s="44">
        <v>49</v>
      </c>
      <c r="C57" s="45" t="s">
        <v>948</v>
      </c>
      <c r="D57" s="46" t="s">
        <v>259</v>
      </c>
      <c r="E57" s="47" t="s">
        <v>765</v>
      </c>
      <c r="F57" s="48" t="s">
        <v>547</v>
      </c>
      <c r="G57" s="45" t="s">
        <v>150</v>
      </c>
      <c r="H57" s="82">
        <v>9.5</v>
      </c>
      <c r="I57" s="82">
        <v>7.5</v>
      </c>
      <c r="J57" s="49" t="s">
        <v>36</v>
      </c>
      <c r="K57" s="82">
        <v>7.5</v>
      </c>
      <c r="L57" s="54"/>
      <c r="M57" s="54"/>
      <c r="N57" s="54"/>
      <c r="O57" s="54"/>
      <c r="P57" s="80">
        <v>8</v>
      </c>
      <c r="Q57" s="51">
        <f t="shared" si="0"/>
        <v>8</v>
      </c>
      <c r="R57" s="52" t="str">
        <f t="shared" si="3"/>
        <v>B+</v>
      </c>
      <c r="S57" s="53" t="str">
        <f t="shared" si="1"/>
        <v>Khá</v>
      </c>
      <c r="T57" s="41" t="str">
        <f t="shared" si="4"/>
        <v/>
      </c>
      <c r="U57" s="41" t="s">
        <v>1559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>
      <c r="B58" s="44">
        <v>50</v>
      </c>
      <c r="C58" s="45" t="s">
        <v>949</v>
      </c>
      <c r="D58" s="46" t="s">
        <v>259</v>
      </c>
      <c r="E58" s="47" t="s">
        <v>767</v>
      </c>
      <c r="F58" s="48" t="s">
        <v>588</v>
      </c>
      <c r="G58" s="45" t="s">
        <v>150</v>
      </c>
      <c r="H58" s="82">
        <v>10</v>
      </c>
      <c r="I58" s="82">
        <v>8</v>
      </c>
      <c r="J58" s="49" t="s">
        <v>36</v>
      </c>
      <c r="K58" s="82">
        <v>7.5</v>
      </c>
      <c r="L58" s="54"/>
      <c r="M58" s="54"/>
      <c r="N58" s="54"/>
      <c r="O58" s="54"/>
      <c r="P58" s="80">
        <v>6</v>
      </c>
      <c r="Q58" s="51">
        <f t="shared" si="0"/>
        <v>6.9</v>
      </c>
      <c r="R58" s="52" t="str">
        <f t="shared" si="3"/>
        <v>C+</v>
      </c>
      <c r="S58" s="53" t="str">
        <f t="shared" si="1"/>
        <v>Trung bình</v>
      </c>
      <c r="T58" s="41" t="str">
        <f t="shared" si="4"/>
        <v/>
      </c>
      <c r="U58" s="41" t="s">
        <v>1559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>
      <c r="B59" s="44">
        <v>51</v>
      </c>
      <c r="C59" s="45" t="s">
        <v>950</v>
      </c>
      <c r="D59" s="46" t="s">
        <v>951</v>
      </c>
      <c r="E59" s="47" t="s">
        <v>231</v>
      </c>
      <c r="F59" s="48" t="s">
        <v>317</v>
      </c>
      <c r="G59" s="45" t="s">
        <v>150</v>
      </c>
      <c r="H59" s="82">
        <v>10</v>
      </c>
      <c r="I59" s="82">
        <v>8</v>
      </c>
      <c r="J59" s="49" t="s">
        <v>36</v>
      </c>
      <c r="K59" s="82">
        <v>7</v>
      </c>
      <c r="L59" s="54"/>
      <c r="M59" s="54"/>
      <c r="N59" s="54"/>
      <c r="O59" s="54"/>
      <c r="P59" s="80">
        <v>8</v>
      </c>
      <c r="Q59" s="51">
        <f t="shared" si="0"/>
        <v>8</v>
      </c>
      <c r="R59" s="52" t="str">
        <f t="shared" si="3"/>
        <v>B+</v>
      </c>
      <c r="S59" s="53" t="str">
        <f t="shared" si="1"/>
        <v>Khá</v>
      </c>
      <c r="T59" s="41" t="str">
        <f t="shared" si="4"/>
        <v/>
      </c>
      <c r="U59" s="41" t="s">
        <v>1559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>
      <c r="B60" s="44">
        <v>52</v>
      </c>
      <c r="C60" s="45" t="s">
        <v>952</v>
      </c>
      <c r="D60" s="46" t="s">
        <v>734</v>
      </c>
      <c r="E60" s="47" t="s">
        <v>231</v>
      </c>
      <c r="F60" s="48" t="s">
        <v>217</v>
      </c>
      <c r="G60" s="45" t="s">
        <v>53</v>
      </c>
      <c r="H60" s="82">
        <v>9.5</v>
      </c>
      <c r="I60" s="82">
        <v>7.5</v>
      </c>
      <c r="J60" s="49" t="s">
        <v>36</v>
      </c>
      <c r="K60" s="82">
        <v>7.5</v>
      </c>
      <c r="L60" s="54"/>
      <c r="M60" s="54"/>
      <c r="N60" s="54"/>
      <c r="O60" s="54"/>
      <c r="P60" s="80">
        <v>8</v>
      </c>
      <c r="Q60" s="51">
        <f t="shared" si="0"/>
        <v>8</v>
      </c>
      <c r="R60" s="52" t="str">
        <f t="shared" si="3"/>
        <v>B+</v>
      </c>
      <c r="S60" s="53" t="str">
        <f t="shared" si="1"/>
        <v>Khá</v>
      </c>
      <c r="T60" s="41" t="str">
        <f t="shared" si="4"/>
        <v/>
      </c>
      <c r="U60" s="41" t="s">
        <v>1559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>
      <c r="B61" s="44">
        <v>53</v>
      </c>
      <c r="C61" s="45" t="s">
        <v>953</v>
      </c>
      <c r="D61" s="46" t="s">
        <v>92</v>
      </c>
      <c r="E61" s="47" t="s">
        <v>639</v>
      </c>
      <c r="F61" s="48" t="s">
        <v>586</v>
      </c>
      <c r="G61" s="45" t="s">
        <v>150</v>
      </c>
      <c r="H61" s="82">
        <v>8.5</v>
      </c>
      <c r="I61" s="82">
        <v>7.5</v>
      </c>
      <c r="J61" s="49" t="s">
        <v>36</v>
      </c>
      <c r="K61" s="82">
        <v>7</v>
      </c>
      <c r="L61" s="54"/>
      <c r="M61" s="54"/>
      <c r="N61" s="54"/>
      <c r="O61" s="54"/>
      <c r="P61" s="80">
        <v>8</v>
      </c>
      <c r="Q61" s="51">
        <f t="shared" si="0"/>
        <v>7.8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41" t="s">
        <v>1559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>
      <c r="B62" s="44">
        <v>54</v>
      </c>
      <c r="C62" s="45" t="s">
        <v>954</v>
      </c>
      <c r="D62" s="46" t="s">
        <v>955</v>
      </c>
      <c r="E62" s="47" t="s">
        <v>247</v>
      </c>
      <c r="F62" s="48" t="s">
        <v>617</v>
      </c>
      <c r="G62" s="45" t="s">
        <v>70</v>
      </c>
      <c r="H62" s="82">
        <v>6.5</v>
      </c>
      <c r="I62" s="82">
        <v>9</v>
      </c>
      <c r="J62" s="49" t="s">
        <v>36</v>
      </c>
      <c r="K62" s="82">
        <v>6</v>
      </c>
      <c r="L62" s="54"/>
      <c r="M62" s="54"/>
      <c r="N62" s="54"/>
      <c r="O62" s="54"/>
      <c r="P62" s="80">
        <v>8</v>
      </c>
      <c r="Q62" s="51">
        <f t="shared" si="0"/>
        <v>7.6</v>
      </c>
      <c r="R62" s="52" t="str">
        <f t="shared" si="3"/>
        <v>B</v>
      </c>
      <c r="S62" s="53" t="str">
        <f t="shared" si="1"/>
        <v>Khá</v>
      </c>
      <c r="T62" s="41" t="str">
        <f t="shared" si="4"/>
        <v/>
      </c>
      <c r="U62" s="41" t="s">
        <v>1559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>
      <c r="B63" s="44">
        <v>55</v>
      </c>
      <c r="C63" s="45" t="s">
        <v>956</v>
      </c>
      <c r="D63" s="46" t="s">
        <v>159</v>
      </c>
      <c r="E63" s="47" t="s">
        <v>247</v>
      </c>
      <c r="F63" s="48" t="s">
        <v>957</v>
      </c>
      <c r="G63" s="45" t="s">
        <v>131</v>
      </c>
      <c r="H63" s="82">
        <v>10</v>
      </c>
      <c r="I63" s="82">
        <v>8</v>
      </c>
      <c r="J63" s="49" t="s">
        <v>36</v>
      </c>
      <c r="K63" s="82">
        <v>8.5</v>
      </c>
      <c r="L63" s="54"/>
      <c r="M63" s="54"/>
      <c r="N63" s="54"/>
      <c r="O63" s="54"/>
      <c r="P63" s="80">
        <v>8</v>
      </c>
      <c r="Q63" s="51">
        <f t="shared" si="0"/>
        <v>8.3000000000000007</v>
      </c>
      <c r="R63" s="52" t="str">
        <f t="shared" si="3"/>
        <v>B+</v>
      </c>
      <c r="S63" s="53" t="str">
        <f t="shared" si="1"/>
        <v>Khá</v>
      </c>
      <c r="T63" s="41" t="str">
        <f t="shared" si="4"/>
        <v/>
      </c>
      <c r="U63" s="41" t="s">
        <v>1559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>
      <c r="B64" s="44">
        <v>56</v>
      </c>
      <c r="C64" s="45" t="s">
        <v>958</v>
      </c>
      <c r="D64" s="46" t="s">
        <v>543</v>
      </c>
      <c r="E64" s="47" t="s">
        <v>959</v>
      </c>
      <c r="F64" s="48" t="s">
        <v>960</v>
      </c>
      <c r="G64" s="45" t="s">
        <v>236</v>
      </c>
      <c r="H64" s="82">
        <v>8</v>
      </c>
      <c r="I64" s="82">
        <v>7.5</v>
      </c>
      <c r="J64" s="49" t="s">
        <v>36</v>
      </c>
      <c r="K64" s="82">
        <v>7</v>
      </c>
      <c r="L64" s="54"/>
      <c r="M64" s="54"/>
      <c r="N64" s="54"/>
      <c r="O64" s="54"/>
      <c r="P64" s="80">
        <v>6</v>
      </c>
      <c r="Q64" s="51">
        <f t="shared" si="0"/>
        <v>6.6</v>
      </c>
      <c r="R64" s="52" t="str">
        <f t="shared" si="3"/>
        <v>C+</v>
      </c>
      <c r="S64" s="53" t="str">
        <f t="shared" si="1"/>
        <v>Trung bình</v>
      </c>
      <c r="T64" s="41" t="str">
        <f t="shared" si="4"/>
        <v/>
      </c>
      <c r="U64" s="41" t="s">
        <v>1559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>
      <c r="B65" s="44">
        <v>57</v>
      </c>
      <c r="C65" s="45" t="s">
        <v>961</v>
      </c>
      <c r="D65" s="46" t="s">
        <v>962</v>
      </c>
      <c r="E65" s="47" t="s">
        <v>783</v>
      </c>
      <c r="F65" s="48" t="s">
        <v>934</v>
      </c>
      <c r="G65" s="45" t="s">
        <v>140</v>
      </c>
      <c r="H65" s="82">
        <v>10</v>
      </c>
      <c r="I65" s="82">
        <v>8</v>
      </c>
      <c r="J65" s="49" t="s">
        <v>36</v>
      </c>
      <c r="K65" s="82">
        <v>8</v>
      </c>
      <c r="L65" s="54"/>
      <c r="M65" s="54"/>
      <c r="N65" s="54"/>
      <c r="O65" s="54"/>
      <c r="P65" s="80">
        <v>8</v>
      </c>
      <c r="Q65" s="51">
        <f t="shared" si="0"/>
        <v>8.1999999999999993</v>
      </c>
      <c r="R65" s="52" t="str">
        <f t="shared" si="3"/>
        <v>B+</v>
      </c>
      <c r="S65" s="53" t="str">
        <f t="shared" si="1"/>
        <v>Khá</v>
      </c>
      <c r="T65" s="41" t="str">
        <f t="shared" si="4"/>
        <v/>
      </c>
      <c r="U65" s="41" t="s">
        <v>1559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>
      <c r="B66" s="44">
        <v>58</v>
      </c>
      <c r="C66" s="45" t="s">
        <v>963</v>
      </c>
      <c r="D66" s="46" t="s">
        <v>964</v>
      </c>
      <c r="E66" s="47" t="s">
        <v>254</v>
      </c>
      <c r="F66" s="48" t="s">
        <v>574</v>
      </c>
      <c r="G66" s="45" t="s">
        <v>135</v>
      </c>
      <c r="H66" s="82">
        <v>8.5</v>
      </c>
      <c r="I66" s="82">
        <v>9</v>
      </c>
      <c r="J66" s="49" t="s">
        <v>36</v>
      </c>
      <c r="K66" s="82">
        <v>8.5</v>
      </c>
      <c r="L66" s="54"/>
      <c r="M66" s="54"/>
      <c r="N66" s="54"/>
      <c r="O66" s="54"/>
      <c r="P66" s="80">
        <v>8</v>
      </c>
      <c r="Q66" s="51">
        <f t="shared" si="0"/>
        <v>8.3000000000000007</v>
      </c>
      <c r="R66" s="52" t="str">
        <f t="shared" si="3"/>
        <v>B+</v>
      </c>
      <c r="S66" s="53" t="str">
        <f t="shared" si="1"/>
        <v>Khá</v>
      </c>
      <c r="T66" s="41" t="str">
        <f t="shared" si="4"/>
        <v/>
      </c>
      <c r="U66" s="41" t="s">
        <v>1559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>
      <c r="B67" s="44">
        <v>59</v>
      </c>
      <c r="C67" s="45" t="s">
        <v>965</v>
      </c>
      <c r="D67" s="46" t="s">
        <v>966</v>
      </c>
      <c r="E67" s="47" t="s">
        <v>788</v>
      </c>
      <c r="F67" s="48" t="s">
        <v>676</v>
      </c>
      <c r="G67" s="45" t="s">
        <v>65</v>
      </c>
      <c r="H67" s="82">
        <v>8</v>
      </c>
      <c r="I67" s="82">
        <v>7.5</v>
      </c>
      <c r="J67" s="49" t="s">
        <v>36</v>
      </c>
      <c r="K67" s="82">
        <v>6.5</v>
      </c>
      <c r="L67" s="54"/>
      <c r="M67" s="54"/>
      <c r="N67" s="54"/>
      <c r="O67" s="54"/>
      <c r="P67" s="80">
        <v>6</v>
      </c>
      <c r="Q67" s="51">
        <f t="shared" si="0"/>
        <v>6.5</v>
      </c>
      <c r="R67" s="52" t="str">
        <f t="shared" si="3"/>
        <v>C+</v>
      </c>
      <c r="S67" s="53" t="str">
        <f t="shared" si="1"/>
        <v>Trung bình</v>
      </c>
      <c r="T67" s="41" t="str">
        <f t="shared" si="4"/>
        <v/>
      </c>
      <c r="U67" s="41" t="s">
        <v>1559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>
      <c r="B68" s="44">
        <v>60</v>
      </c>
      <c r="C68" s="45" t="s">
        <v>967</v>
      </c>
      <c r="D68" s="46" t="s">
        <v>409</v>
      </c>
      <c r="E68" s="47" t="s">
        <v>968</v>
      </c>
      <c r="F68" s="48" t="s">
        <v>969</v>
      </c>
      <c r="G68" s="45" t="s">
        <v>61</v>
      </c>
      <c r="H68" s="82">
        <v>8.5</v>
      </c>
      <c r="I68" s="82">
        <v>7.5</v>
      </c>
      <c r="J68" s="49" t="s">
        <v>36</v>
      </c>
      <c r="K68" s="82">
        <v>8</v>
      </c>
      <c r="L68" s="54"/>
      <c r="M68" s="54"/>
      <c r="N68" s="54"/>
      <c r="O68" s="54"/>
      <c r="P68" s="80">
        <v>8</v>
      </c>
      <c r="Q68" s="51">
        <f t="shared" si="0"/>
        <v>8</v>
      </c>
      <c r="R68" s="52" t="str">
        <f t="shared" si="3"/>
        <v>B+</v>
      </c>
      <c r="S68" s="53" t="str">
        <f t="shared" si="1"/>
        <v>Khá</v>
      </c>
      <c r="T68" s="41" t="str">
        <f t="shared" si="4"/>
        <v/>
      </c>
      <c r="U68" s="41" t="s">
        <v>1559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>
      <c r="B69" s="44">
        <v>61</v>
      </c>
      <c r="C69" s="45" t="s">
        <v>970</v>
      </c>
      <c r="D69" s="46" t="s">
        <v>971</v>
      </c>
      <c r="E69" s="47" t="s">
        <v>476</v>
      </c>
      <c r="F69" s="48" t="s">
        <v>972</v>
      </c>
      <c r="G69" s="45" t="s">
        <v>135</v>
      </c>
      <c r="H69" s="82">
        <v>9.5</v>
      </c>
      <c r="I69" s="82">
        <v>7.5</v>
      </c>
      <c r="J69" s="49" t="s">
        <v>36</v>
      </c>
      <c r="K69" s="82">
        <v>8.5</v>
      </c>
      <c r="L69" s="54"/>
      <c r="M69" s="54"/>
      <c r="N69" s="54"/>
      <c r="O69" s="54"/>
      <c r="P69" s="80">
        <v>8</v>
      </c>
      <c r="Q69" s="51">
        <f t="shared" si="0"/>
        <v>8.1999999999999993</v>
      </c>
      <c r="R69" s="52" t="str">
        <f t="shared" si="3"/>
        <v>B+</v>
      </c>
      <c r="S69" s="53" t="str">
        <f t="shared" si="1"/>
        <v>Khá</v>
      </c>
      <c r="T69" s="41" t="str">
        <f t="shared" si="4"/>
        <v/>
      </c>
      <c r="U69" s="41" t="s">
        <v>1559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>
      <c r="B70" s="44">
        <v>62</v>
      </c>
      <c r="C70" s="45" t="s">
        <v>973</v>
      </c>
      <c r="D70" s="46" t="s">
        <v>734</v>
      </c>
      <c r="E70" s="47" t="s">
        <v>974</v>
      </c>
      <c r="F70" s="48" t="s">
        <v>975</v>
      </c>
      <c r="G70" s="45" t="s">
        <v>70</v>
      </c>
      <c r="H70" s="82">
        <v>9.5</v>
      </c>
      <c r="I70" s="82">
        <v>7.5</v>
      </c>
      <c r="J70" s="49" t="s">
        <v>36</v>
      </c>
      <c r="K70" s="82">
        <v>8.5</v>
      </c>
      <c r="L70" s="54"/>
      <c r="M70" s="54"/>
      <c r="N70" s="54"/>
      <c r="O70" s="54"/>
      <c r="P70" s="80">
        <v>8</v>
      </c>
      <c r="Q70" s="51">
        <f t="shared" si="0"/>
        <v>8.1999999999999993</v>
      </c>
      <c r="R70" s="52" t="str">
        <f t="shared" si="3"/>
        <v>B+</v>
      </c>
      <c r="S70" s="53" t="str">
        <f t="shared" si="1"/>
        <v>Khá</v>
      </c>
      <c r="T70" s="41" t="str">
        <f t="shared" si="4"/>
        <v/>
      </c>
      <c r="U70" s="41" t="s">
        <v>1559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>
      <c r="B71" s="44">
        <v>63</v>
      </c>
      <c r="C71" s="45" t="s">
        <v>976</v>
      </c>
      <c r="D71" s="46" t="s">
        <v>259</v>
      </c>
      <c r="E71" s="47" t="s">
        <v>653</v>
      </c>
      <c r="F71" s="48" t="s">
        <v>217</v>
      </c>
      <c r="G71" s="45" t="s">
        <v>65</v>
      </c>
      <c r="H71" s="82">
        <v>6</v>
      </c>
      <c r="I71" s="82">
        <v>7</v>
      </c>
      <c r="J71" s="49" t="s">
        <v>36</v>
      </c>
      <c r="K71" s="82">
        <v>8.5</v>
      </c>
      <c r="L71" s="54"/>
      <c r="M71" s="54"/>
      <c r="N71" s="54"/>
      <c r="O71" s="54"/>
      <c r="P71" s="80">
        <v>7</v>
      </c>
      <c r="Q71" s="51">
        <f t="shared" si="0"/>
        <v>7.2</v>
      </c>
      <c r="R71" s="52" t="str">
        <f t="shared" si="3"/>
        <v>B</v>
      </c>
      <c r="S71" s="53" t="str">
        <f t="shared" si="1"/>
        <v>Khá</v>
      </c>
      <c r="T71" s="41" t="str">
        <f t="shared" si="4"/>
        <v/>
      </c>
      <c r="U71" s="41" t="s">
        <v>1559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18.75" customHeight="1">
      <c r="B72" s="44">
        <v>64</v>
      </c>
      <c r="C72" s="45" t="s">
        <v>977</v>
      </c>
      <c r="D72" s="46" t="s">
        <v>978</v>
      </c>
      <c r="E72" s="47" t="s">
        <v>979</v>
      </c>
      <c r="F72" s="48" t="s">
        <v>441</v>
      </c>
      <c r="G72" s="45" t="s">
        <v>79</v>
      </c>
      <c r="H72" s="82">
        <v>9.5</v>
      </c>
      <c r="I72" s="82">
        <v>7.5</v>
      </c>
      <c r="J72" s="49" t="s">
        <v>36</v>
      </c>
      <c r="K72" s="82">
        <v>6</v>
      </c>
      <c r="L72" s="54"/>
      <c r="M72" s="54"/>
      <c r="N72" s="54"/>
      <c r="O72" s="54"/>
      <c r="P72" s="80">
        <v>7</v>
      </c>
      <c r="Q72" s="51">
        <f t="shared" si="0"/>
        <v>7.1</v>
      </c>
      <c r="R72" s="52" t="str">
        <f t="shared" si="3"/>
        <v>B</v>
      </c>
      <c r="S72" s="53" t="str">
        <f t="shared" si="1"/>
        <v>Khá</v>
      </c>
      <c r="T72" s="41" t="str">
        <f t="shared" si="4"/>
        <v/>
      </c>
      <c r="U72" s="41" t="s">
        <v>1559</v>
      </c>
      <c r="V72" s="71"/>
      <c r="W72" s="4"/>
      <c r="X72" s="43" t="str">
        <f t="shared" si="2"/>
        <v>Đạt</v>
      </c>
      <c r="Y72" s="4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61"/>
    </row>
    <row r="73" spans="1:40" ht="18.75" customHeight="1">
      <c r="B73" s="44">
        <v>65</v>
      </c>
      <c r="C73" s="45" t="s">
        <v>980</v>
      </c>
      <c r="D73" s="46" t="s">
        <v>981</v>
      </c>
      <c r="E73" s="47" t="s">
        <v>496</v>
      </c>
      <c r="F73" s="48" t="s">
        <v>197</v>
      </c>
      <c r="G73" s="45" t="s">
        <v>236</v>
      </c>
      <c r="H73" s="82">
        <v>8</v>
      </c>
      <c r="I73" s="82">
        <v>7.5</v>
      </c>
      <c r="J73" s="49" t="s">
        <v>36</v>
      </c>
      <c r="K73" s="82">
        <v>7</v>
      </c>
      <c r="L73" s="54"/>
      <c r="M73" s="54"/>
      <c r="N73" s="54"/>
      <c r="O73" s="54"/>
      <c r="P73" s="80">
        <v>5</v>
      </c>
      <c r="Q73" s="51">
        <f t="shared" ref="Q73:Q74" si="5">ROUND(SUMPRODUCT(H73:P73,$H$8:$P$8)/100,1)</f>
        <v>6</v>
      </c>
      <c r="R73" s="52" t="str">
        <f t="shared" si="3"/>
        <v>C</v>
      </c>
      <c r="S73" s="53" t="str">
        <f t="shared" si="1"/>
        <v>Trung bình</v>
      </c>
      <c r="T73" s="41" t="str">
        <f t="shared" si="4"/>
        <v/>
      </c>
      <c r="U73" s="41" t="s">
        <v>1559</v>
      </c>
      <c r="V73" s="71"/>
      <c r="W73" s="4"/>
      <c r="X73" s="43" t="str">
        <f t="shared" si="2"/>
        <v>Đạt</v>
      </c>
      <c r="Y73" s="4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61"/>
    </row>
    <row r="74" spans="1:40" ht="18.75" customHeight="1">
      <c r="B74" s="44">
        <v>66</v>
      </c>
      <c r="C74" s="45" t="s">
        <v>982</v>
      </c>
      <c r="D74" s="46" t="s">
        <v>983</v>
      </c>
      <c r="E74" s="47" t="s">
        <v>984</v>
      </c>
      <c r="F74" s="48" t="s">
        <v>985</v>
      </c>
      <c r="G74" s="45" t="s">
        <v>61</v>
      </c>
      <c r="H74" s="82">
        <v>8.5</v>
      </c>
      <c r="I74" s="82">
        <v>7.5</v>
      </c>
      <c r="J74" s="49" t="s">
        <v>36</v>
      </c>
      <c r="K74" s="82">
        <v>8</v>
      </c>
      <c r="L74" s="54"/>
      <c r="M74" s="54"/>
      <c r="N74" s="54"/>
      <c r="O74" s="54"/>
      <c r="P74" s="80">
        <v>7</v>
      </c>
      <c r="Q74" s="51">
        <f t="shared" si="5"/>
        <v>7.4</v>
      </c>
      <c r="R74" s="52" t="str">
        <f t="shared" si="3"/>
        <v>B</v>
      </c>
      <c r="S74" s="53" t="str">
        <f t="shared" si="1"/>
        <v>Khá</v>
      </c>
      <c r="T74" s="41" t="str">
        <f t="shared" si="4"/>
        <v/>
      </c>
      <c r="U74" s="41" t="s">
        <v>1559</v>
      </c>
      <c r="V74" s="71"/>
      <c r="W74" s="4"/>
      <c r="X74" s="43" t="str">
        <f t="shared" ref="X74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61"/>
    </row>
    <row r="75" spans="1:40" ht="7.5" customHeight="1">
      <c r="A75" s="61"/>
      <c r="B75" s="62"/>
      <c r="C75" s="63"/>
      <c r="D75" s="63"/>
      <c r="E75" s="64"/>
      <c r="F75" s="64"/>
      <c r="G75" s="64"/>
      <c r="H75" s="65"/>
      <c r="I75" s="66"/>
      <c r="J75" s="66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4"/>
    </row>
    <row r="76" spans="1:40" ht="16.5">
      <c r="A76" s="61"/>
      <c r="B76" s="123" t="s">
        <v>37</v>
      </c>
      <c r="C76" s="123"/>
      <c r="D76" s="63"/>
      <c r="E76" s="64"/>
      <c r="F76" s="64"/>
      <c r="G76" s="64"/>
      <c r="H76" s="65"/>
      <c r="I76" s="66"/>
      <c r="J76" s="66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4"/>
    </row>
    <row r="77" spans="1:40" ht="16.5" customHeight="1">
      <c r="A77" s="61"/>
      <c r="B77" s="68" t="s">
        <v>38</v>
      </c>
      <c r="C77" s="68"/>
      <c r="D77" s="69">
        <f>+$AA$7</f>
        <v>66</v>
      </c>
      <c r="E77" s="70" t="s">
        <v>39</v>
      </c>
      <c r="F77" s="70"/>
      <c r="G77" s="110" t="s">
        <v>40</v>
      </c>
      <c r="H77" s="110"/>
      <c r="I77" s="110"/>
      <c r="J77" s="110"/>
      <c r="K77" s="110"/>
      <c r="L77" s="110"/>
      <c r="M77" s="110"/>
      <c r="N77" s="110"/>
      <c r="O77" s="110"/>
      <c r="P77" s="71">
        <f>$AA$7 -COUNTIF($T$8:$T$223,"Vắng") -COUNTIF($T$8:$T$223,"Vắng có phép") - COUNTIF($T$8:$T$223,"Đình chỉ thi") - COUNTIF($T$8:$T$223,"Không đủ ĐKDT")</f>
        <v>64</v>
      </c>
      <c r="Q77" s="71"/>
      <c r="R77" s="72"/>
      <c r="S77" s="73"/>
      <c r="T77" s="73" t="s">
        <v>39</v>
      </c>
      <c r="U77" s="73"/>
      <c r="V77" s="73"/>
      <c r="W77" s="4"/>
    </row>
    <row r="78" spans="1:40" ht="16.5" customHeight="1">
      <c r="A78" s="61"/>
      <c r="B78" s="68" t="s">
        <v>41</v>
      </c>
      <c r="C78" s="68"/>
      <c r="D78" s="69">
        <f>+$AL$7</f>
        <v>64</v>
      </c>
      <c r="E78" s="70" t="s">
        <v>39</v>
      </c>
      <c r="F78" s="70"/>
      <c r="G78" s="110" t="s">
        <v>42</v>
      </c>
      <c r="H78" s="110"/>
      <c r="I78" s="110"/>
      <c r="J78" s="110"/>
      <c r="K78" s="110"/>
      <c r="L78" s="110"/>
      <c r="M78" s="110"/>
      <c r="N78" s="110"/>
      <c r="O78" s="110"/>
      <c r="P78" s="74">
        <f>COUNTIF($T$8:$T$99,"Vắng")</f>
        <v>0</v>
      </c>
      <c r="Q78" s="74"/>
      <c r="R78" s="75"/>
      <c r="S78" s="73"/>
      <c r="T78" s="73" t="s">
        <v>39</v>
      </c>
      <c r="U78" s="73"/>
      <c r="V78" s="73"/>
      <c r="W78" s="4"/>
    </row>
    <row r="79" spans="1:40" ht="16.5" customHeight="1">
      <c r="A79" s="61"/>
      <c r="B79" s="68" t="s">
        <v>43</v>
      </c>
      <c r="C79" s="68"/>
      <c r="D79" s="76">
        <f>COUNTIF(X9:X74,"Học lại")</f>
        <v>2</v>
      </c>
      <c r="E79" s="70" t="s">
        <v>39</v>
      </c>
      <c r="F79" s="70"/>
      <c r="G79" s="110" t="s">
        <v>44</v>
      </c>
      <c r="H79" s="110"/>
      <c r="I79" s="110"/>
      <c r="J79" s="110"/>
      <c r="K79" s="110"/>
      <c r="L79" s="110"/>
      <c r="M79" s="110"/>
      <c r="N79" s="110"/>
      <c r="O79" s="110"/>
      <c r="P79" s="71">
        <f>COUNTIF($T$8:$T$99,"Vắng có phép")</f>
        <v>0</v>
      </c>
      <c r="Q79" s="71"/>
      <c r="R79" s="72"/>
      <c r="S79" s="73"/>
      <c r="T79" s="73" t="s">
        <v>39</v>
      </c>
      <c r="U79" s="73"/>
      <c r="V79" s="73"/>
      <c r="W79" s="4"/>
    </row>
    <row r="80" spans="1:40" ht="3" customHeight="1">
      <c r="A80" s="61"/>
      <c r="B80" s="62"/>
      <c r="C80" s="63"/>
      <c r="D80" s="63"/>
      <c r="E80" s="64"/>
      <c r="F80" s="64"/>
      <c r="G80" s="64"/>
      <c r="H80" s="65"/>
      <c r="I80" s="66"/>
      <c r="J80" s="66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4"/>
    </row>
    <row r="81" spans="2:23">
      <c r="B81" s="77" t="s">
        <v>45</v>
      </c>
      <c r="C81" s="77"/>
      <c r="D81" s="78">
        <f>COUNTIF(X9:X74,"Thi lại")</f>
        <v>0</v>
      </c>
      <c r="E81" s="79" t="s">
        <v>39</v>
      </c>
      <c r="F81" s="4"/>
      <c r="G81" s="4"/>
      <c r="H81" s="4"/>
      <c r="I81" s="4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91"/>
      <c r="V81" s="91"/>
      <c r="W81" s="4"/>
    </row>
    <row r="82" spans="2:23">
      <c r="B82" s="77"/>
      <c r="C82" s="77"/>
      <c r="D82" s="78"/>
      <c r="E82" s="79"/>
      <c r="F82" s="4"/>
      <c r="G82" s="4"/>
      <c r="H82" s="4"/>
      <c r="I82" s="4"/>
      <c r="J82" s="111" t="s">
        <v>1562</v>
      </c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91"/>
      <c r="V82" s="91"/>
      <c r="W82" s="4"/>
    </row>
  </sheetData>
  <sheetProtection formatCells="0" formatColumns="0" formatRows="0" insertColumns="0" insertRows="0" insertHyperlinks="0" deleteColumns="0" deleteRows="0" sort="0" autoFilter="0" pivotTables="0"/>
  <autoFilter ref="A7:AN74">
    <filterColumn colId="3" showButton="0"/>
  </autoFilter>
  <mergeCells count="43">
    <mergeCell ref="H1:U1"/>
    <mergeCell ref="H2:U2"/>
    <mergeCell ref="S6:S7"/>
    <mergeCell ref="G78:O78"/>
    <mergeCell ref="M6:N6"/>
    <mergeCell ref="O6:O7"/>
    <mergeCell ref="P6:P7"/>
    <mergeCell ref="Q6:Q8"/>
    <mergeCell ref="B8:G8"/>
    <mergeCell ref="B76:C76"/>
    <mergeCell ref="G77:O77"/>
    <mergeCell ref="G79:O79"/>
    <mergeCell ref="J81:T81"/>
    <mergeCell ref="J82:T82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U6:U8"/>
    <mergeCell ref="R6:R7"/>
  </mergeCells>
  <conditionalFormatting sqref="H9:P74">
    <cfRule type="cellIs" dxfId="35" priority="8" operator="greaterThan">
      <formula>10</formula>
    </cfRule>
  </conditionalFormatting>
  <conditionalFormatting sqref="C1:C1048576">
    <cfRule type="duplicateValues" dxfId="34" priority="7"/>
  </conditionalFormatting>
  <conditionalFormatting sqref="P9:P74">
    <cfRule type="cellIs" dxfId="33" priority="4" operator="greaterThan">
      <formula>10</formula>
    </cfRule>
    <cfRule type="cellIs" dxfId="32" priority="5" operator="greaterThan">
      <formula>10</formula>
    </cfRule>
    <cfRule type="cellIs" dxfId="31" priority="6" operator="greaterThan">
      <formula>10</formula>
    </cfRule>
  </conditionalFormatting>
  <conditionalFormatting sqref="H9:K74">
    <cfRule type="cellIs" dxfId="30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79 AN2:AN7 X9:Y74 Z9 Z2:AM2 Y3:AM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AN83"/>
  <sheetViews>
    <sheetView topLeftCell="B1" workbookViewId="0">
      <pane ySplit="2" topLeftCell="A3" activePane="bottomLeft" state="frozen"/>
      <selection activeCell="P9" sqref="P9"/>
      <selection pane="bottomLeft" activeCell="D3" sqref="D3:O3"/>
    </sheetView>
  </sheetViews>
  <sheetFormatPr defaultRowHeight="15.75"/>
  <cols>
    <col min="1" max="1" width="0.5" style="1" customWidth="1"/>
    <col min="2" max="2" width="4" style="1" customWidth="1"/>
    <col min="3" max="3" width="10.625" style="1" customWidth="1"/>
    <col min="4" max="4" width="16.125" style="1" customWidth="1"/>
    <col min="5" max="5" width="11.25" style="1" customWidth="1"/>
    <col min="6" max="6" width="9.375" style="1" hidden="1" customWidth="1"/>
    <col min="7" max="7" width="11.3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" style="1" hidden="1" customWidth="1"/>
    <col min="15" max="15" width="7.375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3.25" style="1" customWidth="1"/>
    <col min="21" max="21" width="6.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>
      <c r="B1" s="100" t="s">
        <v>0</v>
      </c>
      <c r="C1" s="100"/>
      <c r="D1" s="100"/>
      <c r="E1" s="100"/>
      <c r="F1" s="100"/>
      <c r="G1" s="100"/>
      <c r="H1" s="124" t="s">
        <v>1560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96"/>
      <c r="W1" s="4"/>
    </row>
    <row r="2" spans="2:40" ht="25.5" customHeight="1">
      <c r="B2" s="101" t="s">
        <v>1</v>
      </c>
      <c r="C2" s="101"/>
      <c r="D2" s="101"/>
      <c r="E2" s="101"/>
      <c r="F2" s="101"/>
      <c r="G2" s="101"/>
      <c r="H2" s="125" t="s">
        <v>46</v>
      </c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832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>
      <c r="B4" s="112" t="s">
        <v>11</v>
      </c>
      <c r="C4" s="112"/>
      <c r="D4" s="10">
        <v>3</v>
      </c>
      <c r="G4" s="113" t="s">
        <v>663</v>
      </c>
      <c r="H4" s="113"/>
      <c r="I4" s="113"/>
      <c r="J4" s="113"/>
      <c r="K4" s="113"/>
      <c r="L4" s="113"/>
      <c r="M4" s="113"/>
      <c r="N4" s="113"/>
      <c r="O4" s="113"/>
      <c r="P4" s="113" t="s">
        <v>500</v>
      </c>
      <c r="Q4" s="113"/>
      <c r="R4" s="113"/>
      <c r="S4" s="113"/>
      <c r="T4" s="113"/>
      <c r="U4" s="113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>
      <c r="B6" s="107" t="s">
        <v>12</v>
      </c>
      <c r="C6" s="114" t="s">
        <v>13</v>
      </c>
      <c r="D6" s="116" t="s">
        <v>14</v>
      </c>
      <c r="E6" s="117"/>
      <c r="F6" s="107" t="s">
        <v>15</v>
      </c>
      <c r="G6" s="107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0" t="s">
        <v>21</v>
      </c>
      <c r="N6" s="121"/>
      <c r="O6" s="103" t="s">
        <v>22</v>
      </c>
      <c r="P6" s="103" t="s">
        <v>23</v>
      </c>
      <c r="Q6" s="107" t="s">
        <v>24</v>
      </c>
      <c r="R6" s="103" t="s">
        <v>25</v>
      </c>
      <c r="S6" s="107" t="s">
        <v>26</v>
      </c>
      <c r="T6" s="107" t="s">
        <v>27</v>
      </c>
      <c r="U6" s="107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>
      <c r="B7" s="109"/>
      <c r="C7" s="115"/>
      <c r="D7" s="118"/>
      <c r="E7" s="119"/>
      <c r="F7" s="109"/>
      <c r="G7" s="109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08"/>
      <c r="R7" s="103"/>
      <c r="S7" s="109"/>
      <c r="T7" s="108"/>
      <c r="U7" s="108"/>
      <c r="V7" s="88"/>
      <c r="X7" s="17"/>
      <c r="Y7" s="18" t="str">
        <f>+D3</f>
        <v>An toàn và bảo mật hệ thống thông tin</v>
      </c>
      <c r="Z7" s="19" t="str">
        <f>+P3</f>
        <v>Nhóm: D15-127_04</v>
      </c>
      <c r="AA7" s="20">
        <f>+$AJ$7+$AL$7+$AH$7</f>
        <v>67</v>
      </c>
      <c r="AB7" s="7">
        <f>COUNTIF($S$8:$S$93,"Khiển trách")</f>
        <v>0</v>
      </c>
      <c r="AC7" s="7">
        <f>COUNTIF($S$8:$S$93,"Cảnh cáo")</f>
        <v>0</v>
      </c>
      <c r="AD7" s="7">
        <f>COUNTIF($S$8:$S$93,"Đình chỉ thi")</f>
        <v>0</v>
      </c>
      <c r="AE7" s="21">
        <f>+($AB$7+$AC$7+$AD$7)/$AA$7*100%</f>
        <v>0</v>
      </c>
      <c r="AF7" s="7">
        <f>SUM(COUNTIF($S$8:$S$91,"Vắng"),COUNTIF($S$8:$S$91,"Vắng có phép"))</f>
        <v>0</v>
      </c>
      <c r="AG7" s="22">
        <f>+$AF$7/$AA$7</f>
        <v>0</v>
      </c>
      <c r="AH7" s="23">
        <f>COUNTIF($X$8:$X$91,"Thi lại")</f>
        <v>0</v>
      </c>
      <c r="AI7" s="22">
        <f>+$AH$7/$AA$7</f>
        <v>0</v>
      </c>
      <c r="AJ7" s="23">
        <f>COUNTIF($X$8:$X$92,"Học lại")</f>
        <v>4</v>
      </c>
      <c r="AK7" s="22">
        <f>+$AJ$7/$AA$7</f>
        <v>5.9701492537313432E-2</v>
      </c>
      <c r="AL7" s="7">
        <f>COUNTIF($X$9:$X$92,"Đạt")</f>
        <v>63</v>
      </c>
      <c r="AM7" s="21">
        <f>+$AL$7/$AA$7</f>
        <v>0.94029850746268662</v>
      </c>
      <c r="AN7" s="24"/>
    </row>
    <row r="8" spans="2:40" ht="14.25" customHeight="1">
      <c r="B8" s="120" t="s">
        <v>35</v>
      </c>
      <c r="C8" s="122"/>
      <c r="D8" s="122"/>
      <c r="E8" s="122"/>
      <c r="F8" s="122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09"/>
      <c r="R8" s="29"/>
      <c r="S8" s="29"/>
      <c r="T8" s="109"/>
      <c r="U8" s="109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>
      <c r="B9" s="31">
        <v>1</v>
      </c>
      <c r="C9" s="32" t="s">
        <v>664</v>
      </c>
      <c r="D9" s="33" t="s">
        <v>665</v>
      </c>
      <c r="E9" s="34" t="s">
        <v>51</v>
      </c>
      <c r="F9" s="35" t="s">
        <v>224</v>
      </c>
      <c r="G9" s="32" t="s">
        <v>53</v>
      </c>
      <c r="H9" s="81">
        <v>10</v>
      </c>
      <c r="I9" s="36">
        <v>5</v>
      </c>
      <c r="J9" s="36" t="s">
        <v>36</v>
      </c>
      <c r="K9" s="36">
        <v>5</v>
      </c>
      <c r="L9" s="37"/>
      <c r="M9" s="37"/>
      <c r="N9" s="37"/>
      <c r="O9" s="37"/>
      <c r="P9" s="38">
        <v>7</v>
      </c>
      <c r="Q9" s="39">
        <f t="shared" ref="Q9:Q72" si="0">ROUND(SUMPRODUCT(H9:P9,$H$8:$P$8)/100,1)</f>
        <v>6.7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C+</v>
      </c>
      <c r="S9" s="40" t="str">
        <f t="shared" ref="S9:S75" si="1">IF($Q9&lt;4,"Kém",IF(AND($Q9&gt;=4,$Q9&lt;=5.4),"Trung bình yếu",IF(AND($Q9&gt;=5.5,$Q9&lt;=6.9),"Trung bình",IF(AND($Q9&gt;=7,$Q9&lt;=8.4),"Khá",IF(AND($Q9&gt;=8.5,$Q9&lt;=10),"Giỏi","")))))</f>
        <v>Trung bình</v>
      </c>
      <c r="T9" s="41" t="str">
        <f>+IF(OR($H9=0,$I9=0,$J9=0,$K9=0),"Không đủ ĐKDT",IF(AND(P9=0,Q9&gt;=4),"Không đạt",""))</f>
        <v/>
      </c>
      <c r="U9" s="97" t="s">
        <v>1558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>
      <c r="B10" s="44">
        <v>2</v>
      </c>
      <c r="C10" s="45" t="s">
        <v>666</v>
      </c>
      <c r="D10" s="46" t="s">
        <v>92</v>
      </c>
      <c r="E10" s="47" t="s">
        <v>667</v>
      </c>
      <c r="F10" s="48" t="s">
        <v>109</v>
      </c>
      <c r="G10" s="45" t="s">
        <v>65</v>
      </c>
      <c r="H10" s="82">
        <v>5</v>
      </c>
      <c r="I10" s="49">
        <v>7</v>
      </c>
      <c r="J10" s="49" t="s">
        <v>36</v>
      </c>
      <c r="K10" s="49">
        <v>7</v>
      </c>
      <c r="L10" s="50"/>
      <c r="M10" s="50"/>
      <c r="N10" s="50"/>
      <c r="O10" s="50"/>
      <c r="P10" s="80">
        <v>7</v>
      </c>
      <c r="Q10" s="51">
        <f t="shared" si="0"/>
        <v>6.8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C+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1558</v>
      </c>
      <c r="V10" s="71"/>
      <c r="W10" s="4"/>
      <c r="X10" s="43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>
      <c r="B11" s="44">
        <v>3</v>
      </c>
      <c r="C11" s="45" t="s">
        <v>668</v>
      </c>
      <c r="D11" s="46" t="s">
        <v>669</v>
      </c>
      <c r="E11" s="47" t="s">
        <v>77</v>
      </c>
      <c r="F11" s="48" t="s">
        <v>670</v>
      </c>
      <c r="G11" s="45" t="s">
        <v>53</v>
      </c>
      <c r="H11" s="82">
        <v>10</v>
      </c>
      <c r="I11" s="49">
        <v>5</v>
      </c>
      <c r="J11" s="49" t="s">
        <v>36</v>
      </c>
      <c r="K11" s="49">
        <v>5</v>
      </c>
      <c r="L11" s="54"/>
      <c r="M11" s="54"/>
      <c r="N11" s="54"/>
      <c r="O11" s="54"/>
      <c r="P11" s="80">
        <v>5</v>
      </c>
      <c r="Q11" s="51">
        <f t="shared" si="0"/>
        <v>5.5</v>
      </c>
      <c r="R11" s="52" t="str">
        <f t="shared" ref="R11:R75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</v>
      </c>
      <c r="S11" s="53" t="str">
        <f t="shared" si="1"/>
        <v>Trung bình</v>
      </c>
      <c r="T11" s="41" t="str">
        <f t="shared" ref="T11:T74" si="4">+IF(OR($H11=0,$I11=0,$J11=0,$K11=0),"Không đủ ĐKDT",IF(AND(P11=0,Q11&gt;=4),"Không đạt",""))</f>
        <v/>
      </c>
      <c r="U11" s="41" t="s">
        <v>1558</v>
      </c>
      <c r="V11" s="71"/>
      <c r="W11" s="4"/>
      <c r="X11" s="43" t="str">
        <f t="shared" si="2"/>
        <v>Đạt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>
      <c r="B12" s="44">
        <v>4</v>
      </c>
      <c r="C12" s="45" t="s">
        <v>671</v>
      </c>
      <c r="D12" s="46" t="s">
        <v>672</v>
      </c>
      <c r="E12" s="47" t="s">
        <v>77</v>
      </c>
      <c r="F12" s="48" t="s">
        <v>673</v>
      </c>
      <c r="G12" s="45" t="s">
        <v>150</v>
      </c>
      <c r="H12" s="82">
        <v>10</v>
      </c>
      <c r="I12" s="49">
        <v>8</v>
      </c>
      <c r="J12" s="49" t="s">
        <v>36</v>
      </c>
      <c r="K12" s="49">
        <v>8</v>
      </c>
      <c r="L12" s="54"/>
      <c r="M12" s="54"/>
      <c r="N12" s="54"/>
      <c r="O12" s="54"/>
      <c r="P12" s="80">
        <v>8</v>
      </c>
      <c r="Q12" s="51">
        <f t="shared" si="0"/>
        <v>8.1999999999999993</v>
      </c>
      <c r="R12" s="52" t="str">
        <f t="shared" si="3"/>
        <v>B+</v>
      </c>
      <c r="S12" s="53" t="str">
        <f t="shared" si="1"/>
        <v>Khá</v>
      </c>
      <c r="T12" s="41" t="str">
        <f t="shared" si="4"/>
        <v/>
      </c>
      <c r="U12" s="41" t="s">
        <v>1558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>
      <c r="B13" s="44">
        <v>5</v>
      </c>
      <c r="C13" s="45" t="s">
        <v>674</v>
      </c>
      <c r="D13" s="46" t="s">
        <v>675</v>
      </c>
      <c r="E13" s="47" t="s">
        <v>339</v>
      </c>
      <c r="F13" s="48" t="s">
        <v>676</v>
      </c>
      <c r="G13" s="45" t="s">
        <v>150</v>
      </c>
      <c r="H13" s="82">
        <v>9</v>
      </c>
      <c r="I13" s="49">
        <v>5</v>
      </c>
      <c r="J13" s="49" t="s">
        <v>36</v>
      </c>
      <c r="K13" s="49">
        <v>5</v>
      </c>
      <c r="L13" s="54"/>
      <c r="M13" s="54"/>
      <c r="N13" s="54"/>
      <c r="O13" s="54"/>
      <c r="P13" s="80">
        <v>5</v>
      </c>
      <c r="Q13" s="51">
        <f t="shared" si="0"/>
        <v>5.4</v>
      </c>
      <c r="R13" s="52" t="str">
        <f t="shared" si="3"/>
        <v>D+</v>
      </c>
      <c r="S13" s="53" t="str">
        <f t="shared" si="1"/>
        <v>Trung bình yếu</v>
      </c>
      <c r="T13" s="41" t="str">
        <f t="shared" si="4"/>
        <v/>
      </c>
      <c r="U13" s="41" t="s">
        <v>1558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>
      <c r="B14" s="44">
        <v>6</v>
      </c>
      <c r="C14" s="45" t="s">
        <v>677</v>
      </c>
      <c r="D14" s="46" t="s">
        <v>316</v>
      </c>
      <c r="E14" s="47" t="s">
        <v>339</v>
      </c>
      <c r="F14" s="48" t="s">
        <v>678</v>
      </c>
      <c r="G14" s="45" t="s">
        <v>140</v>
      </c>
      <c r="H14" s="82">
        <v>10</v>
      </c>
      <c r="I14" s="49">
        <v>6</v>
      </c>
      <c r="J14" s="49" t="s">
        <v>36</v>
      </c>
      <c r="K14" s="49">
        <v>6</v>
      </c>
      <c r="L14" s="54"/>
      <c r="M14" s="54"/>
      <c r="N14" s="54"/>
      <c r="O14" s="54"/>
      <c r="P14" s="80">
        <v>0</v>
      </c>
      <c r="Q14" s="51">
        <f t="shared" si="0"/>
        <v>2.8</v>
      </c>
      <c r="R14" s="52" t="str">
        <f t="shared" si="3"/>
        <v>F</v>
      </c>
      <c r="S14" s="53" t="str">
        <f t="shared" si="1"/>
        <v>Kém</v>
      </c>
      <c r="T14" s="41" t="s">
        <v>1561</v>
      </c>
      <c r="U14" s="41" t="s">
        <v>1558</v>
      </c>
      <c r="V14" s="71"/>
      <c r="W14" s="4"/>
      <c r="X14" s="43" t="str">
        <f t="shared" si="2"/>
        <v>Học lại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>
      <c r="B15" s="44">
        <v>7</v>
      </c>
      <c r="C15" s="45" t="s">
        <v>679</v>
      </c>
      <c r="D15" s="46" t="s">
        <v>535</v>
      </c>
      <c r="E15" s="47" t="s">
        <v>339</v>
      </c>
      <c r="F15" s="48" t="s">
        <v>220</v>
      </c>
      <c r="G15" s="45" t="s">
        <v>65</v>
      </c>
      <c r="H15" s="82">
        <v>9</v>
      </c>
      <c r="I15" s="49">
        <v>8.5</v>
      </c>
      <c r="J15" s="49" t="s">
        <v>36</v>
      </c>
      <c r="K15" s="49">
        <v>8.5</v>
      </c>
      <c r="L15" s="54"/>
      <c r="M15" s="54"/>
      <c r="N15" s="54"/>
      <c r="O15" s="54"/>
      <c r="P15" s="80">
        <v>8</v>
      </c>
      <c r="Q15" s="51">
        <f t="shared" si="0"/>
        <v>8.3000000000000007</v>
      </c>
      <c r="R15" s="52" t="str">
        <f t="shared" si="3"/>
        <v>B+</v>
      </c>
      <c r="S15" s="53" t="str">
        <f t="shared" si="1"/>
        <v>Khá</v>
      </c>
      <c r="T15" s="41" t="str">
        <f t="shared" si="4"/>
        <v/>
      </c>
      <c r="U15" s="41" t="s">
        <v>1558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>
      <c r="B16" s="44">
        <v>8</v>
      </c>
      <c r="C16" s="45" t="s">
        <v>680</v>
      </c>
      <c r="D16" s="46" t="s">
        <v>681</v>
      </c>
      <c r="E16" s="47" t="s">
        <v>339</v>
      </c>
      <c r="F16" s="48" t="s">
        <v>682</v>
      </c>
      <c r="G16" s="45" t="s">
        <v>79</v>
      </c>
      <c r="H16" s="82">
        <v>10</v>
      </c>
      <c r="I16" s="49">
        <v>5</v>
      </c>
      <c r="J16" s="49" t="s">
        <v>36</v>
      </c>
      <c r="K16" s="49">
        <v>5</v>
      </c>
      <c r="L16" s="54"/>
      <c r="M16" s="54"/>
      <c r="N16" s="54"/>
      <c r="O16" s="54"/>
      <c r="P16" s="80">
        <v>8</v>
      </c>
      <c r="Q16" s="51">
        <f t="shared" si="0"/>
        <v>7.3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1558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>
      <c r="B17" s="44">
        <v>9</v>
      </c>
      <c r="C17" s="45" t="s">
        <v>683</v>
      </c>
      <c r="D17" s="46" t="s">
        <v>684</v>
      </c>
      <c r="E17" s="47" t="s">
        <v>89</v>
      </c>
      <c r="F17" s="48" t="s">
        <v>685</v>
      </c>
      <c r="G17" s="45" t="s">
        <v>65</v>
      </c>
      <c r="H17" s="82">
        <v>5</v>
      </c>
      <c r="I17" s="49">
        <v>5</v>
      </c>
      <c r="J17" s="49" t="s">
        <v>36</v>
      </c>
      <c r="K17" s="49">
        <v>5</v>
      </c>
      <c r="L17" s="54"/>
      <c r="M17" s="54"/>
      <c r="N17" s="54"/>
      <c r="O17" s="54"/>
      <c r="P17" s="80">
        <v>7</v>
      </c>
      <c r="Q17" s="51">
        <f t="shared" si="0"/>
        <v>6.2</v>
      </c>
      <c r="R17" s="52" t="str">
        <f t="shared" si="3"/>
        <v>C</v>
      </c>
      <c r="S17" s="53" t="str">
        <f t="shared" si="1"/>
        <v>Trung bình</v>
      </c>
      <c r="T17" s="41" t="str">
        <f t="shared" si="4"/>
        <v/>
      </c>
      <c r="U17" s="41" t="s">
        <v>1558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>
      <c r="B18" s="44">
        <v>10</v>
      </c>
      <c r="C18" s="45" t="s">
        <v>686</v>
      </c>
      <c r="D18" s="46" t="s">
        <v>687</v>
      </c>
      <c r="E18" s="47" t="s">
        <v>89</v>
      </c>
      <c r="F18" s="48" t="s">
        <v>153</v>
      </c>
      <c r="G18" s="45" t="s">
        <v>79</v>
      </c>
      <c r="H18" s="82">
        <v>10</v>
      </c>
      <c r="I18" s="49">
        <v>4</v>
      </c>
      <c r="J18" s="49" t="s">
        <v>36</v>
      </c>
      <c r="K18" s="49">
        <v>4</v>
      </c>
      <c r="L18" s="54"/>
      <c r="M18" s="54"/>
      <c r="N18" s="54"/>
      <c r="O18" s="54"/>
      <c r="P18" s="80">
        <v>8</v>
      </c>
      <c r="Q18" s="51">
        <f t="shared" si="0"/>
        <v>7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1558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>
      <c r="B19" s="44">
        <v>11</v>
      </c>
      <c r="C19" s="45" t="s">
        <v>688</v>
      </c>
      <c r="D19" s="46" t="s">
        <v>479</v>
      </c>
      <c r="E19" s="47" t="s">
        <v>347</v>
      </c>
      <c r="F19" s="48" t="s">
        <v>157</v>
      </c>
      <c r="G19" s="45" t="s">
        <v>150</v>
      </c>
      <c r="H19" s="82">
        <v>10</v>
      </c>
      <c r="I19" s="49">
        <v>6</v>
      </c>
      <c r="J19" s="49" t="s">
        <v>36</v>
      </c>
      <c r="K19" s="49">
        <v>6</v>
      </c>
      <c r="L19" s="54"/>
      <c r="M19" s="54"/>
      <c r="N19" s="54"/>
      <c r="O19" s="54"/>
      <c r="P19" s="80">
        <v>7</v>
      </c>
      <c r="Q19" s="51">
        <f t="shared" si="0"/>
        <v>7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1558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>
      <c r="B20" s="44">
        <v>12</v>
      </c>
      <c r="C20" s="45" t="s">
        <v>689</v>
      </c>
      <c r="D20" s="46" t="s">
        <v>690</v>
      </c>
      <c r="E20" s="47" t="s">
        <v>100</v>
      </c>
      <c r="F20" s="48" t="s">
        <v>691</v>
      </c>
      <c r="G20" s="45" t="s">
        <v>61</v>
      </c>
      <c r="H20" s="82">
        <v>9</v>
      </c>
      <c r="I20" s="49">
        <v>6</v>
      </c>
      <c r="J20" s="49" t="s">
        <v>36</v>
      </c>
      <c r="K20" s="49">
        <v>6</v>
      </c>
      <c r="L20" s="54"/>
      <c r="M20" s="54"/>
      <c r="N20" s="54"/>
      <c r="O20" s="54"/>
      <c r="P20" s="80">
        <v>8</v>
      </c>
      <c r="Q20" s="51">
        <f t="shared" si="0"/>
        <v>7.5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1558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>
      <c r="B21" s="44">
        <v>13</v>
      </c>
      <c r="C21" s="45" t="s">
        <v>692</v>
      </c>
      <c r="D21" s="46" t="s">
        <v>693</v>
      </c>
      <c r="E21" s="47" t="s">
        <v>100</v>
      </c>
      <c r="F21" s="48" t="s">
        <v>694</v>
      </c>
      <c r="G21" s="45" t="s">
        <v>70</v>
      </c>
      <c r="H21" s="82">
        <v>10</v>
      </c>
      <c r="I21" s="49">
        <v>8</v>
      </c>
      <c r="J21" s="49" t="s">
        <v>36</v>
      </c>
      <c r="K21" s="49">
        <v>8</v>
      </c>
      <c r="L21" s="54"/>
      <c r="M21" s="54"/>
      <c r="N21" s="54"/>
      <c r="O21" s="54"/>
      <c r="P21" s="80">
        <v>8</v>
      </c>
      <c r="Q21" s="51">
        <f t="shared" si="0"/>
        <v>8.1999999999999993</v>
      </c>
      <c r="R21" s="52" t="str">
        <f t="shared" si="3"/>
        <v>B+</v>
      </c>
      <c r="S21" s="53" t="str">
        <f t="shared" si="1"/>
        <v>Khá</v>
      </c>
      <c r="T21" s="41" t="str">
        <f t="shared" si="4"/>
        <v/>
      </c>
      <c r="U21" s="41" t="s">
        <v>1558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>
      <c r="B22" s="44">
        <v>14</v>
      </c>
      <c r="C22" s="45" t="s">
        <v>695</v>
      </c>
      <c r="D22" s="46" t="s">
        <v>659</v>
      </c>
      <c r="E22" s="47" t="s">
        <v>363</v>
      </c>
      <c r="F22" s="48" t="s">
        <v>696</v>
      </c>
      <c r="G22" s="45" t="s">
        <v>131</v>
      </c>
      <c r="H22" s="82">
        <v>0</v>
      </c>
      <c r="I22" s="49">
        <v>0</v>
      </c>
      <c r="J22" s="49" t="s">
        <v>36</v>
      </c>
      <c r="K22" s="49">
        <v>0</v>
      </c>
      <c r="L22" s="54"/>
      <c r="M22" s="54"/>
      <c r="N22" s="54"/>
      <c r="O22" s="54"/>
      <c r="P22" s="80"/>
      <c r="Q22" s="51">
        <f t="shared" si="0"/>
        <v>0</v>
      </c>
      <c r="R22" s="52" t="str">
        <f t="shared" si="3"/>
        <v>F</v>
      </c>
      <c r="S22" s="53" t="str">
        <f t="shared" si="1"/>
        <v>Kém</v>
      </c>
      <c r="T22" s="41" t="str">
        <f t="shared" si="4"/>
        <v>Không đủ ĐKDT</v>
      </c>
      <c r="U22" s="41" t="s">
        <v>1558</v>
      </c>
      <c r="V22" s="71"/>
      <c r="W22" s="4"/>
      <c r="X22" s="43" t="str">
        <f t="shared" si="2"/>
        <v>Học lại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>
      <c r="B23" s="44">
        <v>15</v>
      </c>
      <c r="C23" s="45" t="s">
        <v>697</v>
      </c>
      <c r="D23" s="46" t="s">
        <v>698</v>
      </c>
      <c r="E23" s="47" t="s">
        <v>556</v>
      </c>
      <c r="F23" s="48" t="s">
        <v>445</v>
      </c>
      <c r="G23" s="45" t="s">
        <v>135</v>
      </c>
      <c r="H23" s="82">
        <v>9</v>
      </c>
      <c r="I23" s="49">
        <v>6</v>
      </c>
      <c r="J23" s="49" t="s">
        <v>36</v>
      </c>
      <c r="K23" s="49">
        <v>6</v>
      </c>
      <c r="L23" s="54"/>
      <c r="M23" s="54"/>
      <c r="N23" s="54"/>
      <c r="O23" s="54"/>
      <c r="P23" s="80">
        <v>8</v>
      </c>
      <c r="Q23" s="51">
        <f t="shared" si="0"/>
        <v>7.5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1558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>
      <c r="B24" s="44">
        <v>16</v>
      </c>
      <c r="C24" s="45" t="s">
        <v>699</v>
      </c>
      <c r="D24" s="46" t="s">
        <v>188</v>
      </c>
      <c r="E24" s="47" t="s">
        <v>556</v>
      </c>
      <c r="F24" s="48" t="s">
        <v>700</v>
      </c>
      <c r="G24" s="45" t="s">
        <v>53</v>
      </c>
      <c r="H24" s="82">
        <v>10</v>
      </c>
      <c r="I24" s="49">
        <v>8</v>
      </c>
      <c r="J24" s="49" t="s">
        <v>36</v>
      </c>
      <c r="K24" s="49">
        <v>8</v>
      </c>
      <c r="L24" s="54"/>
      <c r="M24" s="54"/>
      <c r="N24" s="54"/>
      <c r="O24" s="54"/>
      <c r="P24" s="80">
        <v>9</v>
      </c>
      <c r="Q24" s="51">
        <f t="shared" si="0"/>
        <v>8.8000000000000007</v>
      </c>
      <c r="R24" s="52" t="str">
        <f t="shared" si="3"/>
        <v>A</v>
      </c>
      <c r="S24" s="53" t="str">
        <f t="shared" si="1"/>
        <v>Giỏi</v>
      </c>
      <c r="T24" s="41" t="str">
        <f t="shared" si="4"/>
        <v/>
      </c>
      <c r="U24" s="41" t="s">
        <v>1558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>
      <c r="B25" s="44">
        <v>17</v>
      </c>
      <c r="C25" s="45" t="s">
        <v>701</v>
      </c>
      <c r="D25" s="46" t="s">
        <v>606</v>
      </c>
      <c r="E25" s="47" t="s">
        <v>125</v>
      </c>
      <c r="F25" s="48" t="s">
        <v>64</v>
      </c>
      <c r="G25" s="45" t="s">
        <v>57</v>
      </c>
      <c r="H25" s="82">
        <v>10</v>
      </c>
      <c r="I25" s="49">
        <v>7</v>
      </c>
      <c r="J25" s="49" t="s">
        <v>36</v>
      </c>
      <c r="K25" s="49">
        <v>7</v>
      </c>
      <c r="L25" s="54"/>
      <c r="M25" s="54"/>
      <c r="N25" s="54"/>
      <c r="O25" s="54"/>
      <c r="P25" s="80">
        <v>8</v>
      </c>
      <c r="Q25" s="51">
        <f t="shared" si="0"/>
        <v>7.9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1558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>
      <c r="B26" s="44">
        <v>18</v>
      </c>
      <c r="C26" s="45" t="s">
        <v>702</v>
      </c>
      <c r="D26" s="46" t="s">
        <v>703</v>
      </c>
      <c r="E26" s="47" t="s">
        <v>125</v>
      </c>
      <c r="F26" s="48" t="s">
        <v>704</v>
      </c>
      <c r="G26" s="45" t="s">
        <v>150</v>
      </c>
      <c r="H26" s="82">
        <v>10</v>
      </c>
      <c r="I26" s="49">
        <v>6</v>
      </c>
      <c r="J26" s="49" t="s">
        <v>36</v>
      </c>
      <c r="K26" s="49">
        <v>6</v>
      </c>
      <c r="L26" s="54"/>
      <c r="M26" s="54"/>
      <c r="N26" s="54"/>
      <c r="O26" s="54"/>
      <c r="P26" s="80">
        <v>7</v>
      </c>
      <c r="Q26" s="51">
        <f t="shared" si="0"/>
        <v>7</v>
      </c>
      <c r="R26" s="52" t="str">
        <f t="shared" si="3"/>
        <v>B</v>
      </c>
      <c r="S26" s="53" t="str">
        <f t="shared" si="1"/>
        <v>Khá</v>
      </c>
      <c r="T26" s="41" t="str">
        <f t="shared" si="4"/>
        <v/>
      </c>
      <c r="U26" s="41" t="s">
        <v>1558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>
      <c r="B27" s="44">
        <v>19</v>
      </c>
      <c r="C27" s="45" t="s">
        <v>705</v>
      </c>
      <c r="D27" s="46" t="s">
        <v>412</v>
      </c>
      <c r="E27" s="47" t="s">
        <v>129</v>
      </c>
      <c r="F27" s="48" t="s">
        <v>413</v>
      </c>
      <c r="G27" s="45" t="s">
        <v>53</v>
      </c>
      <c r="H27" s="82">
        <v>10</v>
      </c>
      <c r="I27" s="49">
        <v>8</v>
      </c>
      <c r="J27" s="49" t="s">
        <v>36</v>
      </c>
      <c r="K27" s="49">
        <v>8</v>
      </c>
      <c r="L27" s="54"/>
      <c r="M27" s="54"/>
      <c r="N27" s="54"/>
      <c r="O27" s="54"/>
      <c r="P27" s="80">
        <v>8</v>
      </c>
      <c r="Q27" s="51">
        <f t="shared" si="0"/>
        <v>8.1999999999999993</v>
      </c>
      <c r="R27" s="52" t="str">
        <f t="shared" si="3"/>
        <v>B+</v>
      </c>
      <c r="S27" s="53" t="str">
        <f t="shared" si="1"/>
        <v>Khá</v>
      </c>
      <c r="T27" s="41" t="str">
        <f t="shared" si="4"/>
        <v/>
      </c>
      <c r="U27" s="41" t="s">
        <v>1558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>
      <c r="B28" s="44">
        <v>20</v>
      </c>
      <c r="C28" s="45" t="s">
        <v>706</v>
      </c>
      <c r="D28" s="46" t="s">
        <v>128</v>
      </c>
      <c r="E28" s="47" t="s">
        <v>133</v>
      </c>
      <c r="F28" s="48" t="s">
        <v>707</v>
      </c>
      <c r="G28" s="45" t="s">
        <v>140</v>
      </c>
      <c r="H28" s="82">
        <v>10</v>
      </c>
      <c r="I28" s="49">
        <v>5</v>
      </c>
      <c r="J28" s="49" t="s">
        <v>36</v>
      </c>
      <c r="K28" s="49">
        <v>5</v>
      </c>
      <c r="L28" s="54"/>
      <c r="M28" s="54"/>
      <c r="N28" s="54"/>
      <c r="O28" s="54"/>
      <c r="P28" s="80">
        <v>9</v>
      </c>
      <c r="Q28" s="51">
        <f t="shared" si="0"/>
        <v>7.9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1558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>
      <c r="B29" s="44">
        <v>21</v>
      </c>
      <c r="C29" s="45" t="s">
        <v>708</v>
      </c>
      <c r="D29" s="46" t="s">
        <v>681</v>
      </c>
      <c r="E29" s="47" t="s">
        <v>133</v>
      </c>
      <c r="F29" s="48" t="s">
        <v>538</v>
      </c>
      <c r="G29" s="45" t="s">
        <v>57</v>
      </c>
      <c r="H29" s="82">
        <v>9</v>
      </c>
      <c r="I29" s="49">
        <v>7</v>
      </c>
      <c r="J29" s="49" t="s">
        <v>36</v>
      </c>
      <c r="K29" s="49">
        <v>7</v>
      </c>
      <c r="L29" s="54"/>
      <c r="M29" s="54"/>
      <c r="N29" s="54"/>
      <c r="O29" s="54"/>
      <c r="P29" s="80">
        <v>7</v>
      </c>
      <c r="Q29" s="51">
        <f t="shared" si="0"/>
        <v>7.2</v>
      </c>
      <c r="R29" s="52" t="str">
        <f t="shared" si="3"/>
        <v>B</v>
      </c>
      <c r="S29" s="53" t="str">
        <f t="shared" si="1"/>
        <v>Khá</v>
      </c>
      <c r="T29" s="41" t="str">
        <f t="shared" si="4"/>
        <v/>
      </c>
      <c r="U29" s="41" t="s">
        <v>1558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>
      <c r="B30" s="44">
        <v>22</v>
      </c>
      <c r="C30" s="45" t="s">
        <v>709</v>
      </c>
      <c r="D30" s="46" t="s">
        <v>452</v>
      </c>
      <c r="E30" s="47" t="s">
        <v>710</v>
      </c>
      <c r="F30" s="48" t="s">
        <v>711</v>
      </c>
      <c r="G30" s="45" t="s">
        <v>53</v>
      </c>
      <c r="H30" s="82">
        <v>10</v>
      </c>
      <c r="I30" s="49">
        <v>5</v>
      </c>
      <c r="J30" s="49" t="s">
        <v>36</v>
      </c>
      <c r="K30" s="49">
        <v>5</v>
      </c>
      <c r="L30" s="54"/>
      <c r="M30" s="54"/>
      <c r="N30" s="54"/>
      <c r="O30" s="54"/>
      <c r="P30" s="80">
        <v>6</v>
      </c>
      <c r="Q30" s="51">
        <f t="shared" si="0"/>
        <v>6.1</v>
      </c>
      <c r="R30" s="52" t="str">
        <f t="shared" si="3"/>
        <v>C</v>
      </c>
      <c r="S30" s="53" t="str">
        <f t="shared" si="1"/>
        <v>Trung bình</v>
      </c>
      <c r="T30" s="41" t="str">
        <f t="shared" si="4"/>
        <v/>
      </c>
      <c r="U30" s="41" t="s">
        <v>1558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>
      <c r="B31" s="44">
        <v>23</v>
      </c>
      <c r="C31" s="45" t="s">
        <v>712</v>
      </c>
      <c r="D31" s="46" t="s">
        <v>177</v>
      </c>
      <c r="E31" s="47" t="s">
        <v>138</v>
      </c>
      <c r="F31" s="48" t="s">
        <v>529</v>
      </c>
      <c r="G31" s="45" t="s">
        <v>53</v>
      </c>
      <c r="H31" s="82">
        <v>10</v>
      </c>
      <c r="I31" s="49">
        <v>5</v>
      </c>
      <c r="J31" s="49" t="s">
        <v>36</v>
      </c>
      <c r="K31" s="49">
        <v>5</v>
      </c>
      <c r="L31" s="54"/>
      <c r="M31" s="54"/>
      <c r="N31" s="54"/>
      <c r="O31" s="54"/>
      <c r="P31" s="80">
        <v>8</v>
      </c>
      <c r="Q31" s="51">
        <f t="shared" si="0"/>
        <v>7.3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1558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>
      <c r="B32" s="44">
        <v>24</v>
      </c>
      <c r="C32" s="45" t="s">
        <v>713</v>
      </c>
      <c r="D32" s="46" t="s">
        <v>111</v>
      </c>
      <c r="E32" s="47" t="s">
        <v>156</v>
      </c>
      <c r="F32" s="48" t="s">
        <v>714</v>
      </c>
      <c r="G32" s="45" t="s">
        <v>236</v>
      </c>
      <c r="H32" s="82">
        <v>10</v>
      </c>
      <c r="I32" s="49">
        <v>5</v>
      </c>
      <c r="J32" s="49" t="s">
        <v>36</v>
      </c>
      <c r="K32" s="49">
        <v>5</v>
      </c>
      <c r="L32" s="54"/>
      <c r="M32" s="54"/>
      <c r="N32" s="54"/>
      <c r="O32" s="54"/>
      <c r="P32" s="80">
        <v>8</v>
      </c>
      <c r="Q32" s="51">
        <f t="shared" si="0"/>
        <v>7.3</v>
      </c>
      <c r="R32" s="52" t="str">
        <f t="shared" si="3"/>
        <v>B</v>
      </c>
      <c r="S32" s="53" t="str">
        <f t="shared" si="1"/>
        <v>Khá</v>
      </c>
      <c r="T32" s="41" t="str">
        <f t="shared" si="4"/>
        <v/>
      </c>
      <c r="U32" s="41" t="s">
        <v>1558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>
      <c r="B33" s="44">
        <v>25</v>
      </c>
      <c r="C33" s="45" t="s">
        <v>715</v>
      </c>
      <c r="D33" s="46" t="s">
        <v>716</v>
      </c>
      <c r="E33" s="47" t="s">
        <v>166</v>
      </c>
      <c r="F33" s="48" t="s">
        <v>717</v>
      </c>
      <c r="G33" s="45" t="s">
        <v>53</v>
      </c>
      <c r="H33" s="82">
        <v>10</v>
      </c>
      <c r="I33" s="49">
        <v>7</v>
      </c>
      <c r="J33" s="49" t="s">
        <v>36</v>
      </c>
      <c r="K33" s="49">
        <v>7</v>
      </c>
      <c r="L33" s="54"/>
      <c r="M33" s="54"/>
      <c r="N33" s="54"/>
      <c r="O33" s="54"/>
      <c r="P33" s="80">
        <v>7</v>
      </c>
      <c r="Q33" s="51">
        <f t="shared" si="0"/>
        <v>7.3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1558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>
      <c r="B34" s="44">
        <v>26</v>
      </c>
      <c r="C34" s="45" t="s">
        <v>718</v>
      </c>
      <c r="D34" s="46" t="s">
        <v>719</v>
      </c>
      <c r="E34" s="47" t="s">
        <v>396</v>
      </c>
      <c r="F34" s="48" t="s">
        <v>364</v>
      </c>
      <c r="G34" s="45" t="s">
        <v>57</v>
      </c>
      <c r="H34" s="82">
        <v>10</v>
      </c>
      <c r="I34" s="49">
        <v>6</v>
      </c>
      <c r="J34" s="49" t="s">
        <v>36</v>
      </c>
      <c r="K34" s="49">
        <v>6</v>
      </c>
      <c r="L34" s="54"/>
      <c r="M34" s="54"/>
      <c r="N34" s="54"/>
      <c r="O34" s="54"/>
      <c r="P34" s="80">
        <v>8</v>
      </c>
      <c r="Q34" s="51">
        <f t="shared" si="0"/>
        <v>7.6</v>
      </c>
      <c r="R34" s="52" t="str">
        <f t="shared" si="3"/>
        <v>B</v>
      </c>
      <c r="S34" s="53" t="str">
        <f t="shared" si="1"/>
        <v>Khá</v>
      </c>
      <c r="T34" s="41" t="str">
        <f t="shared" si="4"/>
        <v/>
      </c>
      <c r="U34" s="41" t="s">
        <v>1558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>
      <c r="B35" s="44">
        <v>27</v>
      </c>
      <c r="C35" s="45" t="s">
        <v>720</v>
      </c>
      <c r="D35" s="46" t="s">
        <v>92</v>
      </c>
      <c r="E35" s="47" t="s">
        <v>721</v>
      </c>
      <c r="F35" s="48" t="s">
        <v>494</v>
      </c>
      <c r="G35" s="45" t="s">
        <v>61</v>
      </c>
      <c r="H35" s="82">
        <v>9</v>
      </c>
      <c r="I35" s="49">
        <v>3</v>
      </c>
      <c r="J35" s="49" t="s">
        <v>36</v>
      </c>
      <c r="K35" s="49">
        <v>3</v>
      </c>
      <c r="L35" s="54"/>
      <c r="M35" s="54"/>
      <c r="N35" s="54"/>
      <c r="O35" s="54"/>
      <c r="P35" s="80">
        <v>8</v>
      </c>
      <c r="Q35" s="51">
        <f t="shared" si="0"/>
        <v>6.6</v>
      </c>
      <c r="R35" s="52" t="str">
        <f t="shared" si="3"/>
        <v>C+</v>
      </c>
      <c r="S35" s="53" t="str">
        <f t="shared" si="1"/>
        <v>Trung bình</v>
      </c>
      <c r="T35" s="41" t="str">
        <f t="shared" si="4"/>
        <v/>
      </c>
      <c r="U35" s="41" t="s">
        <v>1558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>
      <c r="B36" s="44">
        <v>28</v>
      </c>
      <c r="C36" s="45" t="s">
        <v>722</v>
      </c>
      <c r="D36" s="46" t="s">
        <v>723</v>
      </c>
      <c r="E36" s="47" t="s">
        <v>178</v>
      </c>
      <c r="F36" s="48" t="s">
        <v>724</v>
      </c>
      <c r="G36" s="45" t="s">
        <v>53</v>
      </c>
      <c r="H36" s="82">
        <v>10</v>
      </c>
      <c r="I36" s="49">
        <v>8</v>
      </c>
      <c r="J36" s="49" t="s">
        <v>36</v>
      </c>
      <c r="K36" s="49">
        <v>8</v>
      </c>
      <c r="L36" s="54"/>
      <c r="M36" s="54"/>
      <c r="N36" s="54"/>
      <c r="O36" s="54"/>
      <c r="P36" s="80">
        <v>8</v>
      </c>
      <c r="Q36" s="51">
        <f t="shared" si="0"/>
        <v>8.1999999999999993</v>
      </c>
      <c r="R36" s="52" t="str">
        <f t="shared" si="3"/>
        <v>B+</v>
      </c>
      <c r="S36" s="53" t="str">
        <f t="shared" si="1"/>
        <v>Khá</v>
      </c>
      <c r="T36" s="41" t="str">
        <f t="shared" si="4"/>
        <v/>
      </c>
      <c r="U36" s="41" t="s">
        <v>1558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>
      <c r="B37" s="44">
        <v>29</v>
      </c>
      <c r="C37" s="45" t="s">
        <v>725</v>
      </c>
      <c r="D37" s="46" t="s">
        <v>726</v>
      </c>
      <c r="E37" s="47" t="s">
        <v>178</v>
      </c>
      <c r="F37" s="48" t="s">
        <v>727</v>
      </c>
      <c r="G37" s="45" t="s">
        <v>57</v>
      </c>
      <c r="H37" s="82">
        <v>10</v>
      </c>
      <c r="I37" s="49">
        <v>6</v>
      </c>
      <c r="J37" s="49" t="s">
        <v>36</v>
      </c>
      <c r="K37" s="49">
        <v>6</v>
      </c>
      <c r="L37" s="54"/>
      <c r="M37" s="54"/>
      <c r="N37" s="54"/>
      <c r="O37" s="54"/>
      <c r="P37" s="80">
        <v>4</v>
      </c>
      <c r="Q37" s="51">
        <f t="shared" si="0"/>
        <v>5.2</v>
      </c>
      <c r="R37" s="52" t="str">
        <f t="shared" si="3"/>
        <v>D+</v>
      </c>
      <c r="S37" s="53" t="str">
        <f t="shared" si="1"/>
        <v>Trung bình yếu</v>
      </c>
      <c r="T37" s="41" t="str">
        <f t="shared" si="4"/>
        <v/>
      </c>
      <c r="U37" s="41" t="s">
        <v>1558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>
      <c r="B38" s="44">
        <v>30</v>
      </c>
      <c r="C38" s="45" t="s">
        <v>728</v>
      </c>
      <c r="D38" s="46" t="s">
        <v>412</v>
      </c>
      <c r="E38" s="47" t="s">
        <v>185</v>
      </c>
      <c r="F38" s="48" t="s">
        <v>729</v>
      </c>
      <c r="G38" s="45" t="s">
        <v>57</v>
      </c>
      <c r="H38" s="82">
        <v>8</v>
      </c>
      <c r="I38" s="49">
        <v>6</v>
      </c>
      <c r="J38" s="49" t="s">
        <v>36</v>
      </c>
      <c r="K38" s="49">
        <v>6</v>
      </c>
      <c r="L38" s="54"/>
      <c r="M38" s="54"/>
      <c r="N38" s="54"/>
      <c r="O38" s="54"/>
      <c r="P38" s="80">
        <v>7</v>
      </c>
      <c r="Q38" s="51">
        <f t="shared" si="0"/>
        <v>6.8</v>
      </c>
      <c r="R38" s="52" t="str">
        <f t="shared" si="3"/>
        <v>C+</v>
      </c>
      <c r="S38" s="53" t="str">
        <f t="shared" si="1"/>
        <v>Trung bình</v>
      </c>
      <c r="T38" s="41" t="str">
        <f t="shared" si="4"/>
        <v/>
      </c>
      <c r="U38" s="41" t="s">
        <v>1558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>
      <c r="B39" s="44">
        <v>31</v>
      </c>
      <c r="C39" s="45" t="s">
        <v>730</v>
      </c>
      <c r="D39" s="46" t="s">
        <v>731</v>
      </c>
      <c r="E39" s="47" t="s">
        <v>732</v>
      </c>
      <c r="F39" s="48" t="s">
        <v>590</v>
      </c>
      <c r="G39" s="45" t="s">
        <v>79</v>
      </c>
      <c r="H39" s="82">
        <v>9</v>
      </c>
      <c r="I39" s="49">
        <v>5</v>
      </c>
      <c r="J39" s="49" t="s">
        <v>36</v>
      </c>
      <c r="K39" s="49">
        <v>5</v>
      </c>
      <c r="L39" s="54"/>
      <c r="M39" s="54"/>
      <c r="N39" s="54"/>
      <c r="O39" s="54"/>
      <c r="P39" s="80">
        <v>5</v>
      </c>
      <c r="Q39" s="51">
        <f t="shared" si="0"/>
        <v>5.4</v>
      </c>
      <c r="R39" s="52" t="str">
        <f t="shared" si="3"/>
        <v>D+</v>
      </c>
      <c r="S39" s="53" t="str">
        <f t="shared" si="1"/>
        <v>Trung bình yếu</v>
      </c>
      <c r="T39" s="41" t="str">
        <f t="shared" si="4"/>
        <v/>
      </c>
      <c r="U39" s="41" t="s">
        <v>1558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>
      <c r="B40" s="44">
        <v>32</v>
      </c>
      <c r="C40" s="45" t="s">
        <v>733</v>
      </c>
      <c r="D40" s="46" t="s">
        <v>734</v>
      </c>
      <c r="E40" s="47" t="s">
        <v>735</v>
      </c>
      <c r="F40" s="48" t="s">
        <v>389</v>
      </c>
      <c r="G40" s="45" t="s">
        <v>61</v>
      </c>
      <c r="H40" s="82">
        <v>10</v>
      </c>
      <c r="I40" s="49">
        <v>7.5</v>
      </c>
      <c r="J40" s="49" t="s">
        <v>36</v>
      </c>
      <c r="K40" s="49">
        <v>7.5</v>
      </c>
      <c r="L40" s="54"/>
      <c r="M40" s="54"/>
      <c r="N40" s="54"/>
      <c r="O40" s="54"/>
      <c r="P40" s="80">
        <v>8</v>
      </c>
      <c r="Q40" s="51">
        <f t="shared" si="0"/>
        <v>8.1</v>
      </c>
      <c r="R40" s="52" t="str">
        <f t="shared" si="3"/>
        <v>B+</v>
      </c>
      <c r="S40" s="53" t="str">
        <f t="shared" si="1"/>
        <v>Khá</v>
      </c>
      <c r="T40" s="41" t="str">
        <f t="shared" si="4"/>
        <v/>
      </c>
      <c r="U40" s="41" t="s">
        <v>1558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>
      <c r="B41" s="44">
        <v>33</v>
      </c>
      <c r="C41" s="45" t="s">
        <v>736</v>
      </c>
      <c r="D41" s="46" t="s">
        <v>737</v>
      </c>
      <c r="E41" s="47" t="s">
        <v>200</v>
      </c>
      <c r="F41" s="48" t="s">
        <v>738</v>
      </c>
      <c r="G41" s="45" t="s">
        <v>65</v>
      </c>
      <c r="H41" s="82">
        <v>9</v>
      </c>
      <c r="I41" s="49">
        <v>6</v>
      </c>
      <c r="J41" s="49" t="s">
        <v>36</v>
      </c>
      <c r="K41" s="49">
        <v>6</v>
      </c>
      <c r="L41" s="54"/>
      <c r="M41" s="54"/>
      <c r="N41" s="54"/>
      <c r="O41" s="54"/>
      <c r="P41" s="80">
        <v>8</v>
      </c>
      <c r="Q41" s="51">
        <f t="shared" si="0"/>
        <v>7.5</v>
      </c>
      <c r="R41" s="52" t="str">
        <f t="shared" si="3"/>
        <v>B</v>
      </c>
      <c r="S41" s="53" t="str">
        <f t="shared" si="1"/>
        <v>Khá</v>
      </c>
      <c r="T41" s="41" t="str">
        <f t="shared" si="4"/>
        <v/>
      </c>
      <c r="U41" s="41" t="s">
        <v>1558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>
      <c r="B42" s="44">
        <v>34</v>
      </c>
      <c r="C42" s="45" t="s">
        <v>739</v>
      </c>
      <c r="D42" s="46" t="s">
        <v>582</v>
      </c>
      <c r="E42" s="47" t="s">
        <v>200</v>
      </c>
      <c r="F42" s="48" t="s">
        <v>740</v>
      </c>
      <c r="G42" s="45" t="s">
        <v>61</v>
      </c>
      <c r="H42" s="82">
        <v>10</v>
      </c>
      <c r="I42" s="49">
        <v>6</v>
      </c>
      <c r="J42" s="49" t="s">
        <v>36</v>
      </c>
      <c r="K42" s="49">
        <v>6</v>
      </c>
      <c r="L42" s="54"/>
      <c r="M42" s="54"/>
      <c r="N42" s="54"/>
      <c r="O42" s="54"/>
      <c r="P42" s="80">
        <v>8</v>
      </c>
      <c r="Q42" s="51">
        <f t="shared" si="0"/>
        <v>7.6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1558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>
      <c r="B43" s="44">
        <v>35</v>
      </c>
      <c r="C43" s="45" t="s">
        <v>741</v>
      </c>
      <c r="D43" s="46" t="s">
        <v>742</v>
      </c>
      <c r="E43" s="47" t="s">
        <v>207</v>
      </c>
      <c r="F43" s="48" t="s">
        <v>743</v>
      </c>
      <c r="G43" s="45" t="s">
        <v>140</v>
      </c>
      <c r="H43" s="82">
        <v>10</v>
      </c>
      <c r="I43" s="49">
        <v>6.5</v>
      </c>
      <c r="J43" s="49" t="s">
        <v>36</v>
      </c>
      <c r="K43" s="49">
        <v>6.5</v>
      </c>
      <c r="L43" s="54"/>
      <c r="M43" s="54"/>
      <c r="N43" s="54"/>
      <c r="O43" s="54"/>
      <c r="P43" s="80">
        <v>7</v>
      </c>
      <c r="Q43" s="51">
        <f t="shared" si="0"/>
        <v>7.2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1558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>
      <c r="B44" s="44">
        <v>36</v>
      </c>
      <c r="C44" s="45" t="s">
        <v>744</v>
      </c>
      <c r="D44" s="46" t="s">
        <v>745</v>
      </c>
      <c r="E44" s="47" t="s">
        <v>593</v>
      </c>
      <c r="F44" s="48" t="s">
        <v>746</v>
      </c>
      <c r="G44" s="45" t="s">
        <v>65</v>
      </c>
      <c r="H44" s="82">
        <v>0</v>
      </c>
      <c r="I44" s="49">
        <v>0</v>
      </c>
      <c r="J44" s="49" t="s">
        <v>36</v>
      </c>
      <c r="K44" s="49">
        <v>0</v>
      </c>
      <c r="L44" s="54"/>
      <c r="M44" s="54"/>
      <c r="N44" s="54"/>
      <c r="O44" s="54"/>
      <c r="P44" s="80"/>
      <c r="Q44" s="51">
        <f t="shared" si="0"/>
        <v>0</v>
      </c>
      <c r="R44" s="52" t="str">
        <f t="shared" si="3"/>
        <v>F</v>
      </c>
      <c r="S44" s="53" t="str">
        <f t="shared" si="1"/>
        <v>Kém</v>
      </c>
      <c r="T44" s="41" t="str">
        <f t="shared" si="4"/>
        <v>Không đủ ĐKDT</v>
      </c>
      <c r="U44" s="41" t="s">
        <v>1558</v>
      </c>
      <c r="V44" s="71"/>
      <c r="W44" s="4"/>
      <c r="X44" s="43" t="str">
        <f t="shared" si="2"/>
        <v>Học lại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>
      <c r="B45" s="44">
        <v>37</v>
      </c>
      <c r="C45" s="45" t="s">
        <v>747</v>
      </c>
      <c r="D45" s="46" t="s">
        <v>92</v>
      </c>
      <c r="E45" s="47" t="s">
        <v>212</v>
      </c>
      <c r="F45" s="48" t="s">
        <v>748</v>
      </c>
      <c r="G45" s="45" t="s">
        <v>236</v>
      </c>
      <c r="H45" s="82">
        <v>10</v>
      </c>
      <c r="I45" s="49">
        <v>7</v>
      </c>
      <c r="J45" s="49" t="s">
        <v>36</v>
      </c>
      <c r="K45" s="49">
        <v>7</v>
      </c>
      <c r="L45" s="54"/>
      <c r="M45" s="54"/>
      <c r="N45" s="54"/>
      <c r="O45" s="54"/>
      <c r="P45" s="80">
        <v>8</v>
      </c>
      <c r="Q45" s="51">
        <f t="shared" si="0"/>
        <v>7.9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1558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>
      <c r="B46" s="44">
        <v>38</v>
      </c>
      <c r="C46" s="45" t="s">
        <v>749</v>
      </c>
      <c r="D46" s="46" t="s">
        <v>750</v>
      </c>
      <c r="E46" s="47" t="s">
        <v>751</v>
      </c>
      <c r="F46" s="48" t="s">
        <v>752</v>
      </c>
      <c r="G46" s="45" t="s">
        <v>150</v>
      </c>
      <c r="H46" s="82">
        <v>9</v>
      </c>
      <c r="I46" s="49">
        <v>5</v>
      </c>
      <c r="J46" s="49" t="s">
        <v>36</v>
      </c>
      <c r="K46" s="49">
        <v>5</v>
      </c>
      <c r="L46" s="54"/>
      <c r="M46" s="54"/>
      <c r="N46" s="54"/>
      <c r="O46" s="54"/>
      <c r="P46" s="80">
        <v>8</v>
      </c>
      <c r="Q46" s="51">
        <f t="shared" si="0"/>
        <v>7.2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41" t="s">
        <v>1558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>
      <c r="B47" s="44">
        <v>39</v>
      </c>
      <c r="C47" s="45" t="s">
        <v>753</v>
      </c>
      <c r="D47" s="46" t="s">
        <v>754</v>
      </c>
      <c r="E47" s="47" t="s">
        <v>604</v>
      </c>
      <c r="F47" s="48" t="s">
        <v>755</v>
      </c>
      <c r="G47" s="45" t="s">
        <v>79</v>
      </c>
      <c r="H47" s="82">
        <v>10</v>
      </c>
      <c r="I47" s="49">
        <v>5</v>
      </c>
      <c r="J47" s="49" t="s">
        <v>36</v>
      </c>
      <c r="K47" s="49">
        <v>5</v>
      </c>
      <c r="L47" s="54"/>
      <c r="M47" s="54"/>
      <c r="N47" s="54"/>
      <c r="O47" s="54"/>
      <c r="P47" s="80">
        <v>8</v>
      </c>
      <c r="Q47" s="51">
        <f t="shared" si="0"/>
        <v>7.3</v>
      </c>
      <c r="R47" s="52" t="str">
        <f t="shared" si="3"/>
        <v>B</v>
      </c>
      <c r="S47" s="53" t="str">
        <f t="shared" si="1"/>
        <v>Khá</v>
      </c>
      <c r="T47" s="41" t="str">
        <f t="shared" si="4"/>
        <v/>
      </c>
      <c r="U47" s="41" t="s">
        <v>1558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>
      <c r="B48" s="44">
        <v>40</v>
      </c>
      <c r="C48" s="45" t="s">
        <v>756</v>
      </c>
      <c r="D48" s="46" t="s">
        <v>757</v>
      </c>
      <c r="E48" s="47" t="s">
        <v>758</v>
      </c>
      <c r="F48" s="48" t="s">
        <v>759</v>
      </c>
      <c r="G48" s="45" t="s">
        <v>57</v>
      </c>
      <c r="H48" s="82">
        <v>9</v>
      </c>
      <c r="I48" s="49">
        <v>6</v>
      </c>
      <c r="J48" s="49" t="s">
        <v>36</v>
      </c>
      <c r="K48" s="49">
        <v>6</v>
      </c>
      <c r="L48" s="54"/>
      <c r="M48" s="54"/>
      <c r="N48" s="54"/>
      <c r="O48" s="54"/>
      <c r="P48" s="80">
        <v>5</v>
      </c>
      <c r="Q48" s="51">
        <f t="shared" si="0"/>
        <v>5.7</v>
      </c>
      <c r="R48" s="52" t="str">
        <f t="shared" si="3"/>
        <v>C</v>
      </c>
      <c r="S48" s="53" t="str">
        <f t="shared" si="1"/>
        <v>Trung bình</v>
      </c>
      <c r="T48" s="41" t="str">
        <f t="shared" si="4"/>
        <v/>
      </c>
      <c r="U48" s="41" t="s">
        <v>1558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>
      <c r="B49" s="44">
        <v>41</v>
      </c>
      <c r="C49" s="45" t="s">
        <v>760</v>
      </c>
      <c r="D49" s="46" t="s">
        <v>761</v>
      </c>
      <c r="E49" s="47" t="s">
        <v>762</v>
      </c>
      <c r="F49" s="48" t="s">
        <v>264</v>
      </c>
      <c r="G49" s="45" t="s">
        <v>150</v>
      </c>
      <c r="H49" s="82">
        <v>9</v>
      </c>
      <c r="I49" s="49">
        <v>4</v>
      </c>
      <c r="J49" s="49" t="s">
        <v>36</v>
      </c>
      <c r="K49" s="49">
        <v>4</v>
      </c>
      <c r="L49" s="54"/>
      <c r="M49" s="54"/>
      <c r="N49" s="54"/>
      <c r="O49" s="54"/>
      <c r="P49" s="80">
        <v>7</v>
      </c>
      <c r="Q49" s="51">
        <f t="shared" si="0"/>
        <v>6.3</v>
      </c>
      <c r="R49" s="52" t="str">
        <f t="shared" si="3"/>
        <v>C</v>
      </c>
      <c r="S49" s="53" t="str">
        <f t="shared" si="1"/>
        <v>Trung bình</v>
      </c>
      <c r="T49" s="41" t="str">
        <f t="shared" si="4"/>
        <v/>
      </c>
      <c r="U49" s="41" t="s">
        <v>1558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>
      <c r="B50" s="44">
        <v>42</v>
      </c>
      <c r="C50" s="45" t="s">
        <v>763</v>
      </c>
      <c r="D50" s="46" t="s">
        <v>764</v>
      </c>
      <c r="E50" s="47" t="s">
        <v>765</v>
      </c>
      <c r="F50" s="48" t="s">
        <v>670</v>
      </c>
      <c r="G50" s="45" t="s">
        <v>140</v>
      </c>
      <c r="H50" s="82">
        <v>9</v>
      </c>
      <c r="I50" s="49">
        <v>6</v>
      </c>
      <c r="J50" s="49" t="s">
        <v>36</v>
      </c>
      <c r="K50" s="49">
        <v>6</v>
      </c>
      <c r="L50" s="54"/>
      <c r="M50" s="54"/>
      <c r="N50" s="54"/>
      <c r="O50" s="54"/>
      <c r="P50" s="80">
        <v>7</v>
      </c>
      <c r="Q50" s="51">
        <f t="shared" si="0"/>
        <v>6.9</v>
      </c>
      <c r="R50" s="52" t="str">
        <f t="shared" si="3"/>
        <v>C+</v>
      </c>
      <c r="S50" s="53" t="str">
        <f t="shared" si="1"/>
        <v>Trung bình</v>
      </c>
      <c r="T50" s="41" t="str">
        <f t="shared" si="4"/>
        <v/>
      </c>
      <c r="U50" s="41" t="s">
        <v>1558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>
      <c r="B51" s="44">
        <v>43</v>
      </c>
      <c r="C51" s="45" t="s">
        <v>766</v>
      </c>
      <c r="D51" s="46" t="s">
        <v>116</v>
      </c>
      <c r="E51" s="47" t="s">
        <v>767</v>
      </c>
      <c r="F51" s="48" t="s">
        <v>768</v>
      </c>
      <c r="G51" s="45" t="s">
        <v>70</v>
      </c>
      <c r="H51" s="82">
        <v>9</v>
      </c>
      <c r="I51" s="49">
        <v>8</v>
      </c>
      <c r="J51" s="49" t="s">
        <v>36</v>
      </c>
      <c r="K51" s="49">
        <v>8</v>
      </c>
      <c r="L51" s="54"/>
      <c r="M51" s="54"/>
      <c r="N51" s="54"/>
      <c r="O51" s="54"/>
      <c r="P51" s="80">
        <v>8</v>
      </c>
      <c r="Q51" s="51">
        <f t="shared" si="0"/>
        <v>8.1</v>
      </c>
      <c r="R51" s="52" t="str">
        <f t="shared" si="3"/>
        <v>B+</v>
      </c>
      <c r="S51" s="53" t="str">
        <f t="shared" si="1"/>
        <v>Khá</v>
      </c>
      <c r="T51" s="41" t="str">
        <f t="shared" si="4"/>
        <v/>
      </c>
      <c r="U51" s="41" t="s">
        <v>1558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>
      <c r="B52" s="44">
        <v>44</v>
      </c>
      <c r="C52" s="45" t="s">
        <v>769</v>
      </c>
      <c r="D52" s="46" t="s">
        <v>111</v>
      </c>
      <c r="E52" s="47" t="s">
        <v>770</v>
      </c>
      <c r="F52" s="48" t="s">
        <v>771</v>
      </c>
      <c r="G52" s="45" t="s">
        <v>140</v>
      </c>
      <c r="H52" s="82">
        <v>10</v>
      </c>
      <c r="I52" s="49">
        <v>5</v>
      </c>
      <c r="J52" s="49" t="s">
        <v>36</v>
      </c>
      <c r="K52" s="49">
        <v>5</v>
      </c>
      <c r="L52" s="54"/>
      <c r="M52" s="54"/>
      <c r="N52" s="54"/>
      <c r="O52" s="54"/>
      <c r="P52" s="80">
        <v>8</v>
      </c>
      <c r="Q52" s="51">
        <f t="shared" si="0"/>
        <v>7.3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1558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>
      <c r="B53" s="44">
        <v>45</v>
      </c>
      <c r="C53" s="45" t="s">
        <v>772</v>
      </c>
      <c r="D53" s="46" t="s">
        <v>177</v>
      </c>
      <c r="E53" s="47" t="s">
        <v>458</v>
      </c>
      <c r="F53" s="48" t="s">
        <v>112</v>
      </c>
      <c r="G53" s="45" t="s">
        <v>135</v>
      </c>
      <c r="H53" s="82">
        <v>10</v>
      </c>
      <c r="I53" s="49">
        <v>6</v>
      </c>
      <c r="J53" s="49" t="s">
        <v>36</v>
      </c>
      <c r="K53" s="49">
        <v>6</v>
      </c>
      <c r="L53" s="54"/>
      <c r="M53" s="54"/>
      <c r="N53" s="54"/>
      <c r="O53" s="54"/>
      <c r="P53" s="80">
        <v>7</v>
      </c>
      <c r="Q53" s="51">
        <f t="shared" si="0"/>
        <v>7</v>
      </c>
      <c r="R53" s="52" t="str">
        <f t="shared" si="3"/>
        <v>B</v>
      </c>
      <c r="S53" s="53" t="str">
        <f t="shared" si="1"/>
        <v>Khá</v>
      </c>
      <c r="T53" s="41" t="str">
        <f t="shared" si="4"/>
        <v/>
      </c>
      <c r="U53" s="41" t="s">
        <v>1558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>
      <c r="B54" s="44">
        <v>46</v>
      </c>
      <c r="C54" s="45" t="s">
        <v>773</v>
      </c>
      <c r="D54" s="46" t="s">
        <v>774</v>
      </c>
      <c r="E54" s="47" t="s">
        <v>247</v>
      </c>
      <c r="F54" s="48" t="s">
        <v>410</v>
      </c>
      <c r="G54" s="45" t="s">
        <v>79</v>
      </c>
      <c r="H54" s="82">
        <v>10</v>
      </c>
      <c r="I54" s="49">
        <v>6</v>
      </c>
      <c r="J54" s="49" t="s">
        <v>36</v>
      </c>
      <c r="K54" s="49">
        <v>6</v>
      </c>
      <c r="L54" s="54"/>
      <c r="M54" s="54"/>
      <c r="N54" s="54"/>
      <c r="O54" s="54"/>
      <c r="P54" s="80">
        <v>7</v>
      </c>
      <c r="Q54" s="51">
        <f t="shared" si="0"/>
        <v>7</v>
      </c>
      <c r="R54" s="52" t="str">
        <f t="shared" si="3"/>
        <v>B</v>
      </c>
      <c r="S54" s="53" t="str">
        <f t="shared" si="1"/>
        <v>Khá</v>
      </c>
      <c r="T54" s="41" t="str">
        <f t="shared" si="4"/>
        <v/>
      </c>
      <c r="U54" s="41" t="s">
        <v>1558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>
      <c r="B55" s="44">
        <v>47</v>
      </c>
      <c r="C55" s="45" t="s">
        <v>775</v>
      </c>
      <c r="D55" s="46" t="s">
        <v>63</v>
      </c>
      <c r="E55" s="47" t="s">
        <v>247</v>
      </c>
      <c r="F55" s="48" t="s">
        <v>776</v>
      </c>
      <c r="G55" s="45" t="s">
        <v>65</v>
      </c>
      <c r="H55" s="82">
        <v>10</v>
      </c>
      <c r="I55" s="49">
        <v>8</v>
      </c>
      <c r="J55" s="49" t="s">
        <v>36</v>
      </c>
      <c r="K55" s="49">
        <v>8</v>
      </c>
      <c r="L55" s="54"/>
      <c r="M55" s="54"/>
      <c r="N55" s="54"/>
      <c r="O55" s="54"/>
      <c r="P55" s="80">
        <v>9</v>
      </c>
      <c r="Q55" s="51">
        <f t="shared" si="0"/>
        <v>8.8000000000000007</v>
      </c>
      <c r="R55" s="52" t="str">
        <f t="shared" si="3"/>
        <v>A</v>
      </c>
      <c r="S55" s="53" t="str">
        <f t="shared" si="1"/>
        <v>Giỏi</v>
      </c>
      <c r="T55" s="41" t="str">
        <f t="shared" si="4"/>
        <v/>
      </c>
      <c r="U55" s="41" t="s">
        <v>1558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>
      <c r="B56" s="44">
        <v>48</v>
      </c>
      <c r="C56" s="45" t="s">
        <v>777</v>
      </c>
      <c r="D56" s="46" t="s">
        <v>778</v>
      </c>
      <c r="E56" s="47" t="s">
        <v>247</v>
      </c>
      <c r="F56" s="48" t="s">
        <v>509</v>
      </c>
      <c r="G56" s="45" t="s">
        <v>150</v>
      </c>
      <c r="H56" s="82">
        <v>10</v>
      </c>
      <c r="I56" s="49">
        <v>6</v>
      </c>
      <c r="J56" s="49" t="s">
        <v>36</v>
      </c>
      <c r="K56" s="49">
        <v>6</v>
      </c>
      <c r="L56" s="54"/>
      <c r="M56" s="54"/>
      <c r="N56" s="54"/>
      <c r="O56" s="54"/>
      <c r="P56" s="80">
        <v>6</v>
      </c>
      <c r="Q56" s="51">
        <f t="shared" si="0"/>
        <v>6.4</v>
      </c>
      <c r="R56" s="52" t="str">
        <f t="shared" si="3"/>
        <v>C</v>
      </c>
      <c r="S56" s="53" t="str">
        <f t="shared" si="1"/>
        <v>Trung bình</v>
      </c>
      <c r="T56" s="41" t="str">
        <f t="shared" si="4"/>
        <v/>
      </c>
      <c r="U56" s="41" t="s">
        <v>1558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>
      <c r="B57" s="44">
        <v>49</v>
      </c>
      <c r="C57" s="45" t="s">
        <v>779</v>
      </c>
      <c r="D57" s="46" t="s">
        <v>780</v>
      </c>
      <c r="E57" s="47" t="s">
        <v>247</v>
      </c>
      <c r="F57" s="48" t="s">
        <v>626</v>
      </c>
      <c r="G57" s="45" t="s">
        <v>135</v>
      </c>
      <c r="H57" s="82">
        <v>10</v>
      </c>
      <c r="I57" s="49">
        <v>4</v>
      </c>
      <c r="J57" s="49" t="s">
        <v>36</v>
      </c>
      <c r="K57" s="49">
        <v>4</v>
      </c>
      <c r="L57" s="54"/>
      <c r="M57" s="54"/>
      <c r="N57" s="54"/>
      <c r="O57" s="54"/>
      <c r="P57" s="80">
        <v>5</v>
      </c>
      <c r="Q57" s="51">
        <f t="shared" si="0"/>
        <v>5.2</v>
      </c>
      <c r="R57" s="52" t="str">
        <f t="shared" si="3"/>
        <v>D+</v>
      </c>
      <c r="S57" s="53" t="str">
        <f t="shared" si="1"/>
        <v>Trung bình yếu</v>
      </c>
      <c r="T57" s="41" t="str">
        <f t="shared" si="4"/>
        <v/>
      </c>
      <c r="U57" s="41" t="s">
        <v>1558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>
      <c r="B58" s="44">
        <v>50</v>
      </c>
      <c r="C58" s="45" t="s">
        <v>781</v>
      </c>
      <c r="D58" s="46" t="s">
        <v>782</v>
      </c>
      <c r="E58" s="47" t="s">
        <v>783</v>
      </c>
      <c r="F58" s="48" t="s">
        <v>538</v>
      </c>
      <c r="G58" s="45" t="s">
        <v>61</v>
      </c>
      <c r="H58" s="82">
        <v>9</v>
      </c>
      <c r="I58" s="49">
        <v>6.5</v>
      </c>
      <c r="J58" s="49" t="s">
        <v>36</v>
      </c>
      <c r="K58" s="49">
        <v>6.5</v>
      </c>
      <c r="L58" s="54"/>
      <c r="M58" s="54"/>
      <c r="N58" s="54"/>
      <c r="O58" s="54"/>
      <c r="P58" s="80">
        <v>8</v>
      </c>
      <c r="Q58" s="51">
        <f t="shared" si="0"/>
        <v>7.7</v>
      </c>
      <c r="R58" s="52" t="str">
        <f t="shared" si="3"/>
        <v>B</v>
      </c>
      <c r="S58" s="53" t="str">
        <f t="shared" si="1"/>
        <v>Khá</v>
      </c>
      <c r="T58" s="41" t="str">
        <f t="shared" si="4"/>
        <v/>
      </c>
      <c r="U58" s="41" t="s">
        <v>1558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>
      <c r="B59" s="44">
        <v>51</v>
      </c>
      <c r="C59" s="45" t="s">
        <v>784</v>
      </c>
      <c r="D59" s="46" t="s">
        <v>277</v>
      </c>
      <c r="E59" s="47" t="s">
        <v>785</v>
      </c>
      <c r="F59" s="48" t="s">
        <v>786</v>
      </c>
      <c r="G59" s="45" t="s">
        <v>57</v>
      </c>
      <c r="H59" s="82">
        <v>10</v>
      </c>
      <c r="I59" s="49">
        <v>5</v>
      </c>
      <c r="J59" s="49" t="s">
        <v>36</v>
      </c>
      <c r="K59" s="49">
        <v>5</v>
      </c>
      <c r="L59" s="54"/>
      <c r="M59" s="54"/>
      <c r="N59" s="54"/>
      <c r="O59" s="54"/>
      <c r="P59" s="80">
        <v>7</v>
      </c>
      <c r="Q59" s="51">
        <f t="shared" si="0"/>
        <v>6.7</v>
      </c>
      <c r="R59" s="52" t="str">
        <f t="shared" si="3"/>
        <v>C+</v>
      </c>
      <c r="S59" s="53" t="str">
        <f t="shared" si="1"/>
        <v>Trung bình</v>
      </c>
      <c r="T59" s="41" t="str">
        <f t="shared" si="4"/>
        <v/>
      </c>
      <c r="U59" s="41" t="s">
        <v>1558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>
      <c r="B60" s="44">
        <v>52</v>
      </c>
      <c r="C60" s="45" t="s">
        <v>787</v>
      </c>
      <c r="D60" s="46" t="s">
        <v>177</v>
      </c>
      <c r="E60" s="47" t="s">
        <v>788</v>
      </c>
      <c r="F60" s="48" t="s">
        <v>118</v>
      </c>
      <c r="G60" s="45" t="s">
        <v>53</v>
      </c>
      <c r="H60" s="82">
        <v>10</v>
      </c>
      <c r="I60" s="49">
        <v>5</v>
      </c>
      <c r="J60" s="49" t="s">
        <v>36</v>
      </c>
      <c r="K60" s="49">
        <v>5</v>
      </c>
      <c r="L60" s="54"/>
      <c r="M60" s="54"/>
      <c r="N60" s="54"/>
      <c r="O60" s="54"/>
      <c r="P60" s="80">
        <v>7</v>
      </c>
      <c r="Q60" s="51">
        <f t="shared" si="0"/>
        <v>6.7</v>
      </c>
      <c r="R60" s="52" t="str">
        <f t="shared" si="3"/>
        <v>C+</v>
      </c>
      <c r="S60" s="53" t="str">
        <f t="shared" si="1"/>
        <v>Trung bình</v>
      </c>
      <c r="T60" s="41" t="str">
        <f t="shared" si="4"/>
        <v/>
      </c>
      <c r="U60" s="41" t="s">
        <v>1558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>
      <c r="B61" s="44">
        <v>53</v>
      </c>
      <c r="C61" s="45" t="s">
        <v>789</v>
      </c>
      <c r="D61" s="46" t="s">
        <v>790</v>
      </c>
      <c r="E61" s="47" t="s">
        <v>791</v>
      </c>
      <c r="F61" s="48" t="s">
        <v>792</v>
      </c>
      <c r="G61" s="45" t="s">
        <v>140</v>
      </c>
      <c r="H61" s="82">
        <v>10</v>
      </c>
      <c r="I61" s="49">
        <v>5</v>
      </c>
      <c r="J61" s="49" t="s">
        <v>36</v>
      </c>
      <c r="K61" s="49">
        <v>5</v>
      </c>
      <c r="L61" s="54"/>
      <c r="M61" s="54"/>
      <c r="N61" s="54"/>
      <c r="O61" s="54"/>
      <c r="P61" s="80">
        <v>7</v>
      </c>
      <c r="Q61" s="51">
        <f t="shared" si="0"/>
        <v>6.7</v>
      </c>
      <c r="R61" s="52" t="str">
        <f t="shared" si="3"/>
        <v>C+</v>
      </c>
      <c r="S61" s="53" t="str">
        <f t="shared" si="1"/>
        <v>Trung bình</v>
      </c>
      <c r="T61" s="41" t="str">
        <f t="shared" si="4"/>
        <v/>
      </c>
      <c r="U61" s="41" t="s">
        <v>1558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>
      <c r="B62" s="44">
        <v>54</v>
      </c>
      <c r="C62" s="45" t="s">
        <v>793</v>
      </c>
      <c r="D62" s="46" t="s">
        <v>316</v>
      </c>
      <c r="E62" s="47" t="s">
        <v>791</v>
      </c>
      <c r="F62" s="48" t="s">
        <v>794</v>
      </c>
      <c r="G62" s="45" t="s">
        <v>70</v>
      </c>
      <c r="H62" s="82">
        <v>10</v>
      </c>
      <c r="I62" s="49">
        <v>8</v>
      </c>
      <c r="J62" s="49" t="s">
        <v>36</v>
      </c>
      <c r="K62" s="49">
        <v>8</v>
      </c>
      <c r="L62" s="54"/>
      <c r="M62" s="54"/>
      <c r="N62" s="54"/>
      <c r="O62" s="54"/>
      <c r="P62" s="80">
        <v>8</v>
      </c>
      <c r="Q62" s="51">
        <f t="shared" si="0"/>
        <v>8.1999999999999993</v>
      </c>
      <c r="R62" s="52" t="str">
        <f t="shared" si="3"/>
        <v>B+</v>
      </c>
      <c r="S62" s="53" t="str">
        <f t="shared" si="1"/>
        <v>Khá</v>
      </c>
      <c r="T62" s="41" t="str">
        <f t="shared" si="4"/>
        <v/>
      </c>
      <c r="U62" s="41" t="s">
        <v>1558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>
      <c r="B63" s="44">
        <v>55</v>
      </c>
      <c r="C63" s="45" t="s">
        <v>795</v>
      </c>
      <c r="D63" s="46" t="s">
        <v>259</v>
      </c>
      <c r="E63" s="47" t="s">
        <v>796</v>
      </c>
      <c r="F63" s="48" t="s">
        <v>797</v>
      </c>
      <c r="G63" s="45" t="s">
        <v>61</v>
      </c>
      <c r="H63" s="82">
        <v>10</v>
      </c>
      <c r="I63" s="49">
        <v>5</v>
      </c>
      <c r="J63" s="49" t="s">
        <v>36</v>
      </c>
      <c r="K63" s="49">
        <v>5</v>
      </c>
      <c r="L63" s="54"/>
      <c r="M63" s="54"/>
      <c r="N63" s="54"/>
      <c r="O63" s="54"/>
      <c r="P63" s="80">
        <v>7</v>
      </c>
      <c r="Q63" s="51">
        <f t="shared" si="0"/>
        <v>6.7</v>
      </c>
      <c r="R63" s="52" t="str">
        <f t="shared" si="3"/>
        <v>C+</v>
      </c>
      <c r="S63" s="53" t="str">
        <f t="shared" si="1"/>
        <v>Trung bình</v>
      </c>
      <c r="T63" s="41" t="str">
        <f t="shared" si="4"/>
        <v/>
      </c>
      <c r="U63" s="41" t="s">
        <v>1558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>
      <c r="B64" s="44">
        <v>56</v>
      </c>
      <c r="C64" s="45" t="s">
        <v>798</v>
      </c>
      <c r="D64" s="46" t="s">
        <v>799</v>
      </c>
      <c r="E64" s="47" t="s">
        <v>800</v>
      </c>
      <c r="F64" s="48" t="s">
        <v>801</v>
      </c>
      <c r="G64" s="45" t="s">
        <v>53</v>
      </c>
      <c r="H64" s="82">
        <v>10</v>
      </c>
      <c r="I64" s="49">
        <v>6</v>
      </c>
      <c r="J64" s="49" t="s">
        <v>36</v>
      </c>
      <c r="K64" s="49">
        <v>6</v>
      </c>
      <c r="L64" s="54"/>
      <c r="M64" s="54"/>
      <c r="N64" s="54"/>
      <c r="O64" s="54"/>
      <c r="P64" s="80">
        <v>6</v>
      </c>
      <c r="Q64" s="51">
        <f t="shared" si="0"/>
        <v>6.4</v>
      </c>
      <c r="R64" s="52" t="str">
        <f t="shared" si="3"/>
        <v>C</v>
      </c>
      <c r="S64" s="53" t="str">
        <f t="shared" si="1"/>
        <v>Trung bình</v>
      </c>
      <c r="T64" s="41" t="str">
        <f t="shared" si="4"/>
        <v/>
      </c>
      <c r="U64" s="41" t="s">
        <v>1558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>
      <c r="B65" s="44">
        <v>57</v>
      </c>
      <c r="C65" s="45" t="s">
        <v>802</v>
      </c>
      <c r="D65" s="46" t="s">
        <v>803</v>
      </c>
      <c r="E65" s="47" t="s">
        <v>804</v>
      </c>
      <c r="F65" s="48" t="s">
        <v>78</v>
      </c>
      <c r="G65" s="45" t="s">
        <v>65</v>
      </c>
      <c r="H65" s="82">
        <v>6</v>
      </c>
      <c r="I65" s="49">
        <v>5</v>
      </c>
      <c r="J65" s="49" t="s">
        <v>36</v>
      </c>
      <c r="K65" s="49">
        <v>5</v>
      </c>
      <c r="L65" s="54"/>
      <c r="M65" s="54"/>
      <c r="N65" s="54"/>
      <c r="O65" s="54"/>
      <c r="P65" s="80">
        <v>8</v>
      </c>
      <c r="Q65" s="51">
        <f t="shared" si="0"/>
        <v>6.9</v>
      </c>
      <c r="R65" s="52" t="str">
        <f t="shared" si="3"/>
        <v>C+</v>
      </c>
      <c r="S65" s="53" t="str">
        <f t="shared" si="1"/>
        <v>Trung bình</v>
      </c>
      <c r="T65" s="41" t="str">
        <f t="shared" si="4"/>
        <v/>
      </c>
      <c r="U65" s="41" t="s">
        <v>1558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>
      <c r="B66" s="44">
        <v>58</v>
      </c>
      <c r="C66" s="45" t="s">
        <v>805</v>
      </c>
      <c r="D66" s="46" t="s">
        <v>806</v>
      </c>
      <c r="E66" s="47" t="s">
        <v>807</v>
      </c>
      <c r="F66" s="48" t="s">
        <v>808</v>
      </c>
      <c r="G66" s="45" t="s">
        <v>57</v>
      </c>
      <c r="H66" s="82">
        <v>10</v>
      </c>
      <c r="I66" s="49">
        <v>5</v>
      </c>
      <c r="J66" s="49" t="s">
        <v>36</v>
      </c>
      <c r="K66" s="49">
        <v>5</v>
      </c>
      <c r="L66" s="54"/>
      <c r="M66" s="54"/>
      <c r="N66" s="54"/>
      <c r="O66" s="54"/>
      <c r="P66" s="80">
        <v>8</v>
      </c>
      <c r="Q66" s="51">
        <f t="shared" si="0"/>
        <v>7.3</v>
      </c>
      <c r="R66" s="52" t="str">
        <f t="shared" si="3"/>
        <v>B</v>
      </c>
      <c r="S66" s="53" t="str">
        <f t="shared" si="1"/>
        <v>Khá</v>
      </c>
      <c r="T66" s="41" t="str">
        <f t="shared" si="4"/>
        <v/>
      </c>
      <c r="U66" s="41" t="s">
        <v>1558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>
      <c r="B67" s="44">
        <v>59</v>
      </c>
      <c r="C67" s="45" t="s">
        <v>809</v>
      </c>
      <c r="D67" s="46" t="s">
        <v>810</v>
      </c>
      <c r="E67" s="47" t="s">
        <v>280</v>
      </c>
      <c r="F67" s="48" t="s">
        <v>811</v>
      </c>
      <c r="G67" s="45" t="s">
        <v>150</v>
      </c>
      <c r="H67" s="82">
        <v>10</v>
      </c>
      <c r="I67" s="49">
        <v>1</v>
      </c>
      <c r="J67" s="49" t="s">
        <v>36</v>
      </c>
      <c r="K67" s="49">
        <v>1</v>
      </c>
      <c r="L67" s="54"/>
      <c r="M67" s="54"/>
      <c r="N67" s="54"/>
      <c r="O67" s="54"/>
      <c r="P67" s="80">
        <v>6</v>
      </c>
      <c r="Q67" s="51">
        <f t="shared" si="0"/>
        <v>4.9000000000000004</v>
      </c>
      <c r="R67" s="52" t="str">
        <f t="shared" si="3"/>
        <v>D</v>
      </c>
      <c r="S67" s="53" t="str">
        <f t="shared" si="1"/>
        <v>Trung bình yếu</v>
      </c>
      <c r="T67" s="41" t="str">
        <f t="shared" si="4"/>
        <v/>
      </c>
      <c r="U67" s="41" t="s">
        <v>1558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>
      <c r="B68" s="44">
        <v>60</v>
      </c>
      <c r="C68" s="45" t="s">
        <v>812</v>
      </c>
      <c r="D68" s="46" t="s">
        <v>813</v>
      </c>
      <c r="E68" s="47" t="s">
        <v>280</v>
      </c>
      <c r="F68" s="48" t="s">
        <v>811</v>
      </c>
      <c r="G68" s="45" t="s">
        <v>140</v>
      </c>
      <c r="H68" s="82">
        <v>0</v>
      </c>
      <c r="I68" s="49">
        <v>0</v>
      </c>
      <c r="J68" s="49" t="s">
        <v>36</v>
      </c>
      <c r="K68" s="49">
        <v>0</v>
      </c>
      <c r="L68" s="54"/>
      <c r="M68" s="54"/>
      <c r="N68" s="54"/>
      <c r="O68" s="54"/>
      <c r="P68" s="80"/>
      <c r="Q68" s="51">
        <f t="shared" si="0"/>
        <v>0</v>
      </c>
      <c r="R68" s="52" t="str">
        <f t="shared" si="3"/>
        <v>F</v>
      </c>
      <c r="S68" s="53" t="str">
        <f t="shared" si="1"/>
        <v>Kém</v>
      </c>
      <c r="T68" s="41" t="str">
        <f t="shared" si="4"/>
        <v>Không đủ ĐKDT</v>
      </c>
      <c r="U68" s="41" t="s">
        <v>1558</v>
      </c>
      <c r="V68" s="71"/>
      <c r="W68" s="4"/>
      <c r="X68" s="43" t="str">
        <f t="shared" si="2"/>
        <v>Học lại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>
      <c r="B69" s="44">
        <v>61</v>
      </c>
      <c r="C69" s="45" t="s">
        <v>814</v>
      </c>
      <c r="D69" s="46" t="s">
        <v>815</v>
      </c>
      <c r="E69" s="47" t="s">
        <v>280</v>
      </c>
      <c r="F69" s="48" t="s">
        <v>816</v>
      </c>
      <c r="G69" s="45" t="s">
        <v>61</v>
      </c>
      <c r="H69" s="82">
        <v>10</v>
      </c>
      <c r="I69" s="49">
        <v>3</v>
      </c>
      <c r="J69" s="49" t="s">
        <v>36</v>
      </c>
      <c r="K69" s="49">
        <v>3</v>
      </c>
      <c r="L69" s="54"/>
      <c r="M69" s="54"/>
      <c r="N69" s="54"/>
      <c r="O69" s="54"/>
      <c r="P69" s="80">
        <v>7</v>
      </c>
      <c r="Q69" s="51">
        <f t="shared" si="0"/>
        <v>6.1</v>
      </c>
      <c r="R69" s="52" t="str">
        <f t="shared" si="3"/>
        <v>C</v>
      </c>
      <c r="S69" s="53" t="str">
        <f t="shared" si="1"/>
        <v>Trung bình</v>
      </c>
      <c r="T69" s="41" t="str">
        <f t="shared" si="4"/>
        <v/>
      </c>
      <c r="U69" s="41" t="s">
        <v>1558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>
      <c r="B70" s="44">
        <v>62</v>
      </c>
      <c r="C70" s="45" t="s">
        <v>817</v>
      </c>
      <c r="D70" s="46" t="s">
        <v>818</v>
      </c>
      <c r="E70" s="47" t="s">
        <v>288</v>
      </c>
      <c r="F70" s="48" t="s">
        <v>776</v>
      </c>
      <c r="G70" s="45" t="s">
        <v>140</v>
      </c>
      <c r="H70" s="82">
        <v>10</v>
      </c>
      <c r="I70" s="49">
        <v>6</v>
      </c>
      <c r="J70" s="49" t="s">
        <v>36</v>
      </c>
      <c r="K70" s="49">
        <v>6</v>
      </c>
      <c r="L70" s="54"/>
      <c r="M70" s="54"/>
      <c r="N70" s="54"/>
      <c r="O70" s="54"/>
      <c r="P70" s="80">
        <v>5</v>
      </c>
      <c r="Q70" s="51">
        <f t="shared" si="0"/>
        <v>5.8</v>
      </c>
      <c r="R70" s="52" t="str">
        <f t="shared" si="3"/>
        <v>C</v>
      </c>
      <c r="S70" s="53" t="str">
        <f t="shared" si="1"/>
        <v>Trung bình</v>
      </c>
      <c r="T70" s="41" t="str">
        <f t="shared" si="4"/>
        <v/>
      </c>
      <c r="U70" s="41" t="s">
        <v>1558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>
      <c r="B71" s="44">
        <v>63</v>
      </c>
      <c r="C71" s="45" t="s">
        <v>819</v>
      </c>
      <c r="D71" s="46" t="s">
        <v>820</v>
      </c>
      <c r="E71" s="47" t="s">
        <v>293</v>
      </c>
      <c r="F71" s="48" t="s">
        <v>821</v>
      </c>
      <c r="G71" s="45" t="s">
        <v>150</v>
      </c>
      <c r="H71" s="82">
        <v>10</v>
      </c>
      <c r="I71" s="49">
        <v>6</v>
      </c>
      <c r="J71" s="49" t="s">
        <v>36</v>
      </c>
      <c r="K71" s="49">
        <v>6</v>
      </c>
      <c r="L71" s="54"/>
      <c r="M71" s="54"/>
      <c r="N71" s="54"/>
      <c r="O71" s="54"/>
      <c r="P71" s="80">
        <v>7</v>
      </c>
      <c r="Q71" s="51">
        <f t="shared" si="0"/>
        <v>7</v>
      </c>
      <c r="R71" s="52" t="str">
        <f t="shared" si="3"/>
        <v>B</v>
      </c>
      <c r="S71" s="53" t="str">
        <f t="shared" si="1"/>
        <v>Khá</v>
      </c>
      <c r="T71" s="41" t="str">
        <f t="shared" si="4"/>
        <v/>
      </c>
      <c r="U71" s="41" t="s">
        <v>1558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18.75" customHeight="1">
      <c r="B72" s="44">
        <v>64</v>
      </c>
      <c r="C72" s="45" t="s">
        <v>822</v>
      </c>
      <c r="D72" s="46" t="s">
        <v>823</v>
      </c>
      <c r="E72" s="47" t="s">
        <v>297</v>
      </c>
      <c r="F72" s="48" t="s">
        <v>511</v>
      </c>
      <c r="G72" s="45" t="s">
        <v>140</v>
      </c>
      <c r="H72" s="82">
        <v>9</v>
      </c>
      <c r="I72" s="49">
        <v>6</v>
      </c>
      <c r="J72" s="49" t="s">
        <v>36</v>
      </c>
      <c r="K72" s="49">
        <v>6</v>
      </c>
      <c r="L72" s="54"/>
      <c r="M72" s="54"/>
      <c r="N72" s="54"/>
      <c r="O72" s="54"/>
      <c r="P72" s="80">
        <v>8</v>
      </c>
      <c r="Q72" s="51">
        <f t="shared" si="0"/>
        <v>7.5</v>
      </c>
      <c r="R72" s="52" t="str">
        <f t="shared" si="3"/>
        <v>B</v>
      </c>
      <c r="S72" s="53" t="str">
        <f t="shared" si="1"/>
        <v>Khá</v>
      </c>
      <c r="T72" s="41" t="str">
        <f t="shared" si="4"/>
        <v/>
      </c>
      <c r="U72" s="41" t="s">
        <v>1558</v>
      </c>
      <c r="V72" s="71"/>
      <c r="W72" s="4"/>
      <c r="X72" s="43" t="str">
        <f t="shared" si="2"/>
        <v>Đạt</v>
      </c>
      <c r="Y72" s="4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61"/>
    </row>
    <row r="73" spans="1:40" ht="18.75" customHeight="1">
      <c r="B73" s="44">
        <v>65</v>
      </c>
      <c r="C73" s="45" t="s">
        <v>824</v>
      </c>
      <c r="D73" s="46" t="s">
        <v>825</v>
      </c>
      <c r="E73" s="47" t="s">
        <v>496</v>
      </c>
      <c r="F73" s="48" t="s">
        <v>826</v>
      </c>
      <c r="G73" s="45" t="s">
        <v>150</v>
      </c>
      <c r="H73" s="82">
        <v>9</v>
      </c>
      <c r="I73" s="49">
        <v>6</v>
      </c>
      <c r="J73" s="49" t="s">
        <v>36</v>
      </c>
      <c r="K73" s="49">
        <v>6</v>
      </c>
      <c r="L73" s="54"/>
      <c r="M73" s="54"/>
      <c r="N73" s="54"/>
      <c r="O73" s="54"/>
      <c r="P73" s="80">
        <v>6</v>
      </c>
      <c r="Q73" s="51">
        <f t="shared" ref="Q73:Q75" si="5">ROUND(SUMPRODUCT(H73:P73,$H$8:$P$8)/100,1)</f>
        <v>6.3</v>
      </c>
      <c r="R73" s="52" t="str">
        <f t="shared" si="3"/>
        <v>C</v>
      </c>
      <c r="S73" s="53" t="str">
        <f t="shared" si="1"/>
        <v>Trung bình</v>
      </c>
      <c r="T73" s="41" t="str">
        <f t="shared" si="4"/>
        <v/>
      </c>
      <c r="U73" s="41" t="s">
        <v>1558</v>
      </c>
      <c r="V73" s="71"/>
      <c r="W73" s="4"/>
      <c r="X73" s="43" t="str">
        <f t="shared" si="2"/>
        <v>Đạt</v>
      </c>
      <c r="Y73" s="4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61"/>
    </row>
    <row r="74" spans="1:40" ht="18.75" customHeight="1">
      <c r="B74" s="44">
        <v>66</v>
      </c>
      <c r="C74" s="45" t="s">
        <v>827</v>
      </c>
      <c r="D74" s="46" t="s">
        <v>111</v>
      </c>
      <c r="E74" s="47" t="s">
        <v>496</v>
      </c>
      <c r="F74" s="48" t="s">
        <v>171</v>
      </c>
      <c r="G74" s="45" t="s">
        <v>57</v>
      </c>
      <c r="H74" s="82">
        <v>9</v>
      </c>
      <c r="I74" s="49">
        <v>6</v>
      </c>
      <c r="J74" s="49" t="s">
        <v>36</v>
      </c>
      <c r="K74" s="49">
        <v>6</v>
      </c>
      <c r="L74" s="54"/>
      <c r="M74" s="54"/>
      <c r="N74" s="54"/>
      <c r="O74" s="54"/>
      <c r="P74" s="80">
        <v>8</v>
      </c>
      <c r="Q74" s="51">
        <f t="shared" si="5"/>
        <v>7.5</v>
      </c>
      <c r="R74" s="52" t="str">
        <f t="shared" si="3"/>
        <v>B</v>
      </c>
      <c r="S74" s="53" t="str">
        <f t="shared" si="1"/>
        <v>Khá</v>
      </c>
      <c r="T74" s="41" t="str">
        <f t="shared" si="4"/>
        <v/>
      </c>
      <c r="U74" s="41" t="s">
        <v>1558</v>
      </c>
      <c r="V74" s="71"/>
      <c r="W74" s="4"/>
      <c r="X74" s="43" t="str">
        <f t="shared" ref="X74:X75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61"/>
    </row>
    <row r="75" spans="1:40" ht="18.75" customHeight="1">
      <c r="B75" s="44">
        <v>67</v>
      </c>
      <c r="C75" s="45" t="s">
        <v>828</v>
      </c>
      <c r="D75" s="46" t="s">
        <v>829</v>
      </c>
      <c r="E75" s="47" t="s">
        <v>830</v>
      </c>
      <c r="F75" s="48" t="s">
        <v>831</v>
      </c>
      <c r="G75" s="45" t="s">
        <v>53</v>
      </c>
      <c r="H75" s="82">
        <v>9</v>
      </c>
      <c r="I75" s="49">
        <v>4</v>
      </c>
      <c r="J75" s="49" t="s">
        <v>36</v>
      </c>
      <c r="K75" s="49">
        <v>4</v>
      </c>
      <c r="L75" s="54"/>
      <c r="M75" s="54"/>
      <c r="N75" s="54"/>
      <c r="O75" s="54"/>
      <c r="P75" s="80">
        <v>5</v>
      </c>
      <c r="Q75" s="51">
        <f t="shared" si="5"/>
        <v>5.0999999999999996</v>
      </c>
      <c r="R75" s="52" t="str">
        <f t="shared" si="3"/>
        <v>D+</v>
      </c>
      <c r="S75" s="53" t="str">
        <f t="shared" si="1"/>
        <v>Trung bình yếu</v>
      </c>
      <c r="T75" s="41" t="str">
        <f t="shared" ref="T75" si="7">+IF(OR($H75=0,$I75=0,$J75=0,$K75=0),"Không đủ ĐKDT",IF(AND(P75=0,Q75&gt;=4),"Không đạt",""))</f>
        <v/>
      </c>
      <c r="U75" s="41" t="s">
        <v>1558</v>
      </c>
      <c r="V75" s="71"/>
      <c r="W75" s="4"/>
      <c r="X75" s="43" t="str">
        <f t="shared" si="6"/>
        <v>Đạt</v>
      </c>
      <c r="Y75" s="4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61"/>
    </row>
    <row r="76" spans="1:40" ht="7.5" customHeight="1">
      <c r="A76" s="61"/>
      <c r="B76" s="62"/>
      <c r="C76" s="63"/>
      <c r="D76" s="63"/>
      <c r="E76" s="64"/>
      <c r="F76" s="64"/>
      <c r="G76" s="64"/>
      <c r="H76" s="65"/>
      <c r="I76" s="66"/>
      <c r="J76" s="66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4"/>
    </row>
    <row r="77" spans="1:40" ht="16.5">
      <c r="A77" s="61"/>
      <c r="B77" s="123" t="s">
        <v>37</v>
      </c>
      <c r="C77" s="123"/>
      <c r="D77" s="63"/>
      <c r="E77" s="64"/>
      <c r="F77" s="64"/>
      <c r="G77" s="64"/>
      <c r="H77" s="65"/>
      <c r="I77" s="66"/>
      <c r="J77" s="66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4"/>
    </row>
    <row r="78" spans="1:40" ht="16.5" customHeight="1">
      <c r="A78" s="61"/>
      <c r="B78" s="68" t="s">
        <v>38</v>
      </c>
      <c r="C78" s="68"/>
      <c r="D78" s="69">
        <f>+$AA$7</f>
        <v>67</v>
      </c>
      <c r="E78" s="70" t="s">
        <v>39</v>
      </c>
      <c r="F78" s="70"/>
      <c r="G78" s="110" t="s">
        <v>40</v>
      </c>
      <c r="H78" s="110"/>
      <c r="I78" s="110"/>
      <c r="J78" s="110"/>
      <c r="K78" s="110"/>
      <c r="L78" s="110"/>
      <c r="M78" s="110"/>
      <c r="N78" s="110"/>
      <c r="O78" s="110"/>
      <c r="P78" s="71">
        <f>$AA$7 -COUNTIF($T$8:$T$223,"Vắng") -COUNTIF($T$8:$T$223,"Vắng có phép") - COUNTIF($T$8:$T$223,"Đình chỉ thi") - COUNTIF($T$8:$T$223,"Không đủ ĐKDT")</f>
        <v>63</v>
      </c>
      <c r="Q78" s="71"/>
      <c r="R78" s="72"/>
      <c r="S78" s="73"/>
      <c r="T78" s="73" t="s">
        <v>39</v>
      </c>
      <c r="U78" s="73"/>
      <c r="V78" s="73"/>
      <c r="W78" s="4"/>
    </row>
    <row r="79" spans="1:40" ht="16.5" customHeight="1">
      <c r="A79" s="61"/>
      <c r="B79" s="68" t="s">
        <v>41</v>
      </c>
      <c r="C79" s="68"/>
      <c r="D79" s="69">
        <f>+$AL$7</f>
        <v>63</v>
      </c>
      <c r="E79" s="70" t="s">
        <v>39</v>
      </c>
      <c r="F79" s="70"/>
      <c r="G79" s="110" t="s">
        <v>42</v>
      </c>
      <c r="H79" s="110"/>
      <c r="I79" s="110"/>
      <c r="J79" s="110"/>
      <c r="K79" s="110"/>
      <c r="L79" s="110"/>
      <c r="M79" s="110"/>
      <c r="N79" s="110"/>
      <c r="O79" s="110"/>
      <c r="P79" s="74">
        <f>COUNTIF($T$8:$T$99,"Vắng")</f>
        <v>1</v>
      </c>
      <c r="Q79" s="74"/>
      <c r="R79" s="75"/>
      <c r="S79" s="73"/>
      <c r="T79" s="73" t="s">
        <v>39</v>
      </c>
      <c r="U79" s="73"/>
      <c r="V79" s="73"/>
      <c r="W79" s="4"/>
    </row>
    <row r="80" spans="1:40" ht="16.5" customHeight="1">
      <c r="A80" s="61"/>
      <c r="B80" s="68" t="s">
        <v>43</v>
      </c>
      <c r="C80" s="68"/>
      <c r="D80" s="76">
        <f>COUNTIF(X9:X75,"Học lại")</f>
        <v>4</v>
      </c>
      <c r="E80" s="70" t="s">
        <v>39</v>
      </c>
      <c r="F80" s="70"/>
      <c r="G80" s="110" t="s">
        <v>44</v>
      </c>
      <c r="H80" s="110"/>
      <c r="I80" s="110"/>
      <c r="J80" s="110"/>
      <c r="K80" s="110"/>
      <c r="L80" s="110"/>
      <c r="M80" s="110"/>
      <c r="N80" s="110"/>
      <c r="O80" s="110"/>
      <c r="P80" s="71">
        <f>COUNTIF($T$8:$T$99,"Vắng có phép")</f>
        <v>0</v>
      </c>
      <c r="Q80" s="71"/>
      <c r="R80" s="72"/>
      <c r="S80" s="73"/>
      <c r="T80" s="73" t="s">
        <v>39</v>
      </c>
      <c r="U80" s="73"/>
      <c r="V80" s="73"/>
      <c r="W80" s="4"/>
    </row>
    <row r="81" spans="1:23" ht="3" customHeight="1">
      <c r="A81" s="61"/>
      <c r="B81" s="62"/>
      <c r="C81" s="63"/>
      <c r="D81" s="63"/>
      <c r="E81" s="64"/>
      <c r="F81" s="64"/>
      <c r="G81" s="64"/>
      <c r="H81" s="65"/>
      <c r="I81" s="66"/>
      <c r="J81" s="66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4"/>
    </row>
    <row r="82" spans="1:23">
      <c r="B82" s="77" t="s">
        <v>45</v>
      </c>
      <c r="C82" s="77"/>
      <c r="D82" s="78">
        <f>COUNTIF(X9:X75,"Thi lại")</f>
        <v>0</v>
      </c>
      <c r="E82" s="79" t="s">
        <v>39</v>
      </c>
      <c r="F82" s="4"/>
      <c r="G82" s="4"/>
      <c r="H82" s="4"/>
      <c r="I82" s="4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91"/>
      <c r="V82" s="91"/>
      <c r="W82" s="4"/>
    </row>
    <row r="83" spans="1:23">
      <c r="B83" s="77"/>
      <c r="C83" s="77"/>
      <c r="D83" s="78"/>
      <c r="E83" s="79"/>
      <c r="F83" s="4"/>
      <c r="G83" s="4"/>
      <c r="H83" s="4"/>
      <c r="I83" s="4"/>
      <c r="J83" s="111" t="s">
        <v>1562</v>
      </c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91"/>
      <c r="V83" s="91"/>
      <c r="W83" s="4"/>
    </row>
  </sheetData>
  <sheetProtection formatCells="0" formatColumns="0" formatRows="0" insertColumns="0" insertRows="0" insertHyperlinks="0" deleteColumns="0" deleteRows="0" sort="0" autoFilter="0" pivotTables="0"/>
  <autoFilter ref="A7:AN75">
    <filterColumn colId="3" showButton="0"/>
  </autoFilter>
  <mergeCells count="43">
    <mergeCell ref="H1:U1"/>
    <mergeCell ref="H2:U2"/>
    <mergeCell ref="S6:S7"/>
    <mergeCell ref="G79:O79"/>
    <mergeCell ref="M6:N6"/>
    <mergeCell ref="O6:O7"/>
    <mergeCell ref="P6:P7"/>
    <mergeCell ref="Q6:Q8"/>
    <mergeCell ref="B8:G8"/>
    <mergeCell ref="B77:C77"/>
    <mergeCell ref="G78:O78"/>
    <mergeCell ref="G80:O80"/>
    <mergeCell ref="J82:T82"/>
    <mergeCell ref="J83:T83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U6:U8"/>
    <mergeCell ref="R6:R7"/>
  </mergeCells>
  <conditionalFormatting sqref="H9:P75">
    <cfRule type="cellIs" dxfId="41" priority="8" operator="greaterThan">
      <formula>10</formula>
    </cfRule>
  </conditionalFormatting>
  <conditionalFormatting sqref="C1:C1048576">
    <cfRule type="duplicateValues" dxfId="40" priority="7"/>
  </conditionalFormatting>
  <conditionalFormatting sqref="P9:P75">
    <cfRule type="cellIs" dxfId="39" priority="4" operator="greaterThan">
      <formula>10</formula>
    </cfRule>
    <cfRule type="cellIs" dxfId="38" priority="5" operator="greaterThan">
      <formula>10</formula>
    </cfRule>
    <cfRule type="cellIs" dxfId="37" priority="6" operator="greaterThan">
      <formula>10</formula>
    </cfRule>
  </conditionalFormatting>
  <conditionalFormatting sqref="H9:K75">
    <cfRule type="cellIs" dxfId="36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80 AN2:AN7 X9:Y75 Z9 Z2:AM2 Y3:AM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AN82"/>
  <sheetViews>
    <sheetView topLeftCell="B1" workbookViewId="0">
      <pane ySplit="2" topLeftCell="A3" activePane="bottomLeft" state="frozen"/>
      <selection activeCell="P9" sqref="P9"/>
      <selection pane="bottomLeft" activeCell="D3" sqref="D3:O3"/>
    </sheetView>
  </sheetViews>
  <sheetFormatPr defaultRowHeight="15.75"/>
  <cols>
    <col min="1" max="1" width="0.5" style="1" customWidth="1"/>
    <col min="2" max="2" width="4" style="1" customWidth="1"/>
    <col min="3" max="3" width="10.625" style="1" customWidth="1"/>
    <col min="4" max="4" width="16.125" style="1" customWidth="1"/>
    <col min="5" max="5" width="11.25" style="1" customWidth="1"/>
    <col min="6" max="6" width="9.375" style="1" hidden="1" customWidth="1"/>
    <col min="7" max="7" width="11.3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" style="1" hidden="1" customWidth="1"/>
    <col min="15" max="15" width="7.375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3.25" style="1" customWidth="1"/>
    <col min="21" max="21" width="6.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>
      <c r="B1" s="100" t="s">
        <v>0</v>
      </c>
      <c r="C1" s="100"/>
      <c r="D1" s="100"/>
      <c r="E1" s="100"/>
      <c r="F1" s="100"/>
      <c r="G1" s="100"/>
      <c r="H1" s="124" t="s">
        <v>1560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96"/>
      <c r="W1" s="4"/>
    </row>
    <row r="2" spans="2:40" ht="25.5" customHeight="1">
      <c r="B2" s="101" t="s">
        <v>1</v>
      </c>
      <c r="C2" s="101"/>
      <c r="D2" s="101"/>
      <c r="E2" s="101"/>
      <c r="F2" s="101"/>
      <c r="G2" s="101"/>
      <c r="H2" s="125" t="s">
        <v>46</v>
      </c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662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>
      <c r="B4" s="112" t="s">
        <v>11</v>
      </c>
      <c r="C4" s="112"/>
      <c r="D4" s="10">
        <v>3</v>
      </c>
      <c r="G4" s="113" t="s">
        <v>663</v>
      </c>
      <c r="H4" s="113"/>
      <c r="I4" s="113"/>
      <c r="J4" s="113"/>
      <c r="K4" s="113"/>
      <c r="L4" s="113"/>
      <c r="M4" s="113"/>
      <c r="N4" s="113"/>
      <c r="O4" s="113"/>
      <c r="P4" s="113" t="s">
        <v>304</v>
      </c>
      <c r="Q4" s="113"/>
      <c r="R4" s="113"/>
      <c r="S4" s="113"/>
      <c r="T4" s="113"/>
      <c r="U4" s="113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>
      <c r="B6" s="107" t="s">
        <v>12</v>
      </c>
      <c r="C6" s="114" t="s">
        <v>13</v>
      </c>
      <c r="D6" s="116" t="s">
        <v>14</v>
      </c>
      <c r="E6" s="117"/>
      <c r="F6" s="107" t="s">
        <v>15</v>
      </c>
      <c r="G6" s="107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0" t="s">
        <v>21</v>
      </c>
      <c r="N6" s="121"/>
      <c r="O6" s="103" t="s">
        <v>22</v>
      </c>
      <c r="P6" s="103" t="s">
        <v>23</v>
      </c>
      <c r="Q6" s="107" t="s">
        <v>24</v>
      </c>
      <c r="R6" s="103" t="s">
        <v>25</v>
      </c>
      <c r="S6" s="107" t="s">
        <v>26</v>
      </c>
      <c r="T6" s="107" t="s">
        <v>27</v>
      </c>
      <c r="U6" s="107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>
      <c r="B7" s="109"/>
      <c r="C7" s="115"/>
      <c r="D7" s="118"/>
      <c r="E7" s="119"/>
      <c r="F7" s="109"/>
      <c r="G7" s="109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08"/>
      <c r="R7" s="103"/>
      <c r="S7" s="109"/>
      <c r="T7" s="108"/>
      <c r="U7" s="108"/>
      <c r="V7" s="88"/>
      <c r="X7" s="17"/>
      <c r="Y7" s="18" t="str">
        <f>+D3</f>
        <v>An toàn và bảo mật hệ thống thông tin</v>
      </c>
      <c r="Z7" s="19" t="str">
        <f>+P3</f>
        <v>Nhóm: D15-126_03</v>
      </c>
      <c r="AA7" s="20">
        <f>+$AJ$7+$AL$7+$AH$7</f>
        <v>66</v>
      </c>
      <c r="AB7" s="7">
        <f>COUNTIF($S$8:$S$84,"Khiển trách")</f>
        <v>0</v>
      </c>
      <c r="AC7" s="7">
        <f>COUNTIF($S$8:$S$84,"Cảnh cáo")</f>
        <v>0</v>
      </c>
      <c r="AD7" s="7">
        <f>COUNTIF($S$8:$S$84,"Đình chỉ thi")</f>
        <v>0</v>
      </c>
      <c r="AE7" s="21">
        <f>+($AB$7+$AC$7+$AD$7)/$AA$7*100%</f>
        <v>0</v>
      </c>
      <c r="AF7" s="7">
        <f>SUM(COUNTIF($S$8:$S$82,"Vắng"),COUNTIF($S$8:$S$82,"Vắng có phép"))</f>
        <v>0</v>
      </c>
      <c r="AG7" s="22">
        <f>+$AF$7/$AA$7</f>
        <v>0</v>
      </c>
      <c r="AH7" s="23">
        <f>COUNTIF($X$8:$X$82,"Thi lại")</f>
        <v>0</v>
      </c>
      <c r="AI7" s="22">
        <f>+$AH$7/$AA$7</f>
        <v>0</v>
      </c>
      <c r="AJ7" s="23">
        <f>COUNTIF($X$8:$X$83,"Học lại")</f>
        <v>3</v>
      </c>
      <c r="AK7" s="22">
        <f>+$AJ$7/$AA$7</f>
        <v>4.5454545454545456E-2</v>
      </c>
      <c r="AL7" s="7">
        <f>COUNTIF($X$9:$X$83,"Đạt")</f>
        <v>63</v>
      </c>
      <c r="AM7" s="21">
        <f>+$AL$7/$AA$7</f>
        <v>0.95454545454545459</v>
      </c>
      <c r="AN7" s="24"/>
    </row>
    <row r="8" spans="2:40" ht="14.25" customHeight="1">
      <c r="B8" s="120" t="s">
        <v>35</v>
      </c>
      <c r="C8" s="122"/>
      <c r="D8" s="122"/>
      <c r="E8" s="122"/>
      <c r="F8" s="122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09"/>
      <c r="R8" s="29"/>
      <c r="S8" s="29"/>
      <c r="T8" s="109"/>
      <c r="U8" s="109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>
      <c r="B9" s="31">
        <v>1</v>
      </c>
      <c r="C9" s="32" t="s">
        <v>501</v>
      </c>
      <c r="D9" s="33" t="s">
        <v>502</v>
      </c>
      <c r="E9" s="34" t="s">
        <v>51</v>
      </c>
      <c r="F9" s="35" t="s">
        <v>503</v>
      </c>
      <c r="G9" s="32" t="s">
        <v>61</v>
      </c>
      <c r="H9" s="81">
        <v>9</v>
      </c>
      <c r="I9" s="36">
        <v>8</v>
      </c>
      <c r="J9" s="36" t="s">
        <v>36</v>
      </c>
      <c r="K9" s="36">
        <v>8</v>
      </c>
      <c r="L9" s="37"/>
      <c r="M9" s="37"/>
      <c r="N9" s="37"/>
      <c r="O9" s="37"/>
      <c r="P9" s="38">
        <v>8</v>
      </c>
      <c r="Q9" s="39">
        <f t="shared" ref="Q9:Q72" si="0">ROUND(SUMPRODUCT(H9:P9,$H$8:$P$8)/100,1)</f>
        <v>8.1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B+</v>
      </c>
      <c r="S9" s="40" t="str">
        <f t="shared" ref="S9:S74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7" t="s">
        <v>1558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>
      <c r="B10" s="44">
        <v>2</v>
      </c>
      <c r="C10" s="45" t="s">
        <v>504</v>
      </c>
      <c r="D10" s="46" t="s">
        <v>505</v>
      </c>
      <c r="E10" s="47" t="s">
        <v>51</v>
      </c>
      <c r="F10" s="48" t="s">
        <v>506</v>
      </c>
      <c r="G10" s="45" t="s">
        <v>70</v>
      </c>
      <c r="H10" s="82">
        <v>9</v>
      </c>
      <c r="I10" s="49">
        <v>9</v>
      </c>
      <c r="J10" s="49" t="s">
        <v>36</v>
      </c>
      <c r="K10" s="49">
        <v>9</v>
      </c>
      <c r="L10" s="50"/>
      <c r="M10" s="50"/>
      <c r="N10" s="50"/>
      <c r="O10" s="50"/>
      <c r="P10" s="80">
        <v>7</v>
      </c>
      <c r="Q10" s="51">
        <f t="shared" si="0"/>
        <v>7.8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1558</v>
      </c>
      <c r="V10" s="71"/>
      <c r="W10" s="4"/>
      <c r="X10" s="43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>
      <c r="B11" s="44">
        <v>3</v>
      </c>
      <c r="C11" s="45" t="s">
        <v>507</v>
      </c>
      <c r="D11" s="46" t="s">
        <v>508</v>
      </c>
      <c r="E11" s="47" t="s">
        <v>51</v>
      </c>
      <c r="F11" s="48" t="s">
        <v>509</v>
      </c>
      <c r="G11" s="45" t="s">
        <v>57</v>
      </c>
      <c r="H11" s="82">
        <v>10</v>
      </c>
      <c r="I11" s="49">
        <v>7</v>
      </c>
      <c r="J11" s="49" t="s">
        <v>36</v>
      </c>
      <c r="K11" s="49">
        <v>7</v>
      </c>
      <c r="L11" s="54"/>
      <c r="M11" s="54"/>
      <c r="N11" s="54"/>
      <c r="O11" s="54"/>
      <c r="P11" s="80">
        <v>7</v>
      </c>
      <c r="Q11" s="51">
        <f t="shared" si="0"/>
        <v>7.3</v>
      </c>
      <c r="R11" s="52" t="str">
        <f t="shared" ref="R11:R74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74" si="4">+IF(OR($H11=0,$I11=0,$J11=0,$K11=0),"Không đủ ĐKDT",IF(AND(P11=0,Q11&gt;=4),"Không đạt",""))</f>
        <v/>
      </c>
      <c r="U11" s="41" t="s">
        <v>1558</v>
      </c>
      <c r="V11" s="71"/>
      <c r="W11" s="4"/>
      <c r="X11" s="43" t="str">
        <f t="shared" si="2"/>
        <v>Đạt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>
      <c r="B12" s="44">
        <v>4</v>
      </c>
      <c r="C12" s="45" t="s">
        <v>510</v>
      </c>
      <c r="D12" s="46" t="s">
        <v>412</v>
      </c>
      <c r="E12" s="47" t="s">
        <v>51</v>
      </c>
      <c r="F12" s="48" t="s">
        <v>511</v>
      </c>
      <c r="G12" s="45" t="s">
        <v>57</v>
      </c>
      <c r="H12" s="82">
        <v>9</v>
      </c>
      <c r="I12" s="49">
        <v>1</v>
      </c>
      <c r="J12" s="49" t="s">
        <v>36</v>
      </c>
      <c r="K12" s="49">
        <v>1</v>
      </c>
      <c r="L12" s="54"/>
      <c r="M12" s="54"/>
      <c r="N12" s="54"/>
      <c r="O12" s="54"/>
      <c r="P12" s="80">
        <v>7</v>
      </c>
      <c r="Q12" s="51">
        <f t="shared" si="0"/>
        <v>5.4</v>
      </c>
      <c r="R12" s="52" t="str">
        <f t="shared" si="3"/>
        <v>D+</v>
      </c>
      <c r="S12" s="53" t="str">
        <f t="shared" si="1"/>
        <v>Trung bình yếu</v>
      </c>
      <c r="T12" s="41" t="str">
        <f t="shared" si="4"/>
        <v/>
      </c>
      <c r="U12" s="41" t="s">
        <v>1558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>
      <c r="B13" s="44">
        <v>5</v>
      </c>
      <c r="C13" s="45" t="s">
        <v>512</v>
      </c>
      <c r="D13" s="46" t="s">
        <v>63</v>
      </c>
      <c r="E13" s="47" t="s">
        <v>51</v>
      </c>
      <c r="F13" s="48" t="s">
        <v>109</v>
      </c>
      <c r="G13" s="45" t="s">
        <v>57</v>
      </c>
      <c r="H13" s="82">
        <v>9</v>
      </c>
      <c r="I13" s="49">
        <v>0</v>
      </c>
      <c r="J13" s="49" t="s">
        <v>36</v>
      </c>
      <c r="K13" s="49">
        <v>0</v>
      </c>
      <c r="L13" s="54"/>
      <c r="M13" s="54"/>
      <c r="N13" s="54"/>
      <c r="O13" s="54"/>
      <c r="P13" s="80"/>
      <c r="Q13" s="51">
        <f t="shared" si="0"/>
        <v>0.9</v>
      </c>
      <c r="R13" s="52" t="str">
        <f t="shared" si="3"/>
        <v>F</v>
      </c>
      <c r="S13" s="53" t="str">
        <f t="shared" si="1"/>
        <v>Kém</v>
      </c>
      <c r="T13" s="41" t="str">
        <f t="shared" si="4"/>
        <v>Không đủ ĐKDT</v>
      </c>
      <c r="U13" s="41" t="s">
        <v>1558</v>
      </c>
      <c r="V13" s="71"/>
      <c r="W13" s="4"/>
      <c r="X13" s="43" t="str">
        <f t="shared" si="2"/>
        <v>Học lại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>
      <c r="B14" s="44">
        <v>6</v>
      </c>
      <c r="C14" s="45" t="s">
        <v>513</v>
      </c>
      <c r="D14" s="46" t="s">
        <v>514</v>
      </c>
      <c r="E14" s="47" t="s">
        <v>77</v>
      </c>
      <c r="F14" s="48" t="s">
        <v>515</v>
      </c>
      <c r="G14" s="45" t="s">
        <v>140</v>
      </c>
      <c r="H14" s="82">
        <v>10</v>
      </c>
      <c r="I14" s="49">
        <v>8</v>
      </c>
      <c r="J14" s="49" t="s">
        <v>36</v>
      </c>
      <c r="K14" s="49">
        <v>8</v>
      </c>
      <c r="L14" s="54"/>
      <c r="M14" s="54"/>
      <c r="N14" s="54"/>
      <c r="O14" s="54"/>
      <c r="P14" s="80">
        <v>8</v>
      </c>
      <c r="Q14" s="51">
        <f t="shared" si="0"/>
        <v>8.1999999999999993</v>
      </c>
      <c r="R14" s="52" t="str">
        <f t="shared" si="3"/>
        <v>B+</v>
      </c>
      <c r="S14" s="53" t="str">
        <f t="shared" si="1"/>
        <v>Khá</v>
      </c>
      <c r="T14" s="41" t="str">
        <f t="shared" si="4"/>
        <v/>
      </c>
      <c r="U14" s="41" t="s">
        <v>1558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>
      <c r="B15" s="44">
        <v>7</v>
      </c>
      <c r="C15" s="45" t="s">
        <v>516</v>
      </c>
      <c r="D15" s="46" t="s">
        <v>452</v>
      </c>
      <c r="E15" s="47" t="s">
        <v>339</v>
      </c>
      <c r="F15" s="48" t="s">
        <v>517</v>
      </c>
      <c r="G15" s="45" t="s">
        <v>70</v>
      </c>
      <c r="H15" s="82">
        <v>8</v>
      </c>
      <c r="I15" s="49">
        <v>9</v>
      </c>
      <c r="J15" s="49" t="s">
        <v>36</v>
      </c>
      <c r="K15" s="49">
        <v>9</v>
      </c>
      <c r="L15" s="54"/>
      <c r="M15" s="54"/>
      <c r="N15" s="54"/>
      <c r="O15" s="54"/>
      <c r="P15" s="80">
        <v>8</v>
      </c>
      <c r="Q15" s="51">
        <f t="shared" si="0"/>
        <v>8.3000000000000007</v>
      </c>
      <c r="R15" s="52" t="str">
        <f t="shared" si="3"/>
        <v>B+</v>
      </c>
      <c r="S15" s="53" t="str">
        <f t="shared" si="1"/>
        <v>Khá</v>
      </c>
      <c r="T15" s="41" t="str">
        <f t="shared" si="4"/>
        <v/>
      </c>
      <c r="U15" s="41" t="s">
        <v>1558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>
      <c r="B16" s="44">
        <v>8</v>
      </c>
      <c r="C16" s="45" t="s">
        <v>518</v>
      </c>
      <c r="D16" s="46" t="s">
        <v>316</v>
      </c>
      <c r="E16" s="47" t="s">
        <v>339</v>
      </c>
      <c r="F16" s="48" t="s">
        <v>519</v>
      </c>
      <c r="G16" s="45" t="s">
        <v>131</v>
      </c>
      <c r="H16" s="82">
        <v>10</v>
      </c>
      <c r="I16" s="49">
        <v>7</v>
      </c>
      <c r="J16" s="49" t="s">
        <v>36</v>
      </c>
      <c r="K16" s="49">
        <v>7</v>
      </c>
      <c r="L16" s="54"/>
      <c r="M16" s="54"/>
      <c r="N16" s="54"/>
      <c r="O16" s="54"/>
      <c r="P16" s="80">
        <v>7</v>
      </c>
      <c r="Q16" s="51">
        <f t="shared" si="0"/>
        <v>7.3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1558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>
      <c r="B17" s="44">
        <v>9</v>
      </c>
      <c r="C17" s="45" t="s">
        <v>520</v>
      </c>
      <c r="D17" s="46" t="s">
        <v>380</v>
      </c>
      <c r="E17" s="47" t="s">
        <v>82</v>
      </c>
      <c r="F17" s="48" t="s">
        <v>521</v>
      </c>
      <c r="G17" s="45" t="s">
        <v>79</v>
      </c>
      <c r="H17" s="82">
        <v>9</v>
      </c>
      <c r="I17" s="49">
        <v>6</v>
      </c>
      <c r="J17" s="49" t="s">
        <v>36</v>
      </c>
      <c r="K17" s="49">
        <v>6</v>
      </c>
      <c r="L17" s="54"/>
      <c r="M17" s="54"/>
      <c r="N17" s="54"/>
      <c r="O17" s="54"/>
      <c r="P17" s="80">
        <v>7</v>
      </c>
      <c r="Q17" s="51">
        <f t="shared" si="0"/>
        <v>6.9</v>
      </c>
      <c r="R17" s="52" t="str">
        <f t="shared" si="3"/>
        <v>C+</v>
      </c>
      <c r="S17" s="53" t="str">
        <f t="shared" si="1"/>
        <v>Trung bình</v>
      </c>
      <c r="T17" s="41" t="str">
        <f t="shared" si="4"/>
        <v/>
      </c>
      <c r="U17" s="41" t="s">
        <v>1558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>
      <c r="B18" s="44">
        <v>10</v>
      </c>
      <c r="C18" s="45" t="s">
        <v>522</v>
      </c>
      <c r="D18" s="46" t="s">
        <v>523</v>
      </c>
      <c r="E18" s="47" t="s">
        <v>82</v>
      </c>
      <c r="F18" s="48" t="s">
        <v>524</v>
      </c>
      <c r="G18" s="45" t="s">
        <v>131</v>
      </c>
      <c r="H18" s="82">
        <v>10</v>
      </c>
      <c r="I18" s="49">
        <v>8</v>
      </c>
      <c r="J18" s="49" t="s">
        <v>36</v>
      </c>
      <c r="K18" s="49">
        <v>8</v>
      </c>
      <c r="L18" s="54"/>
      <c r="M18" s="54"/>
      <c r="N18" s="54"/>
      <c r="O18" s="54"/>
      <c r="P18" s="80">
        <v>6</v>
      </c>
      <c r="Q18" s="51">
        <f t="shared" si="0"/>
        <v>7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1558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>
      <c r="B19" s="44">
        <v>11</v>
      </c>
      <c r="C19" s="45" t="s">
        <v>525</v>
      </c>
      <c r="D19" s="46" t="s">
        <v>526</v>
      </c>
      <c r="E19" s="47" t="s">
        <v>82</v>
      </c>
      <c r="F19" s="48" t="s">
        <v>527</v>
      </c>
      <c r="G19" s="45" t="s">
        <v>53</v>
      </c>
      <c r="H19" s="82">
        <v>10</v>
      </c>
      <c r="I19" s="49">
        <v>7</v>
      </c>
      <c r="J19" s="49" t="s">
        <v>36</v>
      </c>
      <c r="K19" s="49">
        <v>7</v>
      </c>
      <c r="L19" s="54"/>
      <c r="M19" s="54"/>
      <c r="N19" s="54"/>
      <c r="O19" s="54"/>
      <c r="P19" s="80">
        <v>7</v>
      </c>
      <c r="Q19" s="51">
        <f t="shared" si="0"/>
        <v>7.3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1558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>
      <c r="B20" s="44">
        <v>12</v>
      </c>
      <c r="C20" s="45" t="s">
        <v>528</v>
      </c>
      <c r="D20" s="46" t="s">
        <v>277</v>
      </c>
      <c r="E20" s="47" t="s">
        <v>89</v>
      </c>
      <c r="F20" s="48" t="s">
        <v>529</v>
      </c>
      <c r="G20" s="45" t="s">
        <v>150</v>
      </c>
      <c r="H20" s="82">
        <v>9</v>
      </c>
      <c r="I20" s="49">
        <v>7</v>
      </c>
      <c r="J20" s="49" t="s">
        <v>36</v>
      </c>
      <c r="K20" s="49">
        <v>7</v>
      </c>
      <c r="L20" s="54"/>
      <c r="M20" s="54"/>
      <c r="N20" s="54"/>
      <c r="O20" s="54"/>
      <c r="P20" s="80">
        <v>7</v>
      </c>
      <c r="Q20" s="51">
        <f t="shared" si="0"/>
        <v>7.2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1558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>
      <c r="B21" s="44">
        <v>13</v>
      </c>
      <c r="C21" s="45" t="s">
        <v>530</v>
      </c>
      <c r="D21" s="46" t="s">
        <v>159</v>
      </c>
      <c r="E21" s="47" t="s">
        <v>347</v>
      </c>
      <c r="F21" s="48" t="s">
        <v>531</v>
      </c>
      <c r="G21" s="45" t="s">
        <v>57</v>
      </c>
      <c r="H21" s="82">
        <v>9</v>
      </c>
      <c r="I21" s="49">
        <v>7</v>
      </c>
      <c r="J21" s="49" t="s">
        <v>36</v>
      </c>
      <c r="K21" s="49">
        <v>7</v>
      </c>
      <c r="L21" s="54"/>
      <c r="M21" s="54"/>
      <c r="N21" s="54"/>
      <c r="O21" s="54"/>
      <c r="P21" s="80">
        <v>7</v>
      </c>
      <c r="Q21" s="51">
        <f t="shared" si="0"/>
        <v>7.2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1558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>
      <c r="B22" s="44">
        <v>14</v>
      </c>
      <c r="C22" s="45" t="s">
        <v>532</v>
      </c>
      <c r="D22" s="46" t="s">
        <v>310</v>
      </c>
      <c r="E22" s="47" t="s">
        <v>100</v>
      </c>
      <c r="F22" s="48" t="s">
        <v>533</v>
      </c>
      <c r="G22" s="45" t="s">
        <v>65</v>
      </c>
      <c r="H22" s="82">
        <v>8</v>
      </c>
      <c r="I22" s="49">
        <v>6</v>
      </c>
      <c r="J22" s="49" t="s">
        <v>36</v>
      </c>
      <c r="K22" s="49">
        <v>6</v>
      </c>
      <c r="L22" s="54"/>
      <c r="M22" s="54"/>
      <c r="N22" s="54"/>
      <c r="O22" s="54"/>
      <c r="P22" s="80">
        <v>7</v>
      </c>
      <c r="Q22" s="51">
        <f t="shared" si="0"/>
        <v>6.8</v>
      </c>
      <c r="R22" s="52" t="str">
        <f t="shared" si="3"/>
        <v>C+</v>
      </c>
      <c r="S22" s="53" t="str">
        <f t="shared" si="1"/>
        <v>Trung bình</v>
      </c>
      <c r="T22" s="41" t="str">
        <f t="shared" si="4"/>
        <v/>
      </c>
      <c r="U22" s="41" t="s">
        <v>1558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>
      <c r="B23" s="44">
        <v>15</v>
      </c>
      <c r="C23" s="45" t="s">
        <v>534</v>
      </c>
      <c r="D23" s="46" t="s">
        <v>535</v>
      </c>
      <c r="E23" s="47" t="s">
        <v>100</v>
      </c>
      <c r="F23" s="48" t="s">
        <v>503</v>
      </c>
      <c r="G23" s="45" t="s">
        <v>140</v>
      </c>
      <c r="H23" s="82">
        <v>10</v>
      </c>
      <c r="I23" s="49">
        <v>7</v>
      </c>
      <c r="J23" s="49" t="s">
        <v>36</v>
      </c>
      <c r="K23" s="49">
        <v>7</v>
      </c>
      <c r="L23" s="54"/>
      <c r="M23" s="54"/>
      <c r="N23" s="54"/>
      <c r="O23" s="54"/>
      <c r="P23" s="80">
        <v>8</v>
      </c>
      <c r="Q23" s="51">
        <f t="shared" si="0"/>
        <v>7.9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1558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>
      <c r="B24" s="44">
        <v>16</v>
      </c>
      <c r="C24" s="45" t="s">
        <v>536</v>
      </c>
      <c r="D24" s="46" t="s">
        <v>537</v>
      </c>
      <c r="E24" s="47" t="s">
        <v>104</v>
      </c>
      <c r="F24" s="48" t="s">
        <v>538</v>
      </c>
      <c r="G24" s="45" t="s">
        <v>131</v>
      </c>
      <c r="H24" s="82">
        <v>10</v>
      </c>
      <c r="I24" s="49">
        <v>8</v>
      </c>
      <c r="J24" s="49" t="s">
        <v>36</v>
      </c>
      <c r="K24" s="49">
        <v>8</v>
      </c>
      <c r="L24" s="54"/>
      <c r="M24" s="54"/>
      <c r="N24" s="54"/>
      <c r="O24" s="54"/>
      <c r="P24" s="80">
        <v>7</v>
      </c>
      <c r="Q24" s="51">
        <f t="shared" si="0"/>
        <v>7.6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1558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>
      <c r="B25" s="44">
        <v>17</v>
      </c>
      <c r="C25" s="45" t="s">
        <v>539</v>
      </c>
      <c r="D25" s="46" t="s">
        <v>540</v>
      </c>
      <c r="E25" s="47" t="s">
        <v>104</v>
      </c>
      <c r="F25" s="48" t="s">
        <v>541</v>
      </c>
      <c r="G25" s="45" t="s">
        <v>65</v>
      </c>
      <c r="H25" s="82">
        <v>10</v>
      </c>
      <c r="I25" s="49">
        <v>6</v>
      </c>
      <c r="J25" s="49" t="s">
        <v>36</v>
      </c>
      <c r="K25" s="49">
        <v>6</v>
      </c>
      <c r="L25" s="54"/>
      <c r="M25" s="54"/>
      <c r="N25" s="54"/>
      <c r="O25" s="54"/>
      <c r="P25" s="80">
        <v>8</v>
      </c>
      <c r="Q25" s="51">
        <f t="shared" si="0"/>
        <v>7.6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1558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>
      <c r="B26" s="44">
        <v>18</v>
      </c>
      <c r="C26" s="45" t="s">
        <v>542</v>
      </c>
      <c r="D26" s="46" t="s">
        <v>543</v>
      </c>
      <c r="E26" s="47" t="s">
        <v>544</v>
      </c>
      <c r="F26" s="48" t="s">
        <v>483</v>
      </c>
      <c r="G26" s="45" t="s">
        <v>135</v>
      </c>
      <c r="H26" s="82">
        <v>9</v>
      </c>
      <c r="I26" s="49">
        <v>0</v>
      </c>
      <c r="J26" s="49" t="s">
        <v>36</v>
      </c>
      <c r="K26" s="49">
        <v>0</v>
      </c>
      <c r="L26" s="54"/>
      <c r="M26" s="54"/>
      <c r="N26" s="54"/>
      <c r="O26" s="54"/>
      <c r="P26" s="80"/>
      <c r="Q26" s="51">
        <f t="shared" si="0"/>
        <v>0.9</v>
      </c>
      <c r="R26" s="52" t="str">
        <f t="shared" si="3"/>
        <v>F</v>
      </c>
      <c r="S26" s="53" t="str">
        <f t="shared" si="1"/>
        <v>Kém</v>
      </c>
      <c r="T26" s="41" t="str">
        <f t="shared" si="4"/>
        <v>Không đủ ĐKDT</v>
      </c>
      <c r="U26" s="41" t="s">
        <v>1558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>
      <c r="B27" s="44">
        <v>19</v>
      </c>
      <c r="C27" s="45" t="s">
        <v>545</v>
      </c>
      <c r="D27" s="46" t="s">
        <v>409</v>
      </c>
      <c r="E27" s="47" t="s">
        <v>108</v>
      </c>
      <c r="F27" s="48" t="s">
        <v>201</v>
      </c>
      <c r="G27" s="45" t="s">
        <v>131</v>
      </c>
      <c r="H27" s="82">
        <v>10</v>
      </c>
      <c r="I27" s="49">
        <v>5</v>
      </c>
      <c r="J27" s="49" t="s">
        <v>36</v>
      </c>
      <c r="K27" s="49">
        <v>5</v>
      </c>
      <c r="L27" s="54"/>
      <c r="M27" s="54"/>
      <c r="N27" s="54"/>
      <c r="O27" s="54"/>
      <c r="P27" s="80">
        <v>6</v>
      </c>
      <c r="Q27" s="51">
        <f t="shared" si="0"/>
        <v>6.1</v>
      </c>
      <c r="R27" s="52" t="str">
        <f t="shared" si="3"/>
        <v>C</v>
      </c>
      <c r="S27" s="53" t="str">
        <f t="shared" si="1"/>
        <v>Trung bình</v>
      </c>
      <c r="T27" s="41" t="str">
        <f t="shared" si="4"/>
        <v/>
      </c>
      <c r="U27" s="41" t="s">
        <v>1558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>
      <c r="B28" s="44">
        <v>20</v>
      </c>
      <c r="C28" s="45" t="s">
        <v>546</v>
      </c>
      <c r="D28" s="46" t="s">
        <v>319</v>
      </c>
      <c r="E28" s="47" t="s">
        <v>108</v>
      </c>
      <c r="F28" s="48" t="s">
        <v>547</v>
      </c>
      <c r="G28" s="45" t="s">
        <v>150</v>
      </c>
      <c r="H28" s="82">
        <v>10</v>
      </c>
      <c r="I28" s="49">
        <v>1</v>
      </c>
      <c r="J28" s="49" t="s">
        <v>36</v>
      </c>
      <c r="K28" s="49">
        <v>1</v>
      </c>
      <c r="L28" s="54"/>
      <c r="M28" s="54"/>
      <c r="N28" s="54"/>
      <c r="O28" s="54"/>
      <c r="P28" s="80">
        <v>9</v>
      </c>
      <c r="Q28" s="51">
        <f t="shared" si="0"/>
        <v>6.7</v>
      </c>
      <c r="R28" s="52" t="str">
        <f t="shared" si="3"/>
        <v>C+</v>
      </c>
      <c r="S28" s="53" t="str">
        <f t="shared" si="1"/>
        <v>Trung bình</v>
      </c>
      <c r="T28" s="41" t="str">
        <f t="shared" si="4"/>
        <v/>
      </c>
      <c r="U28" s="41" t="s">
        <v>1558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>
      <c r="B29" s="44">
        <v>21</v>
      </c>
      <c r="C29" s="45" t="s">
        <v>548</v>
      </c>
      <c r="D29" s="46" t="s">
        <v>549</v>
      </c>
      <c r="E29" s="47" t="s">
        <v>363</v>
      </c>
      <c r="F29" s="48" t="s">
        <v>550</v>
      </c>
      <c r="G29" s="45" t="s">
        <v>236</v>
      </c>
      <c r="H29" s="82">
        <v>10</v>
      </c>
      <c r="I29" s="49">
        <v>7</v>
      </c>
      <c r="J29" s="49" t="s">
        <v>36</v>
      </c>
      <c r="K29" s="49">
        <v>7</v>
      </c>
      <c r="L29" s="54"/>
      <c r="M29" s="54"/>
      <c r="N29" s="54"/>
      <c r="O29" s="54"/>
      <c r="P29" s="80">
        <v>6</v>
      </c>
      <c r="Q29" s="51">
        <f t="shared" si="0"/>
        <v>6.7</v>
      </c>
      <c r="R29" s="52" t="str">
        <f t="shared" si="3"/>
        <v>C+</v>
      </c>
      <c r="S29" s="53" t="str">
        <f t="shared" si="1"/>
        <v>Trung bình</v>
      </c>
      <c r="T29" s="41" t="str">
        <f t="shared" si="4"/>
        <v/>
      </c>
      <c r="U29" s="41" t="s">
        <v>1558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>
      <c r="B30" s="44">
        <v>22</v>
      </c>
      <c r="C30" s="45" t="s">
        <v>551</v>
      </c>
      <c r="D30" s="46" t="s">
        <v>188</v>
      </c>
      <c r="E30" s="47" t="s">
        <v>363</v>
      </c>
      <c r="F30" s="48" t="s">
        <v>552</v>
      </c>
      <c r="G30" s="45" t="s">
        <v>79</v>
      </c>
      <c r="H30" s="82">
        <v>10</v>
      </c>
      <c r="I30" s="49">
        <v>3</v>
      </c>
      <c r="J30" s="49" t="s">
        <v>36</v>
      </c>
      <c r="K30" s="49">
        <v>3</v>
      </c>
      <c r="L30" s="54"/>
      <c r="M30" s="54"/>
      <c r="N30" s="54"/>
      <c r="O30" s="54"/>
      <c r="P30" s="80">
        <v>8</v>
      </c>
      <c r="Q30" s="51">
        <f t="shared" si="0"/>
        <v>6.7</v>
      </c>
      <c r="R30" s="52" t="str">
        <f t="shared" si="3"/>
        <v>C+</v>
      </c>
      <c r="S30" s="53" t="str">
        <f t="shared" si="1"/>
        <v>Trung bình</v>
      </c>
      <c r="T30" s="41" t="str">
        <f t="shared" si="4"/>
        <v/>
      </c>
      <c r="U30" s="41" t="s">
        <v>1558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>
      <c r="B31" s="44">
        <v>23</v>
      </c>
      <c r="C31" s="45" t="s">
        <v>553</v>
      </c>
      <c r="D31" s="46" t="s">
        <v>554</v>
      </c>
      <c r="E31" s="47" t="s">
        <v>368</v>
      </c>
      <c r="F31" s="48" t="s">
        <v>488</v>
      </c>
      <c r="G31" s="45" t="s">
        <v>70</v>
      </c>
      <c r="H31" s="82">
        <v>7</v>
      </c>
      <c r="I31" s="49">
        <v>9</v>
      </c>
      <c r="J31" s="49" t="s">
        <v>36</v>
      </c>
      <c r="K31" s="49">
        <v>9</v>
      </c>
      <c r="L31" s="54"/>
      <c r="M31" s="54"/>
      <c r="N31" s="54"/>
      <c r="O31" s="54"/>
      <c r="P31" s="80">
        <v>7</v>
      </c>
      <c r="Q31" s="51">
        <f t="shared" si="0"/>
        <v>7.6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1558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>
      <c r="B32" s="44">
        <v>24</v>
      </c>
      <c r="C32" s="45" t="s">
        <v>555</v>
      </c>
      <c r="D32" s="46" t="s">
        <v>310</v>
      </c>
      <c r="E32" s="47" t="s">
        <v>556</v>
      </c>
      <c r="F32" s="48" t="s">
        <v>421</v>
      </c>
      <c r="G32" s="45" t="s">
        <v>61</v>
      </c>
      <c r="H32" s="82">
        <v>10</v>
      </c>
      <c r="I32" s="49">
        <v>7</v>
      </c>
      <c r="J32" s="49" t="s">
        <v>36</v>
      </c>
      <c r="K32" s="49">
        <v>7</v>
      </c>
      <c r="L32" s="54"/>
      <c r="M32" s="54"/>
      <c r="N32" s="54"/>
      <c r="O32" s="54"/>
      <c r="P32" s="80">
        <v>8</v>
      </c>
      <c r="Q32" s="51">
        <f t="shared" si="0"/>
        <v>7.9</v>
      </c>
      <c r="R32" s="52" t="str">
        <f t="shared" si="3"/>
        <v>B</v>
      </c>
      <c r="S32" s="53" t="str">
        <f t="shared" si="1"/>
        <v>Khá</v>
      </c>
      <c r="T32" s="41" t="str">
        <f t="shared" si="4"/>
        <v/>
      </c>
      <c r="U32" s="41" t="s">
        <v>1558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>
      <c r="B33" s="44">
        <v>25</v>
      </c>
      <c r="C33" s="45" t="s">
        <v>557</v>
      </c>
      <c r="D33" s="46" t="s">
        <v>92</v>
      </c>
      <c r="E33" s="47" t="s">
        <v>125</v>
      </c>
      <c r="F33" s="48" t="s">
        <v>224</v>
      </c>
      <c r="G33" s="45" t="s">
        <v>131</v>
      </c>
      <c r="H33" s="82">
        <v>10</v>
      </c>
      <c r="I33" s="49">
        <v>7</v>
      </c>
      <c r="J33" s="49" t="s">
        <v>36</v>
      </c>
      <c r="K33" s="49">
        <v>7</v>
      </c>
      <c r="L33" s="54"/>
      <c r="M33" s="54"/>
      <c r="N33" s="54"/>
      <c r="O33" s="54"/>
      <c r="P33" s="80">
        <v>8</v>
      </c>
      <c r="Q33" s="51">
        <f t="shared" si="0"/>
        <v>7.9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1558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>
      <c r="B34" s="44">
        <v>26</v>
      </c>
      <c r="C34" s="45" t="s">
        <v>558</v>
      </c>
      <c r="D34" s="46" t="s">
        <v>559</v>
      </c>
      <c r="E34" s="47" t="s">
        <v>560</v>
      </c>
      <c r="F34" s="48" t="s">
        <v>83</v>
      </c>
      <c r="G34" s="45" t="s">
        <v>140</v>
      </c>
      <c r="H34" s="82">
        <v>10</v>
      </c>
      <c r="I34" s="49">
        <v>8</v>
      </c>
      <c r="J34" s="49" t="s">
        <v>36</v>
      </c>
      <c r="K34" s="49">
        <v>8</v>
      </c>
      <c r="L34" s="54"/>
      <c r="M34" s="54"/>
      <c r="N34" s="54"/>
      <c r="O34" s="54"/>
      <c r="P34" s="80">
        <v>8</v>
      </c>
      <c r="Q34" s="51">
        <f t="shared" si="0"/>
        <v>8.1999999999999993</v>
      </c>
      <c r="R34" s="52" t="str">
        <f t="shared" si="3"/>
        <v>B+</v>
      </c>
      <c r="S34" s="53" t="str">
        <f t="shared" si="1"/>
        <v>Khá</v>
      </c>
      <c r="T34" s="41" t="str">
        <f t="shared" si="4"/>
        <v/>
      </c>
      <c r="U34" s="41" t="s">
        <v>1558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>
      <c r="B35" s="44">
        <v>27</v>
      </c>
      <c r="C35" s="45" t="s">
        <v>561</v>
      </c>
      <c r="D35" s="46" t="s">
        <v>380</v>
      </c>
      <c r="E35" s="47" t="s">
        <v>138</v>
      </c>
      <c r="F35" s="48" t="s">
        <v>463</v>
      </c>
      <c r="G35" s="45" t="s">
        <v>70</v>
      </c>
      <c r="H35" s="82">
        <v>9</v>
      </c>
      <c r="I35" s="49">
        <v>9</v>
      </c>
      <c r="J35" s="49" t="s">
        <v>36</v>
      </c>
      <c r="K35" s="49">
        <v>9</v>
      </c>
      <c r="L35" s="54"/>
      <c r="M35" s="54"/>
      <c r="N35" s="54"/>
      <c r="O35" s="54"/>
      <c r="P35" s="80">
        <v>7</v>
      </c>
      <c r="Q35" s="51">
        <f t="shared" si="0"/>
        <v>7.8</v>
      </c>
      <c r="R35" s="52" t="str">
        <f t="shared" si="3"/>
        <v>B</v>
      </c>
      <c r="S35" s="53" t="str">
        <f t="shared" si="1"/>
        <v>Khá</v>
      </c>
      <c r="T35" s="41" t="str">
        <f t="shared" si="4"/>
        <v/>
      </c>
      <c r="U35" s="41" t="s">
        <v>1558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>
      <c r="B36" s="44">
        <v>28</v>
      </c>
      <c r="C36" s="45" t="s">
        <v>562</v>
      </c>
      <c r="D36" s="46" t="s">
        <v>496</v>
      </c>
      <c r="E36" s="47" t="s">
        <v>138</v>
      </c>
      <c r="F36" s="48" t="s">
        <v>163</v>
      </c>
      <c r="G36" s="45" t="s">
        <v>57</v>
      </c>
      <c r="H36" s="82">
        <v>10</v>
      </c>
      <c r="I36" s="49">
        <v>1</v>
      </c>
      <c r="J36" s="49" t="s">
        <v>36</v>
      </c>
      <c r="K36" s="49">
        <v>1</v>
      </c>
      <c r="L36" s="54"/>
      <c r="M36" s="54"/>
      <c r="N36" s="54"/>
      <c r="O36" s="54"/>
      <c r="P36" s="80">
        <v>5</v>
      </c>
      <c r="Q36" s="51">
        <f t="shared" si="0"/>
        <v>4.3</v>
      </c>
      <c r="R36" s="52" t="str">
        <f t="shared" si="3"/>
        <v>D</v>
      </c>
      <c r="S36" s="53" t="str">
        <f t="shared" si="1"/>
        <v>Trung bình yếu</v>
      </c>
      <c r="T36" s="41" t="str">
        <f t="shared" si="4"/>
        <v/>
      </c>
      <c r="U36" s="41" t="s">
        <v>1558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>
      <c r="B37" s="44">
        <v>29</v>
      </c>
      <c r="C37" s="45" t="s">
        <v>563</v>
      </c>
      <c r="D37" s="46" t="s">
        <v>316</v>
      </c>
      <c r="E37" s="47" t="s">
        <v>146</v>
      </c>
      <c r="F37" s="48" t="s">
        <v>564</v>
      </c>
      <c r="G37" s="45" t="s">
        <v>61</v>
      </c>
      <c r="H37" s="82">
        <v>10</v>
      </c>
      <c r="I37" s="49">
        <v>8</v>
      </c>
      <c r="J37" s="49" t="s">
        <v>36</v>
      </c>
      <c r="K37" s="49">
        <v>8</v>
      </c>
      <c r="L37" s="54"/>
      <c r="M37" s="54"/>
      <c r="N37" s="54"/>
      <c r="O37" s="54"/>
      <c r="P37" s="80">
        <v>8</v>
      </c>
      <c r="Q37" s="51">
        <f t="shared" si="0"/>
        <v>8.1999999999999993</v>
      </c>
      <c r="R37" s="52" t="str">
        <f t="shared" si="3"/>
        <v>B+</v>
      </c>
      <c r="S37" s="53" t="str">
        <f t="shared" si="1"/>
        <v>Khá</v>
      </c>
      <c r="T37" s="41" t="str">
        <f t="shared" si="4"/>
        <v/>
      </c>
      <c r="U37" s="41" t="s">
        <v>1558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>
      <c r="B38" s="44">
        <v>30</v>
      </c>
      <c r="C38" s="45" t="s">
        <v>565</v>
      </c>
      <c r="D38" s="46" t="s">
        <v>566</v>
      </c>
      <c r="E38" s="47" t="s">
        <v>156</v>
      </c>
      <c r="F38" s="48" t="s">
        <v>567</v>
      </c>
      <c r="G38" s="45" t="s">
        <v>79</v>
      </c>
      <c r="H38" s="82">
        <v>9</v>
      </c>
      <c r="I38" s="49">
        <v>8.5</v>
      </c>
      <c r="J38" s="49" t="s">
        <v>36</v>
      </c>
      <c r="K38" s="49">
        <v>8.5</v>
      </c>
      <c r="L38" s="54"/>
      <c r="M38" s="54"/>
      <c r="N38" s="54"/>
      <c r="O38" s="54"/>
      <c r="P38" s="80">
        <v>5</v>
      </c>
      <c r="Q38" s="51">
        <f t="shared" si="0"/>
        <v>6.5</v>
      </c>
      <c r="R38" s="52" t="str">
        <f t="shared" si="3"/>
        <v>C+</v>
      </c>
      <c r="S38" s="53" t="str">
        <f t="shared" si="1"/>
        <v>Trung bình</v>
      </c>
      <c r="T38" s="41" t="str">
        <f t="shared" si="4"/>
        <v/>
      </c>
      <c r="U38" s="41" t="s">
        <v>1558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>
      <c r="B39" s="44">
        <v>31</v>
      </c>
      <c r="C39" s="45" t="s">
        <v>568</v>
      </c>
      <c r="D39" s="46" t="s">
        <v>569</v>
      </c>
      <c r="E39" s="47" t="s">
        <v>156</v>
      </c>
      <c r="F39" s="48" t="s">
        <v>570</v>
      </c>
      <c r="G39" s="45" t="s">
        <v>131</v>
      </c>
      <c r="H39" s="82">
        <v>9</v>
      </c>
      <c r="I39" s="49">
        <v>8</v>
      </c>
      <c r="J39" s="49" t="s">
        <v>36</v>
      </c>
      <c r="K39" s="49">
        <v>8</v>
      </c>
      <c r="L39" s="54"/>
      <c r="M39" s="54"/>
      <c r="N39" s="54"/>
      <c r="O39" s="54"/>
      <c r="P39" s="80">
        <v>7</v>
      </c>
      <c r="Q39" s="51">
        <f t="shared" si="0"/>
        <v>7.5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1558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>
      <c r="B40" s="44">
        <v>32</v>
      </c>
      <c r="C40" s="45" t="s">
        <v>571</v>
      </c>
      <c r="D40" s="46" t="s">
        <v>572</v>
      </c>
      <c r="E40" s="47" t="s">
        <v>573</v>
      </c>
      <c r="F40" s="48" t="s">
        <v>574</v>
      </c>
      <c r="G40" s="45" t="s">
        <v>140</v>
      </c>
      <c r="H40" s="82">
        <v>10</v>
      </c>
      <c r="I40" s="49">
        <v>7</v>
      </c>
      <c r="J40" s="49" t="s">
        <v>36</v>
      </c>
      <c r="K40" s="49">
        <v>7</v>
      </c>
      <c r="L40" s="54"/>
      <c r="M40" s="54"/>
      <c r="N40" s="54"/>
      <c r="O40" s="54"/>
      <c r="P40" s="80">
        <v>8</v>
      </c>
      <c r="Q40" s="51">
        <f t="shared" si="0"/>
        <v>7.9</v>
      </c>
      <c r="R40" s="52" t="str">
        <f t="shared" si="3"/>
        <v>B</v>
      </c>
      <c r="S40" s="53" t="str">
        <f t="shared" si="1"/>
        <v>Khá</v>
      </c>
      <c r="T40" s="41" t="str">
        <f t="shared" si="4"/>
        <v/>
      </c>
      <c r="U40" s="41" t="s">
        <v>1558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>
      <c r="B41" s="44">
        <v>33</v>
      </c>
      <c r="C41" s="45" t="s">
        <v>575</v>
      </c>
      <c r="D41" s="46" t="s">
        <v>576</v>
      </c>
      <c r="E41" s="47" t="s">
        <v>577</v>
      </c>
      <c r="F41" s="48" t="s">
        <v>220</v>
      </c>
      <c r="G41" s="45" t="s">
        <v>150</v>
      </c>
      <c r="H41" s="82">
        <v>10</v>
      </c>
      <c r="I41" s="49">
        <v>7</v>
      </c>
      <c r="J41" s="49" t="s">
        <v>36</v>
      </c>
      <c r="K41" s="49">
        <v>7</v>
      </c>
      <c r="L41" s="54"/>
      <c r="M41" s="54"/>
      <c r="N41" s="54"/>
      <c r="O41" s="54"/>
      <c r="P41" s="80">
        <v>9</v>
      </c>
      <c r="Q41" s="51">
        <f t="shared" si="0"/>
        <v>8.5</v>
      </c>
      <c r="R41" s="52" t="str">
        <f t="shared" si="3"/>
        <v>A</v>
      </c>
      <c r="S41" s="53" t="str">
        <f t="shared" si="1"/>
        <v>Giỏi</v>
      </c>
      <c r="T41" s="41" t="str">
        <f t="shared" si="4"/>
        <v/>
      </c>
      <c r="U41" s="41" t="s">
        <v>1558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>
      <c r="B42" s="44">
        <v>34</v>
      </c>
      <c r="C42" s="45" t="s">
        <v>578</v>
      </c>
      <c r="D42" s="46" t="s">
        <v>579</v>
      </c>
      <c r="E42" s="47" t="s">
        <v>192</v>
      </c>
      <c r="F42" s="48" t="s">
        <v>580</v>
      </c>
      <c r="G42" s="45" t="s">
        <v>70</v>
      </c>
      <c r="H42" s="82">
        <v>10</v>
      </c>
      <c r="I42" s="49">
        <v>8</v>
      </c>
      <c r="J42" s="49" t="s">
        <v>36</v>
      </c>
      <c r="K42" s="49">
        <v>8</v>
      </c>
      <c r="L42" s="54"/>
      <c r="M42" s="54"/>
      <c r="N42" s="54"/>
      <c r="O42" s="54"/>
      <c r="P42" s="80">
        <v>8</v>
      </c>
      <c r="Q42" s="51">
        <f t="shared" si="0"/>
        <v>8.1999999999999993</v>
      </c>
      <c r="R42" s="52" t="str">
        <f t="shared" si="3"/>
        <v>B+</v>
      </c>
      <c r="S42" s="53" t="str">
        <f t="shared" si="1"/>
        <v>Khá</v>
      </c>
      <c r="T42" s="41" t="str">
        <f t="shared" si="4"/>
        <v/>
      </c>
      <c r="U42" s="41" t="s">
        <v>1558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>
      <c r="B43" s="44">
        <v>35</v>
      </c>
      <c r="C43" s="45" t="s">
        <v>581</v>
      </c>
      <c r="D43" s="46" t="s">
        <v>582</v>
      </c>
      <c r="E43" s="47" t="s">
        <v>196</v>
      </c>
      <c r="F43" s="48" t="s">
        <v>583</v>
      </c>
      <c r="G43" s="45" t="s">
        <v>53</v>
      </c>
      <c r="H43" s="82">
        <v>10</v>
      </c>
      <c r="I43" s="49">
        <v>2</v>
      </c>
      <c r="J43" s="49" t="s">
        <v>36</v>
      </c>
      <c r="K43" s="49">
        <v>2</v>
      </c>
      <c r="L43" s="54"/>
      <c r="M43" s="54"/>
      <c r="N43" s="54"/>
      <c r="O43" s="54"/>
      <c r="P43" s="80">
        <v>7</v>
      </c>
      <c r="Q43" s="51">
        <f t="shared" si="0"/>
        <v>5.8</v>
      </c>
      <c r="R43" s="52" t="str">
        <f t="shared" si="3"/>
        <v>C</v>
      </c>
      <c r="S43" s="53" t="str">
        <f t="shared" si="1"/>
        <v>Trung bình</v>
      </c>
      <c r="T43" s="41" t="str">
        <f t="shared" si="4"/>
        <v/>
      </c>
      <c r="U43" s="41" t="s">
        <v>1558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>
      <c r="B44" s="44">
        <v>36</v>
      </c>
      <c r="C44" s="45" t="s">
        <v>584</v>
      </c>
      <c r="D44" s="46" t="s">
        <v>585</v>
      </c>
      <c r="E44" s="47" t="s">
        <v>416</v>
      </c>
      <c r="F44" s="48" t="s">
        <v>586</v>
      </c>
      <c r="G44" s="45" t="s">
        <v>70</v>
      </c>
      <c r="H44" s="82">
        <v>10</v>
      </c>
      <c r="I44" s="49">
        <v>6</v>
      </c>
      <c r="J44" s="49" t="s">
        <v>36</v>
      </c>
      <c r="K44" s="49">
        <v>6</v>
      </c>
      <c r="L44" s="54"/>
      <c r="M44" s="54"/>
      <c r="N44" s="54"/>
      <c r="O44" s="54"/>
      <c r="P44" s="80">
        <v>8</v>
      </c>
      <c r="Q44" s="51">
        <f t="shared" si="0"/>
        <v>7.6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1558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>
      <c r="B45" s="44">
        <v>37</v>
      </c>
      <c r="C45" s="45" t="s">
        <v>587</v>
      </c>
      <c r="D45" s="46" t="s">
        <v>316</v>
      </c>
      <c r="E45" s="47" t="s">
        <v>207</v>
      </c>
      <c r="F45" s="48" t="s">
        <v>588</v>
      </c>
      <c r="G45" s="45" t="s">
        <v>79</v>
      </c>
      <c r="H45" s="82">
        <v>9</v>
      </c>
      <c r="I45" s="49">
        <v>8.5</v>
      </c>
      <c r="J45" s="49" t="s">
        <v>36</v>
      </c>
      <c r="K45" s="49">
        <v>8.5</v>
      </c>
      <c r="L45" s="54"/>
      <c r="M45" s="54"/>
      <c r="N45" s="54"/>
      <c r="O45" s="54"/>
      <c r="P45" s="80">
        <v>7</v>
      </c>
      <c r="Q45" s="51">
        <f t="shared" si="0"/>
        <v>7.7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1558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>
      <c r="B46" s="44">
        <v>38</v>
      </c>
      <c r="C46" s="45" t="s">
        <v>589</v>
      </c>
      <c r="D46" s="46" t="s">
        <v>63</v>
      </c>
      <c r="E46" s="47" t="s">
        <v>207</v>
      </c>
      <c r="F46" s="48" t="s">
        <v>590</v>
      </c>
      <c r="G46" s="45" t="s">
        <v>140</v>
      </c>
      <c r="H46" s="82">
        <v>9</v>
      </c>
      <c r="I46" s="49">
        <v>7</v>
      </c>
      <c r="J46" s="49" t="s">
        <v>36</v>
      </c>
      <c r="K46" s="49">
        <v>7</v>
      </c>
      <c r="L46" s="54"/>
      <c r="M46" s="54"/>
      <c r="N46" s="54"/>
      <c r="O46" s="54"/>
      <c r="P46" s="80">
        <v>8</v>
      </c>
      <c r="Q46" s="51">
        <f t="shared" si="0"/>
        <v>7.8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41" t="s">
        <v>1558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>
      <c r="B47" s="44">
        <v>39</v>
      </c>
      <c r="C47" s="45" t="s">
        <v>591</v>
      </c>
      <c r="D47" s="46" t="s">
        <v>592</v>
      </c>
      <c r="E47" s="47" t="s">
        <v>593</v>
      </c>
      <c r="F47" s="48" t="s">
        <v>594</v>
      </c>
      <c r="G47" s="45" t="s">
        <v>79</v>
      </c>
      <c r="H47" s="82">
        <v>9</v>
      </c>
      <c r="I47" s="49">
        <v>9</v>
      </c>
      <c r="J47" s="49" t="s">
        <v>36</v>
      </c>
      <c r="K47" s="49">
        <v>9</v>
      </c>
      <c r="L47" s="54"/>
      <c r="M47" s="54"/>
      <c r="N47" s="54"/>
      <c r="O47" s="54"/>
      <c r="P47" s="80">
        <v>7</v>
      </c>
      <c r="Q47" s="51">
        <f t="shared" si="0"/>
        <v>7.8</v>
      </c>
      <c r="R47" s="52" t="str">
        <f t="shared" si="3"/>
        <v>B</v>
      </c>
      <c r="S47" s="53" t="str">
        <f t="shared" si="1"/>
        <v>Khá</v>
      </c>
      <c r="T47" s="41" t="str">
        <f t="shared" si="4"/>
        <v/>
      </c>
      <c r="U47" s="41" t="s">
        <v>1558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>
      <c r="B48" s="44">
        <v>40</v>
      </c>
      <c r="C48" s="45" t="s">
        <v>595</v>
      </c>
      <c r="D48" s="46" t="s">
        <v>596</v>
      </c>
      <c r="E48" s="47" t="s">
        <v>212</v>
      </c>
      <c r="F48" s="48" t="s">
        <v>597</v>
      </c>
      <c r="G48" s="45" t="s">
        <v>79</v>
      </c>
      <c r="H48" s="82">
        <v>9</v>
      </c>
      <c r="I48" s="49">
        <v>8.5</v>
      </c>
      <c r="J48" s="49" t="s">
        <v>36</v>
      </c>
      <c r="K48" s="49">
        <v>8.5</v>
      </c>
      <c r="L48" s="54"/>
      <c r="M48" s="54"/>
      <c r="N48" s="54"/>
      <c r="O48" s="54"/>
      <c r="P48" s="80">
        <v>7</v>
      </c>
      <c r="Q48" s="51">
        <f t="shared" si="0"/>
        <v>7.7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1558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>
      <c r="B49" s="44">
        <v>41</v>
      </c>
      <c r="C49" s="45" t="s">
        <v>598</v>
      </c>
      <c r="D49" s="46" t="s">
        <v>599</v>
      </c>
      <c r="E49" s="47" t="s">
        <v>600</v>
      </c>
      <c r="F49" s="48" t="s">
        <v>601</v>
      </c>
      <c r="G49" s="45" t="s">
        <v>135</v>
      </c>
      <c r="H49" s="82">
        <v>10</v>
      </c>
      <c r="I49" s="49">
        <v>7</v>
      </c>
      <c r="J49" s="49" t="s">
        <v>36</v>
      </c>
      <c r="K49" s="49">
        <v>7</v>
      </c>
      <c r="L49" s="54"/>
      <c r="M49" s="54"/>
      <c r="N49" s="54"/>
      <c r="O49" s="54"/>
      <c r="P49" s="80">
        <v>7</v>
      </c>
      <c r="Q49" s="51">
        <f t="shared" si="0"/>
        <v>7.3</v>
      </c>
      <c r="R49" s="52" t="str">
        <f t="shared" si="3"/>
        <v>B</v>
      </c>
      <c r="S49" s="53" t="str">
        <f t="shared" si="1"/>
        <v>Khá</v>
      </c>
      <c r="T49" s="41" t="str">
        <f t="shared" si="4"/>
        <v/>
      </c>
      <c r="U49" s="41" t="s">
        <v>1558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>
      <c r="B50" s="44">
        <v>42</v>
      </c>
      <c r="C50" s="45" t="s">
        <v>602</v>
      </c>
      <c r="D50" s="46" t="s">
        <v>603</v>
      </c>
      <c r="E50" s="47" t="s">
        <v>604</v>
      </c>
      <c r="F50" s="48" t="s">
        <v>387</v>
      </c>
      <c r="G50" s="45" t="s">
        <v>65</v>
      </c>
      <c r="H50" s="82">
        <v>9</v>
      </c>
      <c r="I50" s="49">
        <v>5</v>
      </c>
      <c r="J50" s="49" t="s">
        <v>36</v>
      </c>
      <c r="K50" s="49">
        <v>5</v>
      </c>
      <c r="L50" s="54"/>
      <c r="M50" s="54"/>
      <c r="N50" s="54"/>
      <c r="O50" s="54"/>
      <c r="P50" s="80">
        <v>8</v>
      </c>
      <c r="Q50" s="51">
        <f t="shared" si="0"/>
        <v>7.2</v>
      </c>
      <c r="R50" s="52" t="str">
        <f t="shared" si="3"/>
        <v>B</v>
      </c>
      <c r="S50" s="53" t="str">
        <f t="shared" si="1"/>
        <v>Khá</v>
      </c>
      <c r="T50" s="41" t="str">
        <f t="shared" si="4"/>
        <v/>
      </c>
      <c r="U50" s="41" t="s">
        <v>1558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>
      <c r="B51" s="44">
        <v>43</v>
      </c>
      <c r="C51" s="45" t="s">
        <v>605</v>
      </c>
      <c r="D51" s="46" t="s">
        <v>606</v>
      </c>
      <c r="E51" s="47" t="s">
        <v>607</v>
      </c>
      <c r="F51" s="48" t="s">
        <v>608</v>
      </c>
      <c r="G51" s="45" t="s">
        <v>57</v>
      </c>
      <c r="H51" s="82">
        <v>9</v>
      </c>
      <c r="I51" s="49">
        <v>1</v>
      </c>
      <c r="J51" s="49" t="s">
        <v>36</v>
      </c>
      <c r="K51" s="49">
        <v>1</v>
      </c>
      <c r="L51" s="54"/>
      <c r="M51" s="54"/>
      <c r="N51" s="54"/>
      <c r="O51" s="54"/>
      <c r="P51" s="80">
        <v>8</v>
      </c>
      <c r="Q51" s="51">
        <f t="shared" si="0"/>
        <v>6</v>
      </c>
      <c r="R51" s="52" t="str">
        <f t="shared" si="3"/>
        <v>C</v>
      </c>
      <c r="S51" s="53" t="str">
        <f t="shared" si="1"/>
        <v>Trung bình</v>
      </c>
      <c r="T51" s="41" t="str">
        <f t="shared" si="4"/>
        <v/>
      </c>
      <c r="U51" s="41" t="s">
        <v>1558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>
      <c r="B52" s="44">
        <v>44</v>
      </c>
      <c r="C52" s="45" t="s">
        <v>609</v>
      </c>
      <c r="D52" s="46" t="s">
        <v>111</v>
      </c>
      <c r="E52" s="47" t="s">
        <v>610</v>
      </c>
      <c r="F52" s="48" t="s">
        <v>611</v>
      </c>
      <c r="G52" s="45" t="s">
        <v>236</v>
      </c>
      <c r="H52" s="82">
        <v>10</v>
      </c>
      <c r="I52" s="49">
        <v>0</v>
      </c>
      <c r="J52" s="49" t="s">
        <v>36</v>
      </c>
      <c r="K52" s="49">
        <v>0</v>
      </c>
      <c r="L52" s="54"/>
      <c r="M52" s="54"/>
      <c r="N52" s="54"/>
      <c r="O52" s="54"/>
      <c r="P52" s="80"/>
      <c r="Q52" s="51">
        <f t="shared" si="0"/>
        <v>1</v>
      </c>
      <c r="R52" s="52" t="str">
        <f t="shared" si="3"/>
        <v>F</v>
      </c>
      <c r="S52" s="53" t="str">
        <f t="shared" si="1"/>
        <v>Kém</v>
      </c>
      <c r="T52" s="41" t="str">
        <f t="shared" si="4"/>
        <v>Không đủ ĐKDT</v>
      </c>
      <c r="U52" s="41" t="s">
        <v>1558</v>
      </c>
      <c r="V52" s="71"/>
      <c r="W52" s="4"/>
      <c r="X52" s="43" t="str">
        <f t="shared" si="2"/>
        <v>Học lại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>
      <c r="B53" s="44">
        <v>45</v>
      </c>
      <c r="C53" s="45" t="s">
        <v>612</v>
      </c>
      <c r="D53" s="46" t="s">
        <v>342</v>
      </c>
      <c r="E53" s="47" t="s">
        <v>613</v>
      </c>
      <c r="F53" s="48" t="s">
        <v>163</v>
      </c>
      <c r="G53" s="45" t="s">
        <v>65</v>
      </c>
      <c r="H53" s="82">
        <v>9</v>
      </c>
      <c r="I53" s="49">
        <v>5</v>
      </c>
      <c r="J53" s="49" t="s">
        <v>36</v>
      </c>
      <c r="K53" s="49">
        <v>5</v>
      </c>
      <c r="L53" s="54"/>
      <c r="M53" s="54"/>
      <c r="N53" s="54"/>
      <c r="O53" s="54"/>
      <c r="P53" s="80">
        <v>8</v>
      </c>
      <c r="Q53" s="51">
        <f t="shared" si="0"/>
        <v>7.2</v>
      </c>
      <c r="R53" s="52" t="str">
        <f t="shared" si="3"/>
        <v>B</v>
      </c>
      <c r="S53" s="53" t="str">
        <f t="shared" si="1"/>
        <v>Khá</v>
      </c>
      <c r="T53" s="41" t="str">
        <f t="shared" si="4"/>
        <v/>
      </c>
      <c r="U53" s="41" t="s">
        <v>1558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>
      <c r="B54" s="44">
        <v>46</v>
      </c>
      <c r="C54" s="45" t="s">
        <v>614</v>
      </c>
      <c r="D54" s="46" t="s">
        <v>107</v>
      </c>
      <c r="E54" s="47" t="s">
        <v>216</v>
      </c>
      <c r="F54" s="48" t="s">
        <v>220</v>
      </c>
      <c r="G54" s="45" t="s">
        <v>79</v>
      </c>
      <c r="H54" s="82">
        <v>9</v>
      </c>
      <c r="I54" s="49">
        <v>7</v>
      </c>
      <c r="J54" s="49" t="s">
        <v>36</v>
      </c>
      <c r="K54" s="49">
        <v>7</v>
      </c>
      <c r="L54" s="54"/>
      <c r="M54" s="54"/>
      <c r="N54" s="54"/>
      <c r="O54" s="54"/>
      <c r="P54" s="80">
        <v>8</v>
      </c>
      <c r="Q54" s="51">
        <f t="shared" si="0"/>
        <v>7.8</v>
      </c>
      <c r="R54" s="52" t="str">
        <f t="shared" si="3"/>
        <v>B</v>
      </c>
      <c r="S54" s="53" t="str">
        <f t="shared" si="1"/>
        <v>Khá</v>
      </c>
      <c r="T54" s="41" t="str">
        <f t="shared" si="4"/>
        <v/>
      </c>
      <c r="U54" s="41" t="s">
        <v>1558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>
      <c r="B55" s="44">
        <v>47</v>
      </c>
      <c r="C55" s="45" t="s">
        <v>615</v>
      </c>
      <c r="D55" s="46" t="s">
        <v>373</v>
      </c>
      <c r="E55" s="47" t="s">
        <v>216</v>
      </c>
      <c r="F55" s="48" t="s">
        <v>320</v>
      </c>
      <c r="G55" s="45" t="s">
        <v>135</v>
      </c>
      <c r="H55" s="82">
        <v>9</v>
      </c>
      <c r="I55" s="49">
        <v>7</v>
      </c>
      <c r="J55" s="49" t="s">
        <v>36</v>
      </c>
      <c r="K55" s="49">
        <v>7</v>
      </c>
      <c r="L55" s="54"/>
      <c r="M55" s="54"/>
      <c r="N55" s="54"/>
      <c r="O55" s="54"/>
      <c r="P55" s="80">
        <v>6</v>
      </c>
      <c r="Q55" s="51">
        <f t="shared" si="0"/>
        <v>6.6</v>
      </c>
      <c r="R55" s="52" t="str">
        <f t="shared" si="3"/>
        <v>C+</v>
      </c>
      <c r="S55" s="53" t="str">
        <f t="shared" si="1"/>
        <v>Trung bình</v>
      </c>
      <c r="T55" s="41" t="str">
        <f t="shared" si="4"/>
        <v/>
      </c>
      <c r="U55" s="41" t="s">
        <v>1558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>
      <c r="B56" s="44">
        <v>48</v>
      </c>
      <c r="C56" s="45" t="s">
        <v>616</v>
      </c>
      <c r="D56" s="46" t="s">
        <v>259</v>
      </c>
      <c r="E56" s="47" t="s">
        <v>216</v>
      </c>
      <c r="F56" s="48" t="s">
        <v>617</v>
      </c>
      <c r="G56" s="45" t="s">
        <v>61</v>
      </c>
      <c r="H56" s="82">
        <v>10</v>
      </c>
      <c r="I56" s="49">
        <v>7</v>
      </c>
      <c r="J56" s="49" t="s">
        <v>36</v>
      </c>
      <c r="K56" s="49">
        <v>8</v>
      </c>
      <c r="L56" s="54"/>
      <c r="M56" s="54"/>
      <c r="N56" s="54"/>
      <c r="O56" s="54"/>
      <c r="P56" s="80">
        <v>8</v>
      </c>
      <c r="Q56" s="51">
        <f t="shared" si="0"/>
        <v>8.1</v>
      </c>
      <c r="R56" s="52" t="str">
        <f t="shared" si="3"/>
        <v>B+</v>
      </c>
      <c r="S56" s="53" t="str">
        <f t="shared" si="1"/>
        <v>Khá</v>
      </c>
      <c r="T56" s="41" t="str">
        <f t="shared" si="4"/>
        <v/>
      </c>
      <c r="U56" s="41" t="s">
        <v>1558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>
      <c r="B57" s="44">
        <v>49</v>
      </c>
      <c r="C57" s="45" t="s">
        <v>618</v>
      </c>
      <c r="D57" s="46" t="s">
        <v>259</v>
      </c>
      <c r="E57" s="47" t="s">
        <v>619</v>
      </c>
      <c r="F57" s="48" t="s">
        <v>620</v>
      </c>
      <c r="G57" s="45" t="s">
        <v>70</v>
      </c>
      <c r="H57" s="82">
        <v>9</v>
      </c>
      <c r="I57" s="49">
        <v>9</v>
      </c>
      <c r="J57" s="49" t="s">
        <v>36</v>
      </c>
      <c r="K57" s="49">
        <v>9</v>
      </c>
      <c r="L57" s="54"/>
      <c r="M57" s="54"/>
      <c r="N57" s="54"/>
      <c r="O57" s="54"/>
      <c r="P57" s="80">
        <v>8</v>
      </c>
      <c r="Q57" s="51">
        <f t="shared" si="0"/>
        <v>8.4</v>
      </c>
      <c r="R57" s="52" t="str">
        <f t="shared" si="3"/>
        <v>B+</v>
      </c>
      <c r="S57" s="53" t="str">
        <f t="shared" si="1"/>
        <v>Khá</v>
      </c>
      <c r="T57" s="41" t="str">
        <f t="shared" si="4"/>
        <v/>
      </c>
      <c r="U57" s="41" t="s">
        <v>1558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>
      <c r="B58" s="44">
        <v>50</v>
      </c>
      <c r="C58" s="45" t="s">
        <v>621</v>
      </c>
      <c r="D58" s="46" t="s">
        <v>159</v>
      </c>
      <c r="E58" s="47" t="s">
        <v>622</v>
      </c>
      <c r="F58" s="48" t="s">
        <v>503</v>
      </c>
      <c r="G58" s="45" t="s">
        <v>65</v>
      </c>
      <c r="H58" s="82">
        <v>9</v>
      </c>
      <c r="I58" s="49">
        <v>6</v>
      </c>
      <c r="J58" s="49" t="s">
        <v>36</v>
      </c>
      <c r="K58" s="49">
        <v>6</v>
      </c>
      <c r="L58" s="54"/>
      <c r="M58" s="54"/>
      <c r="N58" s="54"/>
      <c r="O58" s="54"/>
      <c r="P58" s="80">
        <v>8</v>
      </c>
      <c r="Q58" s="51">
        <f t="shared" si="0"/>
        <v>7.5</v>
      </c>
      <c r="R58" s="52" t="str">
        <f t="shared" si="3"/>
        <v>B</v>
      </c>
      <c r="S58" s="53" t="str">
        <f t="shared" si="1"/>
        <v>Khá</v>
      </c>
      <c r="T58" s="41" t="str">
        <f t="shared" si="4"/>
        <v/>
      </c>
      <c r="U58" s="41" t="s">
        <v>1558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>
      <c r="B59" s="44">
        <v>51</v>
      </c>
      <c r="C59" s="45" t="s">
        <v>623</v>
      </c>
      <c r="D59" s="46" t="s">
        <v>624</v>
      </c>
      <c r="E59" s="47" t="s">
        <v>625</v>
      </c>
      <c r="F59" s="48" t="s">
        <v>626</v>
      </c>
      <c r="G59" s="45" t="s">
        <v>79</v>
      </c>
      <c r="H59" s="82">
        <v>9</v>
      </c>
      <c r="I59" s="49">
        <v>8.5</v>
      </c>
      <c r="J59" s="49" t="s">
        <v>36</v>
      </c>
      <c r="K59" s="49">
        <v>8.5</v>
      </c>
      <c r="L59" s="54"/>
      <c r="M59" s="54"/>
      <c r="N59" s="54"/>
      <c r="O59" s="54"/>
      <c r="P59" s="80">
        <v>8</v>
      </c>
      <c r="Q59" s="51">
        <f t="shared" si="0"/>
        <v>8.3000000000000007</v>
      </c>
      <c r="R59" s="52" t="str">
        <f t="shared" si="3"/>
        <v>B+</v>
      </c>
      <c r="S59" s="53" t="str">
        <f t="shared" si="1"/>
        <v>Khá</v>
      </c>
      <c r="T59" s="41" t="str">
        <f t="shared" si="4"/>
        <v/>
      </c>
      <c r="U59" s="41" t="s">
        <v>1558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>
      <c r="B60" s="44">
        <v>52</v>
      </c>
      <c r="C60" s="45" t="s">
        <v>627</v>
      </c>
      <c r="D60" s="46" t="s">
        <v>345</v>
      </c>
      <c r="E60" s="47" t="s">
        <v>444</v>
      </c>
      <c r="F60" s="48" t="s">
        <v>210</v>
      </c>
      <c r="G60" s="45" t="s">
        <v>79</v>
      </c>
      <c r="H60" s="82">
        <v>10</v>
      </c>
      <c r="I60" s="49">
        <v>1</v>
      </c>
      <c r="J60" s="49" t="s">
        <v>36</v>
      </c>
      <c r="K60" s="49">
        <v>1</v>
      </c>
      <c r="L60" s="54"/>
      <c r="M60" s="54"/>
      <c r="N60" s="54"/>
      <c r="O60" s="54"/>
      <c r="P60" s="80">
        <v>6</v>
      </c>
      <c r="Q60" s="51">
        <f t="shared" si="0"/>
        <v>4.9000000000000004</v>
      </c>
      <c r="R60" s="52" t="str">
        <f t="shared" si="3"/>
        <v>D</v>
      </c>
      <c r="S60" s="53" t="str">
        <f t="shared" si="1"/>
        <v>Trung bình yếu</v>
      </c>
      <c r="T60" s="41" t="str">
        <f t="shared" si="4"/>
        <v/>
      </c>
      <c r="U60" s="41" t="s">
        <v>1558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>
      <c r="B61" s="44">
        <v>53</v>
      </c>
      <c r="C61" s="45" t="s">
        <v>628</v>
      </c>
      <c r="D61" s="46" t="s">
        <v>629</v>
      </c>
      <c r="E61" s="47" t="s">
        <v>444</v>
      </c>
      <c r="F61" s="48" t="s">
        <v>369</v>
      </c>
      <c r="G61" s="45" t="s">
        <v>57</v>
      </c>
      <c r="H61" s="82">
        <v>9</v>
      </c>
      <c r="I61" s="49">
        <v>9</v>
      </c>
      <c r="J61" s="49" t="s">
        <v>36</v>
      </c>
      <c r="K61" s="49">
        <v>9</v>
      </c>
      <c r="L61" s="54"/>
      <c r="M61" s="54"/>
      <c r="N61" s="54"/>
      <c r="O61" s="54"/>
      <c r="P61" s="80">
        <v>7</v>
      </c>
      <c r="Q61" s="51">
        <f t="shared" si="0"/>
        <v>7.8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41" t="s">
        <v>1558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>
      <c r="B62" s="44">
        <v>54</v>
      </c>
      <c r="C62" s="45" t="s">
        <v>630</v>
      </c>
      <c r="D62" s="46" t="s">
        <v>631</v>
      </c>
      <c r="E62" s="47" t="s">
        <v>231</v>
      </c>
      <c r="F62" s="48" t="s">
        <v>334</v>
      </c>
      <c r="G62" s="45" t="s">
        <v>135</v>
      </c>
      <c r="H62" s="82">
        <v>10</v>
      </c>
      <c r="I62" s="49">
        <v>8.5</v>
      </c>
      <c r="J62" s="49" t="s">
        <v>36</v>
      </c>
      <c r="K62" s="49">
        <v>8.5</v>
      </c>
      <c r="L62" s="54"/>
      <c r="M62" s="54"/>
      <c r="N62" s="54"/>
      <c r="O62" s="54"/>
      <c r="P62" s="80">
        <v>8</v>
      </c>
      <c r="Q62" s="51">
        <f t="shared" si="0"/>
        <v>8.4</v>
      </c>
      <c r="R62" s="52" t="str">
        <f t="shared" si="3"/>
        <v>B+</v>
      </c>
      <c r="S62" s="53" t="str">
        <f t="shared" si="1"/>
        <v>Khá</v>
      </c>
      <c r="T62" s="41" t="str">
        <f t="shared" si="4"/>
        <v/>
      </c>
      <c r="U62" s="41" t="s">
        <v>1558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>
      <c r="B63" s="44">
        <v>55</v>
      </c>
      <c r="C63" s="45" t="s">
        <v>632</v>
      </c>
      <c r="D63" s="46" t="s">
        <v>633</v>
      </c>
      <c r="E63" s="47" t="s">
        <v>231</v>
      </c>
      <c r="F63" s="48" t="s">
        <v>634</v>
      </c>
      <c r="G63" s="45" t="s">
        <v>79</v>
      </c>
      <c r="H63" s="82">
        <v>10</v>
      </c>
      <c r="I63" s="49">
        <v>7</v>
      </c>
      <c r="J63" s="49" t="s">
        <v>36</v>
      </c>
      <c r="K63" s="49">
        <v>7</v>
      </c>
      <c r="L63" s="54"/>
      <c r="M63" s="54"/>
      <c r="N63" s="54"/>
      <c r="O63" s="54"/>
      <c r="P63" s="80">
        <v>8</v>
      </c>
      <c r="Q63" s="51">
        <f t="shared" si="0"/>
        <v>7.9</v>
      </c>
      <c r="R63" s="52" t="str">
        <f t="shared" si="3"/>
        <v>B</v>
      </c>
      <c r="S63" s="53" t="str">
        <f t="shared" si="1"/>
        <v>Khá</v>
      </c>
      <c r="T63" s="41" t="str">
        <f t="shared" si="4"/>
        <v/>
      </c>
      <c r="U63" s="41" t="s">
        <v>1558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>
      <c r="B64" s="44">
        <v>56</v>
      </c>
      <c r="C64" s="45" t="s">
        <v>635</v>
      </c>
      <c r="D64" s="46" t="s">
        <v>332</v>
      </c>
      <c r="E64" s="47" t="s">
        <v>450</v>
      </c>
      <c r="F64" s="48" t="s">
        <v>636</v>
      </c>
      <c r="G64" s="45" t="s">
        <v>79</v>
      </c>
      <c r="H64" s="82">
        <v>9</v>
      </c>
      <c r="I64" s="49">
        <v>9</v>
      </c>
      <c r="J64" s="49" t="s">
        <v>36</v>
      </c>
      <c r="K64" s="49">
        <v>9</v>
      </c>
      <c r="L64" s="54"/>
      <c r="M64" s="54"/>
      <c r="N64" s="54"/>
      <c r="O64" s="54"/>
      <c r="P64" s="80">
        <v>7</v>
      </c>
      <c r="Q64" s="51">
        <f t="shared" si="0"/>
        <v>7.8</v>
      </c>
      <c r="R64" s="52" t="str">
        <f t="shared" si="3"/>
        <v>B</v>
      </c>
      <c r="S64" s="53" t="str">
        <f t="shared" si="1"/>
        <v>Khá</v>
      </c>
      <c r="T64" s="41" t="str">
        <f t="shared" si="4"/>
        <v/>
      </c>
      <c r="U64" s="41" t="s">
        <v>1558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>
      <c r="B65" s="44">
        <v>57</v>
      </c>
      <c r="C65" s="45" t="s">
        <v>637</v>
      </c>
      <c r="D65" s="46" t="s">
        <v>159</v>
      </c>
      <c r="E65" s="47" t="s">
        <v>462</v>
      </c>
      <c r="F65" s="48" t="s">
        <v>527</v>
      </c>
      <c r="G65" s="45" t="s">
        <v>79</v>
      </c>
      <c r="H65" s="82">
        <v>9</v>
      </c>
      <c r="I65" s="49">
        <v>9</v>
      </c>
      <c r="J65" s="49" t="s">
        <v>36</v>
      </c>
      <c r="K65" s="49">
        <v>9</v>
      </c>
      <c r="L65" s="54"/>
      <c r="M65" s="54"/>
      <c r="N65" s="54"/>
      <c r="O65" s="54"/>
      <c r="P65" s="80">
        <v>7</v>
      </c>
      <c r="Q65" s="51">
        <f t="shared" si="0"/>
        <v>7.8</v>
      </c>
      <c r="R65" s="52" t="str">
        <f t="shared" si="3"/>
        <v>B</v>
      </c>
      <c r="S65" s="53" t="str">
        <f t="shared" si="1"/>
        <v>Khá</v>
      </c>
      <c r="T65" s="41" t="str">
        <f t="shared" si="4"/>
        <v/>
      </c>
      <c r="U65" s="41" t="s">
        <v>1558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>
      <c r="B66" s="44">
        <v>58</v>
      </c>
      <c r="C66" s="45" t="s">
        <v>638</v>
      </c>
      <c r="D66" s="46" t="s">
        <v>373</v>
      </c>
      <c r="E66" s="47" t="s">
        <v>639</v>
      </c>
      <c r="F66" s="48" t="s">
        <v>640</v>
      </c>
      <c r="G66" s="45" t="s">
        <v>61</v>
      </c>
      <c r="H66" s="82">
        <v>10</v>
      </c>
      <c r="I66" s="49">
        <v>6</v>
      </c>
      <c r="J66" s="49" t="s">
        <v>36</v>
      </c>
      <c r="K66" s="49">
        <v>6</v>
      </c>
      <c r="L66" s="54"/>
      <c r="M66" s="54"/>
      <c r="N66" s="54"/>
      <c r="O66" s="54"/>
      <c r="P66" s="80">
        <v>8</v>
      </c>
      <c r="Q66" s="51">
        <f t="shared" si="0"/>
        <v>7.6</v>
      </c>
      <c r="R66" s="52" t="str">
        <f t="shared" si="3"/>
        <v>B</v>
      </c>
      <c r="S66" s="53" t="str">
        <f t="shared" si="1"/>
        <v>Khá</v>
      </c>
      <c r="T66" s="41" t="str">
        <f t="shared" si="4"/>
        <v/>
      </c>
      <c r="U66" s="41" t="s">
        <v>1558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>
      <c r="B67" s="44">
        <v>59</v>
      </c>
      <c r="C67" s="45" t="s">
        <v>641</v>
      </c>
      <c r="D67" s="46" t="s">
        <v>642</v>
      </c>
      <c r="E67" s="47" t="s">
        <v>247</v>
      </c>
      <c r="F67" s="48" t="s">
        <v>643</v>
      </c>
      <c r="G67" s="45" t="s">
        <v>65</v>
      </c>
      <c r="H67" s="82">
        <v>10</v>
      </c>
      <c r="I67" s="49">
        <v>7</v>
      </c>
      <c r="J67" s="49" t="s">
        <v>36</v>
      </c>
      <c r="K67" s="49">
        <v>7</v>
      </c>
      <c r="L67" s="54"/>
      <c r="M67" s="54"/>
      <c r="N67" s="54"/>
      <c r="O67" s="54"/>
      <c r="P67" s="80">
        <v>7</v>
      </c>
      <c r="Q67" s="51">
        <f t="shared" si="0"/>
        <v>7.3</v>
      </c>
      <c r="R67" s="52" t="str">
        <f t="shared" si="3"/>
        <v>B</v>
      </c>
      <c r="S67" s="53" t="str">
        <f t="shared" si="1"/>
        <v>Khá</v>
      </c>
      <c r="T67" s="41" t="str">
        <f t="shared" si="4"/>
        <v/>
      </c>
      <c r="U67" s="41" t="s">
        <v>1558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>
      <c r="B68" s="44">
        <v>60</v>
      </c>
      <c r="C68" s="45" t="s">
        <v>644</v>
      </c>
      <c r="D68" s="46" t="s">
        <v>645</v>
      </c>
      <c r="E68" s="47" t="s">
        <v>254</v>
      </c>
      <c r="F68" s="48" t="s">
        <v>646</v>
      </c>
      <c r="G68" s="45" t="s">
        <v>65</v>
      </c>
      <c r="H68" s="82">
        <v>9</v>
      </c>
      <c r="I68" s="49">
        <v>5</v>
      </c>
      <c r="J68" s="49" t="s">
        <v>36</v>
      </c>
      <c r="K68" s="49">
        <v>5</v>
      </c>
      <c r="L68" s="54"/>
      <c r="M68" s="54"/>
      <c r="N68" s="54"/>
      <c r="O68" s="54"/>
      <c r="P68" s="80">
        <v>7</v>
      </c>
      <c r="Q68" s="51">
        <f t="shared" si="0"/>
        <v>6.6</v>
      </c>
      <c r="R68" s="52" t="str">
        <f t="shared" si="3"/>
        <v>C+</v>
      </c>
      <c r="S68" s="53" t="str">
        <f t="shared" si="1"/>
        <v>Trung bình</v>
      </c>
      <c r="T68" s="41" t="str">
        <f t="shared" si="4"/>
        <v/>
      </c>
      <c r="U68" s="41" t="s">
        <v>1558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>
      <c r="B69" s="44">
        <v>61</v>
      </c>
      <c r="C69" s="45" t="s">
        <v>647</v>
      </c>
      <c r="D69" s="46" t="s">
        <v>648</v>
      </c>
      <c r="E69" s="47" t="s">
        <v>476</v>
      </c>
      <c r="F69" s="48" t="s">
        <v>640</v>
      </c>
      <c r="G69" s="45" t="s">
        <v>131</v>
      </c>
      <c r="H69" s="82">
        <v>10</v>
      </c>
      <c r="I69" s="49">
        <v>7</v>
      </c>
      <c r="J69" s="49" t="s">
        <v>36</v>
      </c>
      <c r="K69" s="49">
        <v>7</v>
      </c>
      <c r="L69" s="54"/>
      <c r="M69" s="54"/>
      <c r="N69" s="54"/>
      <c r="O69" s="54"/>
      <c r="P69" s="80">
        <v>6</v>
      </c>
      <c r="Q69" s="51">
        <f t="shared" si="0"/>
        <v>6.7</v>
      </c>
      <c r="R69" s="52" t="str">
        <f t="shared" si="3"/>
        <v>C+</v>
      </c>
      <c r="S69" s="53" t="str">
        <f t="shared" si="1"/>
        <v>Trung bình</v>
      </c>
      <c r="T69" s="41" t="str">
        <f t="shared" si="4"/>
        <v/>
      </c>
      <c r="U69" s="41" t="s">
        <v>1558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>
      <c r="B70" s="44">
        <v>62</v>
      </c>
      <c r="C70" s="45" t="s">
        <v>649</v>
      </c>
      <c r="D70" s="46" t="s">
        <v>310</v>
      </c>
      <c r="E70" s="47" t="s">
        <v>284</v>
      </c>
      <c r="F70" s="48" t="s">
        <v>650</v>
      </c>
      <c r="G70" s="45" t="s">
        <v>65</v>
      </c>
      <c r="H70" s="82">
        <v>8</v>
      </c>
      <c r="I70" s="49">
        <v>6</v>
      </c>
      <c r="J70" s="49" t="s">
        <v>36</v>
      </c>
      <c r="K70" s="49">
        <v>6</v>
      </c>
      <c r="L70" s="54"/>
      <c r="M70" s="54"/>
      <c r="N70" s="54"/>
      <c r="O70" s="54"/>
      <c r="P70" s="80">
        <v>7</v>
      </c>
      <c r="Q70" s="51">
        <f t="shared" si="0"/>
        <v>6.8</v>
      </c>
      <c r="R70" s="52" t="str">
        <f t="shared" si="3"/>
        <v>C+</v>
      </c>
      <c r="S70" s="53" t="str">
        <f t="shared" si="1"/>
        <v>Trung bình</v>
      </c>
      <c r="T70" s="41" t="str">
        <f t="shared" si="4"/>
        <v/>
      </c>
      <c r="U70" s="41" t="s">
        <v>1558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>
      <c r="B71" s="44">
        <v>63</v>
      </c>
      <c r="C71" s="45" t="s">
        <v>651</v>
      </c>
      <c r="D71" s="46" t="s">
        <v>249</v>
      </c>
      <c r="E71" s="47" t="s">
        <v>288</v>
      </c>
      <c r="F71" s="48" t="s">
        <v>550</v>
      </c>
      <c r="G71" s="45" t="s">
        <v>79</v>
      </c>
      <c r="H71" s="82">
        <v>10</v>
      </c>
      <c r="I71" s="49">
        <v>7</v>
      </c>
      <c r="J71" s="49" t="s">
        <v>36</v>
      </c>
      <c r="K71" s="49">
        <v>7</v>
      </c>
      <c r="L71" s="54"/>
      <c r="M71" s="54"/>
      <c r="N71" s="54"/>
      <c r="O71" s="54"/>
      <c r="P71" s="80">
        <v>9</v>
      </c>
      <c r="Q71" s="51">
        <f t="shared" si="0"/>
        <v>8.5</v>
      </c>
      <c r="R71" s="52" t="str">
        <f t="shared" si="3"/>
        <v>A</v>
      </c>
      <c r="S71" s="53" t="str">
        <f t="shared" si="1"/>
        <v>Giỏi</v>
      </c>
      <c r="T71" s="41" t="str">
        <f t="shared" si="4"/>
        <v/>
      </c>
      <c r="U71" s="41" t="s">
        <v>1558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18.75" customHeight="1">
      <c r="B72" s="44">
        <v>64</v>
      </c>
      <c r="C72" s="45" t="s">
        <v>652</v>
      </c>
      <c r="D72" s="46" t="s">
        <v>249</v>
      </c>
      <c r="E72" s="47" t="s">
        <v>653</v>
      </c>
      <c r="F72" s="48" t="s">
        <v>654</v>
      </c>
      <c r="G72" s="45" t="s">
        <v>79</v>
      </c>
      <c r="H72" s="82">
        <v>10</v>
      </c>
      <c r="I72" s="49">
        <v>7</v>
      </c>
      <c r="J72" s="49" t="s">
        <v>36</v>
      </c>
      <c r="K72" s="49">
        <v>7</v>
      </c>
      <c r="L72" s="54"/>
      <c r="M72" s="54"/>
      <c r="N72" s="54"/>
      <c r="O72" s="54"/>
      <c r="P72" s="80">
        <v>7</v>
      </c>
      <c r="Q72" s="51">
        <f t="shared" si="0"/>
        <v>7.3</v>
      </c>
      <c r="R72" s="52" t="str">
        <f t="shared" si="3"/>
        <v>B</v>
      </c>
      <c r="S72" s="53" t="str">
        <f t="shared" si="1"/>
        <v>Khá</v>
      </c>
      <c r="T72" s="41" t="str">
        <f t="shared" si="4"/>
        <v/>
      </c>
      <c r="U72" s="41" t="s">
        <v>1558</v>
      </c>
      <c r="V72" s="71"/>
      <c r="W72" s="4"/>
      <c r="X72" s="43" t="str">
        <f t="shared" si="2"/>
        <v>Đạt</v>
      </c>
      <c r="Y72" s="4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61"/>
    </row>
    <row r="73" spans="1:40" ht="18.75" customHeight="1">
      <c r="B73" s="44">
        <v>65</v>
      </c>
      <c r="C73" s="45" t="s">
        <v>655</v>
      </c>
      <c r="D73" s="46" t="s">
        <v>656</v>
      </c>
      <c r="E73" s="47" t="s">
        <v>297</v>
      </c>
      <c r="F73" s="48" t="s">
        <v>657</v>
      </c>
      <c r="G73" s="45" t="s">
        <v>236</v>
      </c>
      <c r="H73" s="82">
        <v>10</v>
      </c>
      <c r="I73" s="49">
        <v>8.5</v>
      </c>
      <c r="J73" s="49" t="s">
        <v>36</v>
      </c>
      <c r="K73" s="49">
        <v>8.5</v>
      </c>
      <c r="L73" s="54"/>
      <c r="M73" s="54"/>
      <c r="N73" s="54"/>
      <c r="O73" s="54"/>
      <c r="P73" s="80">
        <v>7</v>
      </c>
      <c r="Q73" s="51">
        <f t="shared" ref="Q73:Q74" si="5">ROUND(SUMPRODUCT(H73:P73,$H$8:$P$8)/100,1)</f>
        <v>7.8</v>
      </c>
      <c r="R73" s="52" t="str">
        <f t="shared" si="3"/>
        <v>B</v>
      </c>
      <c r="S73" s="53" t="str">
        <f t="shared" si="1"/>
        <v>Khá</v>
      </c>
      <c r="T73" s="41" t="str">
        <f t="shared" si="4"/>
        <v/>
      </c>
      <c r="U73" s="41" t="s">
        <v>1558</v>
      </c>
      <c r="V73" s="71"/>
      <c r="W73" s="4"/>
      <c r="X73" s="43" t="str">
        <f t="shared" si="2"/>
        <v>Đạt</v>
      </c>
      <c r="Y73" s="4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61"/>
    </row>
    <row r="74" spans="1:40" ht="18.75" customHeight="1">
      <c r="B74" s="44">
        <v>66</v>
      </c>
      <c r="C74" s="45" t="s">
        <v>658</v>
      </c>
      <c r="D74" s="46" t="s">
        <v>659</v>
      </c>
      <c r="E74" s="47" t="s">
        <v>660</v>
      </c>
      <c r="F74" s="48" t="s">
        <v>661</v>
      </c>
      <c r="G74" s="45" t="s">
        <v>131</v>
      </c>
      <c r="H74" s="82">
        <v>10</v>
      </c>
      <c r="I74" s="49">
        <v>7</v>
      </c>
      <c r="J74" s="49" t="s">
        <v>36</v>
      </c>
      <c r="K74" s="49">
        <v>7</v>
      </c>
      <c r="L74" s="54"/>
      <c r="M74" s="54"/>
      <c r="N74" s="54"/>
      <c r="O74" s="54"/>
      <c r="P74" s="80">
        <v>8</v>
      </c>
      <c r="Q74" s="51">
        <f t="shared" si="5"/>
        <v>7.9</v>
      </c>
      <c r="R74" s="52" t="str">
        <f t="shared" si="3"/>
        <v>B</v>
      </c>
      <c r="S74" s="53" t="str">
        <f t="shared" si="1"/>
        <v>Khá</v>
      </c>
      <c r="T74" s="41" t="str">
        <f t="shared" si="4"/>
        <v/>
      </c>
      <c r="U74" s="41" t="s">
        <v>1558</v>
      </c>
      <c r="V74" s="71"/>
      <c r="W74" s="4"/>
      <c r="X74" s="43" t="str">
        <f t="shared" ref="X74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61"/>
    </row>
    <row r="75" spans="1:40" ht="7.5" customHeight="1">
      <c r="A75" s="61"/>
      <c r="B75" s="62"/>
      <c r="C75" s="63"/>
      <c r="D75" s="63"/>
      <c r="E75" s="64"/>
      <c r="F75" s="64"/>
      <c r="G75" s="64"/>
      <c r="H75" s="65"/>
      <c r="I75" s="66"/>
      <c r="J75" s="66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4"/>
    </row>
    <row r="76" spans="1:40" ht="16.5">
      <c r="A76" s="61"/>
      <c r="B76" s="123" t="s">
        <v>37</v>
      </c>
      <c r="C76" s="123"/>
      <c r="D76" s="63"/>
      <c r="E76" s="64"/>
      <c r="F76" s="64"/>
      <c r="G76" s="64"/>
      <c r="H76" s="65"/>
      <c r="I76" s="66"/>
      <c r="J76" s="66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4"/>
    </row>
    <row r="77" spans="1:40" ht="16.5" customHeight="1">
      <c r="A77" s="61"/>
      <c r="B77" s="68" t="s">
        <v>38</v>
      </c>
      <c r="C77" s="68"/>
      <c r="D77" s="69">
        <f>+$AA$7</f>
        <v>66</v>
      </c>
      <c r="E77" s="70" t="s">
        <v>39</v>
      </c>
      <c r="F77" s="70"/>
      <c r="G77" s="110" t="s">
        <v>40</v>
      </c>
      <c r="H77" s="110"/>
      <c r="I77" s="110"/>
      <c r="J77" s="110"/>
      <c r="K77" s="110"/>
      <c r="L77" s="110"/>
      <c r="M77" s="110"/>
      <c r="N77" s="110"/>
      <c r="O77" s="110"/>
      <c r="P77" s="71">
        <f>$AA$7 -COUNTIF($T$8:$T$214,"Vắng") -COUNTIF($T$8:$T$214,"Vắng có phép") - COUNTIF($T$8:$T$214,"Đình chỉ thi") - COUNTIF($T$8:$T$214,"Không đủ ĐKDT")</f>
        <v>63</v>
      </c>
      <c r="Q77" s="71"/>
      <c r="R77" s="72"/>
      <c r="S77" s="73"/>
      <c r="T77" s="73" t="s">
        <v>39</v>
      </c>
      <c r="U77" s="73"/>
      <c r="V77" s="73"/>
      <c r="W77" s="4"/>
    </row>
    <row r="78" spans="1:40" ht="16.5" customHeight="1">
      <c r="A78" s="61"/>
      <c r="B78" s="68" t="s">
        <v>41</v>
      </c>
      <c r="C78" s="68"/>
      <c r="D78" s="69">
        <f>+$AL$7</f>
        <v>63</v>
      </c>
      <c r="E78" s="70" t="s">
        <v>39</v>
      </c>
      <c r="F78" s="70"/>
      <c r="G78" s="110" t="s">
        <v>42</v>
      </c>
      <c r="H78" s="110"/>
      <c r="I78" s="110"/>
      <c r="J78" s="110"/>
      <c r="K78" s="110"/>
      <c r="L78" s="110"/>
      <c r="M78" s="110"/>
      <c r="N78" s="110"/>
      <c r="O78" s="110"/>
      <c r="P78" s="74">
        <f>COUNTIF($T$8:$T$90,"Vắng")</f>
        <v>0</v>
      </c>
      <c r="Q78" s="74"/>
      <c r="R78" s="75"/>
      <c r="S78" s="73"/>
      <c r="T78" s="73" t="s">
        <v>39</v>
      </c>
      <c r="U78" s="73"/>
      <c r="V78" s="73"/>
      <c r="W78" s="4"/>
    </row>
    <row r="79" spans="1:40" ht="16.5" customHeight="1">
      <c r="A79" s="61"/>
      <c r="B79" s="68" t="s">
        <v>43</v>
      </c>
      <c r="C79" s="68"/>
      <c r="D79" s="76">
        <f>COUNTIF(X9:X74,"Học lại")</f>
        <v>3</v>
      </c>
      <c r="E79" s="70" t="s">
        <v>39</v>
      </c>
      <c r="F79" s="70"/>
      <c r="G79" s="110" t="s">
        <v>44</v>
      </c>
      <c r="H79" s="110"/>
      <c r="I79" s="110"/>
      <c r="J79" s="110"/>
      <c r="K79" s="110"/>
      <c r="L79" s="110"/>
      <c r="M79" s="110"/>
      <c r="N79" s="110"/>
      <c r="O79" s="110"/>
      <c r="P79" s="71">
        <f>COUNTIF($T$8:$T$90,"Vắng có phép")</f>
        <v>0</v>
      </c>
      <c r="Q79" s="71"/>
      <c r="R79" s="72"/>
      <c r="S79" s="73"/>
      <c r="T79" s="73" t="s">
        <v>39</v>
      </c>
      <c r="U79" s="73"/>
      <c r="V79" s="73"/>
      <c r="W79" s="4"/>
    </row>
    <row r="80" spans="1:40" ht="3" customHeight="1">
      <c r="A80" s="61"/>
      <c r="B80" s="62"/>
      <c r="C80" s="63"/>
      <c r="D80" s="63"/>
      <c r="E80" s="64"/>
      <c r="F80" s="64"/>
      <c r="G80" s="64"/>
      <c r="H80" s="65"/>
      <c r="I80" s="66"/>
      <c r="J80" s="66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4"/>
    </row>
    <row r="81" spans="2:23">
      <c r="B81" s="77" t="s">
        <v>45</v>
      </c>
      <c r="C81" s="77"/>
      <c r="D81" s="78">
        <f>COUNTIF(X9:X74,"Thi lại")</f>
        <v>0</v>
      </c>
      <c r="E81" s="79" t="s">
        <v>39</v>
      </c>
      <c r="F81" s="4"/>
      <c r="G81" s="4"/>
      <c r="H81" s="4"/>
      <c r="I81" s="4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91"/>
      <c r="V81" s="91"/>
      <c r="W81" s="4"/>
    </row>
    <row r="82" spans="2:23">
      <c r="B82" s="77"/>
      <c r="C82" s="77"/>
      <c r="D82" s="78"/>
      <c r="E82" s="79"/>
      <c r="F82" s="4"/>
      <c r="G82" s="4"/>
      <c r="H82" s="4"/>
      <c r="I82" s="4"/>
      <c r="J82" s="111" t="s">
        <v>1562</v>
      </c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91"/>
      <c r="V82" s="91"/>
      <c r="W82" s="4"/>
    </row>
  </sheetData>
  <sheetProtection formatCells="0" formatColumns="0" formatRows="0" insertColumns="0" insertRows="0" insertHyperlinks="0" deleteColumns="0" deleteRows="0" sort="0" autoFilter="0" pivotTables="0"/>
  <autoFilter ref="A7:AN74">
    <filterColumn colId="3" showButton="0"/>
  </autoFilter>
  <mergeCells count="43">
    <mergeCell ref="H1:U1"/>
    <mergeCell ref="H2:U2"/>
    <mergeCell ref="S6:S7"/>
    <mergeCell ref="G78:O78"/>
    <mergeCell ref="M6:N6"/>
    <mergeCell ref="O6:O7"/>
    <mergeCell ref="P6:P7"/>
    <mergeCell ref="Q6:Q8"/>
    <mergeCell ref="B8:G8"/>
    <mergeCell ref="B76:C76"/>
    <mergeCell ref="G77:O77"/>
    <mergeCell ref="G79:O79"/>
    <mergeCell ref="J81:T81"/>
    <mergeCell ref="J82:T82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U6:U8"/>
    <mergeCell ref="R6:R7"/>
  </mergeCells>
  <conditionalFormatting sqref="H9:P74">
    <cfRule type="cellIs" dxfId="47" priority="8" operator="greaterThan">
      <formula>10</formula>
    </cfRule>
  </conditionalFormatting>
  <conditionalFormatting sqref="C1:C1048576">
    <cfRule type="duplicateValues" dxfId="46" priority="7"/>
  </conditionalFormatting>
  <conditionalFormatting sqref="P9:P74">
    <cfRule type="cellIs" dxfId="45" priority="4" operator="greaterThan">
      <formula>10</formula>
    </cfRule>
    <cfRule type="cellIs" dxfId="44" priority="5" operator="greaterThan">
      <formula>10</formula>
    </cfRule>
    <cfRule type="cellIs" dxfId="43" priority="6" operator="greaterThan">
      <formula>10</formula>
    </cfRule>
  </conditionalFormatting>
  <conditionalFormatting sqref="H9:K74">
    <cfRule type="cellIs" dxfId="42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79 AN2:AN7 X9:Y74 Z9 Z2:AM2 Y3:AM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AN84"/>
  <sheetViews>
    <sheetView topLeftCell="B1" workbookViewId="0">
      <pane ySplit="2" topLeftCell="A3" activePane="bottomLeft" state="frozen"/>
      <selection activeCell="P9" sqref="P9"/>
      <selection pane="bottomLeft" activeCell="D3" sqref="D3:O3"/>
    </sheetView>
  </sheetViews>
  <sheetFormatPr defaultRowHeight="15.75"/>
  <cols>
    <col min="1" max="1" width="0.5" style="1" customWidth="1"/>
    <col min="2" max="2" width="4" style="1" customWidth="1"/>
    <col min="3" max="3" width="10.625" style="1" customWidth="1"/>
    <col min="4" max="4" width="16.125" style="1" customWidth="1"/>
    <col min="5" max="5" width="11.25" style="1" customWidth="1"/>
    <col min="6" max="6" width="9.375" style="1" hidden="1" customWidth="1"/>
    <col min="7" max="7" width="11.37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" style="1" hidden="1" customWidth="1"/>
    <col min="15" max="15" width="7.375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3.25" style="1" customWidth="1"/>
    <col min="21" max="21" width="6.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>
      <c r="B1" s="100" t="s">
        <v>0</v>
      </c>
      <c r="C1" s="100"/>
      <c r="D1" s="100"/>
      <c r="E1" s="100"/>
      <c r="F1" s="100"/>
      <c r="G1" s="100"/>
      <c r="H1" s="124" t="s">
        <v>1560</v>
      </c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96"/>
      <c r="W1" s="4"/>
    </row>
    <row r="2" spans="2:40" ht="25.5" customHeight="1">
      <c r="B2" s="101" t="s">
        <v>1</v>
      </c>
      <c r="C2" s="101"/>
      <c r="D2" s="101"/>
      <c r="E2" s="101"/>
      <c r="F2" s="101"/>
      <c r="G2" s="101"/>
      <c r="H2" s="125" t="s">
        <v>46</v>
      </c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499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>
      <c r="B4" s="112" t="s">
        <v>11</v>
      </c>
      <c r="C4" s="112"/>
      <c r="D4" s="10">
        <v>3</v>
      </c>
      <c r="G4" s="113" t="s">
        <v>303</v>
      </c>
      <c r="H4" s="113"/>
      <c r="I4" s="113"/>
      <c r="J4" s="113"/>
      <c r="K4" s="113"/>
      <c r="L4" s="113"/>
      <c r="M4" s="113"/>
      <c r="N4" s="113"/>
      <c r="O4" s="113"/>
      <c r="P4" s="113" t="s">
        <v>500</v>
      </c>
      <c r="Q4" s="113"/>
      <c r="R4" s="113"/>
      <c r="S4" s="113"/>
      <c r="T4" s="113"/>
      <c r="U4" s="113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>
      <c r="B6" s="107" t="s">
        <v>12</v>
      </c>
      <c r="C6" s="114" t="s">
        <v>13</v>
      </c>
      <c r="D6" s="116" t="s">
        <v>14</v>
      </c>
      <c r="E6" s="117"/>
      <c r="F6" s="107" t="s">
        <v>15</v>
      </c>
      <c r="G6" s="107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0" t="s">
        <v>21</v>
      </c>
      <c r="N6" s="121"/>
      <c r="O6" s="103" t="s">
        <v>22</v>
      </c>
      <c r="P6" s="103" t="s">
        <v>23</v>
      </c>
      <c r="Q6" s="107" t="s">
        <v>24</v>
      </c>
      <c r="R6" s="103" t="s">
        <v>25</v>
      </c>
      <c r="S6" s="107" t="s">
        <v>26</v>
      </c>
      <c r="T6" s="107" t="s">
        <v>27</v>
      </c>
      <c r="U6" s="107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>
      <c r="B7" s="109"/>
      <c r="C7" s="115"/>
      <c r="D7" s="118"/>
      <c r="E7" s="119"/>
      <c r="F7" s="109"/>
      <c r="G7" s="109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08"/>
      <c r="R7" s="103"/>
      <c r="S7" s="109"/>
      <c r="T7" s="108"/>
      <c r="U7" s="108"/>
      <c r="V7" s="88"/>
      <c r="X7" s="17"/>
      <c r="Y7" s="18" t="str">
        <f>+D3</f>
        <v>An toàn và bảo mật hệ thống thông tin</v>
      </c>
      <c r="Z7" s="19" t="str">
        <f>+P3</f>
        <v>Nhóm: D15-125_02</v>
      </c>
      <c r="AA7" s="20">
        <f>+$AJ$7+$AL$7+$AH$7</f>
        <v>68</v>
      </c>
      <c r="AB7" s="7">
        <f>COUNTIF($S$8:$S$89,"Khiển trách")</f>
        <v>0</v>
      </c>
      <c r="AC7" s="7">
        <f>COUNTIF($S$8:$S$89,"Cảnh cáo")</f>
        <v>0</v>
      </c>
      <c r="AD7" s="7">
        <f>COUNTIF($S$8:$S$89,"Đình chỉ thi")</f>
        <v>0</v>
      </c>
      <c r="AE7" s="21">
        <f>+($AB$7+$AC$7+$AD$7)/$AA$7*100%</f>
        <v>0</v>
      </c>
      <c r="AF7" s="7">
        <f>SUM(COUNTIF($S$8:$S$87,"Vắng"),COUNTIF($S$8:$S$87,"Vắng có phép"))</f>
        <v>0</v>
      </c>
      <c r="AG7" s="22">
        <f>+$AF$7/$AA$7</f>
        <v>0</v>
      </c>
      <c r="AH7" s="23">
        <f>COUNTIF($X$8:$X$87,"Thi lại")</f>
        <v>0</v>
      </c>
      <c r="AI7" s="22">
        <f>+$AH$7/$AA$7</f>
        <v>0</v>
      </c>
      <c r="AJ7" s="23">
        <f>COUNTIF($X$8:$X$88,"Học lại")</f>
        <v>9</v>
      </c>
      <c r="AK7" s="22">
        <f>+$AJ$7/$AA$7</f>
        <v>0.13235294117647059</v>
      </c>
      <c r="AL7" s="7">
        <f>COUNTIF($X$9:$X$88,"Đạt")</f>
        <v>59</v>
      </c>
      <c r="AM7" s="21">
        <f>+$AL$7/$AA$7</f>
        <v>0.86764705882352944</v>
      </c>
      <c r="AN7" s="24"/>
    </row>
    <row r="8" spans="2:40" ht="14.25" customHeight="1">
      <c r="B8" s="120" t="s">
        <v>35</v>
      </c>
      <c r="C8" s="122"/>
      <c r="D8" s="122"/>
      <c r="E8" s="122"/>
      <c r="F8" s="122"/>
      <c r="G8" s="121"/>
      <c r="H8" s="25">
        <v>10</v>
      </c>
      <c r="I8" s="25">
        <v>10</v>
      </c>
      <c r="J8" s="83"/>
      <c r="K8" s="25">
        <v>20</v>
      </c>
      <c r="L8" s="26"/>
      <c r="M8" s="27"/>
      <c r="N8" s="27"/>
      <c r="O8" s="27"/>
      <c r="P8" s="28">
        <f>100-(H8+I8+J8+K8)</f>
        <v>60</v>
      </c>
      <c r="Q8" s="109"/>
      <c r="R8" s="29"/>
      <c r="S8" s="29"/>
      <c r="T8" s="109"/>
      <c r="U8" s="109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>
      <c r="B9" s="31">
        <v>1</v>
      </c>
      <c r="C9" s="32" t="s">
        <v>305</v>
      </c>
      <c r="D9" s="33" t="s">
        <v>306</v>
      </c>
      <c r="E9" s="34" t="s">
        <v>307</v>
      </c>
      <c r="F9" s="35" t="s">
        <v>308</v>
      </c>
      <c r="G9" s="32" t="s">
        <v>65</v>
      </c>
      <c r="H9" s="81">
        <v>8</v>
      </c>
      <c r="I9" s="36">
        <v>1</v>
      </c>
      <c r="J9" s="36" t="s">
        <v>36</v>
      </c>
      <c r="K9" s="36">
        <v>1</v>
      </c>
      <c r="L9" s="37"/>
      <c r="M9" s="37"/>
      <c r="N9" s="37"/>
      <c r="O9" s="37"/>
      <c r="P9" s="38">
        <v>6</v>
      </c>
      <c r="Q9" s="39">
        <f t="shared" ref="Q9:Q72" si="0">ROUND(SUMPRODUCT(H9:P9,$H$8:$P$8)/100,1)</f>
        <v>4.7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D</v>
      </c>
      <c r="S9" s="40" t="str">
        <f t="shared" ref="S9:S76" si="1">IF($Q9&lt;4,"Kém",IF(AND($Q9&gt;=4,$Q9&lt;=5.4),"Trung bình yếu",IF(AND($Q9&gt;=5.5,$Q9&lt;=6.9),"Trung bình",IF(AND($Q9&gt;=7,$Q9&lt;=8.4),"Khá",IF(AND($Q9&gt;=8.5,$Q9&lt;=10),"Giỏi","")))))</f>
        <v>Trung bình yếu</v>
      </c>
      <c r="T9" s="41" t="str">
        <f>+IF(OR($H9=0,$I9=0,$J9=0,$K9=0),"Không đủ ĐKDT",IF(AND(P9=0,Q9&gt;=4),"Không đạt",""))</f>
        <v/>
      </c>
      <c r="U9" s="97" t="s">
        <v>1557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>
      <c r="B10" s="44">
        <v>2</v>
      </c>
      <c r="C10" s="45" t="s">
        <v>309</v>
      </c>
      <c r="D10" s="46" t="s">
        <v>310</v>
      </c>
      <c r="E10" s="47" t="s">
        <v>307</v>
      </c>
      <c r="F10" s="48" t="s">
        <v>311</v>
      </c>
      <c r="G10" s="45" t="s">
        <v>79</v>
      </c>
      <c r="H10" s="82">
        <v>10</v>
      </c>
      <c r="I10" s="49">
        <v>8.5</v>
      </c>
      <c r="J10" s="49" t="s">
        <v>36</v>
      </c>
      <c r="K10" s="49">
        <v>8.5</v>
      </c>
      <c r="L10" s="50"/>
      <c r="M10" s="50"/>
      <c r="N10" s="50"/>
      <c r="O10" s="50"/>
      <c r="P10" s="80">
        <v>8</v>
      </c>
      <c r="Q10" s="51">
        <f t="shared" si="0"/>
        <v>8.4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B+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1557</v>
      </c>
      <c r="V10" s="71"/>
      <c r="W10" s="4"/>
      <c r="X10" s="43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>
      <c r="B11" s="44">
        <v>3</v>
      </c>
      <c r="C11" s="45" t="s">
        <v>312</v>
      </c>
      <c r="D11" s="46" t="s">
        <v>313</v>
      </c>
      <c r="E11" s="47" t="s">
        <v>51</v>
      </c>
      <c r="F11" s="48" t="s">
        <v>314</v>
      </c>
      <c r="G11" s="45" t="s">
        <v>236</v>
      </c>
      <c r="H11" s="82">
        <v>10</v>
      </c>
      <c r="I11" s="49">
        <v>7</v>
      </c>
      <c r="J11" s="49" t="s">
        <v>36</v>
      </c>
      <c r="K11" s="49">
        <v>7</v>
      </c>
      <c r="L11" s="54"/>
      <c r="M11" s="54"/>
      <c r="N11" s="54"/>
      <c r="O11" s="54"/>
      <c r="P11" s="80">
        <v>8</v>
      </c>
      <c r="Q11" s="51">
        <f t="shared" si="0"/>
        <v>7.9</v>
      </c>
      <c r="R11" s="52" t="str">
        <f t="shared" ref="R11:R76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74" si="4">+IF(OR($H11=0,$I11=0,$J11=0,$K11=0),"Không đủ ĐKDT",IF(AND(P11=0,Q11&gt;=4),"Không đạt",""))</f>
        <v/>
      </c>
      <c r="U11" s="41" t="s">
        <v>1557</v>
      </c>
      <c r="V11" s="71"/>
      <c r="W11" s="4"/>
      <c r="X11" s="43" t="str">
        <f t="shared" si="2"/>
        <v>Đạt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>
      <c r="B12" s="44">
        <v>4</v>
      </c>
      <c r="C12" s="45" t="s">
        <v>315</v>
      </c>
      <c r="D12" s="46" t="s">
        <v>316</v>
      </c>
      <c r="E12" s="47" t="s">
        <v>51</v>
      </c>
      <c r="F12" s="48" t="s">
        <v>317</v>
      </c>
      <c r="G12" s="45" t="s">
        <v>79</v>
      </c>
      <c r="H12" s="82">
        <v>10</v>
      </c>
      <c r="I12" s="49">
        <v>8.5</v>
      </c>
      <c r="J12" s="49" t="s">
        <v>36</v>
      </c>
      <c r="K12" s="49">
        <v>8.5</v>
      </c>
      <c r="L12" s="54"/>
      <c r="M12" s="54"/>
      <c r="N12" s="54"/>
      <c r="O12" s="54"/>
      <c r="P12" s="80">
        <v>8</v>
      </c>
      <c r="Q12" s="51">
        <f t="shared" si="0"/>
        <v>8.4</v>
      </c>
      <c r="R12" s="52" t="str">
        <f t="shared" si="3"/>
        <v>B+</v>
      </c>
      <c r="S12" s="53" t="str">
        <f t="shared" si="1"/>
        <v>Khá</v>
      </c>
      <c r="T12" s="41" t="str">
        <f t="shared" si="4"/>
        <v/>
      </c>
      <c r="U12" s="41" t="s">
        <v>1557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>
      <c r="B13" s="44">
        <v>5</v>
      </c>
      <c r="C13" s="45" t="s">
        <v>318</v>
      </c>
      <c r="D13" s="46" t="s">
        <v>319</v>
      </c>
      <c r="E13" s="47" t="s">
        <v>51</v>
      </c>
      <c r="F13" s="48" t="s">
        <v>320</v>
      </c>
      <c r="G13" s="45" t="s">
        <v>140</v>
      </c>
      <c r="H13" s="82">
        <v>8</v>
      </c>
      <c r="I13" s="49">
        <v>6</v>
      </c>
      <c r="J13" s="49" t="s">
        <v>36</v>
      </c>
      <c r="K13" s="49">
        <v>6</v>
      </c>
      <c r="L13" s="54"/>
      <c r="M13" s="54"/>
      <c r="N13" s="54"/>
      <c r="O13" s="54"/>
      <c r="P13" s="80">
        <v>7</v>
      </c>
      <c r="Q13" s="51">
        <f t="shared" si="0"/>
        <v>6.8</v>
      </c>
      <c r="R13" s="52" t="str">
        <f t="shared" si="3"/>
        <v>C+</v>
      </c>
      <c r="S13" s="53" t="str">
        <f t="shared" si="1"/>
        <v>Trung bình</v>
      </c>
      <c r="T13" s="41" t="str">
        <f t="shared" si="4"/>
        <v/>
      </c>
      <c r="U13" s="41" t="s">
        <v>1557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>
      <c r="B14" s="44">
        <v>6</v>
      </c>
      <c r="C14" s="45" t="s">
        <v>321</v>
      </c>
      <c r="D14" s="46" t="s">
        <v>322</v>
      </c>
      <c r="E14" s="47" t="s">
        <v>323</v>
      </c>
      <c r="F14" s="48" t="s">
        <v>324</v>
      </c>
      <c r="G14" s="45" t="s">
        <v>61</v>
      </c>
      <c r="H14" s="82">
        <v>10</v>
      </c>
      <c r="I14" s="49">
        <v>7</v>
      </c>
      <c r="J14" s="49" t="s">
        <v>36</v>
      </c>
      <c r="K14" s="49">
        <v>7</v>
      </c>
      <c r="L14" s="54"/>
      <c r="M14" s="54"/>
      <c r="N14" s="54"/>
      <c r="O14" s="54"/>
      <c r="P14" s="80">
        <v>8</v>
      </c>
      <c r="Q14" s="51">
        <f t="shared" si="0"/>
        <v>7.9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1557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>
      <c r="B15" s="44">
        <v>7</v>
      </c>
      <c r="C15" s="45" t="s">
        <v>325</v>
      </c>
      <c r="D15" s="46" t="s">
        <v>310</v>
      </c>
      <c r="E15" s="47" t="s">
        <v>326</v>
      </c>
      <c r="F15" s="48" t="s">
        <v>327</v>
      </c>
      <c r="G15" s="45" t="s">
        <v>131</v>
      </c>
      <c r="H15" s="82">
        <v>9</v>
      </c>
      <c r="I15" s="49">
        <v>6</v>
      </c>
      <c r="J15" s="49" t="s">
        <v>36</v>
      </c>
      <c r="K15" s="49">
        <v>6</v>
      </c>
      <c r="L15" s="54"/>
      <c r="M15" s="54"/>
      <c r="N15" s="54"/>
      <c r="O15" s="54"/>
      <c r="P15" s="80">
        <v>7</v>
      </c>
      <c r="Q15" s="51">
        <f t="shared" si="0"/>
        <v>6.9</v>
      </c>
      <c r="R15" s="52" t="str">
        <f t="shared" si="3"/>
        <v>C+</v>
      </c>
      <c r="S15" s="53" t="str">
        <f t="shared" si="1"/>
        <v>Trung bình</v>
      </c>
      <c r="T15" s="41" t="str">
        <f t="shared" si="4"/>
        <v/>
      </c>
      <c r="U15" s="41" t="s">
        <v>1557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>
      <c r="B16" s="44">
        <v>8</v>
      </c>
      <c r="C16" s="45" t="s">
        <v>328</v>
      </c>
      <c r="D16" s="46" t="s">
        <v>92</v>
      </c>
      <c r="E16" s="47" t="s">
        <v>329</v>
      </c>
      <c r="F16" s="48" t="s">
        <v>330</v>
      </c>
      <c r="G16" s="45" t="s">
        <v>79</v>
      </c>
      <c r="H16" s="82">
        <v>10</v>
      </c>
      <c r="I16" s="49">
        <v>8.5</v>
      </c>
      <c r="J16" s="49" t="s">
        <v>36</v>
      </c>
      <c r="K16" s="49">
        <v>8.5</v>
      </c>
      <c r="L16" s="54"/>
      <c r="M16" s="54"/>
      <c r="N16" s="54"/>
      <c r="O16" s="54"/>
      <c r="P16" s="80">
        <v>7</v>
      </c>
      <c r="Q16" s="51">
        <f t="shared" si="0"/>
        <v>7.8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1557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>
      <c r="B17" s="44">
        <v>9</v>
      </c>
      <c r="C17" s="45" t="s">
        <v>331</v>
      </c>
      <c r="D17" s="46" t="s">
        <v>332</v>
      </c>
      <c r="E17" s="47" t="s">
        <v>333</v>
      </c>
      <c r="F17" s="48" t="s">
        <v>334</v>
      </c>
      <c r="G17" s="45" t="s">
        <v>53</v>
      </c>
      <c r="H17" s="82">
        <v>10</v>
      </c>
      <c r="I17" s="49">
        <v>5</v>
      </c>
      <c r="J17" s="49" t="s">
        <v>36</v>
      </c>
      <c r="K17" s="49">
        <v>5</v>
      </c>
      <c r="L17" s="54"/>
      <c r="M17" s="54"/>
      <c r="N17" s="54"/>
      <c r="O17" s="54"/>
      <c r="P17" s="80">
        <v>8</v>
      </c>
      <c r="Q17" s="51">
        <f t="shared" si="0"/>
        <v>7.3</v>
      </c>
      <c r="R17" s="52" t="str">
        <f t="shared" si="3"/>
        <v>B</v>
      </c>
      <c r="S17" s="53" t="str">
        <f t="shared" si="1"/>
        <v>Khá</v>
      </c>
      <c r="T17" s="41" t="str">
        <f t="shared" si="4"/>
        <v/>
      </c>
      <c r="U17" s="41" t="s">
        <v>1557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>
      <c r="B18" s="44">
        <v>10</v>
      </c>
      <c r="C18" s="45" t="s">
        <v>335</v>
      </c>
      <c r="D18" s="46" t="s">
        <v>181</v>
      </c>
      <c r="E18" s="47" t="s">
        <v>336</v>
      </c>
      <c r="F18" s="48" t="s">
        <v>337</v>
      </c>
      <c r="G18" s="45" t="s">
        <v>135</v>
      </c>
      <c r="H18" s="82">
        <v>8</v>
      </c>
      <c r="I18" s="49">
        <v>7</v>
      </c>
      <c r="J18" s="49" t="s">
        <v>36</v>
      </c>
      <c r="K18" s="49">
        <v>7</v>
      </c>
      <c r="L18" s="54"/>
      <c r="M18" s="54"/>
      <c r="N18" s="54"/>
      <c r="O18" s="54"/>
      <c r="P18" s="80">
        <v>7</v>
      </c>
      <c r="Q18" s="51">
        <f t="shared" si="0"/>
        <v>7.1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1557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>
      <c r="B19" s="44">
        <v>11</v>
      </c>
      <c r="C19" s="45" t="s">
        <v>338</v>
      </c>
      <c r="D19" s="46" t="s">
        <v>316</v>
      </c>
      <c r="E19" s="47" t="s">
        <v>339</v>
      </c>
      <c r="F19" s="48" t="s">
        <v>340</v>
      </c>
      <c r="G19" s="45" t="s">
        <v>57</v>
      </c>
      <c r="H19" s="82">
        <v>10</v>
      </c>
      <c r="I19" s="49">
        <v>4</v>
      </c>
      <c r="J19" s="49" t="s">
        <v>36</v>
      </c>
      <c r="K19" s="49">
        <v>4</v>
      </c>
      <c r="L19" s="54"/>
      <c r="M19" s="54"/>
      <c r="N19" s="54"/>
      <c r="O19" s="54"/>
      <c r="P19" s="80">
        <v>8</v>
      </c>
      <c r="Q19" s="51">
        <f t="shared" si="0"/>
        <v>7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1557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>
      <c r="B20" s="44">
        <v>12</v>
      </c>
      <c r="C20" s="45" t="s">
        <v>341</v>
      </c>
      <c r="D20" s="46" t="s">
        <v>342</v>
      </c>
      <c r="E20" s="47" t="s">
        <v>339</v>
      </c>
      <c r="F20" s="48" t="s">
        <v>343</v>
      </c>
      <c r="G20" s="45" t="s">
        <v>53</v>
      </c>
      <c r="H20" s="82">
        <v>0</v>
      </c>
      <c r="I20" s="49">
        <v>0</v>
      </c>
      <c r="J20" s="49" t="s">
        <v>36</v>
      </c>
      <c r="K20" s="49">
        <v>0</v>
      </c>
      <c r="L20" s="54"/>
      <c r="M20" s="54"/>
      <c r="N20" s="54"/>
      <c r="O20" s="54"/>
      <c r="P20" s="80"/>
      <c r="Q20" s="51">
        <f t="shared" si="0"/>
        <v>0</v>
      </c>
      <c r="R20" s="52" t="str">
        <f t="shared" si="3"/>
        <v>F</v>
      </c>
      <c r="S20" s="53" t="str">
        <f t="shared" si="1"/>
        <v>Kém</v>
      </c>
      <c r="T20" s="41" t="str">
        <f t="shared" si="4"/>
        <v>Không đủ ĐKDT</v>
      </c>
      <c r="U20" s="41" t="s">
        <v>1557</v>
      </c>
      <c r="V20" s="71"/>
      <c r="W20" s="4"/>
      <c r="X20" s="43" t="str">
        <f t="shared" si="2"/>
        <v>Học lại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>
      <c r="B21" s="44">
        <v>13</v>
      </c>
      <c r="C21" s="45" t="s">
        <v>344</v>
      </c>
      <c r="D21" s="46" t="s">
        <v>345</v>
      </c>
      <c r="E21" s="47" t="s">
        <v>89</v>
      </c>
      <c r="F21" s="48" t="s">
        <v>153</v>
      </c>
      <c r="G21" s="45" t="s">
        <v>57</v>
      </c>
      <c r="H21" s="82">
        <v>9</v>
      </c>
      <c r="I21" s="49">
        <v>5</v>
      </c>
      <c r="J21" s="49" t="s">
        <v>36</v>
      </c>
      <c r="K21" s="49">
        <v>5</v>
      </c>
      <c r="L21" s="54"/>
      <c r="M21" s="54"/>
      <c r="N21" s="54"/>
      <c r="O21" s="54"/>
      <c r="P21" s="80">
        <v>7</v>
      </c>
      <c r="Q21" s="51">
        <f t="shared" si="0"/>
        <v>6.6</v>
      </c>
      <c r="R21" s="52" t="str">
        <f t="shared" si="3"/>
        <v>C+</v>
      </c>
      <c r="S21" s="53" t="str">
        <f t="shared" si="1"/>
        <v>Trung bình</v>
      </c>
      <c r="T21" s="41" t="str">
        <f t="shared" si="4"/>
        <v/>
      </c>
      <c r="U21" s="41" t="s">
        <v>1557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>
      <c r="B22" s="44">
        <v>14</v>
      </c>
      <c r="C22" s="45" t="s">
        <v>346</v>
      </c>
      <c r="D22" s="46" t="s">
        <v>152</v>
      </c>
      <c r="E22" s="47" t="s">
        <v>347</v>
      </c>
      <c r="F22" s="48" t="s">
        <v>348</v>
      </c>
      <c r="G22" s="45" t="s">
        <v>61</v>
      </c>
      <c r="H22" s="82">
        <v>10</v>
      </c>
      <c r="I22" s="49">
        <v>7</v>
      </c>
      <c r="J22" s="49" t="s">
        <v>36</v>
      </c>
      <c r="K22" s="49">
        <v>7</v>
      </c>
      <c r="L22" s="54"/>
      <c r="M22" s="54"/>
      <c r="N22" s="54"/>
      <c r="O22" s="54"/>
      <c r="P22" s="80">
        <v>8</v>
      </c>
      <c r="Q22" s="51">
        <f t="shared" si="0"/>
        <v>7.9</v>
      </c>
      <c r="R22" s="52" t="str">
        <f t="shared" si="3"/>
        <v>B</v>
      </c>
      <c r="S22" s="53" t="str">
        <f t="shared" si="1"/>
        <v>Khá</v>
      </c>
      <c r="T22" s="41" t="str">
        <f t="shared" si="4"/>
        <v/>
      </c>
      <c r="U22" s="41" t="s">
        <v>1557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>
      <c r="B23" s="44">
        <v>15</v>
      </c>
      <c r="C23" s="45" t="s">
        <v>349</v>
      </c>
      <c r="D23" s="46" t="s">
        <v>92</v>
      </c>
      <c r="E23" s="47" t="s">
        <v>350</v>
      </c>
      <c r="F23" s="48" t="s">
        <v>235</v>
      </c>
      <c r="G23" s="45" t="s">
        <v>236</v>
      </c>
      <c r="H23" s="82">
        <v>10</v>
      </c>
      <c r="I23" s="49">
        <v>8</v>
      </c>
      <c r="J23" s="49" t="s">
        <v>36</v>
      </c>
      <c r="K23" s="49">
        <v>8</v>
      </c>
      <c r="L23" s="54"/>
      <c r="M23" s="54"/>
      <c r="N23" s="54"/>
      <c r="O23" s="54"/>
      <c r="P23" s="80">
        <v>8</v>
      </c>
      <c r="Q23" s="51">
        <f t="shared" si="0"/>
        <v>8.1999999999999993</v>
      </c>
      <c r="R23" s="52" t="str">
        <f t="shared" si="3"/>
        <v>B+</v>
      </c>
      <c r="S23" s="53" t="str">
        <f t="shared" si="1"/>
        <v>Khá</v>
      </c>
      <c r="T23" s="41" t="str">
        <f t="shared" si="4"/>
        <v/>
      </c>
      <c r="U23" s="41" t="s">
        <v>1557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>
      <c r="B24" s="44">
        <v>16</v>
      </c>
      <c r="C24" s="45" t="s">
        <v>351</v>
      </c>
      <c r="D24" s="46" t="s">
        <v>352</v>
      </c>
      <c r="E24" s="47" t="s">
        <v>100</v>
      </c>
      <c r="F24" s="48" t="s">
        <v>353</v>
      </c>
      <c r="G24" s="45" t="s">
        <v>79</v>
      </c>
      <c r="H24" s="82">
        <v>10</v>
      </c>
      <c r="I24" s="49">
        <v>8.5</v>
      </c>
      <c r="J24" s="49" t="s">
        <v>36</v>
      </c>
      <c r="K24" s="49">
        <v>8.5</v>
      </c>
      <c r="L24" s="54"/>
      <c r="M24" s="54"/>
      <c r="N24" s="54"/>
      <c r="O24" s="54"/>
      <c r="P24" s="80">
        <v>8</v>
      </c>
      <c r="Q24" s="51">
        <f t="shared" si="0"/>
        <v>8.4</v>
      </c>
      <c r="R24" s="52" t="str">
        <f t="shared" si="3"/>
        <v>B+</v>
      </c>
      <c r="S24" s="53" t="str">
        <f t="shared" si="1"/>
        <v>Khá</v>
      </c>
      <c r="T24" s="41" t="str">
        <f t="shared" si="4"/>
        <v/>
      </c>
      <c r="U24" s="41" t="s">
        <v>1557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>
      <c r="B25" s="44">
        <v>17</v>
      </c>
      <c r="C25" s="45" t="s">
        <v>354</v>
      </c>
      <c r="D25" s="46" t="s">
        <v>92</v>
      </c>
      <c r="E25" s="47" t="s">
        <v>355</v>
      </c>
      <c r="F25" s="48" t="s">
        <v>356</v>
      </c>
      <c r="G25" s="45" t="s">
        <v>79</v>
      </c>
      <c r="H25" s="82">
        <v>10</v>
      </c>
      <c r="I25" s="49">
        <v>8.5</v>
      </c>
      <c r="J25" s="49" t="s">
        <v>36</v>
      </c>
      <c r="K25" s="49">
        <v>8.5</v>
      </c>
      <c r="L25" s="54"/>
      <c r="M25" s="54"/>
      <c r="N25" s="54"/>
      <c r="O25" s="54"/>
      <c r="P25" s="80">
        <v>7</v>
      </c>
      <c r="Q25" s="51">
        <f t="shared" si="0"/>
        <v>7.8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1557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>
      <c r="B26" s="44">
        <v>18</v>
      </c>
      <c r="C26" s="45" t="s">
        <v>357</v>
      </c>
      <c r="D26" s="46" t="s">
        <v>67</v>
      </c>
      <c r="E26" s="47" t="s">
        <v>108</v>
      </c>
      <c r="F26" s="48" t="s">
        <v>358</v>
      </c>
      <c r="G26" s="45" t="s">
        <v>53</v>
      </c>
      <c r="H26" s="82">
        <v>8</v>
      </c>
      <c r="I26" s="49">
        <v>3</v>
      </c>
      <c r="J26" s="49" t="s">
        <v>36</v>
      </c>
      <c r="K26" s="49">
        <v>3</v>
      </c>
      <c r="L26" s="54"/>
      <c r="M26" s="54"/>
      <c r="N26" s="54"/>
      <c r="O26" s="54"/>
      <c r="P26" s="80">
        <v>0</v>
      </c>
      <c r="Q26" s="51">
        <f t="shared" si="0"/>
        <v>1.7</v>
      </c>
      <c r="R26" s="52" t="str">
        <f t="shared" si="3"/>
        <v>F</v>
      </c>
      <c r="S26" s="53" t="str">
        <f t="shared" si="1"/>
        <v>Kém</v>
      </c>
      <c r="T26" s="41" t="s">
        <v>1561</v>
      </c>
      <c r="U26" s="41" t="s">
        <v>1557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>
      <c r="B27" s="44">
        <v>19</v>
      </c>
      <c r="C27" s="45" t="s">
        <v>359</v>
      </c>
      <c r="D27" s="46" t="s">
        <v>360</v>
      </c>
      <c r="E27" s="47" t="s">
        <v>108</v>
      </c>
      <c r="F27" s="48" t="s">
        <v>78</v>
      </c>
      <c r="G27" s="45" t="s">
        <v>79</v>
      </c>
      <c r="H27" s="82">
        <v>10</v>
      </c>
      <c r="I27" s="49">
        <v>8.5</v>
      </c>
      <c r="J27" s="49" t="s">
        <v>36</v>
      </c>
      <c r="K27" s="49">
        <v>8.5</v>
      </c>
      <c r="L27" s="54"/>
      <c r="M27" s="54"/>
      <c r="N27" s="54"/>
      <c r="O27" s="54"/>
      <c r="P27" s="80">
        <v>7</v>
      </c>
      <c r="Q27" s="51">
        <f t="shared" si="0"/>
        <v>7.8</v>
      </c>
      <c r="R27" s="52" t="str">
        <f t="shared" si="3"/>
        <v>B</v>
      </c>
      <c r="S27" s="53" t="str">
        <f t="shared" si="1"/>
        <v>Khá</v>
      </c>
      <c r="T27" s="41" t="str">
        <f t="shared" si="4"/>
        <v/>
      </c>
      <c r="U27" s="41" t="s">
        <v>1557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>
      <c r="B28" s="44">
        <v>20</v>
      </c>
      <c r="C28" s="45" t="s">
        <v>361</v>
      </c>
      <c r="D28" s="46" t="s">
        <v>362</v>
      </c>
      <c r="E28" s="47" t="s">
        <v>363</v>
      </c>
      <c r="F28" s="48" t="s">
        <v>364</v>
      </c>
      <c r="G28" s="45" t="s">
        <v>57</v>
      </c>
      <c r="H28" s="82">
        <v>8</v>
      </c>
      <c r="I28" s="49">
        <v>4</v>
      </c>
      <c r="J28" s="49" t="s">
        <v>36</v>
      </c>
      <c r="K28" s="49">
        <v>4</v>
      </c>
      <c r="L28" s="54"/>
      <c r="M28" s="54"/>
      <c r="N28" s="54"/>
      <c r="O28" s="54"/>
      <c r="P28" s="80">
        <v>7</v>
      </c>
      <c r="Q28" s="51">
        <f t="shared" si="0"/>
        <v>6.2</v>
      </c>
      <c r="R28" s="52" t="str">
        <f t="shared" si="3"/>
        <v>C</v>
      </c>
      <c r="S28" s="53" t="str">
        <f t="shared" si="1"/>
        <v>Trung bình</v>
      </c>
      <c r="T28" s="41" t="str">
        <f t="shared" si="4"/>
        <v/>
      </c>
      <c r="U28" s="41" t="s">
        <v>1557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>
      <c r="B29" s="44">
        <v>21</v>
      </c>
      <c r="C29" s="45" t="s">
        <v>365</v>
      </c>
      <c r="D29" s="46" t="s">
        <v>99</v>
      </c>
      <c r="E29" s="47" t="s">
        <v>363</v>
      </c>
      <c r="F29" s="48" t="s">
        <v>69</v>
      </c>
      <c r="G29" s="45" t="s">
        <v>65</v>
      </c>
      <c r="H29" s="82">
        <v>10</v>
      </c>
      <c r="I29" s="49">
        <v>5</v>
      </c>
      <c r="J29" s="49" t="s">
        <v>36</v>
      </c>
      <c r="K29" s="49">
        <v>5</v>
      </c>
      <c r="L29" s="54"/>
      <c r="M29" s="54"/>
      <c r="N29" s="54"/>
      <c r="O29" s="54"/>
      <c r="P29" s="80">
        <v>8</v>
      </c>
      <c r="Q29" s="51">
        <f t="shared" si="0"/>
        <v>7.3</v>
      </c>
      <c r="R29" s="52" t="str">
        <f t="shared" si="3"/>
        <v>B</v>
      </c>
      <c r="S29" s="53" t="str">
        <f t="shared" si="1"/>
        <v>Khá</v>
      </c>
      <c r="T29" s="41" t="str">
        <f t="shared" si="4"/>
        <v/>
      </c>
      <c r="U29" s="41" t="s">
        <v>1557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>
      <c r="B30" s="44">
        <v>22</v>
      </c>
      <c r="C30" s="45" t="s">
        <v>366</v>
      </c>
      <c r="D30" s="46" t="s">
        <v>367</v>
      </c>
      <c r="E30" s="47" t="s">
        <v>368</v>
      </c>
      <c r="F30" s="48" t="s">
        <v>369</v>
      </c>
      <c r="G30" s="45" t="s">
        <v>236</v>
      </c>
      <c r="H30" s="82">
        <v>10</v>
      </c>
      <c r="I30" s="49">
        <v>2</v>
      </c>
      <c r="J30" s="49" t="s">
        <v>36</v>
      </c>
      <c r="K30" s="49">
        <v>2</v>
      </c>
      <c r="L30" s="54"/>
      <c r="M30" s="54"/>
      <c r="N30" s="54"/>
      <c r="O30" s="54"/>
      <c r="P30" s="80">
        <v>7</v>
      </c>
      <c r="Q30" s="51">
        <f t="shared" si="0"/>
        <v>5.8</v>
      </c>
      <c r="R30" s="52" t="str">
        <f t="shared" si="3"/>
        <v>C</v>
      </c>
      <c r="S30" s="53" t="str">
        <f t="shared" si="1"/>
        <v>Trung bình</v>
      </c>
      <c r="T30" s="41" t="str">
        <f t="shared" si="4"/>
        <v/>
      </c>
      <c r="U30" s="41" t="s">
        <v>1557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>
      <c r="B31" s="44">
        <v>23</v>
      </c>
      <c r="C31" s="45" t="s">
        <v>370</v>
      </c>
      <c r="D31" s="46" t="s">
        <v>319</v>
      </c>
      <c r="E31" s="47" t="s">
        <v>125</v>
      </c>
      <c r="F31" s="48" t="s">
        <v>371</v>
      </c>
      <c r="G31" s="45" t="s">
        <v>79</v>
      </c>
      <c r="H31" s="82">
        <v>10</v>
      </c>
      <c r="I31" s="49">
        <v>8</v>
      </c>
      <c r="J31" s="49" t="s">
        <v>36</v>
      </c>
      <c r="K31" s="49">
        <v>8</v>
      </c>
      <c r="L31" s="54"/>
      <c r="M31" s="54"/>
      <c r="N31" s="54"/>
      <c r="O31" s="54"/>
      <c r="P31" s="80">
        <v>6</v>
      </c>
      <c r="Q31" s="51">
        <f t="shared" si="0"/>
        <v>7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1557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>
      <c r="B32" s="44">
        <v>24</v>
      </c>
      <c r="C32" s="45" t="s">
        <v>372</v>
      </c>
      <c r="D32" s="46" t="s">
        <v>373</v>
      </c>
      <c r="E32" s="47" t="s">
        <v>374</v>
      </c>
      <c r="F32" s="48" t="s">
        <v>375</v>
      </c>
      <c r="G32" s="45" t="s">
        <v>57</v>
      </c>
      <c r="H32" s="82">
        <v>10</v>
      </c>
      <c r="I32" s="49">
        <v>4</v>
      </c>
      <c r="J32" s="49" t="s">
        <v>36</v>
      </c>
      <c r="K32" s="49">
        <v>4</v>
      </c>
      <c r="L32" s="54"/>
      <c r="M32" s="54"/>
      <c r="N32" s="54"/>
      <c r="O32" s="54"/>
      <c r="P32" s="80">
        <v>8</v>
      </c>
      <c r="Q32" s="51">
        <f t="shared" si="0"/>
        <v>7</v>
      </c>
      <c r="R32" s="52" t="str">
        <f t="shared" si="3"/>
        <v>B</v>
      </c>
      <c r="S32" s="53" t="str">
        <f t="shared" si="1"/>
        <v>Khá</v>
      </c>
      <c r="T32" s="41" t="str">
        <f t="shared" si="4"/>
        <v/>
      </c>
      <c r="U32" s="41" t="s">
        <v>1557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>
      <c r="B33" s="44">
        <v>25</v>
      </c>
      <c r="C33" s="45" t="s">
        <v>376</v>
      </c>
      <c r="D33" s="46" t="s">
        <v>377</v>
      </c>
      <c r="E33" s="47" t="s">
        <v>138</v>
      </c>
      <c r="F33" s="48" t="s">
        <v>378</v>
      </c>
      <c r="G33" s="45" t="s">
        <v>131</v>
      </c>
      <c r="H33" s="82">
        <v>10</v>
      </c>
      <c r="I33" s="49">
        <v>7</v>
      </c>
      <c r="J33" s="49" t="s">
        <v>36</v>
      </c>
      <c r="K33" s="49">
        <v>7</v>
      </c>
      <c r="L33" s="54"/>
      <c r="M33" s="54"/>
      <c r="N33" s="54"/>
      <c r="O33" s="54"/>
      <c r="P33" s="80">
        <v>7</v>
      </c>
      <c r="Q33" s="51">
        <f t="shared" si="0"/>
        <v>7.3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1557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>
      <c r="B34" s="44">
        <v>26</v>
      </c>
      <c r="C34" s="45" t="s">
        <v>379</v>
      </c>
      <c r="D34" s="46" t="s">
        <v>380</v>
      </c>
      <c r="E34" s="47" t="s">
        <v>138</v>
      </c>
      <c r="F34" s="48" t="s">
        <v>381</v>
      </c>
      <c r="G34" s="45" t="s">
        <v>79</v>
      </c>
      <c r="H34" s="82">
        <v>10</v>
      </c>
      <c r="I34" s="49">
        <v>8</v>
      </c>
      <c r="J34" s="49" t="s">
        <v>36</v>
      </c>
      <c r="K34" s="49">
        <v>8</v>
      </c>
      <c r="L34" s="54"/>
      <c r="M34" s="54"/>
      <c r="N34" s="54"/>
      <c r="O34" s="54"/>
      <c r="P34" s="80">
        <v>8</v>
      </c>
      <c r="Q34" s="51">
        <f t="shared" si="0"/>
        <v>8.1999999999999993</v>
      </c>
      <c r="R34" s="52" t="str">
        <f t="shared" si="3"/>
        <v>B+</v>
      </c>
      <c r="S34" s="53" t="str">
        <f t="shared" si="1"/>
        <v>Khá</v>
      </c>
      <c r="T34" s="41" t="str">
        <f t="shared" si="4"/>
        <v/>
      </c>
      <c r="U34" s="41" t="s">
        <v>1557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>
      <c r="B35" s="44">
        <v>27</v>
      </c>
      <c r="C35" s="45" t="s">
        <v>382</v>
      </c>
      <c r="D35" s="46" t="s">
        <v>383</v>
      </c>
      <c r="E35" s="47" t="s">
        <v>146</v>
      </c>
      <c r="F35" s="48" t="s">
        <v>122</v>
      </c>
      <c r="G35" s="45" t="s">
        <v>140</v>
      </c>
      <c r="H35" s="82">
        <v>10</v>
      </c>
      <c r="I35" s="49">
        <v>2</v>
      </c>
      <c r="J35" s="49" t="s">
        <v>36</v>
      </c>
      <c r="K35" s="49">
        <v>2</v>
      </c>
      <c r="L35" s="54"/>
      <c r="M35" s="54"/>
      <c r="N35" s="54"/>
      <c r="O35" s="54"/>
      <c r="P35" s="80">
        <v>7</v>
      </c>
      <c r="Q35" s="51">
        <f t="shared" si="0"/>
        <v>5.8</v>
      </c>
      <c r="R35" s="52" t="str">
        <f t="shared" si="3"/>
        <v>C</v>
      </c>
      <c r="S35" s="53" t="str">
        <f t="shared" si="1"/>
        <v>Trung bình</v>
      </c>
      <c r="T35" s="41" t="str">
        <f t="shared" si="4"/>
        <v/>
      </c>
      <c r="U35" s="41" t="s">
        <v>1557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>
      <c r="B36" s="44">
        <v>28</v>
      </c>
      <c r="C36" s="45" t="s">
        <v>384</v>
      </c>
      <c r="D36" s="46" t="s">
        <v>385</v>
      </c>
      <c r="E36" s="47" t="s">
        <v>386</v>
      </c>
      <c r="F36" s="48" t="s">
        <v>387</v>
      </c>
      <c r="G36" s="45" t="s">
        <v>57</v>
      </c>
      <c r="H36" s="82">
        <v>10</v>
      </c>
      <c r="I36" s="49">
        <v>4</v>
      </c>
      <c r="J36" s="49" t="s">
        <v>36</v>
      </c>
      <c r="K36" s="49">
        <v>4</v>
      </c>
      <c r="L36" s="54"/>
      <c r="M36" s="54"/>
      <c r="N36" s="54"/>
      <c r="O36" s="54"/>
      <c r="P36" s="80">
        <v>8</v>
      </c>
      <c r="Q36" s="51">
        <f t="shared" si="0"/>
        <v>7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1557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>
      <c r="B37" s="44">
        <v>29</v>
      </c>
      <c r="C37" s="45" t="s">
        <v>388</v>
      </c>
      <c r="D37" s="46" t="s">
        <v>159</v>
      </c>
      <c r="E37" s="47" t="s">
        <v>156</v>
      </c>
      <c r="F37" s="48" t="s">
        <v>389</v>
      </c>
      <c r="G37" s="45" t="s">
        <v>150</v>
      </c>
      <c r="H37" s="82">
        <v>8</v>
      </c>
      <c r="I37" s="49">
        <v>1</v>
      </c>
      <c r="J37" s="49" t="s">
        <v>36</v>
      </c>
      <c r="K37" s="49">
        <v>1</v>
      </c>
      <c r="L37" s="54"/>
      <c r="M37" s="54"/>
      <c r="N37" s="54"/>
      <c r="O37" s="54"/>
      <c r="P37" s="80">
        <v>8</v>
      </c>
      <c r="Q37" s="51">
        <f t="shared" si="0"/>
        <v>5.9</v>
      </c>
      <c r="R37" s="52" t="str">
        <f t="shared" si="3"/>
        <v>C</v>
      </c>
      <c r="S37" s="53" t="str">
        <f t="shared" si="1"/>
        <v>Trung bình</v>
      </c>
      <c r="T37" s="41" t="str">
        <f t="shared" si="4"/>
        <v/>
      </c>
      <c r="U37" s="41" t="s">
        <v>1557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>
      <c r="B38" s="44">
        <v>30</v>
      </c>
      <c r="C38" s="45" t="s">
        <v>390</v>
      </c>
      <c r="D38" s="46" t="s">
        <v>391</v>
      </c>
      <c r="E38" s="47" t="s">
        <v>392</v>
      </c>
      <c r="F38" s="48" t="s">
        <v>393</v>
      </c>
      <c r="G38" s="45" t="s">
        <v>65</v>
      </c>
      <c r="H38" s="82">
        <v>9</v>
      </c>
      <c r="I38" s="49">
        <v>1</v>
      </c>
      <c r="J38" s="49" t="s">
        <v>36</v>
      </c>
      <c r="K38" s="49">
        <v>1</v>
      </c>
      <c r="L38" s="54"/>
      <c r="M38" s="54"/>
      <c r="N38" s="54"/>
      <c r="O38" s="54"/>
      <c r="P38" s="80">
        <v>6</v>
      </c>
      <c r="Q38" s="51">
        <f t="shared" si="0"/>
        <v>4.8</v>
      </c>
      <c r="R38" s="52" t="str">
        <f t="shared" si="3"/>
        <v>D</v>
      </c>
      <c r="S38" s="53" t="str">
        <f t="shared" si="1"/>
        <v>Trung bình yếu</v>
      </c>
      <c r="T38" s="41" t="str">
        <f t="shared" si="4"/>
        <v/>
      </c>
      <c r="U38" s="41" t="s">
        <v>1557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>
      <c r="B39" s="44">
        <v>31</v>
      </c>
      <c r="C39" s="45" t="s">
        <v>394</v>
      </c>
      <c r="D39" s="46" t="s">
        <v>395</v>
      </c>
      <c r="E39" s="47" t="s">
        <v>396</v>
      </c>
      <c r="F39" s="48" t="s">
        <v>93</v>
      </c>
      <c r="G39" s="45" t="s">
        <v>70</v>
      </c>
      <c r="H39" s="82">
        <v>9</v>
      </c>
      <c r="I39" s="49">
        <v>1</v>
      </c>
      <c r="J39" s="49" t="s">
        <v>36</v>
      </c>
      <c r="K39" s="49">
        <v>1</v>
      </c>
      <c r="L39" s="54"/>
      <c r="M39" s="54"/>
      <c r="N39" s="54"/>
      <c r="O39" s="54"/>
      <c r="P39" s="80">
        <v>7</v>
      </c>
      <c r="Q39" s="51">
        <f t="shared" si="0"/>
        <v>5.4</v>
      </c>
      <c r="R39" s="52" t="str">
        <f t="shared" si="3"/>
        <v>D+</v>
      </c>
      <c r="S39" s="53" t="str">
        <f t="shared" si="1"/>
        <v>Trung bình yếu</v>
      </c>
      <c r="T39" s="41" t="str">
        <f t="shared" si="4"/>
        <v/>
      </c>
      <c r="U39" s="41" t="s">
        <v>1557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>
      <c r="B40" s="44">
        <v>32</v>
      </c>
      <c r="C40" s="45" t="s">
        <v>397</v>
      </c>
      <c r="D40" s="46" t="s">
        <v>398</v>
      </c>
      <c r="E40" s="47" t="s">
        <v>178</v>
      </c>
      <c r="F40" s="48" t="s">
        <v>399</v>
      </c>
      <c r="G40" s="45" t="s">
        <v>79</v>
      </c>
      <c r="H40" s="82">
        <v>10</v>
      </c>
      <c r="I40" s="49">
        <v>8</v>
      </c>
      <c r="J40" s="49" t="s">
        <v>36</v>
      </c>
      <c r="K40" s="49">
        <v>8</v>
      </c>
      <c r="L40" s="54"/>
      <c r="M40" s="54"/>
      <c r="N40" s="54"/>
      <c r="O40" s="54"/>
      <c r="P40" s="80">
        <v>8</v>
      </c>
      <c r="Q40" s="51">
        <f t="shared" si="0"/>
        <v>8.1999999999999993</v>
      </c>
      <c r="R40" s="52" t="str">
        <f t="shared" si="3"/>
        <v>B+</v>
      </c>
      <c r="S40" s="53" t="str">
        <f t="shared" si="1"/>
        <v>Khá</v>
      </c>
      <c r="T40" s="41" t="str">
        <f t="shared" si="4"/>
        <v/>
      </c>
      <c r="U40" s="41" t="s">
        <v>1557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>
      <c r="B41" s="44">
        <v>33</v>
      </c>
      <c r="C41" s="45" t="s">
        <v>400</v>
      </c>
      <c r="D41" s="46" t="s">
        <v>401</v>
      </c>
      <c r="E41" s="47" t="s">
        <v>178</v>
      </c>
      <c r="F41" s="48" t="s">
        <v>402</v>
      </c>
      <c r="G41" s="45" t="s">
        <v>403</v>
      </c>
      <c r="H41" s="82">
        <v>0</v>
      </c>
      <c r="I41" s="49">
        <v>0</v>
      </c>
      <c r="J41" s="49" t="s">
        <v>36</v>
      </c>
      <c r="K41" s="49">
        <v>0</v>
      </c>
      <c r="L41" s="54"/>
      <c r="M41" s="54"/>
      <c r="N41" s="54"/>
      <c r="O41" s="54"/>
      <c r="P41" s="80"/>
      <c r="Q41" s="51">
        <f t="shared" si="0"/>
        <v>0</v>
      </c>
      <c r="R41" s="52" t="str">
        <f t="shared" si="3"/>
        <v>F</v>
      </c>
      <c r="S41" s="53" t="str">
        <f t="shared" si="1"/>
        <v>Kém</v>
      </c>
      <c r="T41" s="41" t="str">
        <f t="shared" si="4"/>
        <v>Không đủ ĐKDT</v>
      </c>
      <c r="U41" s="41" t="s">
        <v>1557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>
      <c r="B42" s="44">
        <v>34</v>
      </c>
      <c r="C42" s="45" t="s">
        <v>404</v>
      </c>
      <c r="D42" s="46" t="s">
        <v>405</v>
      </c>
      <c r="E42" s="47" t="s">
        <v>185</v>
      </c>
      <c r="F42" s="48" t="s">
        <v>406</v>
      </c>
      <c r="G42" s="45" t="s">
        <v>407</v>
      </c>
      <c r="H42" s="82">
        <v>8</v>
      </c>
      <c r="I42" s="49">
        <v>3</v>
      </c>
      <c r="J42" s="49" t="s">
        <v>36</v>
      </c>
      <c r="K42" s="49">
        <v>3</v>
      </c>
      <c r="L42" s="54"/>
      <c r="M42" s="54"/>
      <c r="N42" s="54"/>
      <c r="O42" s="54"/>
      <c r="P42" s="80">
        <v>2</v>
      </c>
      <c r="Q42" s="51">
        <f t="shared" si="0"/>
        <v>2.9</v>
      </c>
      <c r="R42" s="52" t="str">
        <f t="shared" si="3"/>
        <v>F</v>
      </c>
      <c r="S42" s="53" t="str">
        <f t="shared" si="1"/>
        <v>Kém</v>
      </c>
      <c r="T42" s="41" t="str">
        <f t="shared" si="4"/>
        <v/>
      </c>
      <c r="U42" s="41" t="s">
        <v>1557</v>
      </c>
      <c r="V42" s="71"/>
      <c r="W42" s="4"/>
      <c r="X42" s="43" t="str">
        <f t="shared" si="2"/>
        <v>Học lại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>
      <c r="B43" s="44">
        <v>35</v>
      </c>
      <c r="C43" s="45" t="s">
        <v>408</v>
      </c>
      <c r="D43" s="46" t="s">
        <v>409</v>
      </c>
      <c r="E43" s="47" t="s">
        <v>185</v>
      </c>
      <c r="F43" s="48" t="s">
        <v>410</v>
      </c>
      <c r="G43" s="45" t="s">
        <v>131</v>
      </c>
      <c r="H43" s="82">
        <v>10</v>
      </c>
      <c r="I43" s="49">
        <v>1</v>
      </c>
      <c r="J43" s="49" t="s">
        <v>36</v>
      </c>
      <c r="K43" s="49">
        <v>1</v>
      </c>
      <c r="L43" s="54"/>
      <c r="M43" s="54"/>
      <c r="N43" s="54"/>
      <c r="O43" s="54"/>
      <c r="P43" s="80">
        <v>7</v>
      </c>
      <c r="Q43" s="51">
        <f t="shared" si="0"/>
        <v>5.5</v>
      </c>
      <c r="R43" s="52" t="str">
        <f t="shared" si="3"/>
        <v>C</v>
      </c>
      <c r="S43" s="53" t="str">
        <f t="shared" si="1"/>
        <v>Trung bình</v>
      </c>
      <c r="T43" s="41" t="str">
        <f t="shared" si="4"/>
        <v/>
      </c>
      <c r="U43" s="41" t="s">
        <v>1557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>
      <c r="B44" s="44">
        <v>36</v>
      </c>
      <c r="C44" s="45" t="s">
        <v>411</v>
      </c>
      <c r="D44" s="46" t="s">
        <v>412</v>
      </c>
      <c r="E44" s="47" t="s">
        <v>185</v>
      </c>
      <c r="F44" s="48" t="s">
        <v>413</v>
      </c>
      <c r="G44" s="45" t="s">
        <v>53</v>
      </c>
      <c r="H44" s="82">
        <v>10</v>
      </c>
      <c r="I44" s="49">
        <v>7</v>
      </c>
      <c r="J44" s="49" t="s">
        <v>36</v>
      </c>
      <c r="K44" s="49">
        <v>7</v>
      </c>
      <c r="L44" s="54"/>
      <c r="M44" s="54"/>
      <c r="N44" s="54"/>
      <c r="O44" s="54"/>
      <c r="P44" s="80">
        <v>9</v>
      </c>
      <c r="Q44" s="51">
        <f t="shared" si="0"/>
        <v>8.5</v>
      </c>
      <c r="R44" s="52" t="str">
        <f t="shared" si="3"/>
        <v>A</v>
      </c>
      <c r="S44" s="53" t="str">
        <f t="shared" si="1"/>
        <v>Giỏi</v>
      </c>
      <c r="T44" s="41" t="str">
        <f t="shared" si="4"/>
        <v/>
      </c>
      <c r="U44" s="41" t="s">
        <v>1557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>
      <c r="B45" s="44">
        <v>37</v>
      </c>
      <c r="C45" s="45" t="s">
        <v>414</v>
      </c>
      <c r="D45" s="46" t="s">
        <v>415</v>
      </c>
      <c r="E45" s="47" t="s">
        <v>416</v>
      </c>
      <c r="F45" s="48" t="s">
        <v>324</v>
      </c>
      <c r="G45" s="45" t="s">
        <v>150</v>
      </c>
      <c r="H45" s="82">
        <v>10</v>
      </c>
      <c r="I45" s="49">
        <v>8</v>
      </c>
      <c r="J45" s="49" t="s">
        <v>36</v>
      </c>
      <c r="K45" s="49">
        <v>8</v>
      </c>
      <c r="L45" s="54"/>
      <c r="M45" s="54"/>
      <c r="N45" s="54"/>
      <c r="O45" s="54"/>
      <c r="P45" s="80">
        <v>8</v>
      </c>
      <c r="Q45" s="51">
        <f t="shared" si="0"/>
        <v>8.1999999999999993</v>
      </c>
      <c r="R45" s="52" t="str">
        <f t="shared" si="3"/>
        <v>B+</v>
      </c>
      <c r="S45" s="53" t="str">
        <f t="shared" si="1"/>
        <v>Khá</v>
      </c>
      <c r="T45" s="41" t="str">
        <f t="shared" si="4"/>
        <v/>
      </c>
      <c r="U45" s="41" t="s">
        <v>1557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>
      <c r="B46" s="44">
        <v>38</v>
      </c>
      <c r="C46" s="45" t="s">
        <v>417</v>
      </c>
      <c r="D46" s="46" t="s">
        <v>159</v>
      </c>
      <c r="E46" s="47" t="s">
        <v>207</v>
      </c>
      <c r="F46" s="48" t="s">
        <v>418</v>
      </c>
      <c r="G46" s="45" t="s">
        <v>65</v>
      </c>
      <c r="H46" s="82">
        <v>8</v>
      </c>
      <c r="I46" s="49">
        <v>5</v>
      </c>
      <c r="J46" s="49" t="s">
        <v>36</v>
      </c>
      <c r="K46" s="49">
        <v>5</v>
      </c>
      <c r="L46" s="54"/>
      <c r="M46" s="54"/>
      <c r="N46" s="54"/>
      <c r="O46" s="54"/>
      <c r="P46" s="80">
        <v>7</v>
      </c>
      <c r="Q46" s="51">
        <f t="shared" si="0"/>
        <v>6.5</v>
      </c>
      <c r="R46" s="52" t="str">
        <f t="shared" si="3"/>
        <v>C+</v>
      </c>
      <c r="S46" s="53" t="str">
        <f t="shared" si="1"/>
        <v>Trung bình</v>
      </c>
      <c r="T46" s="41" t="str">
        <f t="shared" si="4"/>
        <v/>
      </c>
      <c r="U46" s="41" t="s">
        <v>1557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>
      <c r="B47" s="44">
        <v>39</v>
      </c>
      <c r="C47" s="45" t="s">
        <v>419</v>
      </c>
      <c r="D47" s="46" t="s">
        <v>420</v>
      </c>
      <c r="E47" s="47" t="s">
        <v>212</v>
      </c>
      <c r="F47" s="48" t="s">
        <v>421</v>
      </c>
      <c r="G47" s="45" t="s">
        <v>135</v>
      </c>
      <c r="H47" s="82">
        <v>6</v>
      </c>
      <c r="I47" s="49">
        <v>1</v>
      </c>
      <c r="J47" s="49" t="s">
        <v>36</v>
      </c>
      <c r="K47" s="49">
        <v>1</v>
      </c>
      <c r="L47" s="54"/>
      <c r="M47" s="54"/>
      <c r="N47" s="54"/>
      <c r="O47" s="54"/>
      <c r="P47" s="80">
        <v>7</v>
      </c>
      <c r="Q47" s="51">
        <f t="shared" si="0"/>
        <v>5.0999999999999996</v>
      </c>
      <c r="R47" s="52" t="str">
        <f t="shared" si="3"/>
        <v>D+</v>
      </c>
      <c r="S47" s="53" t="str">
        <f t="shared" si="1"/>
        <v>Trung bình yếu</v>
      </c>
      <c r="T47" s="41" t="str">
        <f t="shared" si="4"/>
        <v/>
      </c>
      <c r="U47" s="41" t="s">
        <v>1557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>
      <c r="B48" s="44">
        <v>40</v>
      </c>
      <c r="C48" s="45" t="s">
        <v>422</v>
      </c>
      <c r="D48" s="46" t="s">
        <v>423</v>
      </c>
      <c r="E48" s="47" t="s">
        <v>212</v>
      </c>
      <c r="F48" s="48" t="s">
        <v>281</v>
      </c>
      <c r="G48" s="45" t="s">
        <v>150</v>
      </c>
      <c r="H48" s="82">
        <v>10</v>
      </c>
      <c r="I48" s="49">
        <v>7</v>
      </c>
      <c r="J48" s="49" t="s">
        <v>36</v>
      </c>
      <c r="K48" s="49">
        <v>7</v>
      </c>
      <c r="L48" s="54"/>
      <c r="M48" s="54"/>
      <c r="N48" s="54"/>
      <c r="O48" s="54"/>
      <c r="P48" s="80">
        <v>7</v>
      </c>
      <c r="Q48" s="51">
        <f t="shared" si="0"/>
        <v>7.3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1557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>
      <c r="B49" s="44">
        <v>41</v>
      </c>
      <c r="C49" s="45" t="s">
        <v>424</v>
      </c>
      <c r="D49" s="46" t="s">
        <v>425</v>
      </c>
      <c r="E49" s="47" t="s">
        <v>426</v>
      </c>
      <c r="F49" s="48" t="s">
        <v>330</v>
      </c>
      <c r="G49" s="45" t="s">
        <v>150</v>
      </c>
      <c r="H49" s="82">
        <v>8</v>
      </c>
      <c r="I49" s="49">
        <v>1</v>
      </c>
      <c r="J49" s="49" t="s">
        <v>36</v>
      </c>
      <c r="K49" s="49">
        <v>1</v>
      </c>
      <c r="L49" s="54"/>
      <c r="M49" s="54"/>
      <c r="N49" s="54"/>
      <c r="O49" s="54"/>
      <c r="P49" s="80">
        <v>5</v>
      </c>
      <c r="Q49" s="51">
        <f t="shared" si="0"/>
        <v>4.0999999999999996</v>
      </c>
      <c r="R49" s="52" t="str">
        <f t="shared" si="3"/>
        <v>D</v>
      </c>
      <c r="S49" s="53" t="str">
        <f t="shared" si="1"/>
        <v>Trung bình yếu</v>
      </c>
      <c r="T49" s="41" t="str">
        <f t="shared" si="4"/>
        <v/>
      </c>
      <c r="U49" s="41" t="s">
        <v>1557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>
      <c r="B50" s="44">
        <v>42</v>
      </c>
      <c r="C50" s="45" t="s">
        <v>427</v>
      </c>
      <c r="D50" s="46" t="s">
        <v>428</v>
      </c>
      <c r="E50" s="47" t="s">
        <v>426</v>
      </c>
      <c r="F50" s="48" t="s">
        <v>429</v>
      </c>
      <c r="G50" s="45" t="s">
        <v>135</v>
      </c>
      <c r="H50" s="82">
        <v>9</v>
      </c>
      <c r="I50" s="49">
        <v>6</v>
      </c>
      <c r="J50" s="49" t="s">
        <v>36</v>
      </c>
      <c r="K50" s="49">
        <v>6</v>
      </c>
      <c r="L50" s="54"/>
      <c r="M50" s="54"/>
      <c r="N50" s="54"/>
      <c r="O50" s="54"/>
      <c r="P50" s="80">
        <v>4</v>
      </c>
      <c r="Q50" s="51">
        <f t="shared" si="0"/>
        <v>5.0999999999999996</v>
      </c>
      <c r="R50" s="52" t="str">
        <f t="shared" si="3"/>
        <v>D+</v>
      </c>
      <c r="S50" s="53" t="str">
        <f t="shared" si="1"/>
        <v>Trung bình yếu</v>
      </c>
      <c r="T50" s="41" t="str">
        <f t="shared" si="4"/>
        <v/>
      </c>
      <c r="U50" s="41" t="s">
        <v>1557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>
      <c r="B51" s="44">
        <v>43</v>
      </c>
      <c r="C51" s="45" t="s">
        <v>430</v>
      </c>
      <c r="D51" s="46" t="s">
        <v>431</v>
      </c>
      <c r="E51" s="47" t="s">
        <v>432</v>
      </c>
      <c r="F51" s="48" t="s">
        <v>163</v>
      </c>
      <c r="G51" s="45" t="s">
        <v>150</v>
      </c>
      <c r="H51" s="82">
        <v>10</v>
      </c>
      <c r="I51" s="49">
        <v>8</v>
      </c>
      <c r="J51" s="49" t="s">
        <v>36</v>
      </c>
      <c r="K51" s="49">
        <v>8</v>
      </c>
      <c r="L51" s="54"/>
      <c r="M51" s="54"/>
      <c r="N51" s="54"/>
      <c r="O51" s="54"/>
      <c r="P51" s="80">
        <v>8</v>
      </c>
      <c r="Q51" s="51">
        <f t="shared" si="0"/>
        <v>8.1999999999999993</v>
      </c>
      <c r="R51" s="52" t="str">
        <f t="shared" si="3"/>
        <v>B+</v>
      </c>
      <c r="S51" s="53" t="str">
        <f t="shared" si="1"/>
        <v>Khá</v>
      </c>
      <c r="T51" s="41" t="str">
        <f t="shared" si="4"/>
        <v/>
      </c>
      <c r="U51" s="41" t="s">
        <v>1557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>
      <c r="B52" s="44">
        <v>44</v>
      </c>
      <c r="C52" s="45" t="s">
        <v>433</v>
      </c>
      <c r="D52" s="46" t="s">
        <v>92</v>
      </c>
      <c r="E52" s="47" t="s">
        <v>216</v>
      </c>
      <c r="F52" s="48" t="s">
        <v>434</v>
      </c>
      <c r="G52" s="45" t="s">
        <v>57</v>
      </c>
      <c r="H52" s="82">
        <v>10</v>
      </c>
      <c r="I52" s="49">
        <v>4</v>
      </c>
      <c r="J52" s="49" t="s">
        <v>36</v>
      </c>
      <c r="K52" s="49">
        <v>4</v>
      </c>
      <c r="L52" s="54"/>
      <c r="M52" s="54"/>
      <c r="N52" s="54"/>
      <c r="O52" s="54"/>
      <c r="P52" s="80">
        <v>8</v>
      </c>
      <c r="Q52" s="51">
        <f t="shared" si="0"/>
        <v>7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1557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>
      <c r="B53" s="44">
        <v>45</v>
      </c>
      <c r="C53" s="45" t="s">
        <v>435</v>
      </c>
      <c r="D53" s="46" t="s">
        <v>436</v>
      </c>
      <c r="E53" s="47" t="s">
        <v>223</v>
      </c>
      <c r="F53" s="48" t="s">
        <v>437</v>
      </c>
      <c r="G53" s="45" t="s">
        <v>131</v>
      </c>
      <c r="H53" s="82">
        <v>9</v>
      </c>
      <c r="I53" s="49">
        <v>1</v>
      </c>
      <c r="J53" s="49" t="s">
        <v>36</v>
      </c>
      <c r="K53" s="49">
        <v>1</v>
      </c>
      <c r="L53" s="54"/>
      <c r="M53" s="54"/>
      <c r="N53" s="54"/>
      <c r="O53" s="54"/>
      <c r="P53" s="80">
        <v>7</v>
      </c>
      <c r="Q53" s="51">
        <f t="shared" si="0"/>
        <v>5.4</v>
      </c>
      <c r="R53" s="52" t="str">
        <f t="shared" si="3"/>
        <v>D+</v>
      </c>
      <c r="S53" s="53" t="str">
        <f t="shared" si="1"/>
        <v>Trung bình yếu</v>
      </c>
      <c r="T53" s="41" t="str">
        <f t="shared" si="4"/>
        <v/>
      </c>
      <c r="U53" s="41" t="s">
        <v>1557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>
      <c r="B54" s="44">
        <v>46</v>
      </c>
      <c r="C54" s="45" t="s">
        <v>438</v>
      </c>
      <c r="D54" s="46" t="s">
        <v>439</v>
      </c>
      <c r="E54" s="47" t="s">
        <v>440</v>
      </c>
      <c r="F54" s="48" t="s">
        <v>441</v>
      </c>
      <c r="G54" s="45" t="s">
        <v>70</v>
      </c>
      <c r="H54" s="82">
        <v>10</v>
      </c>
      <c r="I54" s="49">
        <v>5</v>
      </c>
      <c r="J54" s="49" t="s">
        <v>36</v>
      </c>
      <c r="K54" s="49">
        <v>5</v>
      </c>
      <c r="L54" s="54"/>
      <c r="M54" s="54"/>
      <c r="N54" s="54"/>
      <c r="O54" s="54"/>
      <c r="P54" s="80">
        <v>8</v>
      </c>
      <c r="Q54" s="51">
        <f t="shared" si="0"/>
        <v>7.3</v>
      </c>
      <c r="R54" s="52" t="str">
        <f t="shared" si="3"/>
        <v>B</v>
      </c>
      <c r="S54" s="53" t="str">
        <f t="shared" si="1"/>
        <v>Khá</v>
      </c>
      <c r="T54" s="41" t="str">
        <f t="shared" si="4"/>
        <v/>
      </c>
      <c r="U54" s="41" t="s">
        <v>1557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>
      <c r="B55" s="44">
        <v>47</v>
      </c>
      <c r="C55" s="45" t="s">
        <v>442</v>
      </c>
      <c r="D55" s="46" t="s">
        <v>443</v>
      </c>
      <c r="E55" s="47" t="s">
        <v>444</v>
      </c>
      <c r="F55" s="48" t="s">
        <v>445</v>
      </c>
      <c r="G55" s="45" t="s">
        <v>65</v>
      </c>
      <c r="H55" s="82">
        <v>8</v>
      </c>
      <c r="I55" s="49">
        <v>5</v>
      </c>
      <c r="J55" s="49" t="s">
        <v>36</v>
      </c>
      <c r="K55" s="49">
        <v>5</v>
      </c>
      <c r="L55" s="54"/>
      <c r="M55" s="54"/>
      <c r="N55" s="54"/>
      <c r="O55" s="54"/>
      <c r="P55" s="80">
        <v>8</v>
      </c>
      <c r="Q55" s="51">
        <f t="shared" si="0"/>
        <v>7.1</v>
      </c>
      <c r="R55" s="52" t="str">
        <f t="shared" si="3"/>
        <v>B</v>
      </c>
      <c r="S55" s="53" t="str">
        <f t="shared" si="1"/>
        <v>Khá</v>
      </c>
      <c r="T55" s="41" t="str">
        <f t="shared" si="4"/>
        <v/>
      </c>
      <c r="U55" s="41" t="s">
        <v>1557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>
      <c r="B56" s="44">
        <v>48</v>
      </c>
      <c r="C56" s="45" t="s">
        <v>446</v>
      </c>
      <c r="D56" s="46" t="s">
        <v>447</v>
      </c>
      <c r="E56" s="47" t="s">
        <v>231</v>
      </c>
      <c r="F56" s="48" t="s">
        <v>448</v>
      </c>
      <c r="G56" s="45" t="s">
        <v>65</v>
      </c>
      <c r="H56" s="82">
        <v>8</v>
      </c>
      <c r="I56" s="49">
        <v>1</v>
      </c>
      <c r="J56" s="49" t="s">
        <v>36</v>
      </c>
      <c r="K56" s="49">
        <v>1</v>
      </c>
      <c r="L56" s="54"/>
      <c r="M56" s="54"/>
      <c r="N56" s="54"/>
      <c r="O56" s="54"/>
      <c r="P56" s="80">
        <v>5</v>
      </c>
      <c r="Q56" s="51">
        <f t="shared" si="0"/>
        <v>4.0999999999999996</v>
      </c>
      <c r="R56" s="52" t="str">
        <f t="shared" si="3"/>
        <v>D</v>
      </c>
      <c r="S56" s="53" t="str">
        <f t="shared" si="1"/>
        <v>Trung bình yếu</v>
      </c>
      <c r="T56" s="41" t="str">
        <f t="shared" si="4"/>
        <v/>
      </c>
      <c r="U56" s="41" t="s">
        <v>1557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>
      <c r="B57" s="44">
        <v>49</v>
      </c>
      <c r="C57" s="45" t="s">
        <v>449</v>
      </c>
      <c r="D57" s="46" t="s">
        <v>177</v>
      </c>
      <c r="E57" s="47" t="s">
        <v>450</v>
      </c>
      <c r="F57" s="48" t="s">
        <v>340</v>
      </c>
      <c r="G57" s="45" t="s">
        <v>57</v>
      </c>
      <c r="H57" s="82">
        <v>0</v>
      </c>
      <c r="I57" s="49">
        <v>0</v>
      </c>
      <c r="J57" s="49" t="s">
        <v>36</v>
      </c>
      <c r="K57" s="49">
        <v>0</v>
      </c>
      <c r="L57" s="54"/>
      <c r="M57" s="54"/>
      <c r="N57" s="54"/>
      <c r="O57" s="54"/>
      <c r="P57" s="80"/>
      <c r="Q57" s="51">
        <f t="shared" si="0"/>
        <v>0</v>
      </c>
      <c r="R57" s="52" t="str">
        <f t="shared" si="3"/>
        <v>F</v>
      </c>
      <c r="S57" s="53" t="str">
        <f t="shared" si="1"/>
        <v>Kém</v>
      </c>
      <c r="T57" s="41" t="str">
        <f t="shared" si="4"/>
        <v>Không đủ ĐKDT</v>
      </c>
      <c r="U57" s="41" t="s">
        <v>1557</v>
      </c>
      <c r="V57" s="71"/>
      <c r="W57" s="4"/>
      <c r="X57" s="43" t="str">
        <f t="shared" si="2"/>
        <v>Học lại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>
      <c r="B58" s="44">
        <v>50</v>
      </c>
      <c r="C58" s="45" t="s">
        <v>451</v>
      </c>
      <c r="D58" s="46" t="s">
        <v>452</v>
      </c>
      <c r="E58" s="47" t="s">
        <v>450</v>
      </c>
      <c r="F58" s="48" t="s">
        <v>285</v>
      </c>
      <c r="G58" s="45" t="s">
        <v>70</v>
      </c>
      <c r="H58" s="82">
        <v>10</v>
      </c>
      <c r="I58" s="49">
        <v>7</v>
      </c>
      <c r="J58" s="49" t="s">
        <v>36</v>
      </c>
      <c r="K58" s="49">
        <v>7</v>
      </c>
      <c r="L58" s="54"/>
      <c r="M58" s="54"/>
      <c r="N58" s="54"/>
      <c r="O58" s="54"/>
      <c r="P58" s="80">
        <v>8</v>
      </c>
      <c r="Q58" s="51">
        <f t="shared" si="0"/>
        <v>7.9</v>
      </c>
      <c r="R58" s="52" t="str">
        <f t="shared" si="3"/>
        <v>B</v>
      </c>
      <c r="S58" s="53" t="str">
        <f t="shared" si="1"/>
        <v>Khá</v>
      </c>
      <c r="T58" s="41" t="str">
        <f t="shared" si="4"/>
        <v/>
      </c>
      <c r="U58" s="41" t="s">
        <v>1557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>
      <c r="B59" s="44">
        <v>51</v>
      </c>
      <c r="C59" s="45" t="s">
        <v>453</v>
      </c>
      <c r="D59" s="46" t="s">
        <v>152</v>
      </c>
      <c r="E59" s="47" t="s">
        <v>454</v>
      </c>
      <c r="F59" s="48" t="s">
        <v>455</v>
      </c>
      <c r="G59" s="45" t="s">
        <v>150</v>
      </c>
      <c r="H59" s="82">
        <v>10</v>
      </c>
      <c r="I59" s="49">
        <v>7</v>
      </c>
      <c r="J59" s="49" t="s">
        <v>36</v>
      </c>
      <c r="K59" s="49">
        <v>7</v>
      </c>
      <c r="L59" s="54"/>
      <c r="M59" s="54"/>
      <c r="N59" s="54"/>
      <c r="O59" s="54"/>
      <c r="P59" s="80">
        <v>8</v>
      </c>
      <c r="Q59" s="51">
        <f t="shared" si="0"/>
        <v>7.9</v>
      </c>
      <c r="R59" s="52" t="str">
        <f t="shared" si="3"/>
        <v>B</v>
      </c>
      <c r="S59" s="53" t="str">
        <f t="shared" si="1"/>
        <v>Khá</v>
      </c>
      <c r="T59" s="41" t="str">
        <f t="shared" si="4"/>
        <v/>
      </c>
      <c r="U59" s="41" t="s">
        <v>1557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>
      <c r="B60" s="44">
        <v>52</v>
      </c>
      <c r="C60" s="45" t="s">
        <v>456</v>
      </c>
      <c r="D60" s="46" t="s">
        <v>457</v>
      </c>
      <c r="E60" s="47" t="s">
        <v>458</v>
      </c>
      <c r="F60" s="48" t="s">
        <v>459</v>
      </c>
      <c r="G60" s="45" t="s">
        <v>61</v>
      </c>
      <c r="H60" s="82">
        <v>8</v>
      </c>
      <c r="I60" s="49">
        <v>7</v>
      </c>
      <c r="J60" s="49" t="s">
        <v>36</v>
      </c>
      <c r="K60" s="49">
        <v>7</v>
      </c>
      <c r="L60" s="54"/>
      <c r="M60" s="54"/>
      <c r="N60" s="54"/>
      <c r="O60" s="54"/>
      <c r="P60" s="80">
        <v>7</v>
      </c>
      <c r="Q60" s="51">
        <f t="shared" si="0"/>
        <v>7.1</v>
      </c>
      <c r="R60" s="52" t="str">
        <f t="shared" si="3"/>
        <v>B</v>
      </c>
      <c r="S60" s="53" t="str">
        <f t="shared" si="1"/>
        <v>Khá</v>
      </c>
      <c r="T60" s="41" t="str">
        <f t="shared" si="4"/>
        <v/>
      </c>
      <c r="U60" s="41" t="s">
        <v>1557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>
      <c r="B61" s="44">
        <v>53</v>
      </c>
      <c r="C61" s="45" t="s">
        <v>460</v>
      </c>
      <c r="D61" s="46" t="s">
        <v>461</v>
      </c>
      <c r="E61" s="47" t="s">
        <v>462</v>
      </c>
      <c r="F61" s="48" t="s">
        <v>463</v>
      </c>
      <c r="G61" s="45" t="s">
        <v>131</v>
      </c>
      <c r="H61" s="82">
        <v>10</v>
      </c>
      <c r="I61" s="49">
        <v>1</v>
      </c>
      <c r="J61" s="49" t="s">
        <v>36</v>
      </c>
      <c r="K61" s="49">
        <v>1</v>
      </c>
      <c r="L61" s="54"/>
      <c r="M61" s="54"/>
      <c r="N61" s="54"/>
      <c r="O61" s="54"/>
      <c r="P61" s="80">
        <v>6</v>
      </c>
      <c r="Q61" s="51">
        <f t="shared" si="0"/>
        <v>4.9000000000000004</v>
      </c>
      <c r="R61" s="52" t="str">
        <f t="shared" si="3"/>
        <v>D</v>
      </c>
      <c r="S61" s="53" t="str">
        <f t="shared" si="1"/>
        <v>Trung bình yếu</v>
      </c>
      <c r="T61" s="41" t="str">
        <f t="shared" si="4"/>
        <v/>
      </c>
      <c r="U61" s="41" t="s">
        <v>1557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>
      <c r="B62" s="44">
        <v>54</v>
      </c>
      <c r="C62" s="45" t="s">
        <v>464</v>
      </c>
      <c r="D62" s="46" t="s">
        <v>465</v>
      </c>
      <c r="E62" s="47" t="s">
        <v>254</v>
      </c>
      <c r="F62" s="48" t="s">
        <v>466</v>
      </c>
      <c r="G62" s="45" t="s">
        <v>150</v>
      </c>
      <c r="H62" s="82">
        <v>10</v>
      </c>
      <c r="I62" s="49">
        <v>7</v>
      </c>
      <c r="J62" s="49" t="s">
        <v>36</v>
      </c>
      <c r="K62" s="49">
        <v>7</v>
      </c>
      <c r="L62" s="54"/>
      <c r="M62" s="54"/>
      <c r="N62" s="54"/>
      <c r="O62" s="54"/>
      <c r="P62" s="80">
        <v>8</v>
      </c>
      <c r="Q62" s="51">
        <f t="shared" si="0"/>
        <v>7.9</v>
      </c>
      <c r="R62" s="52" t="str">
        <f t="shared" si="3"/>
        <v>B</v>
      </c>
      <c r="S62" s="53" t="str">
        <f t="shared" si="1"/>
        <v>Khá</v>
      </c>
      <c r="T62" s="41" t="str">
        <f t="shared" si="4"/>
        <v/>
      </c>
      <c r="U62" s="41" t="s">
        <v>1557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>
      <c r="B63" s="44">
        <v>55</v>
      </c>
      <c r="C63" s="45" t="s">
        <v>467</v>
      </c>
      <c r="D63" s="46" t="s">
        <v>468</v>
      </c>
      <c r="E63" s="47" t="s">
        <v>254</v>
      </c>
      <c r="F63" s="48" t="s">
        <v>327</v>
      </c>
      <c r="G63" s="45" t="s">
        <v>236</v>
      </c>
      <c r="H63" s="82">
        <v>10</v>
      </c>
      <c r="I63" s="49">
        <v>6</v>
      </c>
      <c r="J63" s="49" t="s">
        <v>36</v>
      </c>
      <c r="K63" s="49">
        <v>6</v>
      </c>
      <c r="L63" s="54"/>
      <c r="M63" s="54"/>
      <c r="N63" s="54"/>
      <c r="O63" s="54"/>
      <c r="P63" s="80">
        <v>6</v>
      </c>
      <c r="Q63" s="51">
        <f t="shared" si="0"/>
        <v>6.4</v>
      </c>
      <c r="R63" s="52" t="str">
        <f t="shared" si="3"/>
        <v>C</v>
      </c>
      <c r="S63" s="53" t="str">
        <f t="shared" si="1"/>
        <v>Trung bình</v>
      </c>
      <c r="T63" s="41" t="str">
        <f t="shared" si="4"/>
        <v/>
      </c>
      <c r="U63" s="41" t="s">
        <v>1557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>
      <c r="B64" s="44">
        <v>56</v>
      </c>
      <c r="C64" s="45" t="s">
        <v>469</v>
      </c>
      <c r="D64" s="46" t="s">
        <v>92</v>
      </c>
      <c r="E64" s="47" t="s">
        <v>254</v>
      </c>
      <c r="F64" s="48" t="s">
        <v>160</v>
      </c>
      <c r="G64" s="45" t="s">
        <v>53</v>
      </c>
      <c r="H64" s="82">
        <v>10</v>
      </c>
      <c r="I64" s="49">
        <v>7</v>
      </c>
      <c r="J64" s="49" t="s">
        <v>36</v>
      </c>
      <c r="K64" s="49">
        <v>7</v>
      </c>
      <c r="L64" s="54"/>
      <c r="M64" s="54"/>
      <c r="N64" s="54"/>
      <c r="O64" s="54"/>
      <c r="P64" s="80">
        <v>7</v>
      </c>
      <c r="Q64" s="51">
        <f t="shared" si="0"/>
        <v>7.3</v>
      </c>
      <c r="R64" s="52" t="str">
        <f t="shared" si="3"/>
        <v>B</v>
      </c>
      <c r="S64" s="53" t="str">
        <f t="shared" si="1"/>
        <v>Khá</v>
      </c>
      <c r="T64" s="41" t="str">
        <f t="shared" si="4"/>
        <v/>
      </c>
      <c r="U64" s="41" t="s">
        <v>1557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>
      <c r="B65" s="44">
        <v>57</v>
      </c>
      <c r="C65" s="45" t="s">
        <v>470</v>
      </c>
      <c r="D65" s="46" t="s">
        <v>471</v>
      </c>
      <c r="E65" s="47" t="s">
        <v>280</v>
      </c>
      <c r="F65" s="48" t="s">
        <v>472</v>
      </c>
      <c r="G65" s="45" t="s">
        <v>140</v>
      </c>
      <c r="H65" s="82">
        <v>10</v>
      </c>
      <c r="I65" s="49">
        <v>2</v>
      </c>
      <c r="J65" s="49" t="s">
        <v>36</v>
      </c>
      <c r="K65" s="49">
        <v>2</v>
      </c>
      <c r="L65" s="54"/>
      <c r="M65" s="54"/>
      <c r="N65" s="54"/>
      <c r="O65" s="54"/>
      <c r="P65" s="80">
        <v>5</v>
      </c>
      <c r="Q65" s="51">
        <f t="shared" si="0"/>
        <v>4.5999999999999996</v>
      </c>
      <c r="R65" s="52" t="str">
        <f t="shared" si="3"/>
        <v>D</v>
      </c>
      <c r="S65" s="53" t="str">
        <f t="shared" si="1"/>
        <v>Trung bình yếu</v>
      </c>
      <c r="T65" s="41" t="str">
        <f t="shared" si="4"/>
        <v/>
      </c>
      <c r="U65" s="41" t="s">
        <v>1557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>
      <c r="B66" s="44">
        <v>58</v>
      </c>
      <c r="C66" s="45" t="s">
        <v>473</v>
      </c>
      <c r="D66" s="46" t="s">
        <v>316</v>
      </c>
      <c r="E66" s="47" t="s">
        <v>280</v>
      </c>
      <c r="F66" s="48" t="s">
        <v>474</v>
      </c>
      <c r="G66" s="45" t="s">
        <v>57</v>
      </c>
      <c r="H66" s="82">
        <v>9</v>
      </c>
      <c r="I66" s="49">
        <v>8</v>
      </c>
      <c r="J66" s="49" t="s">
        <v>36</v>
      </c>
      <c r="K66" s="49">
        <v>8</v>
      </c>
      <c r="L66" s="54"/>
      <c r="M66" s="54"/>
      <c r="N66" s="54"/>
      <c r="O66" s="54"/>
      <c r="P66" s="80">
        <v>8</v>
      </c>
      <c r="Q66" s="51">
        <f t="shared" si="0"/>
        <v>8.1</v>
      </c>
      <c r="R66" s="52" t="str">
        <f t="shared" si="3"/>
        <v>B+</v>
      </c>
      <c r="S66" s="53" t="str">
        <f t="shared" si="1"/>
        <v>Khá</v>
      </c>
      <c r="T66" s="41" t="str">
        <f t="shared" si="4"/>
        <v/>
      </c>
      <c r="U66" s="41" t="s">
        <v>1557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>
      <c r="B67" s="44">
        <v>59</v>
      </c>
      <c r="C67" s="45" t="s">
        <v>475</v>
      </c>
      <c r="D67" s="46" t="s">
        <v>92</v>
      </c>
      <c r="E67" s="47" t="s">
        <v>476</v>
      </c>
      <c r="F67" s="48" t="s">
        <v>477</v>
      </c>
      <c r="G67" s="45" t="s">
        <v>65</v>
      </c>
      <c r="H67" s="82">
        <v>0</v>
      </c>
      <c r="I67" s="49">
        <v>0</v>
      </c>
      <c r="J67" s="49" t="s">
        <v>36</v>
      </c>
      <c r="K67" s="49">
        <v>0</v>
      </c>
      <c r="L67" s="54"/>
      <c r="M67" s="54"/>
      <c r="N67" s="54"/>
      <c r="O67" s="54"/>
      <c r="P67" s="80"/>
      <c r="Q67" s="51">
        <f t="shared" si="0"/>
        <v>0</v>
      </c>
      <c r="R67" s="52" t="str">
        <f t="shared" si="3"/>
        <v>F</v>
      </c>
      <c r="S67" s="53" t="str">
        <f t="shared" si="1"/>
        <v>Kém</v>
      </c>
      <c r="T67" s="41" t="str">
        <f t="shared" si="4"/>
        <v>Không đủ ĐKDT</v>
      </c>
      <c r="U67" s="41" t="s">
        <v>1557</v>
      </c>
      <c r="V67" s="71"/>
      <c r="W67" s="4"/>
      <c r="X67" s="43" t="str">
        <f t="shared" si="2"/>
        <v>Học lại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>
      <c r="B68" s="44">
        <v>60</v>
      </c>
      <c r="C68" s="45" t="s">
        <v>478</v>
      </c>
      <c r="D68" s="46" t="s">
        <v>479</v>
      </c>
      <c r="E68" s="47" t="s">
        <v>284</v>
      </c>
      <c r="F68" s="48" t="s">
        <v>340</v>
      </c>
      <c r="G68" s="45" t="s">
        <v>140</v>
      </c>
      <c r="H68" s="82">
        <v>8</v>
      </c>
      <c r="I68" s="49">
        <v>7</v>
      </c>
      <c r="J68" s="49" t="s">
        <v>36</v>
      </c>
      <c r="K68" s="49">
        <v>7</v>
      </c>
      <c r="L68" s="54"/>
      <c r="M68" s="54"/>
      <c r="N68" s="54"/>
      <c r="O68" s="54"/>
      <c r="P68" s="80">
        <v>9</v>
      </c>
      <c r="Q68" s="51">
        <f t="shared" si="0"/>
        <v>8.3000000000000007</v>
      </c>
      <c r="R68" s="52" t="str">
        <f t="shared" si="3"/>
        <v>B+</v>
      </c>
      <c r="S68" s="53" t="str">
        <f t="shared" si="1"/>
        <v>Khá</v>
      </c>
      <c r="T68" s="41" t="str">
        <f t="shared" si="4"/>
        <v/>
      </c>
      <c r="U68" s="41" t="s">
        <v>1557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>
      <c r="B69" s="44">
        <v>61</v>
      </c>
      <c r="C69" s="45" t="s">
        <v>480</v>
      </c>
      <c r="D69" s="46" t="s">
        <v>471</v>
      </c>
      <c r="E69" s="47" t="s">
        <v>288</v>
      </c>
      <c r="F69" s="48" t="s">
        <v>393</v>
      </c>
      <c r="G69" s="45" t="s">
        <v>150</v>
      </c>
      <c r="H69" s="82">
        <v>0</v>
      </c>
      <c r="I69" s="49">
        <v>0</v>
      </c>
      <c r="J69" s="49" t="s">
        <v>36</v>
      </c>
      <c r="K69" s="49">
        <v>0</v>
      </c>
      <c r="L69" s="54"/>
      <c r="M69" s="54"/>
      <c r="N69" s="54"/>
      <c r="O69" s="54"/>
      <c r="P69" s="80"/>
      <c r="Q69" s="51">
        <f t="shared" si="0"/>
        <v>0</v>
      </c>
      <c r="R69" s="52" t="str">
        <f t="shared" si="3"/>
        <v>F</v>
      </c>
      <c r="S69" s="53" t="str">
        <f t="shared" si="1"/>
        <v>Kém</v>
      </c>
      <c r="T69" s="41" t="str">
        <f t="shared" si="4"/>
        <v>Không đủ ĐKDT</v>
      </c>
      <c r="U69" s="41" t="s">
        <v>1557</v>
      </c>
      <c r="V69" s="71"/>
      <c r="W69" s="4"/>
      <c r="X69" s="43" t="str">
        <f t="shared" si="2"/>
        <v>Học lại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>
      <c r="B70" s="44">
        <v>62</v>
      </c>
      <c r="C70" s="45" t="s">
        <v>481</v>
      </c>
      <c r="D70" s="46" t="s">
        <v>482</v>
      </c>
      <c r="E70" s="47" t="s">
        <v>288</v>
      </c>
      <c r="F70" s="48" t="s">
        <v>483</v>
      </c>
      <c r="G70" s="45" t="s">
        <v>135</v>
      </c>
      <c r="H70" s="82">
        <v>10</v>
      </c>
      <c r="I70" s="49">
        <v>7</v>
      </c>
      <c r="J70" s="49" t="s">
        <v>36</v>
      </c>
      <c r="K70" s="49">
        <v>7</v>
      </c>
      <c r="L70" s="54"/>
      <c r="M70" s="54"/>
      <c r="N70" s="54"/>
      <c r="O70" s="54"/>
      <c r="P70" s="80">
        <v>8</v>
      </c>
      <c r="Q70" s="51">
        <f t="shared" si="0"/>
        <v>7.9</v>
      </c>
      <c r="R70" s="52" t="str">
        <f t="shared" si="3"/>
        <v>B</v>
      </c>
      <c r="S70" s="53" t="str">
        <f t="shared" si="1"/>
        <v>Khá</v>
      </c>
      <c r="T70" s="41" t="str">
        <f t="shared" si="4"/>
        <v/>
      </c>
      <c r="U70" s="41" t="s">
        <v>1557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>
      <c r="B71" s="44">
        <v>63</v>
      </c>
      <c r="C71" s="45" t="s">
        <v>484</v>
      </c>
      <c r="D71" s="46" t="s">
        <v>485</v>
      </c>
      <c r="E71" s="47" t="s">
        <v>293</v>
      </c>
      <c r="F71" s="48" t="s">
        <v>130</v>
      </c>
      <c r="G71" s="45" t="s">
        <v>131</v>
      </c>
      <c r="H71" s="82">
        <v>10</v>
      </c>
      <c r="I71" s="49">
        <v>1</v>
      </c>
      <c r="J71" s="49" t="s">
        <v>36</v>
      </c>
      <c r="K71" s="49">
        <v>1</v>
      </c>
      <c r="L71" s="54"/>
      <c r="M71" s="54"/>
      <c r="N71" s="54"/>
      <c r="O71" s="54"/>
      <c r="P71" s="80">
        <v>4</v>
      </c>
      <c r="Q71" s="51">
        <f t="shared" si="0"/>
        <v>3.7</v>
      </c>
      <c r="R71" s="52" t="str">
        <f t="shared" si="3"/>
        <v>F</v>
      </c>
      <c r="S71" s="53" t="str">
        <f t="shared" si="1"/>
        <v>Kém</v>
      </c>
      <c r="T71" s="41" t="str">
        <f t="shared" si="4"/>
        <v/>
      </c>
      <c r="U71" s="41" t="s">
        <v>1557</v>
      </c>
      <c r="V71" s="71"/>
      <c r="W71" s="4"/>
      <c r="X71" s="43" t="str">
        <f t="shared" si="2"/>
        <v>Học lại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18.75" customHeight="1">
      <c r="B72" s="44">
        <v>64</v>
      </c>
      <c r="C72" s="45" t="s">
        <v>486</v>
      </c>
      <c r="D72" s="46" t="s">
        <v>487</v>
      </c>
      <c r="E72" s="47" t="s">
        <v>293</v>
      </c>
      <c r="F72" s="48" t="s">
        <v>488</v>
      </c>
      <c r="G72" s="45" t="s">
        <v>53</v>
      </c>
      <c r="H72" s="82">
        <v>10</v>
      </c>
      <c r="I72" s="49">
        <v>7</v>
      </c>
      <c r="J72" s="49" t="s">
        <v>36</v>
      </c>
      <c r="K72" s="49">
        <v>7</v>
      </c>
      <c r="L72" s="54"/>
      <c r="M72" s="54"/>
      <c r="N72" s="54"/>
      <c r="O72" s="54"/>
      <c r="P72" s="80">
        <v>8</v>
      </c>
      <c r="Q72" s="51">
        <f t="shared" si="0"/>
        <v>7.9</v>
      </c>
      <c r="R72" s="52" t="str">
        <f t="shared" si="3"/>
        <v>B</v>
      </c>
      <c r="S72" s="53" t="str">
        <f t="shared" si="1"/>
        <v>Khá</v>
      </c>
      <c r="T72" s="41" t="str">
        <f t="shared" si="4"/>
        <v/>
      </c>
      <c r="U72" s="41" t="s">
        <v>1557</v>
      </c>
      <c r="V72" s="71"/>
      <c r="W72" s="4"/>
      <c r="X72" s="43" t="str">
        <f t="shared" si="2"/>
        <v>Đạt</v>
      </c>
      <c r="Y72" s="43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61"/>
    </row>
    <row r="73" spans="1:40" ht="18.75" customHeight="1">
      <c r="B73" s="44">
        <v>65</v>
      </c>
      <c r="C73" s="45" t="s">
        <v>489</v>
      </c>
      <c r="D73" s="46" t="s">
        <v>332</v>
      </c>
      <c r="E73" s="47" t="s">
        <v>490</v>
      </c>
      <c r="F73" s="48" t="s">
        <v>491</v>
      </c>
      <c r="G73" s="45" t="s">
        <v>131</v>
      </c>
      <c r="H73" s="82">
        <v>10</v>
      </c>
      <c r="I73" s="49">
        <v>8</v>
      </c>
      <c r="J73" s="49" t="s">
        <v>36</v>
      </c>
      <c r="K73" s="49">
        <v>9</v>
      </c>
      <c r="L73" s="54"/>
      <c r="M73" s="54"/>
      <c r="N73" s="54"/>
      <c r="O73" s="54"/>
      <c r="P73" s="80">
        <v>6</v>
      </c>
      <c r="Q73" s="51">
        <f t="shared" ref="Q73:Q76" si="5">ROUND(SUMPRODUCT(H73:P73,$H$8:$P$8)/100,1)</f>
        <v>7.2</v>
      </c>
      <c r="R73" s="52" t="str">
        <f t="shared" si="3"/>
        <v>B</v>
      </c>
      <c r="S73" s="53" t="str">
        <f t="shared" si="1"/>
        <v>Khá</v>
      </c>
      <c r="T73" s="41" t="str">
        <f t="shared" si="4"/>
        <v/>
      </c>
      <c r="U73" s="41" t="s">
        <v>1557</v>
      </c>
      <c r="V73" s="71"/>
      <c r="W73" s="4"/>
      <c r="X73" s="43" t="str">
        <f t="shared" si="2"/>
        <v>Đạt</v>
      </c>
      <c r="Y73" s="43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61"/>
    </row>
    <row r="74" spans="1:40" ht="18.75" customHeight="1">
      <c r="B74" s="44">
        <v>66</v>
      </c>
      <c r="C74" s="45" t="s">
        <v>492</v>
      </c>
      <c r="D74" s="46" t="s">
        <v>493</v>
      </c>
      <c r="E74" s="47" t="s">
        <v>297</v>
      </c>
      <c r="F74" s="48" t="s">
        <v>494</v>
      </c>
      <c r="G74" s="45" t="s">
        <v>150</v>
      </c>
      <c r="H74" s="82">
        <v>8</v>
      </c>
      <c r="I74" s="49">
        <v>1</v>
      </c>
      <c r="J74" s="49" t="s">
        <v>36</v>
      </c>
      <c r="K74" s="49">
        <v>1</v>
      </c>
      <c r="L74" s="54"/>
      <c r="M74" s="54"/>
      <c r="N74" s="54"/>
      <c r="O74" s="54"/>
      <c r="P74" s="80">
        <v>5</v>
      </c>
      <c r="Q74" s="51">
        <f t="shared" si="5"/>
        <v>4.0999999999999996</v>
      </c>
      <c r="R74" s="52" t="str">
        <f t="shared" si="3"/>
        <v>D</v>
      </c>
      <c r="S74" s="53" t="str">
        <f t="shared" si="1"/>
        <v>Trung bình yếu</v>
      </c>
      <c r="T74" s="41" t="str">
        <f t="shared" si="4"/>
        <v/>
      </c>
      <c r="U74" s="41" t="s">
        <v>1557</v>
      </c>
      <c r="V74" s="71"/>
      <c r="W74" s="4"/>
      <c r="X74" s="43" t="str">
        <f t="shared" ref="X74:X76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3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61"/>
    </row>
    <row r="75" spans="1:40" ht="18.75" customHeight="1">
      <c r="B75" s="44">
        <v>67</v>
      </c>
      <c r="C75" s="45" t="s">
        <v>495</v>
      </c>
      <c r="D75" s="46" t="s">
        <v>177</v>
      </c>
      <c r="E75" s="47" t="s">
        <v>496</v>
      </c>
      <c r="F75" s="48" t="s">
        <v>83</v>
      </c>
      <c r="G75" s="45" t="s">
        <v>140</v>
      </c>
      <c r="H75" s="82">
        <v>10</v>
      </c>
      <c r="I75" s="49">
        <v>6</v>
      </c>
      <c r="J75" s="49" t="s">
        <v>36</v>
      </c>
      <c r="K75" s="49">
        <v>6</v>
      </c>
      <c r="L75" s="54"/>
      <c r="M75" s="54"/>
      <c r="N75" s="54"/>
      <c r="O75" s="54"/>
      <c r="P75" s="80">
        <v>7</v>
      </c>
      <c r="Q75" s="51">
        <f t="shared" si="5"/>
        <v>7</v>
      </c>
      <c r="R75" s="52" t="str">
        <f t="shared" si="3"/>
        <v>B</v>
      </c>
      <c r="S75" s="53" t="str">
        <f t="shared" si="1"/>
        <v>Khá</v>
      </c>
      <c r="T75" s="41" t="str">
        <f t="shared" ref="T75:T76" si="7">+IF(OR($H75=0,$I75=0,$J75=0,$K75=0),"Không đủ ĐKDT",IF(AND(P75=0,Q75&gt;=4),"Không đạt",""))</f>
        <v/>
      </c>
      <c r="U75" s="41" t="s">
        <v>1557</v>
      </c>
      <c r="V75" s="71"/>
      <c r="W75" s="4"/>
      <c r="X75" s="43" t="str">
        <f t="shared" si="6"/>
        <v>Đạt</v>
      </c>
      <c r="Y75" s="43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61"/>
    </row>
    <row r="76" spans="1:40" ht="18.75" customHeight="1">
      <c r="B76" s="44">
        <v>68</v>
      </c>
      <c r="C76" s="45" t="s">
        <v>497</v>
      </c>
      <c r="D76" s="46" t="s">
        <v>99</v>
      </c>
      <c r="E76" s="47" t="s">
        <v>498</v>
      </c>
      <c r="F76" s="48" t="s">
        <v>217</v>
      </c>
      <c r="G76" s="45" t="s">
        <v>79</v>
      </c>
      <c r="H76" s="82">
        <v>0</v>
      </c>
      <c r="I76" s="49">
        <v>0</v>
      </c>
      <c r="J76" s="49" t="s">
        <v>36</v>
      </c>
      <c r="K76" s="49">
        <v>0</v>
      </c>
      <c r="L76" s="54"/>
      <c r="M76" s="54"/>
      <c r="N76" s="54"/>
      <c r="O76" s="54"/>
      <c r="P76" s="80"/>
      <c r="Q76" s="51">
        <f t="shared" si="5"/>
        <v>0</v>
      </c>
      <c r="R76" s="52" t="str">
        <f t="shared" si="3"/>
        <v>F</v>
      </c>
      <c r="S76" s="53" t="str">
        <f t="shared" si="1"/>
        <v>Kém</v>
      </c>
      <c r="T76" s="41" t="str">
        <f t="shared" si="7"/>
        <v>Không đủ ĐKDT</v>
      </c>
      <c r="U76" s="41" t="s">
        <v>1557</v>
      </c>
      <c r="V76" s="71"/>
      <c r="W76" s="4"/>
      <c r="X76" s="43" t="str">
        <f t="shared" si="6"/>
        <v>Học lại</v>
      </c>
      <c r="Y76" s="43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61"/>
    </row>
    <row r="77" spans="1:40" ht="7.5" customHeight="1">
      <c r="A77" s="61"/>
      <c r="B77" s="62"/>
      <c r="C77" s="63"/>
      <c r="D77" s="63"/>
      <c r="E77" s="64"/>
      <c r="F77" s="64"/>
      <c r="G77" s="64"/>
      <c r="H77" s="65"/>
      <c r="I77" s="66"/>
      <c r="J77" s="66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4"/>
    </row>
    <row r="78" spans="1:40" ht="16.5">
      <c r="A78" s="61"/>
      <c r="B78" s="123" t="s">
        <v>37</v>
      </c>
      <c r="C78" s="123"/>
      <c r="D78" s="63"/>
      <c r="E78" s="64"/>
      <c r="F78" s="64"/>
      <c r="G78" s="64"/>
      <c r="H78" s="65"/>
      <c r="I78" s="66"/>
      <c r="J78" s="66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4"/>
    </row>
    <row r="79" spans="1:40" ht="16.5" customHeight="1">
      <c r="A79" s="61"/>
      <c r="B79" s="68" t="s">
        <v>38</v>
      </c>
      <c r="C79" s="68"/>
      <c r="D79" s="69">
        <f>+$AA$7</f>
        <v>68</v>
      </c>
      <c r="E79" s="70" t="s">
        <v>39</v>
      </c>
      <c r="F79" s="70"/>
      <c r="G79" s="110" t="s">
        <v>40</v>
      </c>
      <c r="H79" s="110"/>
      <c r="I79" s="110"/>
      <c r="J79" s="110"/>
      <c r="K79" s="110"/>
      <c r="L79" s="110"/>
      <c r="M79" s="110"/>
      <c r="N79" s="110"/>
      <c r="O79" s="110"/>
      <c r="P79" s="71">
        <f>$AA$7 -COUNTIF($T$8:$T$219,"Vắng") -COUNTIF($T$8:$T$219,"Vắng có phép") - COUNTIF($T$8:$T$219,"Đình chỉ thi") - COUNTIF($T$8:$T$219,"Không đủ ĐKDT")</f>
        <v>61</v>
      </c>
      <c r="Q79" s="71"/>
      <c r="R79" s="72"/>
      <c r="S79" s="73"/>
      <c r="T79" s="73" t="s">
        <v>39</v>
      </c>
      <c r="U79" s="73"/>
      <c r="V79" s="73"/>
      <c r="W79" s="4"/>
    </row>
    <row r="80" spans="1:40" ht="16.5" customHeight="1">
      <c r="A80" s="61"/>
      <c r="B80" s="68" t="s">
        <v>41</v>
      </c>
      <c r="C80" s="68"/>
      <c r="D80" s="69">
        <f>+$AL$7</f>
        <v>59</v>
      </c>
      <c r="E80" s="70" t="s">
        <v>39</v>
      </c>
      <c r="F80" s="70"/>
      <c r="G80" s="110" t="s">
        <v>42</v>
      </c>
      <c r="H80" s="110"/>
      <c r="I80" s="110"/>
      <c r="J80" s="110"/>
      <c r="K80" s="110"/>
      <c r="L80" s="110"/>
      <c r="M80" s="110"/>
      <c r="N80" s="110"/>
      <c r="O80" s="110"/>
      <c r="P80" s="74">
        <f>COUNTIF($T$8:$T$95,"Vắng")</f>
        <v>1</v>
      </c>
      <c r="Q80" s="74"/>
      <c r="R80" s="75"/>
      <c r="S80" s="73"/>
      <c r="T80" s="73" t="s">
        <v>39</v>
      </c>
      <c r="U80" s="73"/>
      <c r="V80" s="73"/>
      <c r="W80" s="4"/>
    </row>
    <row r="81" spans="1:23" ht="16.5" customHeight="1">
      <c r="A81" s="61"/>
      <c r="B81" s="68" t="s">
        <v>43</v>
      </c>
      <c r="C81" s="68"/>
      <c r="D81" s="76">
        <f>COUNTIF(X9:X76,"Học lại")</f>
        <v>9</v>
      </c>
      <c r="E81" s="70" t="s">
        <v>39</v>
      </c>
      <c r="F81" s="70"/>
      <c r="G81" s="110" t="s">
        <v>44</v>
      </c>
      <c r="H81" s="110"/>
      <c r="I81" s="110"/>
      <c r="J81" s="110"/>
      <c r="K81" s="110"/>
      <c r="L81" s="110"/>
      <c r="M81" s="110"/>
      <c r="N81" s="110"/>
      <c r="O81" s="110"/>
      <c r="P81" s="71">
        <f>COUNTIF($T$8:$T$95,"Vắng có phép")</f>
        <v>0</v>
      </c>
      <c r="Q81" s="71"/>
      <c r="R81" s="72"/>
      <c r="S81" s="73"/>
      <c r="T81" s="73" t="s">
        <v>39</v>
      </c>
      <c r="U81" s="73"/>
      <c r="V81" s="73"/>
      <c r="W81" s="4"/>
    </row>
    <row r="82" spans="1:23" ht="3" customHeight="1">
      <c r="A82" s="61"/>
      <c r="B82" s="62"/>
      <c r="C82" s="63"/>
      <c r="D82" s="63"/>
      <c r="E82" s="64"/>
      <c r="F82" s="64"/>
      <c r="G82" s="64"/>
      <c r="H82" s="65"/>
      <c r="I82" s="66"/>
      <c r="J82" s="66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4"/>
    </row>
    <row r="83" spans="1:23">
      <c r="B83" s="77" t="s">
        <v>45</v>
      </c>
      <c r="C83" s="77"/>
      <c r="D83" s="78">
        <f>COUNTIF(X9:X76,"Thi lại")</f>
        <v>0</v>
      </c>
      <c r="E83" s="79" t="s">
        <v>39</v>
      </c>
      <c r="F83" s="4"/>
      <c r="G83" s="4"/>
      <c r="H83" s="4"/>
      <c r="I83" s="4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91"/>
      <c r="V83" s="91"/>
      <c r="W83" s="4"/>
    </row>
    <row r="84" spans="1:23">
      <c r="B84" s="77"/>
      <c r="C84" s="77"/>
      <c r="D84" s="78"/>
      <c r="E84" s="79"/>
      <c r="F84" s="4"/>
      <c r="G84" s="4"/>
      <c r="H84" s="4"/>
      <c r="I84" s="4"/>
      <c r="J84" s="111" t="s">
        <v>1562</v>
      </c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91"/>
      <c r="V84" s="91"/>
      <c r="W84" s="4"/>
    </row>
  </sheetData>
  <sheetProtection formatCells="0" formatColumns="0" formatRows="0" insertColumns="0" insertRows="0" insertHyperlinks="0" deleteColumns="0" deleteRows="0" sort="0" autoFilter="0" pivotTables="0"/>
  <autoFilter ref="A7:AN76">
    <filterColumn colId="3" showButton="0"/>
  </autoFilter>
  <mergeCells count="43">
    <mergeCell ref="H1:U1"/>
    <mergeCell ref="H2:U2"/>
    <mergeCell ref="S6:S7"/>
    <mergeCell ref="G80:O80"/>
    <mergeCell ref="M6:N6"/>
    <mergeCell ref="O6:O7"/>
    <mergeCell ref="P6:P7"/>
    <mergeCell ref="Q6:Q8"/>
    <mergeCell ref="B8:G8"/>
    <mergeCell ref="B78:C78"/>
    <mergeCell ref="G79:O79"/>
    <mergeCell ref="G81:O81"/>
    <mergeCell ref="J83:T83"/>
    <mergeCell ref="J84:T84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T6:T8"/>
    <mergeCell ref="U6:U8"/>
    <mergeCell ref="R6:R7"/>
  </mergeCells>
  <conditionalFormatting sqref="H9:P76">
    <cfRule type="cellIs" dxfId="53" priority="8" operator="greaterThan">
      <formula>10</formula>
    </cfRule>
  </conditionalFormatting>
  <conditionalFormatting sqref="C1:C1048576">
    <cfRule type="duplicateValues" dxfId="52" priority="7"/>
  </conditionalFormatting>
  <conditionalFormatting sqref="P9:P76">
    <cfRule type="cellIs" dxfId="51" priority="4" operator="greaterThan">
      <formula>10</formula>
    </cfRule>
    <cfRule type="cellIs" dxfId="50" priority="5" operator="greaterThan">
      <formula>10</formula>
    </cfRule>
    <cfRule type="cellIs" dxfId="49" priority="6" operator="greaterThan">
      <formula>10</formula>
    </cfRule>
  </conditionalFormatting>
  <conditionalFormatting sqref="H9:K76">
    <cfRule type="cellIs" dxfId="48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81 AN2:AN7 X9:Y76 Z9 Z2:AM2 Y3:AM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Nhom(10)</vt:lpstr>
      <vt:lpstr>Nhom(9)</vt:lpstr>
      <vt:lpstr>Nhom(8)</vt:lpstr>
      <vt:lpstr>Nhom(7)</vt:lpstr>
      <vt:lpstr>Nhom(6)</vt:lpstr>
      <vt:lpstr>Nhom(5)</vt:lpstr>
      <vt:lpstr>Nhom(4)</vt:lpstr>
      <vt:lpstr>Nhom(3)</vt:lpstr>
      <vt:lpstr>Nhom(2)</vt:lpstr>
      <vt:lpstr>Nhom(1)</vt:lpstr>
      <vt:lpstr>'Nhom(1)'!Print_Titles</vt:lpstr>
      <vt:lpstr>'Nhom(10)'!Print_Titles</vt:lpstr>
      <vt:lpstr>'Nhom(2)'!Print_Titles</vt:lpstr>
      <vt:lpstr>'Nhom(3)'!Print_Titles</vt:lpstr>
      <vt:lpstr>'Nhom(4)'!Print_Titles</vt:lpstr>
      <vt:lpstr>'Nhom(5)'!Print_Titles</vt:lpstr>
      <vt:lpstr>'Nhom(6)'!Print_Titles</vt:lpstr>
      <vt:lpstr>'Nhom(7)'!Print_Titles</vt:lpstr>
      <vt:lpstr>'Nhom(8)'!Print_Titles</vt:lpstr>
      <vt:lpstr>'Nhom(9)'!Print_Titles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2018-07-04T02:48:28Z</cp:lastPrinted>
  <dcterms:created xsi:type="dcterms:W3CDTF">2017-10-31T02:06:52Z</dcterms:created>
  <dcterms:modified xsi:type="dcterms:W3CDTF">2018-07-04T03:06:13Z</dcterms:modified>
</cp:coreProperties>
</file>