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 activeTab="2"/>
  </bookViews>
  <sheets>
    <sheet name="Nhom(5)" sheetId="5" r:id="rId1"/>
    <sheet name="Nhom(4)" sheetId="4" r:id="rId2"/>
    <sheet name="Nhom(3)" sheetId="3" r:id="rId3"/>
    <sheet name="Nhom(2)" sheetId="2" r:id="rId4"/>
    <sheet name="Nhom(1)" sheetId="1" r:id="rId5"/>
  </sheets>
  <definedNames>
    <definedName name="_xlnm._FilterDatabase" localSheetId="4" hidden="1">'Nhom(1)'!$A$7:$AN$85</definedName>
    <definedName name="_xlnm._FilterDatabase" localSheetId="3" hidden="1">'Nhom(2)'!$A$7:$AN$85</definedName>
    <definedName name="_xlnm._FilterDatabase" localSheetId="2" hidden="1">'Nhom(3)'!$A$7:$AN$92</definedName>
    <definedName name="_xlnm._FilterDatabase" localSheetId="1" hidden="1">'Nhom(4)'!$A$7:$AN$88</definedName>
    <definedName name="_xlnm._FilterDatabase" localSheetId="0" hidden="1">'Nhom(5)'!$A$7:$AN$86</definedName>
    <definedName name="_xlnm.Print_Titles" localSheetId="4">'Nhom(1)'!$3:$8</definedName>
    <definedName name="_xlnm.Print_Titles" localSheetId="3">'Nhom(2)'!$3:$8</definedName>
    <definedName name="_xlnm.Print_Titles" localSheetId="2">'Nhom(3)'!$3:$8</definedName>
    <definedName name="_xlnm.Print_Titles" localSheetId="1">'Nhom(4)'!$3:$8</definedName>
    <definedName name="_xlnm.Print_Titles" localSheetId="0">'Nhom(5)'!$3:$8</definedName>
  </definedNames>
  <calcPr calcId="162913"/>
</workbook>
</file>

<file path=xl/calcChain.xml><?xml version="1.0" encoding="utf-8"?>
<calcChain xmlns="http://schemas.openxmlformats.org/spreadsheetml/2006/main">
  <c r="P8" i="5" l="1"/>
  <c r="Q30" i="5" s="1"/>
  <c r="T30" i="5" s="1"/>
  <c r="X30" i="5" s="1"/>
  <c r="Z7" i="5"/>
  <c r="Y7" i="5"/>
  <c r="P8" i="4"/>
  <c r="Q54" i="4" s="1"/>
  <c r="Z7" i="4"/>
  <c r="Y7" i="4"/>
  <c r="P8" i="3"/>
  <c r="Q91" i="3" s="1"/>
  <c r="Z7" i="3"/>
  <c r="Y7" i="3"/>
  <c r="P8" i="2"/>
  <c r="Q68" i="2" s="1"/>
  <c r="Z7" i="2"/>
  <c r="Y7" i="2"/>
  <c r="Q9" i="2" l="1"/>
  <c r="R9" i="2" s="1"/>
  <c r="Q17" i="2"/>
  <c r="T17" i="2" s="1"/>
  <c r="X17" i="2" s="1"/>
  <c r="Q15" i="4"/>
  <c r="T15" i="4" s="1"/>
  <c r="X15" i="4" s="1"/>
  <c r="Q14" i="5"/>
  <c r="T14" i="5" s="1"/>
  <c r="X14" i="5" s="1"/>
  <c r="Q19" i="5"/>
  <c r="S19" i="5" s="1"/>
  <c r="Q25" i="2"/>
  <c r="R25" i="2" s="1"/>
  <c r="Q37" i="2"/>
  <c r="T37" i="2" s="1"/>
  <c r="X37" i="2" s="1"/>
  <c r="Q72" i="2"/>
  <c r="R72" i="2" s="1"/>
  <c r="Q10" i="2"/>
  <c r="S10" i="2" s="1"/>
  <c r="Q18" i="2"/>
  <c r="S18" i="2" s="1"/>
  <c r="Q26" i="2"/>
  <c r="S26" i="2" s="1"/>
  <c r="Q40" i="2"/>
  <c r="T40" i="2" s="1"/>
  <c r="X40" i="2" s="1"/>
  <c r="Q80" i="2"/>
  <c r="T80" i="2" s="1"/>
  <c r="X80" i="2" s="1"/>
  <c r="Q18" i="5"/>
  <c r="T18" i="5" s="1"/>
  <c r="X18" i="5" s="1"/>
  <c r="Q13" i="2"/>
  <c r="R13" i="2" s="1"/>
  <c r="Q21" i="2"/>
  <c r="R21" i="2" s="1"/>
  <c r="Q29" i="2"/>
  <c r="R29" i="2" s="1"/>
  <c r="Q52" i="2"/>
  <c r="S52" i="2" s="1"/>
  <c r="Q15" i="2"/>
  <c r="R15" i="2" s="1"/>
  <c r="Q23" i="2"/>
  <c r="R23" i="2" s="1"/>
  <c r="Q31" i="2"/>
  <c r="R31" i="2" s="1"/>
  <c r="Q56" i="2"/>
  <c r="S56" i="2" s="1"/>
  <c r="Q31" i="5"/>
  <c r="S31" i="5" s="1"/>
  <c r="Q15" i="5"/>
  <c r="S15" i="5" s="1"/>
  <c r="Q20" i="5"/>
  <c r="R20" i="5" s="1"/>
  <c r="Q16" i="5"/>
  <c r="R16" i="5" s="1"/>
  <c r="Q16" i="4"/>
  <c r="S16" i="4" s="1"/>
  <c r="Q17" i="4"/>
  <c r="R17" i="4" s="1"/>
  <c r="Q11" i="2"/>
  <c r="Q14" i="2"/>
  <c r="Q19" i="2"/>
  <c r="Q22" i="2"/>
  <c r="R22" i="2" s="1"/>
  <c r="Q27" i="2"/>
  <c r="Q30" i="2"/>
  <c r="R30" i="2" s="1"/>
  <c r="Q44" i="2"/>
  <c r="R44" i="2" s="1"/>
  <c r="Q64" i="2"/>
  <c r="S64" i="2" s="1"/>
  <c r="Q84" i="2"/>
  <c r="S84" i="2" s="1"/>
  <c r="Q36" i="2"/>
  <c r="T36" i="2" s="1"/>
  <c r="X36" i="2" s="1"/>
  <c r="Q48" i="2"/>
  <c r="R48" i="2" s="1"/>
  <c r="Q85" i="5"/>
  <c r="Q81" i="5"/>
  <c r="Q77" i="5"/>
  <c r="Q73" i="5"/>
  <c r="Q69" i="5"/>
  <c r="Q65" i="5"/>
  <c r="Q61" i="5"/>
  <c r="Q57" i="5"/>
  <c r="Q53" i="5"/>
  <c r="Q49" i="5"/>
  <c r="Q84" i="5"/>
  <c r="Q80" i="5"/>
  <c r="Q76" i="5"/>
  <c r="Q72" i="5"/>
  <c r="Q68" i="5"/>
  <c r="Q64" i="5"/>
  <c r="Q60" i="5"/>
  <c r="Q56" i="5"/>
  <c r="Q52" i="5"/>
  <c r="Q48" i="5"/>
  <c r="Q44" i="5"/>
  <c r="Q40" i="5"/>
  <c r="Q36" i="5"/>
  <c r="Q83" i="5"/>
  <c r="Q79" i="5"/>
  <c r="Q75" i="5"/>
  <c r="Q71" i="5"/>
  <c r="Q67" i="5"/>
  <c r="Q63" i="5"/>
  <c r="Q59" i="5"/>
  <c r="Q55" i="5"/>
  <c r="Q51" i="5"/>
  <c r="Q47" i="5"/>
  <c r="Q43" i="5"/>
  <c r="Q39" i="5"/>
  <c r="Q35" i="5"/>
  <c r="Q74" i="5"/>
  <c r="Q58" i="5"/>
  <c r="Q41" i="5"/>
  <c r="Q33" i="5"/>
  <c r="Q86" i="5"/>
  <c r="Q70" i="5"/>
  <c r="Q54" i="5"/>
  <c r="Q42" i="5"/>
  <c r="Q34" i="5"/>
  <c r="Q82" i="5"/>
  <c r="Q66" i="5"/>
  <c r="Q50" i="5"/>
  <c r="Q45" i="5"/>
  <c r="Q37" i="5"/>
  <c r="Q29" i="5"/>
  <c r="Q25" i="5"/>
  <c r="Q21" i="5"/>
  <c r="Q17" i="5"/>
  <c r="Q13" i="5"/>
  <c r="Q9" i="5"/>
  <c r="Q78" i="5"/>
  <c r="Q62" i="5"/>
  <c r="Q46" i="5"/>
  <c r="Q38" i="5"/>
  <c r="Q32" i="5"/>
  <c r="Q10" i="5"/>
  <c r="Q11" i="5"/>
  <c r="Q12" i="5"/>
  <c r="Q26" i="5"/>
  <c r="Q27" i="5"/>
  <c r="Q28" i="5"/>
  <c r="R30" i="5"/>
  <c r="Q22" i="5"/>
  <c r="Q23" i="5"/>
  <c r="Q24" i="5"/>
  <c r="S30" i="5"/>
  <c r="T54" i="4"/>
  <c r="X54" i="4" s="1"/>
  <c r="S54" i="4"/>
  <c r="R54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88" i="4"/>
  <c r="Q84" i="4"/>
  <c r="Q80" i="4"/>
  <c r="Q76" i="4"/>
  <c r="Q72" i="4"/>
  <c r="Q68" i="4"/>
  <c r="Q64" i="4"/>
  <c r="Q60" i="4"/>
  <c r="Q56" i="4"/>
  <c r="Q52" i="4"/>
  <c r="Q48" i="4"/>
  <c r="Q44" i="4"/>
  <c r="Q40" i="4"/>
  <c r="Q36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5" i="4"/>
  <c r="Q74" i="4"/>
  <c r="Q58" i="4"/>
  <c r="Q42" i="4"/>
  <c r="Q32" i="4"/>
  <c r="Q28" i="4"/>
  <c r="Q24" i="4"/>
  <c r="Q86" i="4"/>
  <c r="Q70" i="4"/>
  <c r="Q82" i="4"/>
  <c r="Q66" i="4"/>
  <c r="Q50" i="4"/>
  <c r="Q34" i="4"/>
  <c r="Q30" i="4"/>
  <c r="Q26" i="4"/>
  <c r="Q22" i="4"/>
  <c r="Q18" i="4"/>
  <c r="Q14" i="4"/>
  <c r="Q10" i="4"/>
  <c r="Q78" i="4"/>
  <c r="Q62" i="4"/>
  <c r="Q46" i="4"/>
  <c r="Q29" i="4"/>
  <c r="Q25" i="4"/>
  <c r="Q11" i="4"/>
  <c r="Q12" i="4"/>
  <c r="Q13" i="4"/>
  <c r="Q33" i="4"/>
  <c r="Q9" i="4"/>
  <c r="Q23" i="4"/>
  <c r="Q27" i="4"/>
  <c r="Q19" i="4"/>
  <c r="Q20" i="4"/>
  <c r="Q21" i="4"/>
  <c r="Q31" i="4"/>
  <c r="Q38" i="4"/>
  <c r="S91" i="3"/>
  <c r="R91" i="3"/>
  <c r="T91" i="3"/>
  <c r="X91" i="3" s="1"/>
  <c r="Q28" i="3"/>
  <c r="Q79" i="3"/>
  <c r="Q11" i="3"/>
  <c r="Q15" i="3"/>
  <c r="Q19" i="3"/>
  <c r="Q23" i="3"/>
  <c r="Q27" i="3"/>
  <c r="Q31" i="3"/>
  <c r="Q43" i="3"/>
  <c r="Q59" i="3"/>
  <c r="Q75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90" i="3"/>
  <c r="Q86" i="3"/>
  <c r="Q82" i="3"/>
  <c r="Q78" i="3"/>
  <c r="Q74" i="3"/>
  <c r="Q70" i="3"/>
  <c r="Q66" i="3"/>
  <c r="Q62" i="3"/>
  <c r="Q58" i="3"/>
  <c r="Q54" i="3"/>
  <c r="Q50" i="3"/>
  <c r="Q46" i="3"/>
  <c r="Q42" i="3"/>
  <c r="Q38" i="3"/>
  <c r="Q34" i="3"/>
  <c r="Q16" i="3"/>
  <c r="Q24" i="3"/>
  <c r="Q32" i="3"/>
  <c r="Q63" i="3"/>
  <c r="Q9" i="3"/>
  <c r="Q13" i="3"/>
  <c r="Q17" i="3"/>
  <c r="Q21" i="3"/>
  <c r="Q25" i="3"/>
  <c r="Q29" i="3"/>
  <c r="Q35" i="3"/>
  <c r="Q51" i="3"/>
  <c r="Q67" i="3"/>
  <c r="Q83" i="3"/>
  <c r="Q12" i="3"/>
  <c r="Q20" i="3"/>
  <c r="Q47" i="3"/>
  <c r="Q10" i="3"/>
  <c r="Q14" i="3"/>
  <c r="Q18" i="3"/>
  <c r="Q22" i="3"/>
  <c r="Q26" i="3"/>
  <c r="Q30" i="3"/>
  <c r="Q39" i="3"/>
  <c r="Q55" i="3"/>
  <c r="Q71" i="3"/>
  <c r="Q87" i="3"/>
  <c r="S9" i="2"/>
  <c r="S29" i="2"/>
  <c r="Q85" i="2"/>
  <c r="Q81" i="2"/>
  <c r="Q77" i="2"/>
  <c r="Q73" i="2"/>
  <c r="Q69" i="2"/>
  <c r="Q65" i="2"/>
  <c r="Q61" i="2"/>
  <c r="Q57" i="2"/>
  <c r="Q53" i="2"/>
  <c r="Q49" i="2"/>
  <c r="Q45" i="2"/>
  <c r="Q83" i="2"/>
  <c r="Q79" i="2"/>
  <c r="Q75" i="2"/>
  <c r="Q71" i="2"/>
  <c r="Q67" i="2"/>
  <c r="Q63" i="2"/>
  <c r="Q59" i="2"/>
  <c r="Q55" i="2"/>
  <c r="Q51" i="2"/>
  <c r="Q47" i="2"/>
  <c r="Q43" i="2"/>
  <c r="Q39" i="2"/>
  <c r="Q35" i="2"/>
  <c r="Q82" i="2"/>
  <c r="Q78" i="2"/>
  <c r="Q74" i="2"/>
  <c r="Q70" i="2"/>
  <c r="Q66" i="2"/>
  <c r="Q62" i="2"/>
  <c r="Q58" i="2"/>
  <c r="Q54" i="2"/>
  <c r="Q50" i="2"/>
  <c r="Q46" i="2"/>
  <c r="Q42" i="2"/>
  <c r="Q38" i="2"/>
  <c r="Q34" i="2"/>
  <c r="Q12" i="2"/>
  <c r="Q16" i="2"/>
  <c r="Q20" i="2"/>
  <c r="Q24" i="2"/>
  <c r="Q28" i="2"/>
  <c r="Q32" i="2"/>
  <c r="Q33" i="2"/>
  <c r="Q41" i="2"/>
  <c r="Q60" i="2"/>
  <c r="Q76" i="2"/>
  <c r="S40" i="2"/>
  <c r="R68" i="2"/>
  <c r="T68" i="2"/>
  <c r="X68" i="2" s="1"/>
  <c r="S68" i="2"/>
  <c r="Z7" i="1"/>
  <c r="Y7" i="1"/>
  <c r="P8" i="1"/>
  <c r="R84" i="2" l="1"/>
  <c r="R36" i="2"/>
  <c r="T9" i="2"/>
  <c r="X9" i="2" s="1"/>
  <c r="S20" i="5"/>
  <c r="T20" i="5"/>
  <c r="X20" i="5" s="1"/>
  <c r="T19" i="5"/>
  <c r="X19" i="5" s="1"/>
  <c r="R80" i="2"/>
  <c r="S37" i="2"/>
  <c r="T18" i="2"/>
  <c r="X18" i="2" s="1"/>
  <c r="R17" i="2"/>
  <c r="T10" i="2"/>
  <c r="X10" i="2" s="1"/>
  <c r="S36" i="2"/>
  <c r="R15" i="5"/>
  <c r="S14" i="5"/>
  <c r="R19" i="5"/>
  <c r="R14" i="5"/>
  <c r="S17" i="4"/>
  <c r="S13" i="2"/>
  <c r="S15" i="4"/>
  <c r="R15" i="4"/>
  <c r="T31" i="5"/>
  <c r="X31" i="5" s="1"/>
  <c r="T13" i="2"/>
  <c r="X13" i="2" s="1"/>
  <c r="R56" i="2"/>
  <c r="R18" i="2"/>
  <c r="R52" i="2"/>
  <c r="T56" i="2"/>
  <c r="X56" i="2" s="1"/>
  <c r="S25" i="2"/>
  <c r="T52" i="2"/>
  <c r="X52" i="2" s="1"/>
  <c r="T25" i="2"/>
  <c r="X25" i="2" s="1"/>
  <c r="S17" i="2"/>
  <c r="S80" i="2"/>
  <c r="T64" i="2"/>
  <c r="X64" i="2" s="1"/>
  <c r="R64" i="2"/>
  <c r="T29" i="2"/>
  <c r="X29" i="2" s="1"/>
  <c r="T21" i="2"/>
  <c r="X21" i="2" s="1"/>
  <c r="S31" i="2"/>
  <c r="T72" i="2"/>
  <c r="X72" i="2" s="1"/>
  <c r="R10" i="2"/>
  <c r="T31" i="2"/>
  <c r="X31" i="2" s="1"/>
  <c r="S23" i="2"/>
  <c r="T16" i="5"/>
  <c r="X16" i="5" s="1"/>
  <c r="S18" i="5"/>
  <c r="S16" i="5"/>
  <c r="T84" i="2"/>
  <c r="X84" i="2" s="1"/>
  <c r="R37" i="2"/>
  <c r="R16" i="4"/>
  <c r="X23" i="2"/>
  <c r="R26" i="2"/>
  <c r="R31" i="5"/>
  <c r="T16" i="4"/>
  <c r="X16" i="4" s="1"/>
  <c r="R40" i="2"/>
  <c r="S48" i="2"/>
  <c r="S72" i="2"/>
  <c r="S21" i="2"/>
  <c r="T17" i="4"/>
  <c r="X17" i="4" s="1"/>
  <c r="R18" i="5"/>
  <c r="T15" i="2"/>
  <c r="X15" i="2" s="1"/>
  <c r="T26" i="2"/>
  <c r="X26" i="2" s="1"/>
  <c r="T15" i="5"/>
  <c r="X15" i="5" s="1"/>
  <c r="S15" i="2"/>
  <c r="S14" i="2"/>
  <c r="T14" i="2"/>
  <c r="X14" i="2" s="1"/>
  <c r="T48" i="2"/>
  <c r="X48" i="2" s="1"/>
  <c r="S44" i="2"/>
  <c r="R14" i="2"/>
  <c r="S22" i="2"/>
  <c r="T22" i="2"/>
  <c r="X22" i="2" s="1"/>
  <c r="R11" i="2"/>
  <c r="S11" i="2"/>
  <c r="T11" i="2"/>
  <c r="X11" i="2" s="1"/>
  <c r="T44" i="2"/>
  <c r="X44" i="2" s="1"/>
  <c r="S30" i="2"/>
  <c r="T30" i="2"/>
  <c r="X30" i="2" s="1"/>
  <c r="R19" i="2"/>
  <c r="S19" i="2"/>
  <c r="T19" i="2"/>
  <c r="X19" i="2" s="1"/>
  <c r="R27" i="2"/>
  <c r="S27" i="2"/>
  <c r="T27" i="2"/>
  <c r="X27" i="2" s="1"/>
  <c r="T62" i="5"/>
  <c r="X62" i="5" s="1"/>
  <c r="S62" i="5"/>
  <c r="R62" i="5"/>
  <c r="T29" i="5"/>
  <c r="X29" i="5" s="1"/>
  <c r="S29" i="5"/>
  <c r="R29" i="5"/>
  <c r="T33" i="5"/>
  <c r="X33" i="5" s="1"/>
  <c r="S33" i="5"/>
  <c r="R33" i="5"/>
  <c r="S47" i="5"/>
  <c r="R47" i="5"/>
  <c r="T47" i="5"/>
  <c r="X47" i="5" s="1"/>
  <c r="S79" i="5"/>
  <c r="R79" i="5"/>
  <c r="T79" i="5"/>
  <c r="X79" i="5" s="1"/>
  <c r="R64" i="5"/>
  <c r="T64" i="5"/>
  <c r="X64" i="5" s="1"/>
  <c r="S64" i="5"/>
  <c r="T77" i="5"/>
  <c r="X77" i="5" s="1"/>
  <c r="S77" i="5"/>
  <c r="R77" i="5"/>
  <c r="R28" i="5"/>
  <c r="T28" i="5"/>
  <c r="X28" i="5" s="1"/>
  <c r="S28" i="5"/>
  <c r="T78" i="5"/>
  <c r="X78" i="5" s="1"/>
  <c r="S78" i="5"/>
  <c r="R78" i="5"/>
  <c r="T37" i="5"/>
  <c r="X37" i="5" s="1"/>
  <c r="S37" i="5"/>
  <c r="R37" i="5"/>
  <c r="T54" i="5"/>
  <c r="X54" i="5" s="1"/>
  <c r="S54" i="5"/>
  <c r="R54" i="5"/>
  <c r="S83" i="5"/>
  <c r="R83" i="5"/>
  <c r="T83" i="5"/>
  <c r="X83" i="5" s="1"/>
  <c r="S27" i="5"/>
  <c r="T27" i="5"/>
  <c r="X27" i="5" s="1"/>
  <c r="R27" i="5"/>
  <c r="R12" i="5"/>
  <c r="T12" i="5"/>
  <c r="X12" i="5" s="1"/>
  <c r="S12" i="5"/>
  <c r="R21" i="5"/>
  <c r="T21" i="5"/>
  <c r="X21" i="5" s="1"/>
  <c r="S21" i="5"/>
  <c r="T70" i="5"/>
  <c r="X70" i="5" s="1"/>
  <c r="S70" i="5"/>
  <c r="R70" i="5"/>
  <c r="T58" i="5"/>
  <c r="X58" i="5" s="1"/>
  <c r="S58" i="5"/>
  <c r="R58" i="5"/>
  <c r="R39" i="5"/>
  <c r="S39" i="5"/>
  <c r="T39" i="5"/>
  <c r="X39" i="5" s="1"/>
  <c r="S55" i="5"/>
  <c r="R55" i="5"/>
  <c r="T55" i="5"/>
  <c r="X55" i="5" s="1"/>
  <c r="S71" i="5"/>
  <c r="R71" i="5"/>
  <c r="T71" i="5"/>
  <c r="X71" i="5" s="1"/>
  <c r="T40" i="5"/>
  <c r="X40" i="5" s="1"/>
  <c r="S40" i="5"/>
  <c r="R40" i="5"/>
  <c r="R56" i="5"/>
  <c r="T56" i="5"/>
  <c r="X56" i="5" s="1"/>
  <c r="S56" i="5"/>
  <c r="R72" i="5"/>
  <c r="T72" i="5"/>
  <c r="X72" i="5" s="1"/>
  <c r="S72" i="5"/>
  <c r="T53" i="5"/>
  <c r="X53" i="5" s="1"/>
  <c r="S53" i="5"/>
  <c r="R53" i="5"/>
  <c r="T69" i="5"/>
  <c r="X69" i="5" s="1"/>
  <c r="S69" i="5"/>
  <c r="R69" i="5"/>
  <c r="X85" i="5"/>
  <c r="S85" i="5"/>
  <c r="R85" i="5"/>
  <c r="T22" i="5"/>
  <c r="X22" i="5" s="1"/>
  <c r="R22" i="5"/>
  <c r="S22" i="5"/>
  <c r="T10" i="5"/>
  <c r="X10" i="5" s="1"/>
  <c r="S10" i="5"/>
  <c r="R10" i="5"/>
  <c r="T13" i="5"/>
  <c r="X13" i="5" s="1"/>
  <c r="S13" i="5"/>
  <c r="R13" i="5"/>
  <c r="T66" i="5"/>
  <c r="X66" i="5" s="1"/>
  <c r="S66" i="5"/>
  <c r="R66" i="5"/>
  <c r="S42" i="5"/>
  <c r="R42" i="5"/>
  <c r="T42" i="5"/>
  <c r="X42" i="5" s="1"/>
  <c r="S63" i="5"/>
  <c r="R63" i="5"/>
  <c r="T63" i="5"/>
  <c r="X63" i="5" s="1"/>
  <c r="R48" i="5"/>
  <c r="T48" i="5"/>
  <c r="X48" i="5" s="1"/>
  <c r="S48" i="5"/>
  <c r="R80" i="5"/>
  <c r="T80" i="5"/>
  <c r="X80" i="5" s="1"/>
  <c r="S80" i="5"/>
  <c r="T61" i="5"/>
  <c r="X61" i="5" s="1"/>
  <c r="S61" i="5"/>
  <c r="R61" i="5"/>
  <c r="T32" i="5"/>
  <c r="X32" i="5" s="1"/>
  <c r="S32" i="5"/>
  <c r="R32" i="5"/>
  <c r="T17" i="5"/>
  <c r="X17" i="5" s="1"/>
  <c r="S17" i="5"/>
  <c r="R17" i="5"/>
  <c r="T82" i="5"/>
  <c r="X82" i="5" s="1"/>
  <c r="S82" i="5"/>
  <c r="R82" i="5"/>
  <c r="T41" i="5"/>
  <c r="X41" i="5" s="1"/>
  <c r="S41" i="5"/>
  <c r="R41" i="5"/>
  <c r="R35" i="5"/>
  <c r="T35" i="5"/>
  <c r="X35" i="5" s="1"/>
  <c r="S35" i="5"/>
  <c r="S51" i="5"/>
  <c r="R51" i="5"/>
  <c r="T51" i="5"/>
  <c r="X51" i="5" s="1"/>
  <c r="S67" i="5"/>
  <c r="R67" i="5"/>
  <c r="T67" i="5"/>
  <c r="X67" i="5" s="1"/>
  <c r="T36" i="5"/>
  <c r="X36" i="5" s="1"/>
  <c r="R36" i="5"/>
  <c r="S36" i="5"/>
  <c r="R52" i="5"/>
  <c r="T52" i="5"/>
  <c r="X52" i="5" s="1"/>
  <c r="S52" i="5"/>
  <c r="R68" i="5"/>
  <c r="T68" i="5"/>
  <c r="X68" i="5" s="1"/>
  <c r="S68" i="5"/>
  <c r="R84" i="5"/>
  <c r="T84" i="5"/>
  <c r="X84" i="5" s="1"/>
  <c r="S84" i="5"/>
  <c r="T49" i="5"/>
  <c r="X49" i="5" s="1"/>
  <c r="S49" i="5"/>
  <c r="R49" i="5"/>
  <c r="T65" i="5"/>
  <c r="X65" i="5" s="1"/>
  <c r="S65" i="5"/>
  <c r="R65" i="5"/>
  <c r="T81" i="5"/>
  <c r="X81" i="5" s="1"/>
  <c r="S81" i="5"/>
  <c r="R81" i="5"/>
  <c r="R24" i="5"/>
  <c r="S24" i="5"/>
  <c r="T24" i="5"/>
  <c r="X24" i="5" s="1"/>
  <c r="S38" i="5"/>
  <c r="R38" i="5"/>
  <c r="T38" i="5"/>
  <c r="X38" i="5" s="1"/>
  <c r="T45" i="5"/>
  <c r="X45" i="5" s="1"/>
  <c r="S45" i="5"/>
  <c r="R45" i="5"/>
  <c r="S23" i="5"/>
  <c r="R23" i="5"/>
  <c r="T23" i="5"/>
  <c r="X23" i="5" s="1"/>
  <c r="T26" i="5"/>
  <c r="X26" i="5" s="1"/>
  <c r="S26" i="5"/>
  <c r="R26" i="5"/>
  <c r="S11" i="5"/>
  <c r="T11" i="5"/>
  <c r="X11" i="5" s="1"/>
  <c r="R11" i="5"/>
  <c r="T46" i="5"/>
  <c r="X46" i="5" s="1"/>
  <c r="S46" i="5"/>
  <c r="R46" i="5"/>
  <c r="R9" i="5"/>
  <c r="T9" i="5"/>
  <c r="S9" i="5"/>
  <c r="X25" i="5"/>
  <c r="S25" i="5"/>
  <c r="R25" i="5"/>
  <c r="T50" i="5"/>
  <c r="X50" i="5" s="1"/>
  <c r="S50" i="5"/>
  <c r="R50" i="5"/>
  <c r="S34" i="5"/>
  <c r="R34" i="5"/>
  <c r="T34" i="5"/>
  <c r="X34" i="5" s="1"/>
  <c r="T86" i="5"/>
  <c r="X86" i="5" s="1"/>
  <c r="S86" i="5"/>
  <c r="R86" i="5"/>
  <c r="T74" i="5"/>
  <c r="X74" i="5" s="1"/>
  <c r="S74" i="5"/>
  <c r="R74" i="5"/>
  <c r="R43" i="5"/>
  <c r="T43" i="5"/>
  <c r="X43" i="5" s="1"/>
  <c r="S43" i="5"/>
  <c r="S59" i="5"/>
  <c r="R59" i="5"/>
  <c r="T59" i="5"/>
  <c r="X59" i="5" s="1"/>
  <c r="S75" i="5"/>
  <c r="R75" i="5"/>
  <c r="T75" i="5"/>
  <c r="X75" i="5" s="1"/>
  <c r="T44" i="5"/>
  <c r="X44" i="5" s="1"/>
  <c r="R44" i="5"/>
  <c r="S44" i="5"/>
  <c r="R60" i="5"/>
  <c r="T60" i="5"/>
  <c r="X60" i="5" s="1"/>
  <c r="S60" i="5"/>
  <c r="R76" i="5"/>
  <c r="T76" i="5"/>
  <c r="X76" i="5" s="1"/>
  <c r="S76" i="5"/>
  <c r="T57" i="5"/>
  <c r="X57" i="5" s="1"/>
  <c r="S57" i="5"/>
  <c r="R57" i="5"/>
  <c r="X73" i="5"/>
  <c r="S73" i="5"/>
  <c r="R73" i="5"/>
  <c r="T62" i="4"/>
  <c r="X62" i="4" s="1"/>
  <c r="S62" i="4"/>
  <c r="R62" i="4"/>
  <c r="R21" i="4"/>
  <c r="T21" i="4"/>
  <c r="X21" i="4" s="1"/>
  <c r="S21" i="4"/>
  <c r="T23" i="4"/>
  <c r="X23" i="4" s="1"/>
  <c r="R23" i="4"/>
  <c r="S23" i="4"/>
  <c r="R9" i="4"/>
  <c r="S9" i="4"/>
  <c r="T9" i="4"/>
  <c r="S20" i="4"/>
  <c r="T20" i="4"/>
  <c r="X20" i="4" s="1"/>
  <c r="R20" i="4"/>
  <c r="T33" i="4"/>
  <c r="X33" i="4" s="1"/>
  <c r="S33" i="4"/>
  <c r="R33" i="4"/>
  <c r="R13" i="4"/>
  <c r="T13" i="4"/>
  <c r="X13" i="4" s="1"/>
  <c r="S13" i="4"/>
  <c r="T29" i="4"/>
  <c r="X29" i="4" s="1"/>
  <c r="R29" i="4"/>
  <c r="S29" i="4"/>
  <c r="R22" i="4"/>
  <c r="T22" i="4"/>
  <c r="X22" i="4" s="1"/>
  <c r="S22" i="4"/>
  <c r="T50" i="4"/>
  <c r="X50" i="4" s="1"/>
  <c r="S50" i="4"/>
  <c r="R50" i="4"/>
  <c r="T70" i="4"/>
  <c r="X70" i="4" s="1"/>
  <c r="S70" i="4"/>
  <c r="R70" i="4"/>
  <c r="T32" i="4"/>
  <c r="X32" i="4" s="1"/>
  <c r="S32" i="4"/>
  <c r="R32" i="4"/>
  <c r="S47" i="4"/>
  <c r="R47" i="4"/>
  <c r="T47" i="4"/>
  <c r="X47" i="4" s="1"/>
  <c r="S63" i="4"/>
  <c r="R63" i="4"/>
  <c r="T63" i="4"/>
  <c r="X63" i="4" s="1"/>
  <c r="S79" i="4"/>
  <c r="R79" i="4"/>
  <c r="T79" i="4"/>
  <c r="X79" i="4" s="1"/>
  <c r="R48" i="4"/>
  <c r="T48" i="4"/>
  <c r="X48" i="4" s="1"/>
  <c r="S48" i="4"/>
  <c r="R64" i="4"/>
  <c r="T64" i="4"/>
  <c r="X64" i="4" s="1"/>
  <c r="S64" i="4"/>
  <c r="R80" i="4"/>
  <c r="T80" i="4"/>
  <c r="X80" i="4" s="1"/>
  <c r="S80" i="4"/>
  <c r="T49" i="4"/>
  <c r="X49" i="4" s="1"/>
  <c r="S49" i="4"/>
  <c r="R49" i="4"/>
  <c r="T65" i="4"/>
  <c r="X65" i="4" s="1"/>
  <c r="S65" i="4"/>
  <c r="R65" i="4"/>
  <c r="T81" i="4"/>
  <c r="X81" i="4" s="1"/>
  <c r="S81" i="4"/>
  <c r="R81" i="4"/>
  <c r="T38" i="4"/>
  <c r="X38" i="4" s="1"/>
  <c r="S38" i="4"/>
  <c r="R38" i="4"/>
  <c r="T19" i="4"/>
  <c r="X19" i="4" s="1"/>
  <c r="S19" i="4"/>
  <c r="R19" i="4"/>
  <c r="S12" i="4"/>
  <c r="T12" i="4"/>
  <c r="X12" i="4" s="1"/>
  <c r="R12" i="4"/>
  <c r="T46" i="4"/>
  <c r="X46" i="4" s="1"/>
  <c r="S46" i="4"/>
  <c r="R46" i="4"/>
  <c r="S10" i="4"/>
  <c r="R10" i="4"/>
  <c r="T10" i="4"/>
  <c r="X10" i="4" s="1"/>
  <c r="S26" i="4"/>
  <c r="T26" i="4"/>
  <c r="X26" i="4" s="1"/>
  <c r="R26" i="4"/>
  <c r="T66" i="4"/>
  <c r="X66" i="4" s="1"/>
  <c r="S66" i="4"/>
  <c r="R66" i="4"/>
  <c r="T86" i="4"/>
  <c r="X86" i="4" s="1"/>
  <c r="S86" i="4"/>
  <c r="R86" i="4"/>
  <c r="T42" i="4"/>
  <c r="X42" i="4" s="1"/>
  <c r="S42" i="4"/>
  <c r="R42" i="4"/>
  <c r="S35" i="4"/>
  <c r="R35" i="4"/>
  <c r="T35" i="4"/>
  <c r="X35" i="4" s="1"/>
  <c r="S51" i="4"/>
  <c r="R51" i="4"/>
  <c r="T51" i="4"/>
  <c r="X51" i="4" s="1"/>
  <c r="S67" i="4"/>
  <c r="R67" i="4"/>
  <c r="T67" i="4"/>
  <c r="X67" i="4" s="1"/>
  <c r="S83" i="4"/>
  <c r="R83" i="4"/>
  <c r="T83" i="4"/>
  <c r="X83" i="4" s="1"/>
  <c r="R36" i="4"/>
  <c r="T36" i="4"/>
  <c r="X36" i="4" s="1"/>
  <c r="S36" i="4"/>
  <c r="R52" i="4"/>
  <c r="T52" i="4"/>
  <c r="X52" i="4" s="1"/>
  <c r="S52" i="4"/>
  <c r="R68" i="4"/>
  <c r="T68" i="4"/>
  <c r="X68" i="4" s="1"/>
  <c r="S68" i="4"/>
  <c r="R84" i="4"/>
  <c r="T84" i="4"/>
  <c r="X84" i="4" s="1"/>
  <c r="S84" i="4"/>
  <c r="T37" i="4"/>
  <c r="X37" i="4" s="1"/>
  <c r="S37" i="4"/>
  <c r="R37" i="4"/>
  <c r="T53" i="4"/>
  <c r="X53" i="4" s="1"/>
  <c r="S53" i="4"/>
  <c r="R53" i="4"/>
  <c r="T69" i="4"/>
  <c r="X69" i="4" s="1"/>
  <c r="S69" i="4"/>
  <c r="R69" i="4"/>
  <c r="T85" i="4"/>
  <c r="X85" i="4" s="1"/>
  <c r="S85" i="4"/>
  <c r="R85" i="4"/>
  <c r="R31" i="4"/>
  <c r="T31" i="4"/>
  <c r="X31" i="4" s="1"/>
  <c r="S31" i="4"/>
  <c r="R27" i="4"/>
  <c r="T27" i="4"/>
  <c r="X27" i="4" s="1"/>
  <c r="S27" i="4"/>
  <c r="T11" i="4"/>
  <c r="X11" i="4" s="1"/>
  <c r="S11" i="4"/>
  <c r="R11" i="4"/>
  <c r="T14" i="4"/>
  <c r="X14" i="4" s="1"/>
  <c r="S14" i="4"/>
  <c r="R14" i="4"/>
  <c r="S30" i="4"/>
  <c r="T30" i="4"/>
  <c r="X30" i="4" s="1"/>
  <c r="R30" i="4"/>
  <c r="T82" i="4"/>
  <c r="X82" i="4" s="1"/>
  <c r="S82" i="4"/>
  <c r="R82" i="4"/>
  <c r="S24" i="4"/>
  <c r="T24" i="4"/>
  <c r="X24" i="4" s="1"/>
  <c r="R24" i="4"/>
  <c r="T58" i="4"/>
  <c r="X58" i="4" s="1"/>
  <c r="S58" i="4"/>
  <c r="R58" i="4"/>
  <c r="S39" i="4"/>
  <c r="R39" i="4"/>
  <c r="T39" i="4"/>
  <c r="X39" i="4" s="1"/>
  <c r="S55" i="4"/>
  <c r="R55" i="4"/>
  <c r="T55" i="4"/>
  <c r="X55" i="4" s="1"/>
  <c r="S71" i="4"/>
  <c r="R71" i="4"/>
  <c r="T71" i="4"/>
  <c r="X71" i="4" s="1"/>
  <c r="S87" i="4"/>
  <c r="R87" i="4"/>
  <c r="T87" i="4"/>
  <c r="X87" i="4" s="1"/>
  <c r="R40" i="4"/>
  <c r="T40" i="4"/>
  <c r="X40" i="4" s="1"/>
  <c r="S40" i="4"/>
  <c r="R56" i="4"/>
  <c r="T56" i="4"/>
  <c r="X56" i="4" s="1"/>
  <c r="S56" i="4"/>
  <c r="R72" i="4"/>
  <c r="T72" i="4"/>
  <c r="X72" i="4" s="1"/>
  <c r="S72" i="4"/>
  <c r="R88" i="4"/>
  <c r="T88" i="4"/>
  <c r="X88" i="4" s="1"/>
  <c r="S88" i="4"/>
  <c r="T41" i="4"/>
  <c r="X41" i="4" s="1"/>
  <c r="S41" i="4"/>
  <c r="R41" i="4"/>
  <c r="T57" i="4"/>
  <c r="X57" i="4" s="1"/>
  <c r="S57" i="4"/>
  <c r="R57" i="4"/>
  <c r="T73" i="4"/>
  <c r="X73" i="4" s="1"/>
  <c r="S73" i="4"/>
  <c r="R73" i="4"/>
  <c r="T25" i="4"/>
  <c r="X25" i="4" s="1"/>
  <c r="R25" i="4"/>
  <c r="S25" i="4"/>
  <c r="T78" i="4"/>
  <c r="X78" i="4" s="1"/>
  <c r="S78" i="4"/>
  <c r="R78" i="4"/>
  <c r="T18" i="4"/>
  <c r="X18" i="4" s="1"/>
  <c r="S18" i="4"/>
  <c r="R18" i="4"/>
  <c r="T34" i="4"/>
  <c r="X34" i="4" s="1"/>
  <c r="S34" i="4"/>
  <c r="R34" i="4"/>
  <c r="S28" i="4"/>
  <c r="R28" i="4"/>
  <c r="T28" i="4"/>
  <c r="X28" i="4" s="1"/>
  <c r="T74" i="4"/>
  <c r="X74" i="4" s="1"/>
  <c r="S74" i="4"/>
  <c r="R74" i="4"/>
  <c r="S43" i="4"/>
  <c r="R43" i="4"/>
  <c r="T43" i="4"/>
  <c r="X43" i="4" s="1"/>
  <c r="S59" i="4"/>
  <c r="R59" i="4"/>
  <c r="T59" i="4"/>
  <c r="X59" i="4" s="1"/>
  <c r="S75" i="4"/>
  <c r="R75" i="4"/>
  <c r="T75" i="4"/>
  <c r="X75" i="4" s="1"/>
  <c r="R44" i="4"/>
  <c r="T44" i="4"/>
  <c r="X44" i="4" s="1"/>
  <c r="S44" i="4"/>
  <c r="R60" i="4"/>
  <c r="T60" i="4"/>
  <c r="X60" i="4" s="1"/>
  <c r="S60" i="4"/>
  <c r="R76" i="4"/>
  <c r="T76" i="4"/>
  <c r="X76" i="4" s="1"/>
  <c r="S76" i="4"/>
  <c r="T45" i="4"/>
  <c r="X45" i="4" s="1"/>
  <c r="S45" i="4"/>
  <c r="R45" i="4"/>
  <c r="T61" i="4"/>
  <c r="X61" i="4" s="1"/>
  <c r="S61" i="4"/>
  <c r="R61" i="4"/>
  <c r="T77" i="4"/>
  <c r="X77" i="4" s="1"/>
  <c r="S77" i="4"/>
  <c r="R77" i="4"/>
  <c r="S39" i="3"/>
  <c r="R39" i="3"/>
  <c r="T39" i="3"/>
  <c r="X39" i="3" s="1"/>
  <c r="S67" i="3"/>
  <c r="R67" i="3"/>
  <c r="T67" i="3"/>
  <c r="X67" i="3" s="1"/>
  <c r="S16" i="3"/>
  <c r="R16" i="3"/>
  <c r="T16" i="3"/>
  <c r="X16" i="3" s="1"/>
  <c r="T62" i="3"/>
  <c r="X62" i="3" s="1"/>
  <c r="S62" i="3"/>
  <c r="R62" i="3"/>
  <c r="R44" i="3"/>
  <c r="S44" i="3"/>
  <c r="T44" i="3"/>
  <c r="X44" i="3" s="1"/>
  <c r="R92" i="3"/>
  <c r="S92" i="3"/>
  <c r="T92" i="3"/>
  <c r="X92" i="3" s="1"/>
  <c r="T41" i="3"/>
  <c r="X41" i="3" s="1"/>
  <c r="R41" i="3"/>
  <c r="S41" i="3"/>
  <c r="T73" i="3"/>
  <c r="X73" i="3" s="1"/>
  <c r="R73" i="3"/>
  <c r="S73" i="3"/>
  <c r="T89" i="3"/>
  <c r="X89" i="3" s="1"/>
  <c r="R89" i="3"/>
  <c r="S89" i="3"/>
  <c r="S59" i="3"/>
  <c r="R59" i="3"/>
  <c r="T59" i="3"/>
  <c r="X59" i="3" s="1"/>
  <c r="T23" i="3"/>
  <c r="X23" i="3" s="1"/>
  <c r="S23" i="3"/>
  <c r="R23" i="3"/>
  <c r="S79" i="3"/>
  <c r="R79" i="3"/>
  <c r="T79" i="3"/>
  <c r="X79" i="3" s="1"/>
  <c r="S87" i="3"/>
  <c r="R87" i="3"/>
  <c r="T87" i="3"/>
  <c r="X87" i="3" s="1"/>
  <c r="T30" i="3"/>
  <c r="X30" i="3" s="1"/>
  <c r="R30" i="3"/>
  <c r="S30" i="3"/>
  <c r="S14" i="3"/>
  <c r="T14" i="3"/>
  <c r="X14" i="3" s="1"/>
  <c r="R14" i="3"/>
  <c r="S20" i="3"/>
  <c r="R20" i="3"/>
  <c r="T20" i="3"/>
  <c r="X20" i="3" s="1"/>
  <c r="S51" i="3"/>
  <c r="R51" i="3"/>
  <c r="T51" i="3"/>
  <c r="X51" i="3" s="1"/>
  <c r="R21" i="3"/>
  <c r="S21" i="3"/>
  <c r="T21" i="3"/>
  <c r="X21" i="3" s="1"/>
  <c r="S63" i="3"/>
  <c r="R63" i="3"/>
  <c r="T63" i="3"/>
  <c r="X63" i="3" s="1"/>
  <c r="T34" i="3"/>
  <c r="X34" i="3" s="1"/>
  <c r="S34" i="3"/>
  <c r="R34" i="3"/>
  <c r="T50" i="3"/>
  <c r="X50" i="3" s="1"/>
  <c r="S50" i="3"/>
  <c r="R50" i="3"/>
  <c r="T66" i="3"/>
  <c r="X66" i="3" s="1"/>
  <c r="S66" i="3"/>
  <c r="R66" i="3"/>
  <c r="T82" i="3"/>
  <c r="X82" i="3" s="1"/>
  <c r="S82" i="3"/>
  <c r="R82" i="3"/>
  <c r="R48" i="3"/>
  <c r="S48" i="3"/>
  <c r="T48" i="3"/>
  <c r="X48" i="3" s="1"/>
  <c r="R64" i="3"/>
  <c r="S64" i="3"/>
  <c r="T64" i="3"/>
  <c r="X64" i="3" s="1"/>
  <c r="R80" i="3"/>
  <c r="S80" i="3"/>
  <c r="T80" i="3"/>
  <c r="X80" i="3" s="1"/>
  <c r="T45" i="3"/>
  <c r="X45" i="3" s="1"/>
  <c r="R45" i="3"/>
  <c r="S45" i="3"/>
  <c r="T61" i="3"/>
  <c r="X61" i="3" s="1"/>
  <c r="R61" i="3"/>
  <c r="S61" i="3"/>
  <c r="T77" i="3"/>
  <c r="X77" i="3" s="1"/>
  <c r="R77" i="3"/>
  <c r="S77" i="3"/>
  <c r="S43" i="3"/>
  <c r="R43" i="3"/>
  <c r="T43" i="3"/>
  <c r="X43" i="3" s="1"/>
  <c r="T19" i="3"/>
  <c r="X19" i="3" s="1"/>
  <c r="S19" i="3"/>
  <c r="R19" i="3"/>
  <c r="S28" i="3"/>
  <c r="R28" i="3"/>
  <c r="T28" i="3"/>
  <c r="X28" i="3" s="1"/>
  <c r="S47" i="3"/>
  <c r="R47" i="3"/>
  <c r="T47" i="3"/>
  <c r="X47" i="3" s="1"/>
  <c r="R9" i="3"/>
  <c r="S9" i="3"/>
  <c r="T9" i="3"/>
  <c r="T78" i="3"/>
  <c r="X78" i="3" s="1"/>
  <c r="S78" i="3"/>
  <c r="R78" i="3"/>
  <c r="R76" i="3"/>
  <c r="S76" i="3"/>
  <c r="T76" i="3"/>
  <c r="X76" i="3" s="1"/>
  <c r="S71" i="3"/>
  <c r="R71" i="3"/>
  <c r="T71" i="3"/>
  <c r="X71" i="3" s="1"/>
  <c r="T10" i="3"/>
  <c r="X10" i="3" s="1"/>
  <c r="R10" i="3"/>
  <c r="S10" i="3"/>
  <c r="S12" i="3"/>
  <c r="R12" i="3"/>
  <c r="T12" i="3"/>
  <c r="X12" i="3" s="1"/>
  <c r="S35" i="3"/>
  <c r="R35" i="3"/>
  <c r="T35" i="3"/>
  <c r="X35" i="3" s="1"/>
  <c r="R17" i="3"/>
  <c r="S17" i="3"/>
  <c r="T17" i="3"/>
  <c r="X17" i="3" s="1"/>
  <c r="S32" i="3"/>
  <c r="T32" i="3"/>
  <c r="X32" i="3" s="1"/>
  <c r="R32" i="3"/>
  <c r="T38" i="3"/>
  <c r="X38" i="3" s="1"/>
  <c r="S38" i="3"/>
  <c r="R38" i="3"/>
  <c r="T54" i="3"/>
  <c r="X54" i="3" s="1"/>
  <c r="S54" i="3"/>
  <c r="R54" i="3"/>
  <c r="T70" i="3"/>
  <c r="X70" i="3" s="1"/>
  <c r="S70" i="3"/>
  <c r="R70" i="3"/>
  <c r="X86" i="3"/>
  <c r="S86" i="3"/>
  <c r="R86" i="3"/>
  <c r="R36" i="3"/>
  <c r="S36" i="3"/>
  <c r="T36" i="3"/>
  <c r="X36" i="3" s="1"/>
  <c r="R52" i="3"/>
  <c r="S52" i="3"/>
  <c r="X52" i="3"/>
  <c r="R68" i="3"/>
  <c r="S68" i="3"/>
  <c r="T68" i="3"/>
  <c r="X68" i="3" s="1"/>
  <c r="R84" i="3"/>
  <c r="S84" i="3"/>
  <c r="T84" i="3"/>
  <c r="X84" i="3" s="1"/>
  <c r="T33" i="3"/>
  <c r="X33" i="3" s="1"/>
  <c r="R33" i="3"/>
  <c r="S33" i="3"/>
  <c r="T49" i="3"/>
  <c r="X49" i="3" s="1"/>
  <c r="R49" i="3"/>
  <c r="S49" i="3"/>
  <c r="T65" i="3"/>
  <c r="X65" i="3" s="1"/>
  <c r="R65" i="3"/>
  <c r="S65" i="3"/>
  <c r="T81" i="3"/>
  <c r="X81" i="3" s="1"/>
  <c r="R81" i="3"/>
  <c r="S81" i="3"/>
  <c r="T31" i="3"/>
  <c r="X31" i="3" s="1"/>
  <c r="S31" i="3"/>
  <c r="R31" i="3"/>
  <c r="T15" i="3"/>
  <c r="X15" i="3" s="1"/>
  <c r="S15" i="3"/>
  <c r="R15" i="3"/>
  <c r="T18" i="3"/>
  <c r="X18" i="3" s="1"/>
  <c r="R18" i="3"/>
  <c r="S18" i="3"/>
  <c r="R25" i="3"/>
  <c r="T25" i="3"/>
  <c r="X25" i="3" s="1"/>
  <c r="S25" i="3"/>
  <c r="T46" i="3"/>
  <c r="X46" i="3" s="1"/>
  <c r="S46" i="3"/>
  <c r="R46" i="3"/>
  <c r="R60" i="3"/>
  <c r="S60" i="3"/>
  <c r="T60" i="3"/>
  <c r="X60" i="3" s="1"/>
  <c r="T57" i="3"/>
  <c r="X57" i="3" s="1"/>
  <c r="R57" i="3"/>
  <c r="S57" i="3"/>
  <c r="T26" i="3"/>
  <c r="X26" i="3" s="1"/>
  <c r="S26" i="3"/>
  <c r="R26" i="3"/>
  <c r="S55" i="3"/>
  <c r="R55" i="3"/>
  <c r="T55" i="3"/>
  <c r="X55" i="3" s="1"/>
  <c r="S22" i="3"/>
  <c r="T22" i="3"/>
  <c r="X22" i="3" s="1"/>
  <c r="R22" i="3"/>
  <c r="S83" i="3"/>
  <c r="R83" i="3"/>
  <c r="T83" i="3"/>
  <c r="X83" i="3" s="1"/>
  <c r="R29" i="3"/>
  <c r="T29" i="3"/>
  <c r="X29" i="3" s="1"/>
  <c r="S29" i="3"/>
  <c r="R13" i="3"/>
  <c r="S13" i="3"/>
  <c r="T13" i="3"/>
  <c r="X13" i="3" s="1"/>
  <c r="S24" i="3"/>
  <c r="R24" i="3"/>
  <c r="T24" i="3"/>
  <c r="X24" i="3" s="1"/>
  <c r="T42" i="3"/>
  <c r="X42" i="3" s="1"/>
  <c r="S42" i="3"/>
  <c r="R42" i="3"/>
  <c r="T58" i="3"/>
  <c r="X58" i="3" s="1"/>
  <c r="S58" i="3"/>
  <c r="R58" i="3"/>
  <c r="T74" i="3"/>
  <c r="X74" i="3" s="1"/>
  <c r="S74" i="3"/>
  <c r="R74" i="3"/>
  <c r="T90" i="3"/>
  <c r="X90" i="3" s="1"/>
  <c r="S90" i="3"/>
  <c r="R90" i="3"/>
  <c r="R40" i="3"/>
  <c r="S40" i="3"/>
  <c r="T40" i="3"/>
  <c r="X40" i="3" s="1"/>
  <c r="R56" i="3"/>
  <c r="S56" i="3"/>
  <c r="T56" i="3"/>
  <c r="X56" i="3" s="1"/>
  <c r="R72" i="3"/>
  <c r="S72" i="3"/>
  <c r="T72" i="3"/>
  <c r="X72" i="3" s="1"/>
  <c r="R88" i="3"/>
  <c r="S88" i="3"/>
  <c r="T88" i="3"/>
  <c r="X88" i="3" s="1"/>
  <c r="T37" i="3"/>
  <c r="X37" i="3" s="1"/>
  <c r="R37" i="3"/>
  <c r="S37" i="3"/>
  <c r="T53" i="3"/>
  <c r="X53" i="3" s="1"/>
  <c r="R53" i="3"/>
  <c r="S53" i="3"/>
  <c r="X69" i="3"/>
  <c r="R69" i="3"/>
  <c r="S69" i="3"/>
  <c r="T85" i="3"/>
  <c r="X85" i="3" s="1"/>
  <c r="R85" i="3"/>
  <c r="S85" i="3"/>
  <c r="S75" i="3"/>
  <c r="R75" i="3"/>
  <c r="T75" i="3"/>
  <c r="X75" i="3" s="1"/>
  <c r="T27" i="3"/>
  <c r="X27" i="3" s="1"/>
  <c r="R27" i="3"/>
  <c r="S27" i="3"/>
  <c r="T11" i="3"/>
  <c r="X11" i="3" s="1"/>
  <c r="S11" i="3"/>
  <c r="R11" i="3"/>
  <c r="R60" i="2"/>
  <c r="T60" i="2"/>
  <c r="X60" i="2" s="1"/>
  <c r="S60" i="2"/>
  <c r="S33" i="2"/>
  <c r="R33" i="2"/>
  <c r="T33" i="2"/>
  <c r="X33" i="2" s="1"/>
  <c r="R16" i="2"/>
  <c r="T16" i="2"/>
  <c r="X16" i="2" s="1"/>
  <c r="S16" i="2"/>
  <c r="T66" i="2"/>
  <c r="X66" i="2" s="1"/>
  <c r="R66" i="2"/>
  <c r="S66" i="2"/>
  <c r="T32" i="2"/>
  <c r="X32" i="2" s="1"/>
  <c r="S32" i="2"/>
  <c r="R32" i="2"/>
  <c r="S24" i="2"/>
  <c r="R24" i="2"/>
  <c r="T24" i="2"/>
  <c r="X24" i="2" s="1"/>
  <c r="R38" i="2"/>
  <c r="T38" i="2"/>
  <c r="X38" i="2" s="1"/>
  <c r="S38" i="2"/>
  <c r="T54" i="2"/>
  <c r="X54" i="2" s="1"/>
  <c r="R54" i="2"/>
  <c r="S54" i="2"/>
  <c r="T70" i="2"/>
  <c r="X70" i="2" s="1"/>
  <c r="R70" i="2"/>
  <c r="S70" i="2"/>
  <c r="T35" i="2"/>
  <c r="X35" i="2" s="1"/>
  <c r="S35" i="2"/>
  <c r="R35" i="2"/>
  <c r="S51" i="2"/>
  <c r="T51" i="2"/>
  <c r="X51" i="2" s="1"/>
  <c r="R51" i="2"/>
  <c r="S67" i="2"/>
  <c r="T67" i="2"/>
  <c r="X67" i="2" s="1"/>
  <c r="R67" i="2"/>
  <c r="S83" i="2"/>
  <c r="T83" i="2"/>
  <c r="X83" i="2" s="1"/>
  <c r="R83" i="2"/>
  <c r="S45" i="2"/>
  <c r="R45" i="2"/>
  <c r="T45" i="2"/>
  <c r="X45" i="2" s="1"/>
  <c r="S61" i="2"/>
  <c r="R61" i="2"/>
  <c r="X61" i="2"/>
  <c r="S77" i="2"/>
  <c r="R77" i="2"/>
  <c r="T77" i="2"/>
  <c r="X77" i="2" s="1"/>
  <c r="S41" i="2"/>
  <c r="R41" i="2"/>
  <c r="T41" i="2"/>
  <c r="X41" i="2" s="1"/>
  <c r="S12" i="2"/>
  <c r="R12" i="2"/>
  <c r="T12" i="2"/>
  <c r="X12" i="2" s="1"/>
  <c r="R42" i="2"/>
  <c r="T42" i="2"/>
  <c r="X42" i="2" s="1"/>
  <c r="S42" i="2"/>
  <c r="T58" i="2"/>
  <c r="X58" i="2" s="1"/>
  <c r="R58" i="2"/>
  <c r="S58" i="2"/>
  <c r="T74" i="2"/>
  <c r="X74" i="2" s="1"/>
  <c r="R74" i="2"/>
  <c r="S74" i="2"/>
  <c r="T39" i="2"/>
  <c r="X39" i="2" s="1"/>
  <c r="S39" i="2"/>
  <c r="R39" i="2"/>
  <c r="S55" i="2"/>
  <c r="T55" i="2"/>
  <c r="X55" i="2" s="1"/>
  <c r="R55" i="2"/>
  <c r="S71" i="2"/>
  <c r="T71" i="2"/>
  <c r="X71" i="2" s="1"/>
  <c r="R71" i="2"/>
  <c r="S49" i="2"/>
  <c r="R49" i="2"/>
  <c r="T49" i="2"/>
  <c r="X49" i="2" s="1"/>
  <c r="S65" i="2"/>
  <c r="R65" i="2"/>
  <c r="T65" i="2"/>
  <c r="X65" i="2" s="1"/>
  <c r="S81" i="2"/>
  <c r="R81" i="2"/>
  <c r="T81" i="2"/>
  <c r="X81" i="2" s="1"/>
  <c r="R76" i="2"/>
  <c r="T76" i="2"/>
  <c r="X76" i="2" s="1"/>
  <c r="S76" i="2"/>
  <c r="S28" i="2"/>
  <c r="R28" i="2"/>
  <c r="T28" i="2"/>
  <c r="X28" i="2" s="1"/>
  <c r="S20" i="2"/>
  <c r="R20" i="2"/>
  <c r="T20" i="2"/>
  <c r="X20" i="2" s="1"/>
  <c r="T46" i="2"/>
  <c r="X46" i="2" s="1"/>
  <c r="R46" i="2"/>
  <c r="S46" i="2"/>
  <c r="T62" i="2"/>
  <c r="X62" i="2" s="1"/>
  <c r="R62" i="2"/>
  <c r="S62" i="2"/>
  <c r="T78" i="2"/>
  <c r="X78" i="2" s="1"/>
  <c r="R78" i="2"/>
  <c r="S78" i="2"/>
  <c r="T43" i="2"/>
  <c r="X43" i="2" s="1"/>
  <c r="S43" i="2"/>
  <c r="R43" i="2"/>
  <c r="S59" i="2"/>
  <c r="T59" i="2"/>
  <c r="X59" i="2" s="1"/>
  <c r="R59" i="2"/>
  <c r="S75" i="2"/>
  <c r="T75" i="2"/>
  <c r="X75" i="2" s="1"/>
  <c r="R75" i="2"/>
  <c r="S53" i="2"/>
  <c r="R53" i="2"/>
  <c r="T53" i="2"/>
  <c r="X53" i="2" s="1"/>
  <c r="S69" i="2"/>
  <c r="R69" i="2"/>
  <c r="T69" i="2"/>
  <c r="X69" i="2" s="1"/>
  <c r="S85" i="2"/>
  <c r="R85" i="2"/>
  <c r="T85" i="2"/>
  <c r="X85" i="2" s="1"/>
  <c r="R34" i="2"/>
  <c r="T34" i="2"/>
  <c r="X34" i="2" s="1"/>
  <c r="S34" i="2"/>
  <c r="T50" i="2"/>
  <c r="X50" i="2" s="1"/>
  <c r="R50" i="2"/>
  <c r="S50" i="2"/>
  <c r="T82" i="2"/>
  <c r="X82" i="2" s="1"/>
  <c r="R82" i="2"/>
  <c r="S82" i="2"/>
  <c r="S47" i="2"/>
  <c r="T47" i="2"/>
  <c r="X47" i="2" s="1"/>
  <c r="R47" i="2"/>
  <c r="S63" i="2"/>
  <c r="T63" i="2"/>
  <c r="X63" i="2" s="1"/>
  <c r="R63" i="2"/>
  <c r="S79" i="2"/>
  <c r="T79" i="2"/>
  <c r="X79" i="2" s="1"/>
  <c r="R79" i="2"/>
  <c r="S57" i="2"/>
  <c r="R57" i="2"/>
  <c r="T57" i="2"/>
  <c r="X57" i="2" s="1"/>
  <c r="S73" i="2"/>
  <c r="R73" i="2"/>
  <c r="T73" i="2"/>
  <c r="X73" i="2" s="1"/>
  <c r="Q9" i="1"/>
  <c r="Q17" i="1"/>
  <c r="T17" i="1" s="1"/>
  <c r="X17" i="1" s="1"/>
  <c r="Q13" i="1"/>
  <c r="Q21" i="1"/>
  <c r="T21" i="1" s="1"/>
  <c r="X21" i="1" s="1"/>
  <c r="Q29" i="1"/>
  <c r="Q25" i="1"/>
  <c r="Q11" i="1"/>
  <c r="T11" i="1" s="1"/>
  <c r="X11" i="1" s="1"/>
  <c r="Q15" i="1"/>
  <c r="Q19" i="1"/>
  <c r="Q23" i="1"/>
  <c r="T23" i="1" s="1"/>
  <c r="X23" i="1" s="1"/>
  <c r="Q27" i="1"/>
  <c r="T27" i="1" s="1"/>
  <c r="X27" i="1" s="1"/>
  <c r="Q31" i="1"/>
  <c r="T31" i="1" s="1"/>
  <c r="X31" i="1" s="1"/>
  <c r="Q85" i="1"/>
  <c r="T85" i="1" s="1"/>
  <c r="X85" i="1" s="1"/>
  <c r="Q33" i="1"/>
  <c r="T33" i="1" s="1"/>
  <c r="X33" i="1" s="1"/>
  <c r="Q35" i="1"/>
  <c r="T35" i="1" s="1"/>
  <c r="X35" i="1" s="1"/>
  <c r="Q37" i="1"/>
  <c r="T37" i="1" s="1"/>
  <c r="X37" i="1" s="1"/>
  <c r="Q39" i="1"/>
  <c r="T39" i="1" s="1"/>
  <c r="X39" i="1" s="1"/>
  <c r="Q41" i="1"/>
  <c r="T41" i="1" s="1"/>
  <c r="X41" i="1" s="1"/>
  <c r="Q43" i="1"/>
  <c r="T43" i="1" s="1"/>
  <c r="X43" i="1" s="1"/>
  <c r="Q45" i="1"/>
  <c r="T45" i="1" s="1"/>
  <c r="X45" i="1" s="1"/>
  <c r="Q47" i="1"/>
  <c r="T47" i="1" s="1"/>
  <c r="X47" i="1" s="1"/>
  <c r="Q49" i="1"/>
  <c r="T49" i="1" s="1"/>
  <c r="X49" i="1" s="1"/>
  <c r="Q51" i="1"/>
  <c r="T51" i="1" s="1"/>
  <c r="X51" i="1" s="1"/>
  <c r="Q53" i="1"/>
  <c r="T53" i="1" s="1"/>
  <c r="X53" i="1" s="1"/>
  <c r="Q55" i="1"/>
  <c r="T55" i="1" s="1"/>
  <c r="X55" i="1" s="1"/>
  <c r="Q57" i="1"/>
  <c r="T57" i="1" s="1"/>
  <c r="X57" i="1" s="1"/>
  <c r="Q59" i="1"/>
  <c r="T59" i="1" s="1"/>
  <c r="X59" i="1" s="1"/>
  <c r="Q61" i="1"/>
  <c r="T61" i="1" s="1"/>
  <c r="X61" i="1" s="1"/>
  <c r="Q63" i="1"/>
  <c r="T63" i="1" s="1"/>
  <c r="X63" i="1" s="1"/>
  <c r="Q65" i="1"/>
  <c r="T65" i="1" s="1"/>
  <c r="X65" i="1" s="1"/>
  <c r="Q67" i="1"/>
  <c r="T67" i="1" s="1"/>
  <c r="X67" i="1" s="1"/>
  <c r="Q69" i="1"/>
  <c r="T69" i="1" s="1"/>
  <c r="X69" i="1" s="1"/>
  <c r="Q71" i="1"/>
  <c r="T71" i="1" s="1"/>
  <c r="X71" i="1" s="1"/>
  <c r="Q73" i="1"/>
  <c r="T73" i="1" s="1"/>
  <c r="X73" i="1" s="1"/>
  <c r="Q75" i="1"/>
  <c r="T75" i="1" s="1"/>
  <c r="X75" i="1" s="1"/>
  <c r="Q77" i="1"/>
  <c r="T77" i="1" s="1"/>
  <c r="X77" i="1" s="1"/>
  <c r="Q79" i="1"/>
  <c r="T79" i="1" s="1"/>
  <c r="X79" i="1" s="1"/>
  <c r="Q81" i="1"/>
  <c r="T81" i="1" s="1"/>
  <c r="X81" i="1" s="1"/>
  <c r="Q83" i="1"/>
  <c r="T83" i="1" s="1"/>
  <c r="X83" i="1" s="1"/>
  <c r="Q10" i="1"/>
  <c r="T10" i="1" s="1"/>
  <c r="X10" i="1" s="1"/>
  <c r="Q12" i="1"/>
  <c r="T12" i="1" s="1"/>
  <c r="X12" i="1" s="1"/>
  <c r="Q14" i="1"/>
  <c r="T14" i="1" s="1"/>
  <c r="X14" i="1" s="1"/>
  <c r="Q16" i="1"/>
  <c r="T16" i="1" s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T24" i="1" s="1"/>
  <c r="X24" i="1" s="1"/>
  <c r="Q26" i="1"/>
  <c r="T26" i="1" s="1"/>
  <c r="X26" i="1" s="1"/>
  <c r="Q28" i="1"/>
  <c r="T28" i="1" s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T42" i="1" s="1"/>
  <c r="X42" i="1" s="1"/>
  <c r="Q44" i="1"/>
  <c r="T44" i="1" s="1"/>
  <c r="X44" i="1" s="1"/>
  <c r="Q46" i="1"/>
  <c r="T46" i="1" s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T56" i="1" s="1"/>
  <c r="X56" i="1" s="1"/>
  <c r="Q58" i="1"/>
  <c r="T58" i="1" s="1"/>
  <c r="X58" i="1" s="1"/>
  <c r="Q60" i="1"/>
  <c r="T60" i="1" s="1"/>
  <c r="X60" i="1" s="1"/>
  <c r="Q62" i="1"/>
  <c r="T62" i="1" s="1"/>
  <c r="X62" i="1" s="1"/>
  <c r="Q64" i="1"/>
  <c r="T64" i="1" s="1"/>
  <c r="X64" i="1" s="1"/>
  <c r="Q66" i="1"/>
  <c r="T66" i="1" s="1"/>
  <c r="X66" i="1" s="1"/>
  <c r="Q68" i="1"/>
  <c r="T68" i="1" s="1"/>
  <c r="X68" i="1" s="1"/>
  <c r="Q70" i="1"/>
  <c r="T70" i="1" s="1"/>
  <c r="X70" i="1" s="1"/>
  <c r="Q72" i="1"/>
  <c r="T72" i="1" s="1"/>
  <c r="X72" i="1" s="1"/>
  <c r="Q74" i="1"/>
  <c r="T74" i="1" s="1"/>
  <c r="X74" i="1" s="1"/>
  <c r="Q76" i="1"/>
  <c r="T76" i="1" s="1"/>
  <c r="X76" i="1" s="1"/>
  <c r="Q78" i="1"/>
  <c r="T78" i="1" s="1"/>
  <c r="X78" i="1" s="1"/>
  <c r="Q80" i="1"/>
  <c r="T80" i="1" s="1"/>
  <c r="X80" i="1" s="1"/>
  <c r="Q82" i="1"/>
  <c r="T82" i="1" s="1"/>
  <c r="X82" i="1" s="1"/>
  <c r="Q84" i="1"/>
  <c r="T84" i="1" s="1"/>
  <c r="X84" i="1" s="1"/>
  <c r="S85" i="1" l="1"/>
  <c r="AB7" i="2"/>
  <c r="AF7" i="2"/>
  <c r="AC7" i="2"/>
  <c r="S17" i="1"/>
  <c r="AC7" i="5"/>
  <c r="AD7" i="5"/>
  <c r="AB7" i="5"/>
  <c r="AF7" i="5"/>
  <c r="P91" i="5"/>
  <c r="P90" i="5"/>
  <c r="X9" i="5"/>
  <c r="P93" i="4"/>
  <c r="P92" i="4"/>
  <c r="X9" i="4"/>
  <c r="AD7" i="4"/>
  <c r="AB7" i="4"/>
  <c r="AF7" i="4"/>
  <c r="AC7" i="4"/>
  <c r="P97" i="3"/>
  <c r="P96" i="3"/>
  <c r="X9" i="3"/>
  <c r="AC7" i="3"/>
  <c r="AB7" i="3"/>
  <c r="AD7" i="3"/>
  <c r="AF7" i="3"/>
  <c r="AD7" i="2"/>
  <c r="D92" i="2"/>
  <c r="D90" i="2"/>
  <c r="AL7" i="2"/>
  <c r="AJ7" i="2"/>
  <c r="AH7" i="2"/>
  <c r="P90" i="2"/>
  <c r="P89" i="2"/>
  <c r="S27" i="1"/>
  <c r="S19" i="1"/>
  <c r="X19" i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R85" i="1"/>
  <c r="S31" i="1"/>
  <c r="S23" i="1"/>
  <c r="S84" i="1"/>
  <c r="R84" i="1"/>
  <c r="S80" i="1"/>
  <c r="R80" i="1"/>
  <c r="S76" i="1"/>
  <c r="R76" i="1"/>
  <c r="S72" i="1"/>
  <c r="R72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83" i="1"/>
  <c r="S83" i="1"/>
  <c r="R79" i="1"/>
  <c r="S79" i="1"/>
  <c r="R75" i="1"/>
  <c r="S75" i="1"/>
  <c r="R71" i="1"/>
  <c r="S71" i="1"/>
  <c r="R67" i="1"/>
  <c r="S67" i="1"/>
  <c r="R63" i="1"/>
  <c r="S63" i="1"/>
  <c r="R59" i="1"/>
  <c r="S59" i="1"/>
  <c r="R55" i="1"/>
  <c r="S55" i="1"/>
  <c r="R51" i="1"/>
  <c r="S51" i="1"/>
  <c r="R47" i="1"/>
  <c r="S47" i="1"/>
  <c r="R43" i="1"/>
  <c r="S43" i="1"/>
  <c r="R39" i="1"/>
  <c r="S39" i="1"/>
  <c r="R35" i="1"/>
  <c r="S35" i="1"/>
  <c r="S82" i="1"/>
  <c r="R82" i="1"/>
  <c r="S78" i="1"/>
  <c r="R78" i="1"/>
  <c r="S74" i="1"/>
  <c r="R74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81" i="1"/>
  <c r="S81" i="1"/>
  <c r="R77" i="1"/>
  <c r="S77" i="1"/>
  <c r="R73" i="1"/>
  <c r="S73" i="1"/>
  <c r="R69" i="1"/>
  <c r="S69" i="1"/>
  <c r="R65" i="1"/>
  <c r="S65" i="1"/>
  <c r="R61" i="1"/>
  <c r="S61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D93" i="5" l="1"/>
  <c r="D91" i="5"/>
  <c r="AL7" i="5"/>
  <c r="AJ7" i="5"/>
  <c r="AH7" i="5"/>
  <c r="D95" i="4"/>
  <c r="D93" i="4"/>
  <c r="AL7" i="4"/>
  <c r="AH7" i="4"/>
  <c r="AJ7" i="4"/>
  <c r="D99" i="3"/>
  <c r="D97" i="3"/>
  <c r="AL7" i="3"/>
  <c r="AJ7" i="3"/>
  <c r="AH7" i="3"/>
  <c r="AA7" i="2"/>
  <c r="D89" i="2"/>
  <c r="AC7" i="1"/>
  <c r="AD7" i="1"/>
  <c r="P90" i="1"/>
  <c r="AH7" i="1"/>
  <c r="P89" i="1"/>
  <c r="AJ7" i="1"/>
  <c r="AF7" i="1"/>
  <c r="D92" i="1"/>
  <c r="AB7" i="1"/>
  <c r="D90" i="1"/>
  <c r="AL7" i="1"/>
  <c r="D90" i="5" l="1"/>
  <c r="AA7" i="5"/>
  <c r="AM7" i="5" s="1"/>
  <c r="D92" i="4"/>
  <c r="AA7" i="4"/>
  <c r="AK7" i="4" s="1"/>
  <c r="D96" i="3"/>
  <c r="AA7" i="3"/>
  <c r="D88" i="2"/>
  <c r="P88" i="2"/>
  <c r="AG7" i="2"/>
  <c r="AE7" i="2"/>
  <c r="AM7" i="2"/>
  <c r="AI7" i="2"/>
  <c r="AK7" i="2"/>
  <c r="AA7" i="1"/>
  <c r="P88" i="1" s="1"/>
  <c r="D89" i="1"/>
  <c r="AI7" i="5" l="1"/>
  <c r="AM7" i="4"/>
  <c r="AI7" i="4"/>
  <c r="P89" i="5"/>
  <c r="D89" i="5"/>
  <c r="AG7" i="5"/>
  <c r="AE7" i="5"/>
  <c r="AK7" i="5"/>
  <c r="P91" i="4"/>
  <c r="D91" i="4"/>
  <c r="AE7" i="4"/>
  <c r="AG7" i="4"/>
  <c r="P95" i="3"/>
  <c r="D95" i="3"/>
  <c r="AG7" i="3"/>
  <c r="AE7" i="3"/>
  <c r="AI7" i="3"/>
  <c r="AK7" i="3"/>
  <c r="AM7" i="3"/>
  <c r="AI7" i="1"/>
  <c r="AK7" i="1"/>
  <c r="AM7" i="1"/>
  <c r="AE7" i="1"/>
  <c r="AG7" i="1"/>
  <c r="D88" i="1"/>
</calcChain>
</file>

<file path=xl/sharedStrings.xml><?xml version="1.0" encoding="utf-8"?>
<sst xmlns="http://schemas.openxmlformats.org/spreadsheetml/2006/main" count="3123" uniqueCount="1187">
  <si>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</si>
  <si>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</si>
  <si>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</si>
  <si>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</si>
  <si>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</si>
  <si>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</si>
  <si>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</si>
  <si>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</si>
  <si>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</si>
  <si>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</si>
  <si>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</si>
  <si>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</si>
  <si>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</si>
  <si>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</si>
  <si>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</si>
  <si>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</si>
  <si>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</si>
  <si>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</si>
  <si>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</si>
  <si>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</si>
  <si>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</si>
  <si>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</si>
  <si>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</si>
  <si>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</si>
  <si>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</si>
  <si>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</si>
  <si>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</si>
  <si>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</si>
  <si>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</si>
  <si>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</si>
  <si>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</si>
  <si>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</si>
  <si>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</si>
  <si>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</si>
  <si>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</si>
  <si>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</si>
  <si>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</si>
  <si>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</si>
  <si>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</si>
  <si>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</si>
  <si>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</si>
  <si>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</si>
  <si>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</si>
  <si>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</si>
  <si>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</si>
  <si>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</si>
  <si>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</si>
  <si>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</si>
  <si>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Các kỹ thuật lập trình</t>
  </si>
  <si>
    <t>B15DCVT021</t>
  </si>
  <si>
    <t>Vũ Tuấn</t>
  </si>
  <si>
    <t>Anh</t>
  </si>
  <si>
    <t>19/03/1996</t>
  </si>
  <si>
    <t>D15CQVT05-B</t>
  </si>
  <si>
    <t>B15DCVT011</t>
  </si>
  <si>
    <t>Lê Tuấn</t>
  </si>
  <si>
    <t>10/11/1994</t>
  </si>
  <si>
    <t>D15CQVT03-B</t>
  </si>
  <si>
    <t>B15DCVT013</t>
  </si>
  <si>
    <t>Nguyễn Văn</t>
  </si>
  <si>
    <t>27/06/1997</t>
  </si>
  <si>
    <t>B15DCVT024</t>
  </si>
  <si>
    <t>Đặng Xuân</t>
  </si>
  <si>
    <t>Bách</t>
  </si>
  <si>
    <t>10/12/1997</t>
  </si>
  <si>
    <t>D15CQVT08-B</t>
  </si>
  <si>
    <t>B15DCVT025</t>
  </si>
  <si>
    <t>Bạch</t>
  </si>
  <si>
    <t>21/08/1996</t>
  </si>
  <si>
    <t>D15CQVT01-B</t>
  </si>
  <si>
    <t>B15DCVT029</t>
  </si>
  <si>
    <t>Phạm Gia</t>
  </si>
  <si>
    <t>Bảo</t>
  </si>
  <si>
    <t>14/07/1997</t>
  </si>
  <si>
    <t>B15DCVT022</t>
  </si>
  <si>
    <t>Trần Anh</t>
  </si>
  <si>
    <t>Bắc</t>
  </si>
  <si>
    <t>04/08/1997</t>
  </si>
  <si>
    <t>D15CQVT06-B</t>
  </si>
  <si>
    <t>B15DCVT040</t>
  </si>
  <si>
    <t>Lý Thị Lan</t>
  </si>
  <si>
    <t>Chi</t>
  </si>
  <si>
    <t>14/10/1996</t>
  </si>
  <si>
    <t>B15DCVT073</t>
  </si>
  <si>
    <t>Nguyễn Thế</t>
  </si>
  <si>
    <t>Du</t>
  </si>
  <si>
    <t>31/12/1997</t>
  </si>
  <si>
    <t>B15DCVT087</t>
  </si>
  <si>
    <t>Nguyễn Hữu</t>
  </si>
  <si>
    <t>Dũng</t>
  </si>
  <si>
    <t>01/07/1997</t>
  </si>
  <si>
    <t>D15CQVT07-B</t>
  </si>
  <si>
    <t>B15DCVT094</t>
  </si>
  <si>
    <t>Nguyễn Việt</t>
  </si>
  <si>
    <t>02/11/1997</t>
  </si>
  <si>
    <t>B15DCVT093</t>
  </si>
  <si>
    <t>Trần Mạnh</t>
  </si>
  <si>
    <t>07/12/1997</t>
  </si>
  <si>
    <t>B15DCVT108</t>
  </si>
  <si>
    <t>Nguyễn Thị Hằng</t>
  </si>
  <si>
    <t>Duy</t>
  </si>
  <si>
    <t>23/09/1997</t>
  </si>
  <si>
    <t>D15CQVT04-B</t>
  </si>
  <si>
    <t>B15DCVT104</t>
  </si>
  <si>
    <t>Dương</t>
  </si>
  <si>
    <t>12/07/1997</t>
  </si>
  <si>
    <t>B15DCVT106</t>
  </si>
  <si>
    <t>Phạm Văn</t>
  </si>
  <si>
    <t>Dưỡng</t>
  </si>
  <si>
    <t>08/01/1997</t>
  </si>
  <si>
    <t>D15CQVT02-B</t>
  </si>
  <si>
    <t>B15DCVT058</t>
  </si>
  <si>
    <t>Đại</t>
  </si>
  <si>
    <t>24/01/1997</t>
  </si>
  <si>
    <t>B15DCVT069</t>
  </si>
  <si>
    <t>Ngụy Tôn</t>
  </si>
  <si>
    <t>Định</t>
  </si>
  <si>
    <t>04/04/1997</t>
  </si>
  <si>
    <t>B15DCVT081</t>
  </si>
  <si>
    <t>Đức</t>
  </si>
  <si>
    <t>08/10/1997</t>
  </si>
  <si>
    <t>B15DCVT077</t>
  </si>
  <si>
    <t>Nguyễn Viết</t>
  </si>
  <si>
    <t>20/07/1997</t>
  </si>
  <si>
    <t>B15DCVT084</t>
  </si>
  <si>
    <t>Phạm Minh</t>
  </si>
  <si>
    <t>03/10/1997</t>
  </si>
  <si>
    <t>B15DCVT117</t>
  </si>
  <si>
    <t>Dương Minh</t>
  </si>
  <si>
    <t>Hà</t>
  </si>
  <si>
    <t>26/10/1997</t>
  </si>
  <si>
    <t>B15DCVT139</t>
  </si>
  <si>
    <t>Hà Thị Thu</t>
  </si>
  <si>
    <t>Hiền</t>
  </si>
  <si>
    <t>26/07/1997</t>
  </si>
  <si>
    <t>B15DCVT148</t>
  </si>
  <si>
    <t>Âu Quang</t>
  </si>
  <si>
    <t>Hiếu</t>
  </si>
  <si>
    <t>16/09/1997</t>
  </si>
  <si>
    <t>B15DCVT165</t>
  </si>
  <si>
    <t>Nguyễn Đức</t>
  </si>
  <si>
    <t>Hòa</t>
  </si>
  <si>
    <t>14/05/1997</t>
  </si>
  <si>
    <t>B15DCVT168</t>
  </si>
  <si>
    <t>Hồ Minh</t>
  </si>
  <si>
    <t>Hoàng</t>
  </si>
  <si>
    <t>01/01/1997</t>
  </si>
  <si>
    <t>B15DCVT174</t>
  </si>
  <si>
    <t>Nguyễn Thị</t>
  </si>
  <si>
    <t>Hồng</t>
  </si>
  <si>
    <t>08/07/1997</t>
  </si>
  <si>
    <t>B15DCVT175</t>
  </si>
  <si>
    <t>Đỗ Thị</t>
  </si>
  <si>
    <t>Huế</t>
  </si>
  <si>
    <t>19/02/1997</t>
  </si>
  <si>
    <t>B15DCVT178</t>
  </si>
  <si>
    <t>Đoàn Viết</t>
  </si>
  <si>
    <t>Hùng</t>
  </si>
  <si>
    <t>09/08/1997</t>
  </si>
  <si>
    <t>B15DCVT180</t>
  </si>
  <si>
    <t>Tạ Khắc</t>
  </si>
  <si>
    <t>30/01/1997</t>
  </si>
  <si>
    <t>B15DCVT193</t>
  </si>
  <si>
    <t>Lê Tài</t>
  </si>
  <si>
    <t>Huy</t>
  </si>
  <si>
    <t>09/03/1997</t>
  </si>
  <si>
    <t>B15DCVT200</t>
  </si>
  <si>
    <t>Nguyễn Đình</t>
  </si>
  <si>
    <t>27/05/1995</t>
  </si>
  <si>
    <t>B15DCVT197</t>
  </si>
  <si>
    <t>10/10/1997</t>
  </si>
  <si>
    <t>B15DCVT192</t>
  </si>
  <si>
    <t>Phạm Quang</t>
  </si>
  <si>
    <t>12/06/1997</t>
  </si>
  <si>
    <t>B15DCVT201</t>
  </si>
  <si>
    <t>Vương Khánh</t>
  </si>
  <si>
    <t>Huyền</t>
  </si>
  <si>
    <t>22/05/1997</t>
  </si>
  <si>
    <t>B15DCVT185</t>
  </si>
  <si>
    <t>Đỗ Thành</t>
  </si>
  <si>
    <t>Hưng</t>
  </si>
  <si>
    <t>30/12/1997</t>
  </si>
  <si>
    <t>B15DCVT189</t>
  </si>
  <si>
    <t>Hương</t>
  </si>
  <si>
    <t>15/09/1997</t>
  </si>
  <si>
    <t>B15DCVT219</t>
  </si>
  <si>
    <t>Lan</t>
  </si>
  <si>
    <t>20/03/1997</t>
  </si>
  <si>
    <t>B15DCVT222</t>
  </si>
  <si>
    <t>Hoàng Mỹ</t>
  </si>
  <si>
    <t>Linh</t>
  </si>
  <si>
    <t>02/10/1997</t>
  </si>
  <si>
    <t>B15DCVT225</t>
  </si>
  <si>
    <t>Phí Thị Linh</t>
  </si>
  <si>
    <t>13/02/1996</t>
  </si>
  <si>
    <t>B15DCVT234</t>
  </si>
  <si>
    <t>Nguyễn Thành</t>
  </si>
  <si>
    <t>Long</t>
  </si>
  <si>
    <t>28/10/1997</t>
  </si>
  <si>
    <t>B15DCVT232</t>
  </si>
  <si>
    <t>Vũ Đình</t>
  </si>
  <si>
    <t>Lộc</t>
  </si>
  <si>
    <t>23/01/1997</t>
  </si>
  <si>
    <t>B15DCVT249</t>
  </si>
  <si>
    <t>Miền</t>
  </si>
  <si>
    <t>02/04/1997</t>
  </si>
  <si>
    <t>B14DCVT573</t>
  </si>
  <si>
    <t>Đinh Quang</t>
  </si>
  <si>
    <t>Minh</t>
  </si>
  <si>
    <t>13/04/1996</t>
  </si>
  <si>
    <t>D14CQVT05-B</t>
  </si>
  <si>
    <t>B15DCVT273</t>
  </si>
  <si>
    <t>Lê Đức</t>
  </si>
  <si>
    <t>Nam</t>
  </si>
  <si>
    <t>16/08/1997</t>
  </si>
  <si>
    <t>B15DCVT272</t>
  </si>
  <si>
    <t>Nguyễn Công</t>
  </si>
  <si>
    <t>13/03/1997</t>
  </si>
  <si>
    <t>B15DCVT280</t>
  </si>
  <si>
    <t>Bùi Thị</t>
  </si>
  <si>
    <t>Nga</t>
  </si>
  <si>
    <t>25/10/1997</t>
  </si>
  <si>
    <t>B15DCVT281</t>
  </si>
  <si>
    <t>Trần Văn</t>
  </si>
  <si>
    <t>Nghĩa</t>
  </si>
  <si>
    <t>06/04/1997</t>
  </si>
  <si>
    <t>B15DCVT284</t>
  </si>
  <si>
    <t>Hoàng Anh</t>
  </si>
  <si>
    <t>Ngọc</t>
  </si>
  <si>
    <t>28/07/1997</t>
  </si>
  <si>
    <t>B15DCVT285</t>
  </si>
  <si>
    <t>Nguyễn Tuấn</t>
  </si>
  <si>
    <t>06/08/1997</t>
  </si>
  <si>
    <t>B15DCVT294</t>
  </si>
  <si>
    <t>Nhung</t>
  </si>
  <si>
    <t>27/05/1997</t>
  </si>
  <si>
    <t>B15DCVT297</t>
  </si>
  <si>
    <t>Trần Thanh</t>
  </si>
  <si>
    <t>Phong</t>
  </si>
  <si>
    <t>06/06/1997</t>
  </si>
  <si>
    <t>B15DCVT309</t>
  </si>
  <si>
    <t>Nguyễn Kim</t>
  </si>
  <si>
    <t>Phượng</t>
  </si>
  <si>
    <t>17/12/1997</t>
  </si>
  <si>
    <t>B15DCVT320</t>
  </si>
  <si>
    <t>Quang</t>
  </si>
  <si>
    <t>B15DCVT315</t>
  </si>
  <si>
    <t>Trần Hùng Anh</t>
  </si>
  <si>
    <t>Quân</t>
  </si>
  <si>
    <t>01/11/1997</t>
  </si>
  <si>
    <t>B15DCVT333</t>
  </si>
  <si>
    <t>Đào Anh</t>
  </si>
  <si>
    <t>Sang</t>
  </si>
  <si>
    <t>03/11/1995</t>
  </si>
  <si>
    <t>B15DCVT348</t>
  </si>
  <si>
    <t>Nguyễn Hồng</t>
  </si>
  <si>
    <t>Sơn</t>
  </si>
  <si>
    <t>30/11/1997</t>
  </si>
  <si>
    <t>B15DCVT349</t>
  </si>
  <si>
    <t>06/12/1997</t>
  </si>
  <si>
    <t>B15DCVT357</t>
  </si>
  <si>
    <t>Bùi Mạnh</t>
  </si>
  <si>
    <t>Tấn</t>
  </si>
  <si>
    <t>03/01/1997</t>
  </si>
  <si>
    <t>B15DCVT371</t>
  </si>
  <si>
    <t>Bùi Kim</t>
  </si>
  <si>
    <t>Thanh</t>
  </si>
  <si>
    <t>27/05/1996</t>
  </si>
  <si>
    <t>B15DCVT363</t>
  </si>
  <si>
    <t>Nguyễn Mạnh</t>
  </si>
  <si>
    <t>Thắng</t>
  </si>
  <si>
    <t>24/08/1997</t>
  </si>
  <si>
    <t>B15DCVT385</t>
  </si>
  <si>
    <t>Kiều Đức</t>
  </si>
  <si>
    <t>Thiện</t>
  </si>
  <si>
    <t>08/02/1997</t>
  </si>
  <si>
    <t>B15DCVT390</t>
  </si>
  <si>
    <t>Vũ Thị Kim</t>
  </si>
  <si>
    <t>Thoa</t>
  </si>
  <si>
    <t>02/05/1997</t>
  </si>
  <si>
    <t>B15DCVT399</t>
  </si>
  <si>
    <t>Trần Phương</t>
  </si>
  <si>
    <t>Thủy</t>
  </si>
  <si>
    <t>16/04/1997</t>
  </si>
  <si>
    <t>B15DCVT396</t>
  </si>
  <si>
    <t>Cao Thị</t>
  </si>
  <si>
    <t>Thúy</t>
  </si>
  <si>
    <t>23/08/1997</t>
  </si>
  <si>
    <t>B15DCVT397</t>
  </si>
  <si>
    <t>Kiều Thị Bích</t>
  </si>
  <si>
    <t>03/12/1997</t>
  </si>
  <si>
    <t>B15DCVT391</t>
  </si>
  <si>
    <t>Thư</t>
  </si>
  <si>
    <t>27/09/1997</t>
  </si>
  <si>
    <t>B14DCVT194</t>
  </si>
  <si>
    <t>Hà Huy</t>
  </si>
  <si>
    <t>Tiệp</t>
  </si>
  <si>
    <t>03/03/1995</t>
  </si>
  <si>
    <t>D14CQVT03-B</t>
  </si>
  <si>
    <t>B15DCVT408</t>
  </si>
  <si>
    <t>Ma Nguyễn Huyền</t>
  </si>
  <si>
    <t>Trang</t>
  </si>
  <si>
    <t>25/05/1997</t>
  </si>
  <si>
    <t>B15DCVT409</t>
  </si>
  <si>
    <t>Dương Ngọc</t>
  </si>
  <si>
    <t>Tráng</t>
  </si>
  <si>
    <t>01/08/1997</t>
  </si>
  <si>
    <t>B15DCVT432</t>
  </si>
  <si>
    <t>Tuấn</t>
  </si>
  <si>
    <t>04/02/1997</t>
  </si>
  <si>
    <t>B15DCVT433</t>
  </si>
  <si>
    <t>Phạm Anh</t>
  </si>
  <si>
    <t>07/04/1997</t>
  </si>
  <si>
    <t>B15DCVT438</t>
  </si>
  <si>
    <t>Dương Danh</t>
  </si>
  <si>
    <t>Tùng</t>
  </si>
  <si>
    <t>26/01/1995</t>
  </si>
  <si>
    <t>B14DCVT161</t>
  </si>
  <si>
    <t>Đỗ Minh</t>
  </si>
  <si>
    <t>17/08/1995</t>
  </si>
  <si>
    <t>B15DCVT452</t>
  </si>
  <si>
    <t>Lê Thị Bích</t>
  </si>
  <si>
    <t>Vân</t>
  </si>
  <si>
    <t>15/10/1997</t>
  </si>
  <si>
    <t>B15DCVT453</t>
  </si>
  <si>
    <t>Nguyễn Thị Kiều</t>
  </si>
  <si>
    <t>13/10/1997</t>
  </si>
  <si>
    <t>B15DCVT456</t>
  </si>
  <si>
    <t>Vũ</t>
  </si>
  <si>
    <t>22/03/1997</t>
  </si>
  <si>
    <t>B15DCVT465</t>
  </si>
  <si>
    <t>Nguyễn Minh</t>
  </si>
  <si>
    <t>Vương</t>
  </si>
  <si>
    <t>17/09/1992</t>
  </si>
  <si>
    <t>Nhóm: D15-198_01</t>
  </si>
  <si>
    <t>Ngày thi: 23/6/2018</t>
  </si>
  <si>
    <t>Giờ thi: 08:00</t>
  </si>
  <si>
    <t>PM10-A3</t>
  </si>
  <si>
    <t>B15DCVT006</t>
  </si>
  <si>
    <t>Nguyễn Ngọc</t>
  </si>
  <si>
    <t>25/09/1996</t>
  </si>
  <si>
    <t>B15DCVT018</t>
  </si>
  <si>
    <t>22/09/1997</t>
  </si>
  <si>
    <t>B15DCVT030</t>
  </si>
  <si>
    <t>05/10/1997</t>
  </si>
  <si>
    <t>B15DCVT027</t>
  </si>
  <si>
    <t>Nguyễn Lương</t>
  </si>
  <si>
    <t>Bằng</t>
  </si>
  <si>
    <t>08/06/1997</t>
  </si>
  <si>
    <t>B15DCVT045</t>
  </si>
  <si>
    <t>Bùi Thành</t>
  </si>
  <si>
    <t>Công</t>
  </si>
  <si>
    <t>26/12/1997</t>
  </si>
  <si>
    <t>B15DCVT044</t>
  </si>
  <si>
    <t>Nguyễn Huy</t>
  </si>
  <si>
    <t>B15DCVT109</t>
  </si>
  <si>
    <t>Dương Phương</t>
  </si>
  <si>
    <t>B15DCVT068</t>
  </si>
  <si>
    <t>09/09/1997</t>
  </si>
  <si>
    <t>B15DCVT083</t>
  </si>
  <si>
    <t>Cù Trung</t>
  </si>
  <si>
    <t>15/06/1995</t>
  </si>
  <si>
    <t>B15DCVT078</t>
  </si>
  <si>
    <t>Mai Minh</t>
  </si>
  <si>
    <t>13/09/1997</t>
  </si>
  <si>
    <t>B15DCVT080</t>
  </si>
  <si>
    <t>18/05/1997</t>
  </si>
  <si>
    <t>B15DCVT082</t>
  </si>
  <si>
    <t>Phạm Tuấn</t>
  </si>
  <si>
    <t>29/06/1997</t>
  </si>
  <si>
    <t>B15DCVT115</t>
  </si>
  <si>
    <t>Nguyễn Hương</t>
  </si>
  <si>
    <t>Giang</t>
  </si>
  <si>
    <t>28/08/1997</t>
  </si>
  <si>
    <t>B15DCVT116</t>
  </si>
  <si>
    <t>Giáp</t>
  </si>
  <si>
    <t>04/09/1997</t>
  </si>
  <si>
    <t>B15DCVT131</t>
  </si>
  <si>
    <t>Nguyễn Tiến</t>
  </si>
  <si>
    <t>Hải</t>
  </si>
  <si>
    <t>24/12/1997</t>
  </si>
  <si>
    <t>B15DCVT130</t>
  </si>
  <si>
    <t>Tạ Duy</t>
  </si>
  <si>
    <t>28/12/1997</t>
  </si>
  <si>
    <t>B15DCVT128</t>
  </si>
  <si>
    <t>Trương Hồng</t>
  </si>
  <si>
    <t>14/08/1997</t>
  </si>
  <si>
    <t>B15DCVT135</t>
  </si>
  <si>
    <t>Cao Thị Mỹ</t>
  </si>
  <si>
    <t>Hạnh</t>
  </si>
  <si>
    <t>19/08/1997</t>
  </si>
  <si>
    <t>B15DCVT142</t>
  </si>
  <si>
    <t>Phan Văn</t>
  </si>
  <si>
    <t>Hiệp</t>
  </si>
  <si>
    <t>03/11/1997</t>
  </si>
  <si>
    <t>B15DCVT474</t>
  </si>
  <si>
    <t>28/01/1997</t>
  </si>
  <si>
    <t>B15DCVT150</t>
  </si>
  <si>
    <t>Vũ Đức Minh</t>
  </si>
  <si>
    <t>B15DCVT162</t>
  </si>
  <si>
    <t>Triệu Thị</t>
  </si>
  <si>
    <t>B14DCVT102</t>
  </si>
  <si>
    <t>08/04/1996</t>
  </si>
  <si>
    <t>D14CQVT01-B</t>
  </si>
  <si>
    <t>B15DCVT179</t>
  </si>
  <si>
    <t>Đào Việt</t>
  </si>
  <si>
    <t>B15DCVT196</t>
  </si>
  <si>
    <t>Bùi Bá</t>
  </si>
  <si>
    <t>21/10/1997</t>
  </si>
  <si>
    <t>B15DCVT202</t>
  </si>
  <si>
    <t>09/12/1997</t>
  </si>
  <si>
    <t>B15DCVT181</t>
  </si>
  <si>
    <t>Võ Hồng</t>
  </si>
  <si>
    <t>01/10/1997</t>
  </si>
  <si>
    <t>B15DCVT203</t>
  </si>
  <si>
    <t>Khang</t>
  </si>
  <si>
    <t>B15DCVT205</t>
  </si>
  <si>
    <t>Trần Ngọc</t>
  </si>
  <si>
    <t>Khánh</t>
  </si>
  <si>
    <t>23/04/1997</t>
  </si>
  <si>
    <t>B15DCVT206</t>
  </si>
  <si>
    <t>Vũ Ngọc</t>
  </si>
  <si>
    <t>B15DCVT209</t>
  </si>
  <si>
    <t>Vũ Quốc</t>
  </si>
  <si>
    <t>03/09/1997</t>
  </si>
  <si>
    <t>B15DCVT210</t>
  </si>
  <si>
    <t>26/08/1997</t>
  </si>
  <si>
    <t>B15DCVT230</t>
  </si>
  <si>
    <t>Bùi Nguyễn Duy</t>
  </si>
  <si>
    <t>02/12/1997</t>
  </si>
  <si>
    <t>B14DCVT506</t>
  </si>
  <si>
    <t>Nguyễn Duy</t>
  </si>
  <si>
    <t>29/08/1996</t>
  </si>
  <si>
    <t>D14CQVT04-B</t>
  </si>
  <si>
    <t>B15DCVT235</t>
  </si>
  <si>
    <t>Phạm Thanh</t>
  </si>
  <si>
    <t>27/02/1997</t>
  </si>
  <si>
    <t>B14DCVT117</t>
  </si>
  <si>
    <t>Lê Văn</t>
  </si>
  <si>
    <t>Luật</t>
  </si>
  <si>
    <t>14/05/1996</t>
  </si>
  <si>
    <t>B15DCVT239</t>
  </si>
  <si>
    <t>Dương Tự</t>
  </si>
  <si>
    <t>Lực</t>
  </si>
  <si>
    <t>27/07/1997</t>
  </si>
  <si>
    <t>B15DCVT243</t>
  </si>
  <si>
    <t>Đào Đức</t>
  </si>
  <si>
    <t>Mạnh</t>
  </si>
  <si>
    <t>B15DCVT258</t>
  </si>
  <si>
    <t>Chu Thanh</t>
  </si>
  <si>
    <t>30/04/1996</t>
  </si>
  <si>
    <t>B15DCVT259</t>
  </si>
  <si>
    <t>Đoàn Công</t>
  </si>
  <si>
    <t>12/11/1996</t>
  </si>
  <si>
    <t>B15DCVT251</t>
  </si>
  <si>
    <t>Trương Văn</t>
  </si>
  <si>
    <t>09/09/1996</t>
  </si>
  <si>
    <t>B15DCVT253</t>
  </si>
  <si>
    <t>Vũ Bình</t>
  </si>
  <si>
    <t>B15DCVT275</t>
  </si>
  <si>
    <t>Đỗ Việt</t>
  </si>
  <si>
    <t>30/10/1997</t>
  </si>
  <si>
    <t>B15DCVT278</t>
  </si>
  <si>
    <t>Hoàng Phương</t>
  </si>
  <si>
    <t>10/09/1996</t>
  </si>
  <si>
    <t>B15DCVT277</t>
  </si>
  <si>
    <t>Nguyễn Phương</t>
  </si>
  <si>
    <t>26/06/1997</t>
  </si>
  <si>
    <t>B15DCVT265</t>
  </si>
  <si>
    <t>Tô Văn</t>
  </si>
  <si>
    <t>B15DCVT286</t>
  </si>
  <si>
    <t>01/06/1997</t>
  </si>
  <si>
    <t>B15DCVT293</t>
  </si>
  <si>
    <t>Nguyễn Đăng</t>
  </si>
  <si>
    <t>Nhiên</t>
  </si>
  <si>
    <t>B15DCVT301</t>
  </si>
  <si>
    <t>Vũ Tiến</t>
  </si>
  <si>
    <t>Phúc</t>
  </si>
  <si>
    <t>B15DCVT307</t>
  </si>
  <si>
    <t>Trần Hồng</t>
  </si>
  <si>
    <t>Phương</t>
  </si>
  <si>
    <t>11/10/1997</t>
  </si>
  <si>
    <t>B15DCVT319</t>
  </si>
  <si>
    <t>Đinh Xuân</t>
  </si>
  <si>
    <t>25/01/1997</t>
  </si>
  <si>
    <t>B15DCVT322</t>
  </si>
  <si>
    <t>Phạm Đình</t>
  </si>
  <si>
    <t>09/06/1997</t>
  </si>
  <si>
    <t>B15DCVT312</t>
  </si>
  <si>
    <t>02/02/1997</t>
  </si>
  <si>
    <t>B15DCVT331</t>
  </si>
  <si>
    <t>Lê Như</t>
  </si>
  <si>
    <t>Quỳnh</t>
  </si>
  <si>
    <t>05/02/1996</t>
  </si>
  <si>
    <t>B15DCVT330</t>
  </si>
  <si>
    <t>Nguyễn Thu</t>
  </si>
  <si>
    <t>16/03/1997</t>
  </si>
  <si>
    <t>B15DCVT345</t>
  </si>
  <si>
    <t>01/02/1997</t>
  </si>
  <si>
    <t>B15DCVT356</t>
  </si>
  <si>
    <t>30/11/1996</t>
  </si>
  <si>
    <t>B15DCVT365</t>
  </si>
  <si>
    <t>31/05/1997</t>
  </si>
  <si>
    <t>B15DCVT361</t>
  </si>
  <si>
    <t>19/04/1997</t>
  </si>
  <si>
    <t>B15DCVT362</t>
  </si>
  <si>
    <t>08/03/1997</t>
  </si>
  <si>
    <t>B15DCVT387</t>
  </si>
  <si>
    <t>Thịnh</t>
  </si>
  <si>
    <t>B15DCVT388</t>
  </si>
  <si>
    <t>31/10/1994</t>
  </si>
  <si>
    <t>B15DCVT410</t>
  </si>
  <si>
    <t>Trì</t>
  </si>
  <si>
    <t>23/06/1997</t>
  </si>
  <si>
    <t>B15DCVT411</t>
  </si>
  <si>
    <t>Đỗ Xuân</t>
  </si>
  <si>
    <t>Triển</t>
  </si>
  <si>
    <t>21/05/1997</t>
  </si>
  <si>
    <t>B15DCVT412</t>
  </si>
  <si>
    <t>Ngô Văn</t>
  </si>
  <si>
    <t>Trụ</t>
  </si>
  <si>
    <t>B15DCVT415</t>
  </si>
  <si>
    <t>Bùi Quý</t>
  </si>
  <si>
    <t>Trung</t>
  </si>
  <si>
    <t>30/03/1997</t>
  </si>
  <si>
    <t>B15DCVT414</t>
  </si>
  <si>
    <t>Trần Thành</t>
  </si>
  <si>
    <t>05/11/1997</t>
  </si>
  <si>
    <t>B15DCVT421</t>
  </si>
  <si>
    <t>Trượng</t>
  </si>
  <si>
    <t>B15DCVT429</t>
  </si>
  <si>
    <t>09/02/1997</t>
  </si>
  <si>
    <t>B15DCVT428</t>
  </si>
  <si>
    <t>Lê Minh</t>
  </si>
  <si>
    <t>12/10/1997</t>
  </si>
  <si>
    <t>B15DCVT441</t>
  </si>
  <si>
    <t>Đỗ Tráng</t>
  </si>
  <si>
    <t>11/08/1997</t>
  </si>
  <si>
    <t>B15DCVT444</t>
  </si>
  <si>
    <t>Lương Thanh</t>
  </si>
  <si>
    <t>B15DCVT439</t>
  </si>
  <si>
    <t>Phạm Xuân</t>
  </si>
  <si>
    <t>21/01/1997</t>
  </si>
  <si>
    <t>B15DCVT436</t>
  </si>
  <si>
    <t>02/07/1996</t>
  </si>
  <si>
    <t>B15DCVT462</t>
  </si>
  <si>
    <t>Vui</t>
  </si>
  <si>
    <t>B15DCVT467</t>
  </si>
  <si>
    <t>Bùi Hoàng</t>
  </si>
  <si>
    <t>Vượng</t>
  </si>
  <si>
    <t>03/02/1997</t>
  </si>
  <si>
    <t>B15DCVT468</t>
  </si>
  <si>
    <t>Xuyên</t>
  </si>
  <si>
    <t>09/04/1997</t>
  </si>
  <si>
    <t>Nhóm: D15-199_02</t>
  </si>
  <si>
    <t>Giờ thi: 13:00</t>
  </si>
  <si>
    <t>PM12-A3</t>
  </si>
  <si>
    <t>B15DCVT002</t>
  </si>
  <si>
    <t>Đỗ Văn</t>
  </si>
  <si>
    <t>An</t>
  </si>
  <si>
    <t>B15DCVT001</t>
  </si>
  <si>
    <t>25/07/1997</t>
  </si>
  <si>
    <t>B15DCVT008</t>
  </si>
  <si>
    <t>Vũ Việt</t>
  </si>
  <si>
    <t>B15DCVT016</t>
  </si>
  <si>
    <t>Lưu Đức</t>
  </si>
  <si>
    <t>20/01/1996</t>
  </si>
  <si>
    <t>B15DCVT031</t>
  </si>
  <si>
    <t>Ma Thị</t>
  </si>
  <si>
    <t>Bích</t>
  </si>
  <si>
    <t>B15DCVT032</t>
  </si>
  <si>
    <t>Trần Thị</t>
  </si>
  <si>
    <t>Biển</t>
  </si>
  <si>
    <t>10/09/1997</t>
  </si>
  <si>
    <t>B15DCVT033</t>
  </si>
  <si>
    <t>Lê Thanh</t>
  </si>
  <si>
    <t>Bình</t>
  </si>
  <si>
    <t>11/11/1997</t>
  </si>
  <si>
    <t>B15DCVT039</t>
  </si>
  <si>
    <t>Châu</t>
  </si>
  <si>
    <t>05/08/1997</t>
  </si>
  <si>
    <t>B15DCVT041</t>
  </si>
  <si>
    <t>11/04/1997</t>
  </si>
  <si>
    <t>B14DCVT241</t>
  </si>
  <si>
    <t>Chiến</t>
  </si>
  <si>
    <t>27/05/1994</t>
  </si>
  <si>
    <t>D14CQVT02-B</t>
  </si>
  <si>
    <t>B15DCVT053</t>
  </si>
  <si>
    <t>Cường</t>
  </si>
  <si>
    <t>25/11/1997</t>
  </si>
  <si>
    <t>B15DCVT088</t>
  </si>
  <si>
    <t>15/06/1997</t>
  </si>
  <si>
    <t>B15DCVT113</t>
  </si>
  <si>
    <t>Duyên</t>
  </si>
  <si>
    <t>05/09/1997</t>
  </si>
  <si>
    <t>B15DCVT114</t>
  </si>
  <si>
    <t>Phạm Thị</t>
  </si>
  <si>
    <t>25/09/1997</t>
  </si>
  <si>
    <t>B15DCVT105</t>
  </si>
  <si>
    <t>12/01/1997</t>
  </si>
  <si>
    <t>B15DCVT063</t>
  </si>
  <si>
    <t>Đạt</t>
  </si>
  <si>
    <t>16/03/1996</t>
  </si>
  <si>
    <t>B15DCVT065</t>
  </si>
  <si>
    <t>B15DCVT066</t>
  </si>
  <si>
    <t>Điệp</t>
  </si>
  <si>
    <t>09/10/1997</t>
  </si>
  <si>
    <t>B15DCVT072</t>
  </si>
  <si>
    <t>Đông</t>
  </si>
  <si>
    <t>07/03/1995</t>
  </si>
  <si>
    <t>B15DCVT075</t>
  </si>
  <si>
    <t>16/06/1997</t>
  </si>
  <si>
    <t>B15DCVT079</t>
  </si>
  <si>
    <t>B17LDVT001</t>
  </si>
  <si>
    <t>20/07/1996</t>
  </si>
  <si>
    <t>L17VT</t>
  </si>
  <si>
    <t>B15DCVT120</t>
  </si>
  <si>
    <t>Nguyễn Thị Thu</t>
  </si>
  <si>
    <t>09/11/1997</t>
  </si>
  <si>
    <t>B15DCVT129</t>
  </si>
  <si>
    <t>Đinh Ngọc</t>
  </si>
  <si>
    <t>07/01/1997</t>
  </si>
  <si>
    <t>B15DCVT137</t>
  </si>
  <si>
    <t>Hậu</t>
  </si>
  <si>
    <t>13/11/1997</t>
  </si>
  <si>
    <t>B15DCVT143</t>
  </si>
  <si>
    <t>Dương Văn</t>
  </si>
  <si>
    <t>B15DCVT158</t>
  </si>
  <si>
    <t>Ngô Quốc</t>
  </si>
  <si>
    <t>20/09/1997</t>
  </si>
  <si>
    <t>B15DCVT159</t>
  </si>
  <si>
    <t>Ngô Trung</t>
  </si>
  <si>
    <t>01/09/1997</t>
  </si>
  <si>
    <t>B15DCVT161</t>
  </si>
  <si>
    <t>Vũ Thị</t>
  </si>
  <si>
    <t>Hoa</t>
  </si>
  <si>
    <t>20/01/1997</t>
  </si>
  <si>
    <t>B15DCVT166</t>
  </si>
  <si>
    <t>Nguyễn Tuyên</t>
  </si>
  <si>
    <t>20/10/1997</t>
  </si>
  <si>
    <t>B15DCVT195</t>
  </si>
  <si>
    <t>B15DCVT190</t>
  </si>
  <si>
    <t>20/12/1997</t>
  </si>
  <si>
    <t>B15DCVT207</t>
  </si>
  <si>
    <t>Trần Quốc</t>
  </si>
  <si>
    <t>B15DCVT215</t>
  </si>
  <si>
    <t>Phạm Trung</t>
  </si>
  <si>
    <t>Kiên</t>
  </si>
  <si>
    <t>12/08/1997</t>
  </si>
  <si>
    <t>B15DCVT220</t>
  </si>
  <si>
    <t>Làn</t>
  </si>
  <si>
    <t>B15DCVT223</t>
  </si>
  <si>
    <t>Nguyễn Quang</t>
  </si>
  <si>
    <t>13/06/1997</t>
  </si>
  <si>
    <t>B15DCVT224</t>
  </si>
  <si>
    <t>B15DCVT233</t>
  </si>
  <si>
    <t>Trần Tuấn</t>
  </si>
  <si>
    <t>21/04/1996</t>
  </si>
  <si>
    <t>B15DCVT231</t>
  </si>
  <si>
    <t>Mai Hữu</t>
  </si>
  <si>
    <t>23/02/1996</t>
  </si>
  <si>
    <t>B15DCVT238</t>
  </si>
  <si>
    <t>Hồ Tấn</t>
  </si>
  <si>
    <t>19/12/1996</t>
  </si>
  <si>
    <t>B15DCVT242</t>
  </si>
  <si>
    <t>Mai</t>
  </si>
  <si>
    <t>B15DCVT248</t>
  </si>
  <si>
    <t>Đào Duy</t>
  </si>
  <si>
    <t>14/04/1993</t>
  </si>
  <si>
    <t>B15DCVT257</t>
  </si>
  <si>
    <t>Dương Công</t>
  </si>
  <si>
    <t>05/02/1997</t>
  </si>
  <si>
    <t>B15DCVT269</t>
  </si>
  <si>
    <t>Đặng Bình</t>
  </si>
  <si>
    <t>10/02/1997</t>
  </si>
  <si>
    <t>B15DCVT264</t>
  </si>
  <si>
    <t>25/12/1997</t>
  </si>
  <si>
    <t>B15DCVT279</t>
  </si>
  <si>
    <t>Lương Xuân</t>
  </si>
  <si>
    <t>Năm</t>
  </si>
  <si>
    <t>B12DCKT154</t>
  </si>
  <si>
    <t>Lê Thị</t>
  </si>
  <si>
    <t>Ngân</t>
  </si>
  <si>
    <t>07/02/1994</t>
  </si>
  <si>
    <t>D12CQKT03-B</t>
  </si>
  <si>
    <t>B15DCVT283</t>
  </si>
  <si>
    <t>Trần Thị Yến</t>
  </si>
  <si>
    <t>B15DCVT288</t>
  </si>
  <si>
    <t>Nguyên</t>
  </si>
  <si>
    <t>06/07/1997</t>
  </si>
  <si>
    <t>B15DCVT289</t>
  </si>
  <si>
    <t>Hoàng Đình</t>
  </si>
  <si>
    <t>Nhất</t>
  </si>
  <si>
    <t>B15DCVT290</t>
  </si>
  <si>
    <t>20/02/1997</t>
  </si>
  <si>
    <t>B15DCVT291</t>
  </si>
  <si>
    <t>Nhật</t>
  </si>
  <si>
    <t>13/05/1997</t>
  </si>
  <si>
    <t>B15DCVT299</t>
  </si>
  <si>
    <t>Phạm Hữu</t>
  </si>
  <si>
    <t>Phòng</t>
  </si>
  <si>
    <t>B15DCVT303</t>
  </si>
  <si>
    <t>Cao Hồng</t>
  </si>
  <si>
    <t>B15DCVT302</t>
  </si>
  <si>
    <t>18/02/1997</t>
  </si>
  <si>
    <t>B15DCVT306</t>
  </si>
  <si>
    <t>Nguyễn Bá</t>
  </si>
  <si>
    <t>02/09/1997</t>
  </si>
  <si>
    <t>B17LDVT002</t>
  </si>
  <si>
    <t>Bùi Văn</t>
  </si>
  <si>
    <t>20/06/1995</t>
  </si>
  <si>
    <t>B15DCVT316</t>
  </si>
  <si>
    <t>Bùi Hồng</t>
  </si>
  <si>
    <t>05/07/1997</t>
  </si>
  <si>
    <t>B15DCVT326</t>
  </si>
  <si>
    <t>Quyền</t>
  </si>
  <si>
    <t>28/09/1997</t>
  </si>
  <si>
    <t>B14DCVT041</t>
  </si>
  <si>
    <t>Dương Hồng</t>
  </si>
  <si>
    <t>02/10/1996</t>
  </si>
  <si>
    <t>D14CQVT06-B</t>
  </si>
  <si>
    <t>B15DCVT343</t>
  </si>
  <si>
    <t>Nguyễn Thái</t>
  </si>
  <si>
    <t>04/11/1997</t>
  </si>
  <si>
    <t>B15DCVT341</t>
  </si>
  <si>
    <t>15/04/1997</t>
  </si>
  <si>
    <t>B15DCVT359</t>
  </si>
  <si>
    <t>Trịnh Ngọc</t>
  </si>
  <si>
    <t>Thái</t>
  </si>
  <si>
    <t>B15DCVT373</t>
  </si>
  <si>
    <t>Thành</t>
  </si>
  <si>
    <t>B15DCVT367</t>
  </si>
  <si>
    <t>Phạm Vũ Việt</t>
  </si>
  <si>
    <t>19/05/1997</t>
  </si>
  <si>
    <t>B15DCVT392</t>
  </si>
  <si>
    <t>Nguyễn Khắc</t>
  </si>
  <si>
    <t>Thuận</t>
  </si>
  <si>
    <t>B14DCVT333</t>
  </si>
  <si>
    <t>Đặng Thị</t>
  </si>
  <si>
    <t>13/09/1995</t>
  </si>
  <si>
    <t>B15DCVT472</t>
  </si>
  <si>
    <t>Nguyễn Xuân</t>
  </si>
  <si>
    <t>Tiến</t>
  </si>
  <si>
    <t>28/06/1997</t>
  </si>
  <si>
    <t>B15DCVT401</t>
  </si>
  <si>
    <t>B17LDVT003</t>
  </si>
  <si>
    <t>Lê Việt</t>
  </si>
  <si>
    <t>05/02/1994</t>
  </si>
  <si>
    <t>B15DCVT470</t>
  </si>
  <si>
    <t>Trình</t>
  </si>
  <si>
    <t>15/01/1997</t>
  </si>
  <si>
    <t>B15DCVT422</t>
  </si>
  <si>
    <t>Phạm Thế</t>
  </si>
  <si>
    <t>Truyền</t>
  </si>
  <si>
    <t>08/04/1997</t>
  </si>
  <si>
    <t>B15DCVT423</t>
  </si>
  <si>
    <t>Đỗ Anh</t>
  </si>
  <si>
    <t>Tú</t>
  </si>
  <si>
    <t>12/12/1996</t>
  </si>
  <si>
    <t>B14DCVT166</t>
  </si>
  <si>
    <t>Cao Văn</t>
  </si>
  <si>
    <t>Tuân</t>
  </si>
  <si>
    <t>20/08/1995</t>
  </si>
  <si>
    <t>B15DCVT431</t>
  </si>
  <si>
    <t>26/03/1997</t>
  </si>
  <si>
    <t>B15DCVT430</t>
  </si>
  <si>
    <t>Tạ Đình</t>
  </si>
  <si>
    <t>B15DCVT448</t>
  </si>
  <si>
    <t>Đặng Thanh</t>
  </si>
  <si>
    <t>08/07/1996</t>
  </si>
  <si>
    <t>B15DCVT445</t>
  </si>
  <si>
    <t>02/07/1997</t>
  </si>
  <si>
    <t>B15DCVT437</t>
  </si>
  <si>
    <t>20/11/1997</t>
  </si>
  <si>
    <t>B17LDVT004</t>
  </si>
  <si>
    <t>Bùi Thanh</t>
  </si>
  <si>
    <t>10/04/1996</t>
  </si>
  <si>
    <t>B17LDVT005</t>
  </si>
  <si>
    <t>Phạm Việt</t>
  </si>
  <si>
    <t>20/05/1995</t>
  </si>
  <si>
    <t>B15DCVT450</t>
  </si>
  <si>
    <t>Vũ Công</t>
  </si>
  <si>
    <t>Tuyền</t>
  </si>
  <si>
    <t>B15DCVT449</t>
  </si>
  <si>
    <t>Trần Thị Kim</t>
  </si>
  <si>
    <t>Tuyến</t>
  </si>
  <si>
    <t>17/10/1997</t>
  </si>
  <si>
    <t>B15DCVT463</t>
  </si>
  <si>
    <t>Mai Ngọc</t>
  </si>
  <si>
    <t>Vững</t>
  </si>
  <si>
    <t>Nhóm: D15-200_03</t>
  </si>
  <si>
    <t>Ngày thi: 24/6/2018</t>
  </si>
  <si>
    <t>PM14-A3</t>
  </si>
  <si>
    <t>B15DCVT005</t>
  </si>
  <si>
    <t>31/10/1997</t>
  </si>
  <si>
    <t>B15DCVT020</t>
  </si>
  <si>
    <t>12/04/1997</t>
  </si>
  <si>
    <t>B15DCVT009</t>
  </si>
  <si>
    <t>Nguyễn Quốc</t>
  </si>
  <si>
    <t>05/12/1997</t>
  </si>
  <si>
    <t>B15DCVT023</t>
  </si>
  <si>
    <t>Lê Công</t>
  </si>
  <si>
    <t>13/12/1997</t>
  </si>
  <si>
    <t>B15DCVT026</t>
  </si>
  <si>
    <t>Bùi Đình</t>
  </si>
  <si>
    <t>B15DCVT037</t>
  </si>
  <si>
    <t>Tống Đăng</t>
  </si>
  <si>
    <t>Cầu</t>
  </si>
  <si>
    <t>16/01/1996</t>
  </si>
  <si>
    <t>B14DCVT216</t>
  </si>
  <si>
    <t>Cao Ngọc</t>
  </si>
  <si>
    <t>Chung</t>
  </si>
  <si>
    <t>24/06/1996</t>
  </si>
  <si>
    <t>B15DCVT049</t>
  </si>
  <si>
    <t>24/10/1997</t>
  </si>
  <si>
    <t>B15DCVT055</t>
  </si>
  <si>
    <t>Vũ Huy</t>
  </si>
  <si>
    <t>12/03/1997</t>
  </si>
  <si>
    <t>B15DCVT097</t>
  </si>
  <si>
    <t>B15DCVT095</t>
  </si>
  <si>
    <t>Trần Việt</t>
  </si>
  <si>
    <t>25/04/1997</t>
  </si>
  <si>
    <t>B15DCVT090</t>
  </si>
  <si>
    <t>Vũ Văn</t>
  </si>
  <si>
    <t>28/09/1996</t>
  </si>
  <si>
    <t>B14DCVT186</t>
  </si>
  <si>
    <t>03/05/1996</t>
  </si>
  <si>
    <t>B15DCVT062</t>
  </si>
  <si>
    <t>Hoàng Phước</t>
  </si>
  <si>
    <t>B15DCVT064</t>
  </si>
  <si>
    <t>Phạm Tiến</t>
  </si>
  <si>
    <t>11/06/1996</t>
  </si>
  <si>
    <t>B15DCVT070</t>
  </si>
  <si>
    <t>Đoàn</t>
  </si>
  <si>
    <t>B15DCVT071</t>
  </si>
  <si>
    <t>Nguyễn Hải</t>
  </si>
  <si>
    <t>05/04/1997</t>
  </si>
  <si>
    <t>B15DCVT076</t>
  </si>
  <si>
    <t>Nguyễn Tiến Đạo</t>
  </si>
  <si>
    <t>B15DCVT118</t>
  </si>
  <si>
    <t>Kiều Thu</t>
  </si>
  <si>
    <t>22/06/1996</t>
  </si>
  <si>
    <t>B15DCVT121</t>
  </si>
  <si>
    <t>Ngô Mạnh</t>
  </si>
  <si>
    <t>08/11/1997</t>
  </si>
  <si>
    <t>B15DCVT125</t>
  </si>
  <si>
    <t>Lê Xuân</t>
  </si>
  <si>
    <t>Hạ</t>
  </si>
  <si>
    <t>11/02/1997</t>
  </si>
  <si>
    <t>B15DCVT127</t>
  </si>
  <si>
    <t>Kiều Ngọc</t>
  </si>
  <si>
    <t>09/07/1997</t>
  </si>
  <si>
    <t>B15DCVT136</t>
  </si>
  <si>
    <t>Lã Thị</t>
  </si>
  <si>
    <t>B15DCVT473</t>
  </si>
  <si>
    <t>Vũ Đức</t>
  </si>
  <si>
    <t>B15DCVT134</t>
  </si>
  <si>
    <t>Hằng</t>
  </si>
  <si>
    <t>06/09/1996</t>
  </si>
  <si>
    <t>B15DCVT149</t>
  </si>
  <si>
    <t>Đào Đăng</t>
  </si>
  <si>
    <t>12/09/1997</t>
  </si>
  <si>
    <t>B15DCVT147</t>
  </si>
  <si>
    <t>Hoàng Trung</t>
  </si>
  <si>
    <t>B15DCVT151</t>
  </si>
  <si>
    <t>Lê Trọng</t>
  </si>
  <si>
    <t>01/06/1996</t>
  </si>
  <si>
    <t>B15DCVT169</t>
  </si>
  <si>
    <t>17/08/1997</t>
  </si>
  <si>
    <t>B15DCVT170</t>
  </si>
  <si>
    <t>12/06/1996</t>
  </si>
  <si>
    <t>B15DCVT194</t>
  </si>
  <si>
    <t>B15DCVT471</t>
  </si>
  <si>
    <t>Đinh Công</t>
  </si>
  <si>
    <t>B15DCVT183</t>
  </si>
  <si>
    <t>B15DCVT186</t>
  </si>
  <si>
    <t>B15DCVT182</t>
  </si>
  <si>
    <t>Trần An</t>
  </si>
  <si>
    <t>B15DCVT208</t>
  </si>
  <si>
    <t>Lê Đăng</t>
  </si>
  <si>
    <t>B15DCVT228</t>
  </si>
  <si>
    <t>Tạ Văn</t>
  </si>
  <si>
    <t>20/04/1997</t>
  </si>
  <si>
    <t>B15DCVT227</t>
  </si>
  <si>
    <t>Trần Quang</t>
  </si>
  <si>
    <t>B15DCVT236</t>
  </si>
  <si>
    <t>Đặng Viết</t>
  </si>
  <si>
    <t>19/11/1997</t>
  </si>
  <si>
    <t>B15DCVT237</t>
  </si>
  <si>
    <t>Nguyễn Phụng</t>
  </si>
  <si>
    <t>06/01/1997</t>
  </si>
  <si>
    <t>B15DCVT244</t>
  </si>
  <si>
    <t>Cao Tiến</t>
  </si>
  <si>
    <t>B15DCVT245</t>
  </si>
  <si>
    <t>Đỗ Tiến</t>
  </si>
  <si>
    <t>26/05/1997</t>
  </si>
  <si>
    <t>B15DCVT247</t>
  </si>
  <si>
    <t>Lê Huy</t>
  </si>
  <si>
    <t>23/11/1997</t>
  </si>
  <si>
    <t>B15DCVT246</t>
  </si>
  <si>
    <t>B15DCVT256</t>
  </si>
  <si>
    <t>28/03/1997</t>
  </si>
  <si>
    <t>B15DCVT252</t>
  </si>
  <si>
    <t>B15DCVT261</t>
  </si>
  <si>
    <t>Đỗ Huyền</t>
  </si>
  <si>
    <t>My</t>
  </si>
  <si>
    <t>15/02/1995</t>
  </si>
  <si>
    <t>B15DCVT270</t>
  </si>
  <si>
    <t>B15DCVT268</t>
  </si>
  <si>
    <t>Phùng Đắc</t>
  </si>
  <si>
    <t>10/01/1997</t>
  </si>
  <si>
    <t>B15DCVT296</t>
  </si>
  <si>
    <t>Đỗ Thị Tú</t>
  </si>
  <si>
    <t>Oanh</t>
  </si>
  <si>
    <t>B15DCVT298</t>
  </si>
  <si>
    <t>Đinh Duy</t>
  </si>
  <si>
    <t>29/11/1997</t>
  </si>
  <si>
    <t>B15DCVT323</t>
  </si>
  <si>
    <t>29/09/1997</t>
  </si>
  <si>
    <t>B15DCVT313</t>
  </si>
  <si>
    <t>24/07/1997</t>
  </si>
  <si>
    <t>B15DCVT314</t>
  </si>
  <si>
    <t>B15DCVT311</t>
  </si>
  <si>
    <t>Trần Tiến</t>
  </si>
  <si>
    <t>B15DCVT327</t>
  </si>
  <si>
    <t>29/07/1997</t>
  </si>
  <si>
    <t>B15DCVT329</t>
  </si>
  <si>
    <t>Ngô Anh</t>
  </si>
  <si>
    <t>Quyết</t>
  </si>
  <si>
    <t>B14DCVT019</t>
  </si>
  <si>
    <t>Nguyễn Thị Như</t>
  </si>
  <si>
    <t>08/08/1996</t>
  </si>
  <si>
    <t>B15DCVT335</t>
  </si>
  <si>
    <t>Sáng</t>
  </si>
  <si>
    <t>B15DCVT339</t>
  </si>
  <si>
    <t>Đỗ Ngọc</t>
  </si>
  <si>
    <t>21/12/1997</t>
  </si>
  <si>
    <t>B15DCVT344</t>
  </si>
  <si>
    <t>Nguyễn Hoàng</t>
  </si>
  <si>
    <t>B15DCVT355</t>
  </si>
  <si>
    <t>Tân</t>
  </si>
  <si>
    <t>02/01/1997</t>
  </si>
  <si>
    <t>B15DCVT372</t>
  </si>
  <si>
    <t>19/12/1997</t>
  </si>
  <si>
    <t>B15DCVT375</t>
  </si>
  <si>
    <t>Nguyễn Trọng</t>
  </si>
  <si>
    <t>16/02/1997</t>
  </si>
  <si>
    <t>B15DCVT374</t>
  </si>
  <si>
    <t>Trịnh Văn</t>
  </si>
  <si>
    <t>15/10/1996</t>
  </si>
  <si>
    <t>B15DCVT379</t>
  </si>
  <si>
    <t>Trịnh Thị</t>
  </si>
  <si>
    <t>Thảo</t>
  </si>
  <si>
    <t>06/05/1997</t>
  </si>
  <si>
    <t>B15DCVT394</t>
  </si>
  <si>
    <t>04/05/1997</t>
  </si>
  <si>
    <t>B15DCVT393</t>
  </si>
  <si>
    <t>Bùi Phi</t>
  </si>
  <si>
    <t>Thường</t>
  </si>
  <si>
    <t>21/11/1990</t>
  </si>
  <si>
    <t>B15DCVT403</t>
  </si>
  <si>
    <t>Đào Xuân</t>
  </si>
  <si>
    <t>Tin</t>
  </si>
  <si>
    <t>18/07/1996</t>
  </si>
  <si>
    <t>B14DCVT138</t>
  </si>
  <si>
    <t>Nguyễn Thị Huyền</t>
  </si>
  <si>
    <t>17/12/1996</t>
  </si>
  <si>
    <t>B15DCVT426</t>
  </si>
  <si>
    <t>Nguyễn Đăng Tuấn</t>
  </si>
  <si>
    <t>B15DCVT427</t>
  </si>
  <si>
    <t>28/11/1997</t>
  </si>
  <si>
    <t>B15DCVT451</t>
  </si>
  <si>
    <t>Tuyển</t>
  </si>
  <si>
    <t>17/03/1997</t>
  </si>
  <si>
    <t>B14DCVT038</t>
  </si>
  <si>
    <t>Phạm Duy</t>
  </si>
  <si>
    <t>Việt</t>
  </si>
  <si>
    <t>25/08/1996</t>
  </si>
  <si>
    <t>B15DCVT455</t>
  </si>
  <si>
    <t>Phạm Quốc</t>
  </si>
  <si>
    <t>B15DCVT500</t>
  </si>
  <si>
    <t>Vongsana</t>
  </si>
  <si>
    <t>Vongdala</t>
  </si>
  <si>
    <t>04/04/1996</t>
  </si>
  <si>
    <t>B15DCVT461</t>
  </si>
  <si>
    <t>Diêm Hữu</t>
  </si>
  <si>
    <t>B15DCVT457</t>
  </si>
  <si>
    <t>B15DCVT464</t>
  </si>
  <si>
    <t>17/05/1997</t>
  </si>
  <si>
    <t>B15DCVT466</t>
  </si>
  <si>
    <t>10/04/1997</t>
  </si>
  <si>
    <t>Nhóm: D15-201_04</t>
  </si>
  <si>
    <t>B15DCVT015</t>
  </si>
  <si>
    <t>Đào Thị Vân</t>
  </si>
  <si>
    <t>B15DCVT007</t>
  </si>
  <si>
    <t>Nguyễn Thị Kim</t>
  </si>
  <si>
    <t>B15DCVT014</t>
  </si>
  <si>
    <t>Nguyễn Văn Tuấn</t>
  </si>
  <si>
    <t>B15DCVT034</t>
  </si>
  <si>
    <t>15/01/1996</t>
  </si>
  <si>
    <t>B15DCVT036</t>
  </si>
  <si>
    <t>Đoàn Ngọc</t>
  </si>
  <si>
    <t>Cảnh</t>
  </si>
  <si>
    <t>21/09/1997</t>
  </si>
  <si>
    <t>B15DCVT502</t>
  </si>
  <si>
    <t>Sounatda</t>
  </si>
  <si>
    <t>Champaphanh</t>
  </si>
  <si>
    <t>06/11/1996</t>
  </si>
  <si>
    <t>B15DCVT043</t>
  </si>
  <si>
    <t>Chương</t>
  </si>
  <si>
    <t>B15DCVT046</t>
  </si>
  <si>
    <t>Dương Xuân</t>
  </si>
  <si>
    <t>Cừ</t>
  </si>
  <si>
    <t>B15DCVT048</t>
  </si>
  <si>
    <t>Cương</t>
  </si>
  <si>
    <t>23/10/1997</t>
  </si>
  <si>
    <t>B15DCVT051</t>
  </si>
  <si>
    <t>Lê Mạnh</t>
  </si>
  <si>
    <t>B12DCVT150</t>
  </si>
  <si>
    <t>01/05/1994</t>
  </si>
  <si>
    <t>D12CQVT04-B</t>
  </si>
  <si>
    <t>B15DCVT054</t>
  </si>
  <si>
    <t>B15DCVT475</t>
  </si>
  <si>
    <t>Motdame</t>
  </si>
  <si>
    <t>Duangkayson</t>
  </si>
  <si>
    <t>01/04/1996</t>
  </si>
  <si>
    <t>B15DCVT091</t>
  </si>
  <si>
    <t>B15DCVT092</t>
  </si>
  <si>
    <t>Nguyễn Quý</t>
  </si>
  <si>
    <t>10/11/1997</t>
  </si>
  <si>
    <t>B15DCVT099</t>
  </si>
  <si>
    <t>Phạm Huy</t>
  </si>
  <si>
    <t>22/02/1997</t>
  </si>
  <si>
    <t>B15DCVT089</t>
  </si>
  <si>
    <t>B15DCVT110</t>
  </si>
  <si>
    <t>Mai Văn</t>
  </si>
  <si>
    <t>25/03/1997</t>
  </si>
  <si>
    <t>B15DCVT102</t>
  </si>
  <si>
    <t>B15DCVT133</t>
  </si>
  <si>
    <t>Hà Thị</t>
  </si>
  <si>
    <t>15/05/1997</t>
  </si>
  <si>
    <t>B15DCVT138</t>
  </si>
  <si>
    <t>B15DCVT140</t>
  </si>
  <si>
    <t>B15DCVT141</t>
  </si>
  <si>
    <t>Hiển</t>
  </si>
  <si>
    <t>B15DCVT156</t>
  </si>
  <si>
    <t>B15DCVT153</t>
  </si>
  <si>
    <t>19/03/1997</t>
  </si>
  <si>
    <t>B15DCVT160</t>
  </si>
  <si>
    <t>Hiệu</t>
  </si>
  <si>
    <t>B15DCVT164</t>
  </si>
  <si>
    <t>Đào Quang</t>
  </si>
  <si>
    <t>B15DCVT167</t>
  </si>
  <si>
    <t>Đàm Huy</t>
  </si>
  <si>
    <t>19/07/1997</t>
  </si>
  <si>
    <t>B15DCVT172</t>
  </si>
  <si>
    <t>Hội</t>
  </si>
  <si>
    <t>04/03/1997</t>
  </si>
  <si>
    <t>B15DCVT177</t>
  </si>
  <si>
    <t>28/05/1997</t>
  </si>
  <si>
    <t>B15DCVT198</t>
  </si>
  <si>
    <t>Hồ Đức</t>
  </si>
  <si>
    <t>B15DCVT191</t>
  </si>
  <si>
    <t>Lê Quang</t>
  </si>
  <si>
    <t>B15DCVT184</t>
  </si>
  <si>
    <t>B15DCVT187</t>
  </si>
  <si>
    <t>Thân Thị</t>
  </si>
  <si>
    <t>02/11/1996</t>
  </si>
  <si>
    <t>B15DCVT204</t>
  </si>
  <si>
    <t>15/11/1997</t>
  </si>
  <si>
    <t>B14DCVT502</t>
  </si>
  <si>
    <t>Khuê</t>
  </si>
  <si>
    <t>01/04/1993</t>
  </si>
  <si>
    <t>B15DCVT212</t>
  </si>
  <si>
    <t>B15DCVT226</t>
  </si>
  <si>
    <t>Trần Xuân</t>
  </si>
  <si>
    <t>B15DCVT250</t>
  </si>
  <si>
    <t>12/05/1997</t>
  </si>
  <si>
    <t>B15DCVT260</t>
  </si>
  <si>
    <t>Tống Sỹ</t>
  </si>
  <si>
    <t>12/11/1997</t>
  </si>
  <si>
    <t>B15DCVT267</t>
  </si>
  <si>
    <t>B15DCVT271</t>
  </si>
  <si>
    <t>Trịnh Hoàng</t>
  </si>
  <si>
    <t>15/01/1993</t>
  </si>
  <si>
    <t>B15DCVT469</t>
  </si>
  <si>
    <t>Saiysavanh</t>
  </si>
  <si>
    <t>Phanthavong</t>
  </si>
  <si>
    <t>09/09/1993</t>
  </si>
  <si>
    <t>B15DCVT300</t>
  </si>
  <si>
    <t>Đinh Văn</t>
  </si>
  <si>
    <t>Phú</t>
  </si>
  <si>
    <t>05/01/1997</t>
  </si>
  <si>
    <t>B15DCVT310</t>
  </si>
  <si>
    <t>03/06/1996</t>
  </si>
  <si>
    <t>B15DCVT324</t>
  </si>
  <si>
    <t>Quảng</t>
  </si>
  <si>
    <t>B15DCVT317</t>
  </si>
  <si>
    <t>22/01/1997</t>
  </si>
  <si>
    <t>B15DCVT332</t>
  </si>
  <si>
    <t>12/04/1995</t>
  </si>
  <si>
    <t>B15DCVT336</t>
  </si>
  <si>
    <t>Trần ánh</t>
  </si>
  <si>
    <t>B15DCVT337</t>
  </si>
  <si>
    <t>Sinh</t>
  </si>
  <si>
    <t>B15DCVT350</t>
  </si>
  <si>
    <t>Sỹ</t>
  </si>
  <si>
    <t>18/06/1997</t>
  </si>
  <si>
    <t>B15DCVT358</t>
  </si>
  <si>
    <t>Nguyễn Anh</t>
  </si>
  <si>
    <t>29/05/1997</t>
  </si>
  <si>
    <t>B15DCVT501</t>
  </si>
  <si>
    <t>Inthanongsak</t>
  </si>
  <si>
    <t>Thammanila</t>
  </si>
  <si>
    <t>11/06/1997</t>
  </si>
  <si>
    <t>B15DCVT377</t>
  </si>
  <si>
    <t>Đoàn Hữu</t>
  </si>
  <si>
    <t>13/08/1997</t>
  </si>
  <si>
    <t>B14DCVT195</t>
  </si>
  <si>
    <t>Đỗ Trung</t>
  </si>
  <si>
    <t>11/03/1996</t>
  </si>
  <si>
    <t>B15DCVT376</t>
  </si>
  <si>
    <t>11/01/1996</t>
  </si>
  <si>
    <t>B15DCVT360</t>
  </si>
  <si>
    <t>Phạm Sỹ</t>
  </si>
  <si>
    <t>Thăng</t>
  </si>
  <si>
    <t>22/11/1997</t>
  </si>
  <si>
    <t>B15DCVT369</t>
  </si>
  <si>
    <t>Cấn Minh</t>
  </si>
  <si>
    <t>B15DCVT368</t>
  </si>
  <si>
    <t>Lê Ngọc</t>
  </si>
  <si>
    <t>03/11/1996</t>
  </si>
  <si>
    <t>B15DCVT366</t>
  </si>
  <si>
    <t>Phạm Đại</t>
  </si>
  <si>
    <t>22/08/1997</t>
  </si>
  <si>
    <t>B15DCVT382</t>
  </si>
  <si>
    <t>Thi</t>
  </si>
  <si>
    <t>B15DCVT384</t>
  </si>
  <si>
    <t>25/06/1992</t>
  </si>
  <si>
    <t>B15DCVT389</t>
  </si>
  <si>
    <t>Bùi Thọ</t>
  </si>
  <si>
    <t>Thọ</t>
  </si>
  <si>
    <t>B15DCVT398</t>
  </si>
  <si>
    <t>Thùy</t>
  </si>
  <si>
    <t>B15DCVT395</t>
  </si>
  <si>
    <t>27/08/1997</t>
  </si>
  <si>
    <t>B15DCVT400</t>
  </si>
  <si>
    <t>Vũ Hồng</t>
  </si>
  <si>
    <t>07/03/1997</t>
  </si>
  <si>
    <t>B14DCVT596</t>
  </si>
  <si>
    <t>21/10/1995</t>
  </si>
  <si>
    <t>B15DCVT402</t>
  </si>
  <si>
    <t>09/05/1997</t>
  </si>
  <si>
    <t>B13DCVT286</t>
  </si>
  <si>
    <t>Bùi Huy</t>
  </si>
  <si>
    <t>Toản</t>
  </si>
  <si>
    <t>B15DCVT406</t>
  </si>
  <si>
    <t>Trà</t>
  </si>
  <si>
    <t>10/05/1997</t>
  </si>
  <si>
    <t>B15DCVT413</t>
  </si>
  <si>
    <t>Nguyễn Vũ</t>
  </si>
  <si>
    <t>19/06/1997</t>
  </si>
  <si>
    <t>B14DCVT153</t>
  </si>
  <si>
    <t>Tô Thành</t>
  </si>
  <si>
    <t>18/06/1996</t>
  </si>
  <si>
    <t>B15DCVT416</t>
  </si>
  <si>
    <t>Dương Đình</t>
  </si>
  <si>
    <t>Trường</t>
  </si>
  <si>
    <t>B15DCVT417</t>
  </si>
  <si>
    <t>Nguyễn Sơn</t>
  </si>
  <si>
    <t>06/03/1997</t>
  </si>
  <si>
    <t>B15DCVT424</t>
  </si>
  <si>
    <t>Phạm Ngọc</t>
  </si>
  <si>
    <t>01/12/1997</t>
  </si>
  <si>
    <t>B15DCVT446</t>
  </si>
  <si>
    <t>Trần Duy</t>
  </si>
  <si>
    <t>13/04/1997</t>
  </si>
  <si>
    <t>B15DCVT454</t>
  </si>
  <si>
    <t>Văn</t>
  </si>
  <si>
    <t>17/11/1997</t>
  </si>
  <si>
    <t>B15DCVT460</t>
  </si>
  <si>
    <t>14/01/1997</t>
  </si>
  <si>
    <t>Nhóm: D15-202_05</t>
  </si>
  <si>
    <t>Ngày thi: 19/6/2018</t>
  </si>
  <si>
    <t>BẢNG ĐIỂM HỌC PHẦN</t>
  </si>
  <si>
    <t>Vắng</t>
  </si>
  <si>
    <t>Hà Nội, ngày 12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</si>
</sst>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6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5" fontId="4" fillId="0" borderId="18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30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"/>
  <sheetViews>
    <sheetView workbookViewId="0">
      <pane ySplit="2" topLeftCell="A86" activePane="bottomLeft" state="frozen"/>
      <selection activeCell="P9" sqref="P9"/>
      <selection pane="bottomLeft" activeCell="A95" sqref="A95:XFD125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" style="1" customWidth="1"/>
    <col min="5" max="5" width="12.25" style="1" customWidth="1"/>
    <col min="6" max="6" width="9.375" style="1" hidden="1" customWidth="1"/>
    <col min="7" max="7" width="11.37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1184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7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1182</v>
      </c>
      <c r="Q3" s="106"/>
      <c r="R3" s="106"/>
      <c r="S3" s="106"/>
      <c r="T3" s="106"/>
      <c r="U3" s="106"/>
      <c r="V3" s="9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791</v>
      </c>
      <c r="H4" s="115"/>
      <c r="I4" s="115"/>
      <c r="J4" s="115"/>
      <c r="K4" s="115"/>
      <c r="L4" s="115"/>
      <c r="M4" s="115"/>
      <c r="N4" s="115"/>
      <c r="O4" s="115"/>
      <c r="P4" s="115" t="s">
        <v>555</v>
      </c>
      <c r="Q4" s="115"/>
      <c r="R4" s="115"/>
      <c r="S4" s="115"/>
      <c r="T4" s="115"/>
      <c r="U4" s="115"/>
      <c r="V4" s="95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9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3" t="s">
        <v>33</v>
      </c>
      <c r="N7" s="93" t="s">
        <v>34</v>
      </c>
      <c r="O7" s="103"/>
      <c r="P7" s="103"/>
      <c r="Q7" s="110"/>
      <c r="R7" s="103"/>
      <c r="S7" s="111"/>
      <c r="T7" s="110"/>
      <c r="U7" s="110"/>
      <c r="V7" s="89"/>
      <c r="X7" s="17"/>
      <c r="Y7" s="18" t="str">
        <f>+D3</f>
        <v>Các kỹ thuật lập trình</v>
      </c>
      <c r="Z7" s="19" t="str">
        <f>+P3</f>
        <v>Nhóm: D15-202_05</v>
      </c>
      <c r="AA7" s="20">
        <f>+$AJ$7+$AL$7+$AH$7</f>
        <v>78</v>
      </c>
      <c r="AB7" s="7">
        <f>COUNTIF($S$8:$S$103,"Khiển trách")</f>
        <v>0</v>
      </c>
      <c r="AC7" s="7">
        <f>COUNTIF($S$8:$S$103,"Cảnh cáo")</f>
        <v>0</v>
      </c>
      <c r="AD7" s="7">
        <f>COUNTIF($S$8:$S$103,"Đình chỉ thi")</f>
        <v>0</v>
      </c>
      <c r="AE7" s="21">
        <f>+($AB$7+$AC$7+$AD$7)/$AA$7*100%</f>
        <v>0</v>
      </c>
      <c r="AF7" s="7">
        <f>SUM(COUNTIF($S$8:$S$101,"Vắng"),COUNTIF($S$8:$S$101,"Vắng có phép"))</f>
        <v>0</v>
      </c>
      <c r="AG7" s="22">
        <f>+$AF$7/$AA$7</f>
        <v>0</v>
      </c>
      <c r="AH7" s="23">
        <f>COUNTIF($X$8:$X$101,"Thi lại")</f>
        <v>0</v>
      </c>
      <c r="AI7" s="22">
        <f>+$AH$7/$AA$7</f>
        <v>0</v>
      </c>
      <c r="AJ7" s="23">
        <f>COUNTIF($X$8:$X$102,"Học lại")</f>
        <v>6</v>
      </c>
      <c r="AK7" s="22">
        <f>+$AJ$7/$AA$7</f>
        <v>7.6923076923076927E-2</v>
      </c>
      <c r="AL7" s="7">
        <f>COUNTIF($X$9:$X$102,"Đạt")</f>
        <v>72</v>
      </c>
      <c r="AM7" s="21">
        <f>+$AL$7/$AA$7</f>
        <v>0.92307692307692313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10</v>
      </c>
      <c r="J8" s="84">
        <v>10</v>
      </c>
      <c r="K8" s="25"/>
      <c r="L8" s="26"/>
      <c r="M8" s="27"/>
      <c r="N8" s="27"/>
      <c r="O8" s="27"/>
      <c r="P8" s="28">
        <f>100-(H8+I8+J8+K8)</f>
        <v>70</v>
      </c>
      <c r="Q8" s="111"/>
      <c r="R8" s="29"/>
      <c r="S8" s="29"/>
      <c r="T8" s="111"/>
      <c r="U8" s="111"/>
      <c r="V8" s="89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992</v>
      </c>
      <c r="D9" s="33" t="s">
        <v>993</v>
      </c>
      <c r="E9" s="34" t="s">
        <v>51</v>
      </c>
      <c r="F9" s="35" t="s">
        <v>794</v>
      </c>
      <c r="G9" s="32" t="s">
        <v>91</v>
      </c>
      <c r="H9" s="82">
        <v>8.5</v>
      </c>
      <c r="I9" s="82">
        <v>6.5</v>
      </c>
      <c r="J9" s="82">
        <v>8</v>
      </c>
      <c r="K9" s="36" t="s">
        <v>36</v>
      </c>
      <c r="L9" s="37"/>
      <c r="M9" s="37"/>
      <c r="N9" s="37"/>
      <c r="O9" s="37"/>
      <c r="P9" s="38">
        <v>6</v>
      </c>
      <c r="Q9" s="39">
        <f t="shared" ref="Q9:Q72" si="0">ROUND(SUMPRODUCT(H9:P9,$H$8:$P$8)/100,1)</f>
        <v>6.5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40" t="str">
        <f t="shared" ref="S9:S86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8" t="s">
        <v>792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994</v>
      </c>
      <c r="D10" s="46" t="s">
        <v>995</v>
      </c>
      <c r="E10" s="47" t="s">
        <v>51</v>
      </c>
      <c r="F10" s="48" t="s">
        <v>309</v>
      </c>
      <c r="G10" s="45" t="s">
        <v>91</v>
      </c>
      <c r="H10" s="83">
        <v>8.5</v>
      </c>
      <c r="I10" s="83">
        <v>6.5</v>
      </c>
      <c r="J10" s="83">
        <v>7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7.1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792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996</v>
      </c>
      <c r="D11" s="46" t="s">
        <v>997</v>
      </c>
      <c r="E11" s="47" t="s">
        <v>51</v>
      </c>
      <c r="F11" s="48" t="s">
        <v>373</v>
      </c>
      <c r="G11" s="45" t="s">
        <v>78</v>
      </c>
      <c r="H11" s="83">
        <v>9</v>
      </c>
      <c r="I11" s="83">
        <v>6.5</v>
      </c>
      <c r="J11" s="83">
        <v>6</v>
      </c>
      <c r="K11" s="49" t="s">
        <v>36</v>
      </c>
      <c r="L11" s="54"/>
      <c r="M11" s="54"/>
      <c r="N11" s="54"/>
      <c r="O11" s="54"/>
      <c r="P11" s="80">
        <v>6</v>
      </c>
      <c r="Q11" s="51">
        <f t="shared" si="0"/>
        <v>6.4</v>
      </c>
      <c r="R11" s="52" t="str">
        <f t="shared" ref="R11:R86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74" si="4">+IF(OR($H11=0,$I11=0,$J11=0,$K11=0),"Không đủ ĐKDT",IF(AND(P11=0,Q11&gt;=4),"Không đạt",""))</f>
        <v/>
      </c>
      <c r="U11" s="41" t="s">
        <v>792</v>
      </c>
      <c r="V11" s="71"/>
      <c r="W11" s="4"/>
      <c r="X11" s="43" t="str">
        <f t="shared" si="2"/>
        <v>Đạt</v>
      </c>
      <c r="Y11" s="43"/>
      <c r="Z11" s="55"/>
      <c r="AA11" s="55"/>
      <c r="AB11" s="94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998</v>
      </c>
      <c r="D12" s="46" t="s">
        <v>219</v>
      </c>
      <c r="E12" s="47" t="s">
        <v>576</v>
      </c>
      <c r="F12" s="48" t="s">
        <v>999</v>
      </c>
      <c r="G12" s="45" t="s">
        <v>110</v>
      </c>
      <c r="H12" s="83">
        <v>9</v>
      </c>
      <c r="I12" s="83">
        <v>7</v>
      </c>
      <c r="J12" s="83">
        <v>6</v>
      </c>
      <c r="K12" s="49" t="s">
        <v>36</v>
      </c>
      <c r="L12" s="54"/>
      <c r="M12" s="54"/>
      <c r="N12" s="54"/>
      <c r="O12" s="54"/>
      <c r="P12" s="80">
        <v>6</v>
      </c>
      <c r="Q12" s="51">
        <f t="shared" si="0"/>
        <v>6.4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792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1000</v>
      </c>
      <c r="D13" s="46" t="s">
        <v>1001</v>
      </c>
      <c r="E13" s="47" t="s">
        <v>1002</v>
      </c>
      <c r="F13" s="48" t="s">
        <v>1003</v>
      </c>
      <c r="G13" s="45" t="s">
        <v>102</v>
      </c>
      <c r="H13" s="83">
        <v>9</v>
      </c>
      <c r="I13" s="83">
        <v>6</v>
      </c>
      <c r="J13" s="83">
        <v>7</v>
      </c>
      <c r="K13" s="49" t="s">
        <v>36</v>
      </c>
      <c r="L13" s="54"/>
      <c r="M13" s="54"/>
      <c r="N13" s="54"/>
      <c r="O13" s="54"/>
      <c r="P13" s="80">
        <v>6</v>
      </c>
      <c r="Q13" s="51">
        <f t="shared" si="0"/>
        <v>6.4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792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1004</v>
      </c>
      <c r="D14" s="46" t="s">
        <v>1005</v>
      </c>
      <c r="E14" s="47" t="s">
        <v>1006</v>
      </c>
      <c r="F14" s="48" t="s">
        <v>1007</v>
      </c>
      <c r="G14" s="45" t="s">
        <v>69</v>
      </c>
      <c r="H14" s="83">
        <v>8.5</v>
      </c>
      <c r="I14" s="83">
        <v>6.5</v>
      </c>
      <c r="J14" s="83">
        <v>6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792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1008</v>
      </c>
      <c r="D15" s="46" t="s">
        <v>223</v>
      </c>
      <c r="E15" s="47" t="s">
        <v>1009</v>
      </c>
      <c r="F15" s="48" t="s">
        <v>639</v>
      </c>
      <c r="G15" s="45" t="s">
        <v>57</v>
      </c>
      <c r="H15" s="83">
        <v>8</v>
      </c>
      <c r="I15" s="83">
        <v>5.5</v>
      </c>
      <c r="J15" s="83">
        <v>7</v>
      </c>
      <c r="K15" s="49" t="s">
        <v>36</v>
      </c>
      <c r="L15" s="54"/>
      <c r="M15" s="54"/>
      <c r="N15" s="54"/>
      <c r="O15" s="54"/>
      <c r="P15" s="80">
        <v>6</v>
      </c>
      <c r="Q15" s="51">
        <f t="shared" si="0"/>
        <v>6.3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792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1010</v>
      </c>
      <c r="D16" s="46" t="s">
        <v>1011</v>
      </c>
      <c r="E16" s="47" t="s">
        <v>1012</v>
      </c>
      <c r="F16" s="48" t="s">
        <v>214</v>
      </c>
      <c r="G16" s="45" t="s">
        <v>78</v>
      </c>
      <c r="H16" s="83">
        <v>9</v>
      </c>
      <c r="I16" s="83">
        <v>7</v>
      </c>
      <c r="J16" s="83">
        <v>8</v>
      </c>
      <c r="K16" s="49" t="s">
        <v>36</v>
      </c>
      <c r="L16" s="54"/>
      <c r="M16" s="54"/>
      <c r="N16" s="54"/>
      <c r="O16" s="54"/>
      <c r="P16" s="80">
        <v>6</v>
      </c>
      <c r="Q16" s="51">
        <f t="shared" si="0"/>
        <v>6.6</v>
      </c>
      <c r="R16" s="52" t="str">
        <f t="shared" si="3"/>
        <v>C+</v>
      </c>
      <c r="S16" s="53" t="str">
        <f t="shared" si="1"/>
        <v>Trung bình</v>
      </c>
      <c r="T16" s="41" t="str">
        <f t="shared" si="4"/>
        <v/>
      </c>
      <c r="U16" s="41" t="s">
        <v>792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1013</v>
      </c>
      <c r="D17" s="46" t="s">
        <v>879</v>
      </c>
      <c r="E17" s="47" t="s">
        <v>1014</v>
      </c>
      <c r="F17" s="48" t="s">
        <v>1015</v>
      </c>
      <c r="G17" s="45" t="s">
        <v>65</v>
      </c>
      <c r="H17" s="83">
        <v>8.5</v>
      </c>
      <c r="I17" s="83">
        <v>7.5</v>
      </c>
      <c r="J17" s="83">
        <v>10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7.5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792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1016</v>
      </c>
      <c r="D18" s="46" t="s">
        <v>1017</v>
      </c>
      <c r="E18" s="47" t="s">
        <v>588</v>
      </c>
      <c r="F18" s="48" t="s">
        <v>90</v>
      </c>
      <c r="G18" s="45" t="s">
        <v>57</v>
      </c>
      <c r="H18" s="83">
        <v>8.5</v>
      </c>
      <c r="I18" s="83">
        <v>6.5</v>
      </c>
      <c r="J18" s="83">
        <v>7</v>
      </c>
      <c r="K18" s="49" t="s">
        <v>36</v>
      </c>
      <c r="L18" s="54"/>
      <c r="M18" s="54"/>
      <c r="N18" s="54"/>
      <c r="O18" s="54"/>
      <c r="P18" s="80">
        <v>6</v>
      </c>
      <c r="Q18" s="51">
        <f t="shared" si="0"/>
        <v>6.4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792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1018</v>
      </c>
      <c r="D19" s="46" t="s">
        <v>93</v>
      </c>
      <c r="E19" s="47" t="s">
        <v>588</v>
      </c>
      <c r="F19" s="48" t="s">
        <v>1019</v>
      </c>
      <c r="G19" s="45" t="s">
        <v>1020</v>
      </c>
      <c r="H19" s="83">
        <v>8.5</v>
      </c>
      <c r="I19" s="83">
        <v>6.5</v>
      </c>
      <c r="J19" s="83">
        <v>10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7.4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792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1021</v>
      </c>
      <c r="D20" s="46" t="s">
        <v>96</v>
      </c>
      <c r="E20" s="47" t="s">
        <v>588</v>
      </c>
      <c r="F20" s="48" t="s">
        <v>743</v>
      </c>
      <c r="G20" s="45" t="s">
        <v>78</v>
      </c>
      <c r="H20" s="83">
        <v>9</v>
      </c>
      <c r="I20" s="83">
        <v>5.5</v>
      </c>
      <c r="J20" s="83">
        <v>7</v>
      </c>
      <c r="K20" s="49" t="s">
        <v>36</v>
      </c>
      <c r="L20" s="54"/>
      <c r="M20" s="54"/>
      <c r="N20" s="54"/>
      <c r="O20" s="54"/>
      <c r="P20" s="80">
        <v>6</v>
      </c>
      <c r="Q20" s="51">
        <f t="shared" si="0"/>
        <v>6.4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792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1022</v>
      </c>
      <c r="D21" s="46" t="s">
        <v>1023</v>
      </c>
      <c r="E21" s="47" t="s">
        <v>1024</v>
      </c>
      <c r="F21" s="48" t="s">
        <v>1025</v>
      </c>
      <c r="G21" s="45" t="s">
        <v>69</v>
      </c>
      <c r="H21" s="83">
        <v>8</v>
      </c>
      <c r="I21" s="83">
        <v>6</v>
      </c>
      <c r="J21" s="83">
        <v>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6.9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792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1026</v>
      </c>
      <c r="D22" s="46" t="s">
        <v>62</v>
      </c>
      <c r="E22" s="47" t="s">
        <v>89</v>
      </c>
      <c r="F22" s="48" t="s">
        <v>68</v>
      </c>
      <c r="G22" s="45" t="s">
        <v>57</v>
      </c>
      <c r="H22" s="83">
        <v>9</v>
      </c>
      <c r="I22" s="83">
        <v>5</v>
      </c>
      <c r="J22" s="83">
        <v>7</v>
      </c>
      <c r="K22" s="49" t="s">
        <v>36</v>
      </c>
      <c r="L22" s="54"/>
      <c r="M22" s="54"/>
      <c r="N22" s="54"/>
      <c r="O22" s="54"/>
      <c r="P22" s="80">
        <v>6</v>
      </c>
      <c r="Q22" s="51">
        <f t="shared" si="0"/>
        <v>6.3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792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1027</v>
      </c>
      <c r="D23" s="46" t="s">
        <v>1028</v>
      </c>
      <c r="E23" s="47" t="s">
        <v>89</v>
      </c>
      <c r="F23" s="48" t="s">
        <v>1029</v>
      </c>
      <c r="G23" s="45" t="s">
        <v>102</v>
      </c>
      <c r="H23" s="83">
        <v>8.5</v>
      </c>
      <c r="I23" s="83">
        <v>5.5</v>
      </c>
      <c r="J23" s="83">
        <v>8</v>
      </c>
      <c r="K23" s="49" t="s">
        <v>36</v>
      </c>
      <c r="L23" s="54"/>
      <c r="M23" s="54"/>
      <c r="N23" s="54"/>
      <c r="O23" s="54"/>
      <c r="P23" s="80">
        <v>6</v>
      </c>
      <c r="Q23" s="51">
        <f t="shared" si="0"/>
        <v>6.4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792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1030</v>
      </c>
      <c r="D24" s="46" t="s">
        <v>1031</v>
      </c>
      <c r="E24" s="47" t="s">
        <v>89</v>
      </c>
      <c r="F24" s="48" t="s">
        <v>1032</v>
      </c>
      <c r="G24" s="45" t="s">
        <v>57</v>
      </c>
      <c r="H24" s="83">
        <v>8.5</v>
      </c>
      <c r="I24" s="83">
        <v>4</v>
      </c>
      <c r="J24" s="83">
        <v>7</v>
      </c>
      <c r="K24" s="49" t="s">
        <v>36</v>
      </c>
      <c r="L24" s="54"/>
      <c r="M24" s="54"/>
      <c r="N24" s="54"/>
      <c r="O24" s="54"/>
      <c r="P24" s="80">
        <v>6</v>
      </c>
      <c r="Q24" s="51">
        <f t="shared" si="0"/>
        <v>6.2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792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1033</v>
      </c>
      <c r="D25" s="46" t="s">
        <v>423</v>
      </c>
      <c r="E25" s="47" t="s">
        <v>89</v>
      </c>
      <c r="F25" s="48" t="s">
        <v>461</v>
      </c>
      <c r="G25" s="45" t="s">
        <v>69</v>
      </c>
      <c r="H25" s="83">
        <v>6</v>
      </c>
      <c r="I25" s="83">
        <v>5.5</v>
      </c>
      <c r="J25" s="83">
        <v>2</v>
      </c>
      <c r="K25" s="49" t="s">
        <v>36</v>
      </c>
      <c r="L25" s="54"/>
      <c r="M25" s="54"/>
      <c r="N25" s="54"/>
      <c r="O25" s="54"/>
      <c r="P25" s="80">
        <v>0</v>
      </c>
      <c r="Q25" s="51">
        <f t="shared" si="0"/>
        <v>1.4</v>
      </c>
      <c r="R25" s="52" t="str">
        <f t="shared" si="3"/>
        <v>F</v>
      </c>
      <c r="S25" s="53" t="str">
        <f t="shared" si="1"/>
        <v>Kém</v>
      </c>
      <c r="T25" s="41" t="s">
        <v>1185</v>
      </c>
      <c r="U25" s="41" t="s">
        <v>792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1034</v>
      </c>
      <c r="D26" s="46" t="s">
        <v>1035</v>
      </c>
      <c r="E26" s="47" t="s">
        <v>100</v>
      </c>
      <c r="F26" s="48" t="s">
        <v>1036</v>
      </c>
      <c r="G26" s="45" t="s">
        <v>78</v>
      </c>
      <c r="H26" s="83">
        <v>8.5</v>
      </c>
      <c r="I26" s="83">
        <v>5.5</v>
      </c>
      <c r="J26" s="83">
        <v>6</v>
      </c>
      <c r="K26" s="49" t="s">
        <v>36</v>
      </c>
      <c r="L26" s="54"/>
      <c r="M26" s="54"/>
      <c r="N26" s="54"/>
      <c r="O26" s="54"/>
      <c r="P26" s="80">
        <v>6</v>
      </c>
      <c r="Q26" s="51">
        <f t="shared" si="0"/>
        <v>6.2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792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1037</v>
      </c>
      <c r="D27" s="46" t="s">
        <v>948</v>
      </c>
      <c r="E27" s="47" t="s">
        <v>104</v>
      </c>
      <c r="F27" s="48" t="s">
        <v>606</v>
      </c>
      <c r="G27" s="45" t="s">
        <v>78</v>
      </c>
      <c r="H27" s="83">
        <v>9</v>
      </c>
      <c r="I27" s="83">
        <v>6.5</v>
      </c>
      <c r="J27" s="83">
        <v>7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6.5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792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1038</v>
      </c>
      <c r="D28" s="46" t="s">
        <v>1039</v>
      </c>
      <c r="E28" s="47" t="s">
        <v>857</v>
      </c>
      <c r="F28" s="48" t="s">
        <v>1040</v>
      </c>
      <c r="G28" s="45" t="s">
        <v>53</v>
      </c>
      <c r="H28" s="83">
        <v>9</v>
      </c>
      <c r="I28" s="83">
        <v>6</v>
      </c>
      <c r="J28" s="83">
        <v>8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7.2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792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1041</v>
      </c>
      <c r="D29" s="46" t="s">
        <v>59</v>
      </c>
      <c r="E29" s="47" t="s">
        <v>623</v>
      </c>
      <c r="F29" s="48" t="s">
        <v>134</v>
      </c>
      <c r="G29" s="45" t="s">
        <v>110</v>
      </c>
      <c r="H29" s="83">
        <v>8.5</v>
      </c>
      <c r="I29" s="83">
        <v>7</v>
      </c>
      <c r="J29" s="83">
        <v>7</v>
      </c>
      <c r="K29" s="49" t="s">
        <v>36</v>
      </c>
      <c r="L29" s="54"/>
      <c r="M29" s="54"/>
      <c r="N29" s="54"/>
      <c r="O29" s="54"/>
      <c r="P29" s="80">
        <v>7</v>
      </c>
      <c r="Q29" s="51">
        <f t="shared" si="0"/>
        <v>7.2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792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1042</v>
      </c>
      <c r="D30" s="46" t="s">
        <v>945</v>
      </c>
      <c r="E30" s="47" t="s">
        <v>133</v>
      </c>
      <c r="F30" s="48" t="s">
        <v>221</v>
      </c>
      <c r="G30" s="45" t="s">
        <v>102</v>
      </c>
      <c r="H30" s="83">
        <v>6</v>
      </c>
      <c r="I30" s="83">
        <v>0</v>
      </c>
      <c r="J30" s="83">
        <v>0</v>
      </c>
      <c r="K30" s="49" t="s">
        <v>36</v>
      </c>
      <c r="L30" s="54"/>
      <c r="M30" s="54"/>
      <c r="N30" s="54"/>
      <c r="O30" s="54"/>
      <c r="P30" s="80" t="s">
        <v>36</v>
      </c>
      <c r="Q30" s="51">
        <f t="shared" si="0"/>
        <v>0.6</v>
      </c>
      <c r="R30" s="52" t="str">
        <f t="shared" si="3"/>
        <v>F</v>
      </c>
      <c r="S30" s="53" t="str">
        <f t="shared" si="1"/>
        <v>Kém</v>
      </c>
      <c r="T30" s="41" t="str">
        <f t="shared" si="4"/>
        <v>Không đủ ĐKDT</v>
      </c>
      <c r="U30" s="41" t="s">
        <v>792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1043</v>
      </c>
      <c r="D31" s="46" t="s">
        <v>823</v>
      </c>
      <c r="E31" s="47" t="s">
        <v>1044</v>
      </c>
      <c r="F31" s="48" t="s">
        <v>550</v>
      </c>
      <c r="G31" s="45" t="s">
        <v>53</v>
      </c>
      <c r="H31" s="83">
        <v>8.5</v>
      </c>
      <c r="I31" s="83">
        <v>7.5</v>
      </c>
      <c r="J31" s="83">
        <v>8</v>
      </c>
      <c r="K31" s="49" t="s">
        <v>36</v>
      </c>
      <c r="L31" s="54"/>
      <c r="M31" s="54"/>
      <c r="N31" s="54"/>
      <c r="O31" s="54"/>
      <c r="P31" s="80">
        <v>6</v>
      </c>
      <c r="Q31" s="51">
        <f t="shared" si="0"/>
        <v>6.6</v>
      </c>
      <c r="R31" s="52" t="str">
        <f t="shared" si="3"/>
        <v>C+</v>
      </c>
      <c r="S31" s="53" t="str">
        <f t="shared" si="1"/>
        <v>Trung bình</v>
      </c>
      <c r="T31" s="41" t="str">
        <f t="shared" si="4"/>
        <v/>
      </c>
      <c r="U31" s="41" t="s">
        <v>792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1045</v>
      </c>
      <c r="D32" s="46" t="s">
        <v>59</v>
      </c>
      <c r="E32" s="47" t="s">
        <v>137</v>
      </c>
      <c r="F32" s="48" t="s">
        <v>773</v>
      </c>
      <c r="G32" s="45" t="s">
        <v>102</v>
      </c>
      <c r="H32" s="83">
        <v>9</v>
      </c>
      <c r="I32" s="83">
        <v>5.5</v>
      </c>
      <c r="J32" s="83">
        <v>7</v>
      </c>
      <c r="K32" s="49" t="s">
        <v>36</v>
      </c>
      <c r="L32" s="54"/>
      <c r="M32" s="54"/>
      <c r="N32" s="54"/>
      <c r="O32" s="54"/>
      <c r="P32" s="80">
        <v>6</v>
      </c>
      <c r="Q32" s="51">
        <f t="shared" si="0"/>
        <v>6.4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792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1046</v>
      </c>
      <c r="D33" s="46" t="s">
        <v>223</v>
      </c>
      <c r="E33" s="47" t="s">
        <v>137</v>
      </c>
      <c r="F33" s="48" t="s">
        <v>1047</v>
      </c>
      <c r="G33" s="45" t="s">
        <v>69</v>
      </c>
      <c r="H33" s="83">
        <v>8.5</v>
      </c>
      <c r="I33" s="83">
        <v>6</v>
      </c>
      <c r="J33" s="83">
        <v>6</v>
      </c>
      <c r="K33" s="49" t="s">
        <v>36</v>
      </c>
      <c r="L33" s="54"/>
      <c r="M33" s="54"/>
      <c r="N33" s="54"/>
      <c r="O33" s="54"/>
      <c r="P33" s="80">
        <v>6</v>
      </c>
      <c r="Q33" s="51">
        <f t="shared" si="0"/>
        <v>6.3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792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1048</v>
      </c>
      <c r="D34" s="46" t="s">
        <v>167</v>
      </c>
      <c r="E34" s="47" t="s">
        <v>1049</v>
      </c>
      <c r="F34" s="48" t="s">
        <v>504</v>
      </c>
      <c r="G34" s="45" t="s">
        <v>65</v>
      </c>
      <c r="H34" s="83">
        <v>8.5</v>
      </c>
      <c r="I34" s="83">
        <v>6.5</v>
      </c>
      <c r="J34" s="83">
        <v>8</v>
      </c>
      <c r="K34" s="49" t="s">
        <v>36</v>
      </c>
      <c r="L34" s="54"/>
      <c r="M34" s="54"/>
      <c r="N34" s="54"/>
      <c r="O34" s="54"/>
      <c r="P34" s="80">
        <v>6</v>
      </c>
      <c r="Q34" s="51">
        <f t="shared" si="0"/>
        <v>6.5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792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1050</v>
      </c>
      <c r="D35" s="46" t="s">
        <v>1051</v>
      </c>
      <c r="E35" s="47" t="s">
        <v>141</v>
      </c>
      <c r="F35" s="48" t="s">
        <v>444</v>
      </c>
      <c r="G35" s="45" t="s">
        <v>102</v>
      </c>
      <c r="H35" s="83">
        <v>9</v>
      </c>
      <c r="I35" s="83">
        <v>6</v>
      </c>
      <c r="J35" s="83">
        <v>8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7.2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792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1052</v>
      </c>
      <c r="D36" s="46" t="s">
        <v>1053</v>
      </c>
      <c r="E36" s="47" t="s">
        <v>145</v>
      </c>
      <c r="F36" s="48" t="s">
        <v>1054</v>
      </c>
      <c r="G36" s="45" t="s">
        <v>91</v>
      </c>
      <c r="H36" s="83">
        <v>9</v>
      </c>
      <c r="I36" s="83">
        <v>6.5</v>
      </c>
      <c r="J36" s="83">
        <v>7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7.2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792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1055</v>
      </c>
      <c r="D37" s="46" t="s">
        <v>59</v>
      </c>
      <c r="E37" s="47" t="s">
        <v>1056</v>
      </c>
      <c r="F37" s="48" t="s">
        <v>1057</v>
      </c>
      <c r="G37" s="45" t="s">
        <v>102</v>
      </c>
      <c r="H37" s="83">
        <v>9</v>
      </c>
      <c r="I37" s="83">
        <v>6</v>
      </c>
      <c r="J37" s="83">
        <v>7</v>
      </c>
      <c r="K37" s="49" t="s">
        <v>36</v>
      </c>
      <c r="L37" s="54"/>
      <c r="M37" s="54"/>
      <c r="N37" s="54"/>
      <c r="O37" s="54"/>
      <c r="P37" s="80">
        <v>6</v>
      </c>
      <c r="Q37" s="51">
        <f t="shared" si="0"/>
        <v>6.4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792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1058</v>
      </c>
      <c r="D38" s="46" t="s">
        <v>59</v>
      </c>
      <c r="E38" s="47" t="s">
        <v>157</v>
      </c>
      <c r="F38" s="48" t="s">
        <v>1059</v>
      </c>
      <c r="G38" s="45" t="s">
        <v>69</v>
      </c>
      <c r="H38" s="83">
        <v>9</v>
      </c>
      <c r="I38" s="83">
        <v>7</v>
      </c>
      <c r="J38" s="83">
        <v>8</v>
      </c>
      <c r="K38" s="49" t="s">
        <v>36</v>
      </c>
      <c r="L38" s="54"/>
      <c r="M38" s="54"/>
      <c r="N38" s="54"/>
      <c r="O38" s="54"/>
      <c r="P38" s="80">
        <v>6</v>
      </c>
      <c r="Q38" s="51">
        <f t="shared" si="0"/>
        <v>6.6</v>
      </c>
      <c r="R38" s="52" t="str">
        <f t="shared" si="3"/>
        <v>C+</v>
      </c>
      <c r="S38" s="53" t="str">
        <f t="shared" si="1"/>
        <v>Trung bình</v>
      </c>
      <c r="T38" s="41" t="str">
        <f t="shared" si="4"/>
        <v/>
      </c>
      <c r="U38" s="41" t="s">
        <v>792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1060</v>
      </c>
      <c r="D39" s="46" t="s">
        <v>1061</v>
      </c>
      <c r="E39" s="47" t="s">
        <v>164</v>
      </c>
      <c r="F39" s="48" t="s">
        <v>725</v>
      </c>
      <c r="G39" s="45" t="s">
        <v>78</v>
      </c>
      <c r="H39" s="83">
        <v>9</v>
      </c>
      <c r="I39" s="83">
        <v>6</v>
      </c>
      <c r="J39" s="83">
        <v>6</v>
      </c>
      <c r="K39" s="49" t="s">
        <v>36</v>
      </c>
      <c r="L39" s="54"/>
      <c r="M39" s="54"/>
      <c r="N39" s="54"/>
      <c r="O39" s="54"/>
      <c r="P39" s="80">
        <v>6</v>
      </c>
      <c r="Q39" s="51">
        <f t="shared" si="0"/>
        <v>6.3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792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1062</v>
      </c>
      <c r="D40" s="46" t="s">
        <v>1063</v>
      </c>
      <c r="E40" s="47" t="s">
        <v>164</v>
      </c>
      <c r="F40" s="48" t="s">
        <v>105</v>
      </c>
      <c r="G40" s="45" t="s">
        <v>91</v>
      </c>
      <c r="H40" s="83">
        <v>9</v>
      </c>
      <c r="I40" s="83">
        <v>7.5</v>
      </c>
      <c r="J40" s="83">
        <v>8</v>
      </c>
      <c r="K40" s="49" t="s">
        <v>36</v>
      </c>
      <c r="L40" s="54"/>
      <c r="M40" s="54"/>
      <c r="N40" s="54"/>
      <c r="O40" s="54"/>
      <c r="P40" s="80">
        <v>6</v>
      </c>
      <c r="Q40" s="51">
        <f t="shared" si="0"/>
        <v>6.7</v>
      </c>
      <c r="R40" s="52" t="str">
        <f t="shared" si="3"/>
        <v>C+</v>
      </c>
      <c r="S40" s="53" t="str">
        <f t="shared" si="1"/>
        <v>Trung bình</v>
      </c>
      <c r="T40" s="41" t="str">
        <f t="shared" si="4"/>
        <v/>
      </c>
      <c r="U40" s="41" t="s">
        <v>792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1064</v>
      </c>
      <c r="D41" s="46" t="s">
        <v>59</v>
      </c>
      <c r="E41" s="47" t="s">
        <v>180</v>
      </c>
      <c r="F41" s="48" t="s">
        <v>229</v>
      </c>
      <c r="G41" s="45" t="s">
        <v>65</v>
      </c>
      <c r="H41" s="83">
        <v>9</v>
      </c>
      <c r="I41" s="83">
        <v>5</v>
      </c>
      <c r="J41" s="83">
        <v>7</v>
      </c>
      <c r="K41" s="49" t="s">
        <v>36</v>
      </c>
      <c r="L41" s="54"/>
      <c r="M41" s="54"/>
      <c r="N41" s="54"/>
      <c r="O41" s="54"/>
      <c r="P41" s="80">
        <v>6</v>
      </c>
      <c r="Q41" s="51">
        <f t="shared" si="0"/>
        <v>6.3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792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1065</v>
      </c>
      <c r="D42" s="46" t="s">
        <v>1066</v>
      </c>
      <c r="E42" s="47" t="s">
        <v>183</v>
      </c>
      <c r="F42" s="48" t="s">
        <v>1067</v>
      </c>
      <c r="G42" s="45" t="s">
        <v>57</v>
      </c>
      <c r="H42" s="83">
        <v>9</v>
      </c>
      <c r="I42" s="83">
        <v>6</v>
      </c>
      <c r="J42" s="83">
        <v>9</v>
      </c>
      <c r="K42" s="49" t="s">
        <v>36</v>
      </c>
      <c r="L42" s="54"/>
      <c r="M42" s="54"/>
      <c r="N42" s="54"/>
      <c r="O42" s="54"/>
      <c r="P42" s="80">
        <v>6</v>
      </c>
      <c r="Q42" s="51">
        <f t="shared" si="0"/>
        <v>6.6</v>
      </c>
      <c r="R42" s="52" t="str">
        <f t="shared" si="3"/>
        <v>C+</v>
      </c>
      <c r="S42" s="53" t="str">
        <f t="shared" si="1"/>
        <v>Trung bình</v>
      </c>
      <c r="T42" s="41" t="str">
        <f t="shared" si="4"/>
        <v/>
      </c>
      <c r="U42" s="41" t="s">
        <v>792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1068</v>
      </c>
      <c r="D43" s="46" t="s">
        <v>88</v>
      </c>
      <c r="E43" s="47" t="s">
        <v>418</v>
      </c>
      <c r="F43" s="48" t="s">
        <v>1069</v>
      </c>
      <c r="G43" s="45" t="s">
        <v>102</v>
      </c>
      <c r="H43" s="83">
        <v>8.5</v>
      </c>
      <c r="I43" s="83">
        <v>5</v>
      </c>
      <c r="J43" s="83">
        <v>7</v>
      </c>
      <c r="K43" s="49" t="s">
        <v>36</v>
      </c>
      <c r="L43" s="54"/>
      <c r="M43" s="54"/>
      <c r="N43" s="54"/>
      <c r="O43" s="54"/>
      <c r="P43" s="80">
        <v>6</v>
      </c>
      <c r="Q43" s="51">
        <f t="shared" si="0"/>
        <v>6.3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792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1070</v>
      </c>
      <c r="D44" s="46" t="s">
        <v>59</v>
      </c>
      <c r="E44" s="47" t="s">
        <v>1071</v>
      </c>
      <c r="F44" s="48" t="s">
        <v>1072</v>
      </c>
      <c r="G44" s="45" t="s">
        <v>433</v>
      </c>
      <c r="H44" s="83">
        <v>9</v>
      </c>
      <c r="I44" s="83">
        <v>6</v>
      </c>
      <c r="J44" s="83">
        <v>7</v>
      </c>
      <c r="K44" s="49" t="s">
        <v>36</v>
      </c>
      <c r="L44" s="54"/>
      <c r="M44" s="54"/>
      <c r="N44" s="54"/>
      <c r="O44" s="54"/>
      <c r="P44" s="80">
        <v>7</v>
      </c>
      <c r="Q44" s="51">
        <f t="shared" si="0"/>
        <v>7.1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792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1073</v>
      </c>
      <c r="D45" s="46" t="s">
        <v>125</v>
      </c>
      <c r="E45" s="47" t="s">
        <v>1071</v>
      </c>
      <c r="F45" s="48" t="s">
        <v>373</v>
      </c>
      <c r="G45" s="45" t="s">
        <v>102</v>
      </c>
      <c r="H45" s="83">
        <v>8.5</v>
      </c>
      <c r="I45" s="83">
        <v>7</v>
      </c>
      <c r="J45" s="83">
        <v>7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7.2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792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1074</v>
      </c>
      <c r="D46" s="46" t="s">
        <v>1075</v>
      </c>
      <c r="E46" s="47" t="s">
        <v>190</v>
      </c>
      <c r="F46" s="48" t="s">
        <v>90</v>
      </c>
      <c r="G46" s="45" t="s">
        <v>110</v>
      </c>
      <c r="H46" s="83">
        <v>8</v>
      </c>
      <c r="I46" s="83">
        <v>6.5</v>
      </c>
      <c r="J46" s="83">
        <v>6</v>
      </c>
      <c r="K46" s="49" t="s">
        <v>36</v>
      </c>
      <c r="L46" s="54"/>
      <c r="M46" s="54"/>
      <c r="N46" s="54"/>
      <c r="O46" s="54"/>
      <c r="P46" s="80">
        <v>6</v>
      </c>
      <c r="Q46" s="51">
        <f t="shared" si="0"/>
        <v>6.3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792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1076</v>
      </c>
      <c r="D47" s="46" t="s">
        <v>59</v>
      </c>
      <c r="E47" s="47" t="s">
        <v>208</v>
      </c>
      <c r="F47" s="48" t="s">
        <v>1077</v>
      </c>
      <c r="G47" s="45" t="s">
        <v>110</v>
      </c>
      <c r="H47" s="83">
        <v>8.5</v>
      </c>
      <c r="I47" s="83">
        <v>6.5</v>
      </c>
      <c r="J47" s="83">
        <v>6</v>
      </c>
      <c r="K47" s="49" t="s">
        <v>36</v>
      </c>
      <c r="L47" s="54"/>
      <c r="M47" s="54"/>
      <c r="N47" s="54"/>
      <c r="O47" s="54"/>
      <c r="P47" s="80">
        <v>6</v>
      </c>
      <c r="Q47" s="51">
        <f t="shared" si="0"/>
        <v>6.3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792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1078</v>
      </c>
      <c r="D48" s="46" t="s">
        <v>1079</v>
      </c>
      <c r="E48" s="47" t="s">
        <v>208</v>
      </c>
      <c r="F48" s="48" t="s">
        <v>1080</v>
      </c>
      <c r="G48" s="45" t="s">
        <v>102</v>
      </c>
      <c r="H48" s="83">
        <v>9</v>
      </c>
      <c r="I48" s="83">
        <v>6.5</v>
      </c>
      <c r="J48" s="83">
        <v>8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7.3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792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1081</v>
      </c>
      <c r="D49" s="46" t="s">
        <v>167</v>
      </c>
      <c r="E49" s="47" t="s">
        <v>213</v>
      </c>
      <c r="F49" s="48" t="s">
        <v>419</v>
      </c>
      <c r="G49" s="45" t="s">
        <v>57</v>
      </c>
      <c r="H49" s="83">
        <v>9</v>
      </c>
      <c r="I49" s="83">
        <v>6.5</v>
      </c>
      <c r="J49" s="83">
        <v>7</v>
      </c>
      <c r="K49" s="49" t="s">
        <v>36</v>
      </c>
      <c r="L49" s="54"/>
      <c r="M49" s="54"/>
      <c r="N49" s="54"/>
      <c r="O49" s="54"/>
      <c r="P49" s="80">
        <v>6</v>
      </c>
      <c r="Q49" s="51">
        <f t="shared" si="0"/>
        <v>6.5</v>
      </c>
      <c r="R49" s="52" t="str">
        <f t="shared" si="3"/>
        <v>C+</v>
      </c>
      <c r="S49" s="53" t="str">
        <f t="shared" si="1"/>
        <v>Trung bình</v>
      </c>
      <c r="T49" s="41" t="str">
        <f t="shared" si="4"/>
        <v/>
      </c>
      <c r="U49" s="41" t="s">
        <v>792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1082</v>
      </c>
      <c r="D50" s="46" t="s">
        <v>1083</v>
      </c>
      <c r="E50" s="47" t="s">
        <v>213</v>
      </c>
      <c r="F50" s="48" t="s">
        <v>1084</v>
      </c>
      <c r="G50" s="45" t="s">
        <v>91</v>
      </c>
      <c r="H50" s="83">
        <v>9</v>
      </c>
      <c r="I50" s="83">
        <v>7.5</v>
      </c>
      <c r="J50" s="83">
        <v>8</v>
      </c>
      <c r="K50" s="49" t="s">
        <v>36</v>
      </c>
      <c r="L50" s="54"/>
      <c r="M50" s="54"/>
      <c r="N50" s="54"/>
      <c r="O50" s="54"/>
      <c r="P50" s="80">
        <v>6</v>
      </c>
      <c r="Q50" s="51">
        <f t="shared" si="0"/>
        <v>6.7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41" t="s">
        <v>792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1085</v>
      </c>
      <c r="D51" s="46" t="s">
        <v>1086</v>
      </c>
      <c r="E51" s="47" t="s">
        <v>1087</v>
      </c>
      <c r="F51" s="48" t="s">
        <v>1088</v>
      </c>
      <c r="G51" s="45" t="s">
        <v>69</v>
      </c>
      <c r="H51" s="83">
        <v>9</v>
      </c>
      <c r="I51" s="83">
        <v>6.5</v>
      </c>
      <c r="J51" s="83">
        <v>6</v>
      </c>
      <c r="K51" s="49" t="s">
        <v>36</v>
      </c>
      <c r="L51" s="54"/>
      <c r="M51" s="54"/>
      <c r="N51" s="54"/>
      <c r="O51" s="54"/>
      <c r="P51" s="80">
        <v>7</v>
      </c>
      <c r="Q51" s="51">
        <f t="shared" si="0"/>
        <v>7.1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792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1089</v>
      </c>
      <c r="D52" s="46" t="s">
        <v>1090</v>
      </c>
      <c r="E52" s="47" t="s">
        <v>1091</v>
      </c>
      <c r="F52" s="48" t="s">
        <v>1092</v>
      </c>
      <c r="G52" s="45" t="s">
        <v>102</v>
      </c>
      <c r="H52" s="83">
        <v>8</v>
      </c>
      <c r="I52" s="83">
        <v>5.5</v>
      </c>
      <c r="J52" s="83">
        <v>8</v>
      </c>
      <c r="K52" s="49" t="s">
        <v>36</v>
      </c>
      <c r="L52" s="54"/>
      <c r="M52" s="54"/>
      <c r="N52" s="54"/>
      <c r="O52" s="54"/>
      <c r="P52" s="80">
        <v>6</v>
      </c>
      <c r="Q52" s="51">
        <f t="shared" si="0"/>
        <v>6.4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792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1093</v>
      </c>
      <c r="D53" s="46" t="s">
        <v>709</v>
      </c>
      <c r="E53" s="47" t="s">
        <v>242</v>
      </c>
      <c r="F53" s="48" t="s">
        <v>1094</v>
      </c>
      <c r="G53" s="45" t="s">
        <v>78</v>
      </c>
      <c r="H53" s="83">
        <v>9</v>
      </c>
      <c r="I53" s="83">
        <v>7</v>
      </c>
      <c r="J53" s="83">
        <v>7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7.2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792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1095</v>
      </c>
      <c r="D54" s="46" t="s">
        <v>59</v>
      </c>
      <c r="E54" s="47" t="s">
        <v>1096</v>
      </c>
      <c r="F54" s="48" t="s">
        <v>358</v>
      </c>
      <c r="G54" s="45" t="s">
        <v>102</v>
      </c>
      <c r="H54" s="83">
        <v>9</v>
      </c>
      <c r="I54" s="83">
        <v>7</v>
      </c>
      <c r="J54" s="83">
        <v>7</v>
      </c>
      <c r="K54" s="49" t="s">
        <v>36</v>
      </c>
      <c r="L54" s="54"/>
      <c r="M54" s="54"/>
      <c r="N54" s="54"/>
      <c r="O54" s="54"/>
      <c r="P54" s="80">
        <v>6</v>
      </c>
      <c r="Q54" s="51">
        <f t="shared" si="0"/>
        <v>6.5</v>
      </c>
      <c r="R54" s="52" t="str">
        <f t="shared" si="3"/>
        <v>C+</v>
      </c>
      <c r="S54" s="53" t="str">
        <f t="shared" si="1"/>
        <v>Trung bình</v>
      </c>
      <c r="T54" s="41" t="str">
        <f t="shared" si="4"/>
        <v/>
      </c>
      <c r="U54" s="41" t="s">
        <v>792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1097</v>
      </c>
      <c r="D55" s="46" t="s">
        <v>479</v>
      </c>
      <c r="E55" s="47" t="s">
        <v>248</v>
      </c>
      <c r="F55" s="48" t="s">
        <v>1098</v>
      </c>
      <c r="G55" s="45" t="s">
        <v>53</v>
      </c>
      <c r="H55" s="83">
        <v>9</v>
      </c>
      <c r="I55" s="83">
        <v>6.5</v>
      </c>
      <c r="J55" s="83">
        <v>7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6.5</v>
      </c>
      <c r="R55" s="52" t="str">
        <f t="shared" si="3"/>
        <v>C+</v>
      </c>
      <c r="S55" s="53" t="str">
        <f t="shared" si="1"/>
        <v>Trung bình</v>
      </c>
      <c r="T55" s="41" t="str">
        <f t="shared" si="4"/>
        <v/>
      </c>
      <c r="U55" s="41" t="s">
        <v>792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1099</v>
      </c>
      <c r="D56" s="46" t="s">
        <v>438</v>
      </c>
      <c r="E56" s="47" t="s">
        <v>492</v>
      </c>
      <c r="F56" s="48" t="s">
        <v>1100</v>
      </c>
      <c r="G56" s="45" t="s">
        <v>102</v>
      </c>
      <c r="H56" s="83">
        <v>8.5</v>
      </c>
      <c r="I56" s="83">
        <v>5</v>
      </c>
      <c r="J56" s="83">
        <v>6</v>
      </c>
      <c r="K56" s="49" t="s">
        <v>36</v>
      </c>
      <c r="L56" s="54"/>
      <c r="M56" s="54"/>
      <c r="N56" s="54"/>
      <c r="O56" s="54"/>
      <c r="P56" s="80">
        <v>6</v>
      </c>
      <c r="Q56" s="51">
        <f t="shared" si="0"/>
        <v>6.2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792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1101</v>
      </c>
      <c r="D57" s="46" t="s">
        <v>1102</v>
      </c>
      <c r="E57" s="47" t="s">
        <v>933</v>
      </c>
      <c r="F57" s="48" t="s">
        <v>943</v>
      </c>
      <c r="G57" s="45" t="s">
        <v>65</v>
      </c>
      <c r="H57" s="83">
        <v>9</v>
      </c>
      <c r="I57" s="83">
        <v>7</v>
      </c>
      <c r="J57" s="83">
        <v>8</v>
      </c>
      <c r="K57" s="49" t="s">
        <v>36</v>
      </c>
      <c r="L57" s="54"/>
      <c r="M57" s="54"/>
      <c r="N57" s="54"/>
      <c r="O57" s="54"/>
      <c r="P57" s="80">
        <v>6</v>
      </c>
      <c r="Q57" s="51">
        <f t="shared" si="0"/>
        <v>6.6</v>
      </c>
      <c r="R57" s="52" t="str">
        <f t="shared" si="3"/>
        <v>C+</v>
      </c>
      <c r="S57" s="53" t="str">
        <f t="shared" si="1"/>
        <v>Trung bình</v>
      </c>
      <c r="T57" s="41" t="str">
        <f t="shared" si="4"/>
        <v/>
      </c>
      <c r="U57" s="41" t="s">
        <v>792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1103</v>
      </c>
      <c r="D58" s="46" t="s">
        <v>473</v>
      </c>
      <c r="E58" s="47" t="s">
        <v>1104</v>
      </c>
      <c r="F58" s="48" t="s">
        <v>413</v>
      </c>
      <c r="G58" s="45" t="s">
        <v>69</v>
      </c>
      <c r="H58" s="83">
        <v>8.5</v>
      </c>
      <c r="I58" s="83">
        <v>7</v>
      </c>
      <c r="J58" s="83">
        <v>7</v>
      </c>
      <c r="K58" s="49" t="s">
        <v>36</v>
      </c>
      <c r="L58" s="54"/>
      <c r="M58" s="54"/>
      <c r="N58" s="54"/>
      <c r="O58" s="54"/>
      <c r="P58" s="80">
        <v>7</v>
      </c>
      <c r="Q58" s="51">
        <f t="shared" si="0"/>
        <v>7.2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792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1105</v>
      </c>
      <c r="D59" s="46" t="s">
        <v>392</v>
      </c>
      <c r="E59" s="47" t="s">
        <v>1106</v>
      </c>
      <c r="F59" s="48" t="s">
        <v>1107</v>
      </c>
      <c r="G59" s="45" t="s">
        <v>78</v>
      </c>
      <c r="H59" s="83">
        <v>9</v>
      </c>
      <c r="I59" s="83">
        <v>6.5</v>
      </c>
      <c r="J59" s="83">
        <v>7</v>
      </c>
      <c r="K59" s="49" t="s">
        <v>36</v>
      </c>
      <c r="L59" s="54"/>
      <c r="M59" s="54"/>
      <c r="N59" s="54"/>
      <c r="O59" s="54"/>
      <c r="P59" s="80">
        <v>6</v>
      </c>
      <c r="Q59" s="51">
        <f t="shared" si="0"/>
        <v>6.5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792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1108</v>
      </c>
      <c r="D60" s="46" t="s">
        <v>1109</v>
      </c>
      <c r="E60" s="47" t="s">
        <v>728</v>
      </c>
      <c r="F60" s="48" t="s">
        <v>1110</v>
      </c>
      <c r="G60" s="45" t="s">
        <v>78</v>
      </c>
      <c r="H60" s="83">
        <v>9</v>
      </c>
      <c r="I60" s="83">
        <v>7.5</v>
      </c>
      <c r="J60" s="83">
        <v>7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7.3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792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1111</v>
      </c>
      <c r="D61" s="46" t="s">
        <v>1112</v>
      </c>
      <c r="E61" s="47" t="s">
        <v>1113</v>
      </c>
      <c r="F61" s="48" t="s">
        <v>1114</v>
      </c>
      <c r="G61" s="45" t="s">
        <v>69</v>
      </c>
      <c r="H61" s="83">
        <v>8.5</v>
      </c>
      <c r="I61" s="83">
        <v>6</v>
      </c>
      <c r="J61" s="83">
        <v>6</v>
      </c>
      <c r="K61" s="49" t="s">
        <v>36</v>
      </c>
      <c r="L61" s="54"/>
      <c r="M61" s="54"/>
      <c r="N61" s="54"/>
      <c r="O61" s="54"/>
      <c r="P61" s="80">
        <v>6</v>
      </c>
      <c r="Q61" s="51">
        <f t="shared" si="0"/>
        <v>6.3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792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1115</v>
      </c>
      <c r="D62" s="46" t="s">
        <v>1116</v>
      </c>
      <c r="E62" s="47" t="s">
        <v>730</v>
      </c>
      <c r="F62" s="48" t="s">
        <v>1117</v>
      </c>
      <c r="G62" s="45" t="s">
        <v>69</v>
      </c>
      <c r="H62" s="83">
        <v>8</v>
      </c>
      <c r="I62" s="83">
        <v>5.5</v>
      </c>
      <c r="J62" s="83">
        <v>9</v>
      </c>
      <c r="K62" s="49" t="s">
        <v>36</v>
      </c>
      <c r="L62" s="54"/>
      <c r="M62" s="54"/>
      <c r="N62" s="54"/>
      <c r="O62" s="54"/>
      <c r="P62" s="80">
        <v>6</v>
      </c>
      <c r="Q62" s="51">
        <f t="shared" si="0"/>
        <v>6.5</v>
      </c>
      <c r="R62" s="52" t="str">
        <f t="shared" si="3"/>
        <v>C+</v>
      </c>
      <c r="S62" s="53" t="str">
        <f t="shared" si="1"/>
        <v>Trung bình</v>
      </c>
      <c r="T62" s="41" t="str">
        <f t="shared" si="4"/>
        <v/>
      </c>
      <c r="U62" s="41" t="s">
        <v>792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1118</v>
      </c>
      <c r="D63" s="46" t="s">
        <v>1119</v>
      </c>
      <c r="E63" s="47" t="s">
        <v>730</v>
      </c>
      <c r="F63" s="48" t="s">
        <v>1120</v>
      </c>
      <c r="G63" s="45" t="s">
        <v>403</v>
      </c>
      <c r="H63" s="83">
        <v>8.5</v>
      </c>
      <c r="I63" s="83">
        <v>6</v>
      </c>
      <c r="J63" s="83">
        <v>7</v>
      </c>
      <c r="K63" s="49" t="s">
        <v>36</v>
      </c>
      <c r="L63" s="54"/>
      <c r="M63" s="54"/>
      <c r="N63" s="54"/>
      <c r="O63" s="54"/>
      <c r="P63" s="80">
        <v>6</v>
      </c>
      <c r="Q63" s="51">
        <f t="shared" si="0"/>
        <v>6.4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792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1121</v>
      </c>
      <c r="D64" s="46" t="s">
        <v>558</v>
      </c>
      <c r="E64" s="47" t="s">
        <v>730</v>
      </c>
      <c r="F64" s="48" t="s">
        <v>1122</v>
      </c>
      <c r="G64" s="45" t="s">
        <v>65</v>
      </c>
      <c r="H64" s="83">
        <v>8</v>
      </c>
      <c r="I64" s="83">
        <v>7.5</v>
      </c>
      <c r="J64" s="83">
        <v>7</v>
      </c>
      <c r="K64" s="49" t="s">
        <v>36</v>
      </c>
      <c r="L64" s="54"/>
      <c r="M64" s="54"/>
      <c r="N64" s="54"/>
      <c r="O64" s="54"/>
      <c r="P64" s="80">
        <v>6</v>
      </c>
      <c r="Q64" s="51">
        <f t="shared" si="0"/>
        <v>6.5</v>
      </c>
      <c r="R64" s="52" t="str">
        <f t="shared" si="3"/>
        <v>C+</v>
      </c>
      <c r="S64" s="53" t="str">
        <f t="shared" si="1"/>
        <v>Trung bình</v>
      </c>
      <c r="T64" s="41" t="str">
        <f t="shared" si="4"/>
        <v/>
      </c>
      <c r="U64" s="41" t="s">
        <v>792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2:40" ht="18.75" customHeight="1" x14ac:dyDescent="0.25">
      <c r="B65" s="44">
        <v>57</v>
      </c>
      <c r="C65" s="45" t="s">
        <v>1123</v>
      </c>
      <c r="D65" s="46" t="s">
        <v>1124</v>
      </c>
      <c r="E65" s="47" t="s">
        <v>1125</v>
      </c>
      <c r="F65" s="48" t="s">
        <v>1126</v>
      </c>
      <c r="G65" s="45" t="s">
        <v>65</v>
      </c>
      <c r="H65" s="83">
        <v>9</v>
      </c>
      <c r="I65" s="83">
        <v>7.5</v>
      </c>
      <c r="J65" s="83">
        <v>8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7.4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792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2:40" ht="18.75" customHeight="1" x14ac:dyDescent="0.25">
      <c r="B66" s="44">
        <v>58</v>
      </c>
      <c r="C66" s="45" t="s">
        <v>1127</v>
      </c>
      <c r="D66" s="46" t="s">
        <v>1128</v>
      </c>
      <c r="E66" s="47" t="s">
        <v>270</v>
      </c>
      <c r="F66" s="48" t="s">
        <v>920</v>
      </c>
      <c r="G66" s="45" t="s">
        <v>69</v>
      </c>
      <c r="H66" s="83">
        <v>9</v>
      </c>
      <c r="I66" s="83">
        <v>7</v>
      </c>
      <c r="J66" s="83">
        <v>7</v>
      </c>
      <c r="K66" s="49" t="s">
        <v>36</v>
      </c>
      <c r="L66" s="54"/>
      <c r="M66" s="54"/>
      <c r="N66" s="54"/>
      <c r="O66" s="54"/>
      <c r="P66" s="80">
        <v>6</v>
      </c>
      <c r="Q66" s="51">
        <f t="shared" si="0"/>
        <v>6.5</v>
      </c>
      <c r="R66" s="52" t="str">
        <f t="shared" si="3"/>
        <v>C+</v>
      </c>
      <c r="S66" s="53" t="str">
        <f t="shared" si="1"/>
        <v>Trung bình</v>
      </c>
      <c r="T66" s="41" t="str">
        <f t="shared" si="4"/>
        <v/>
      </c>
      <c r="U66" s="41" t="s">
        <v>792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2:40" ht="18.75" customHeight="1" x14ac:dyDescent="0.25">
      <c r="B67" s="44">
        <v>59</v>
      </c>
      <c r="C67" s="45" t="s">
        <v>1129</v>
      </c>
      <c r="D67" s="46" t="s">
        <v>1130</v>
      </c>
      <c r="E67" s="47" t="s">
        <v>270</v>
      </c>
      <c r="F67" s="48" t="s">
        <v>1131</v>
      </c>
      <c r="G67" s="45" t="s">
        <v>65</v>
      </c>
      <c r="H67" s="83">
        <v>8.5</v>
      </c>
      <c r="I67" s="83">
        <v>6</v>
      </c>
      <c r="J67" s="83">
        <v>9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7.3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792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2:40" ht="18.75" customHeight="1" x14ac:dyDescent="0.25">
      <c r="B68" s="44">
        <v>60</v>
      </c>
      <c r="C68" s="45" t="s">
        <v>1132</v>
      </c>
      <c r="D68" s="46" t="s">
        <v>1133</v>
      </c>
      <c r="E68" s="47" t="s">
        <v>270</v>
      </c>
      <c r="F68" s="48" t="s">
        <v>1134</v>
      </c>
      <c r="G68" s="45" t="s">
        <v>78</v>
      </c>
      <c r="H68" s="83">
        <v>8</v>
      </c>
      <c r="I68" s="83">
        <v>6.5</v>
      </c>
      <c r="J68" s="83">
        <v>9</v>
      </c>
      <c r="K68" s="49" t="s">
        <v>36</v>
      </c>
      <c r="L68" s="54"/>
      <c r="M68" s="54"/>
      <c r="N68" s="54"/>
      <c r="O68" s="54"/>
      <c r="P68" s="80">
        <v>6</v>
      </c>
      <c r="Q68" s="51">
        <f t="shared" si="0"/>
        <v>6.6</v>
      </c>
      <c r="R68" s="52" t="str">
        <f t="shared" si="3"/>
        <v>C+</v>
      </c>
      <c r="S68" s="53" t="str">
        <f t="shared" si="1"/>
        <v>Trung bình</v>
      </c>
      <c r="T68" s="41" t="str">
        <f t="shared" si="4"/>
        <v/>
      </c>
      <c r="U68" s="41" t="s">
        <v>792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2:40" ht="18.75" customHeight="1" x14ac:dyDescent="0.25">
      <c r="B69" s="44">
        <v>61</v>
      </c>
      <c r="C69" s="45" t="s">
        <v>1135</v>
      </c>
      <c r="D69" s="46" t="s">
        <v>486</v>
      </c>
      <c r="E69" s="47" t="s">
        <v>1136</v>
      </c>
      <c r="F69" s="48" t="s">
        <v>217</v>
      </c>
      <c r="G69" s="45" t="s">
        <v>78</v>
      </c>
      <c r="H69" s="83">
        <v>0</v>
      </c>
      <c r="I69" s="83">
        <v>0</v>
      </c>
      <c r="J69" s="83">
        <v>0</v>
      </c>
      <c r="K69" s="49" t="s">
        <v>36</v>
      </c>
      <c r="L69" s="54"/>
      <c r="M69" s="54"/>
      <c r="N69" s="54"/>
      <c r="O69" s="54"/>
      <c r="P69" s="80" t="s">
        <v>36</v>
      </c>
      <c r="Q69" s="51">
        <f t="shared" si="0"/>
        <v>0</v>
      </c>
      <c r="R69" s="52" t="str">
        <f t="shared" si="3"/>
        <v>F</v>
      </c>
      <c r="S69" s="53" t="str">
        <f t="shared" si="1"/>
        <v>Kém</v>
      </c>
      <c r="T69" s="41" t="str">
        <f t="shared" si="4"/>
        <v>Không đủ ĐKDT</v>
      </c>
      <c r="U69" s="41" t="s">
        <v>792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2:40" ht="18.75" customHeight="1" x14ac:dyDescent="0.25">
      <c r="B70" s="44">
        <v>62</v>
      </c>
      <c r="C70" s="45" t="s">
        <v>1137</v>
      </c>
      <c r="D70" s="46" t="s">
        <v>140</v>
      </c>
      <c r="E70" s="47" t="s">
        <v>274</v>
      </c>
      <c r="F70" s="48" t="s">
        <v>1138</v>
      </c>
      <c r="G70" s="45" t="s">
        <v>65</v>
      </c>
      <c r="H70" s="83">
        <v>6</v>
      </c>
      <c r="I70" s="83">
        <v>4</v>
      </c>
      <c r="J70" s="83">
        <v>2</v>
      </c>
      <c r="K70" s="49" t="s">
        <v>36</v>
      </c>
      <c r="L70" s="54"/>
      <c r="M70" s="54"/>
      <c r="N70" s="54"/>
      <c r="O70" s="54"/>
      <c r="P70" s="80">
        <v>6</v>
      </c>
      <c r="Q70" s="51">
        <f t="shared" si="0"/>
        <v>5.4</v>
      </c>
      <c r="R70" s="52" t="str">
        <f t="shared" si="3"/>
        <v>D+</v>
      </c>
      <c r="S70" s="53" t="str">
        <f t="shared" si="1"/>
        <v>Trung bình yếu</v>
      </c>
      <c r="T70" s="41" t="str">
        <f t="shared" si="4"/>
        <v/>
      </c>
      <c r="U70" s="41" t="s">
        <v>792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2:40" ht="18.75" customHeight="1" x14ac:dyDescent="0.25">
      <c r="B71" s="44">
        <v>63</v>
      </c>
      <c r="C71" s="45" t="s">
        <v>1139</v>
      </c>
      <c r="D71" s="46" t="s">
        <v>1140</v>
      </c>
      <c r="E71" s="47" t="s">
        <v>1141</v>
      </c>
      <c r="F71" s="48" t="s">
        <v>517</v>
      </c>
      <c r="G71" s="45" t="s">
        <v>53</v>
      </c>
      <c r="H71" s="83">
        <v>9</v>
      </c>
      <c r="I71" s="83">
        <v>6.5</v>
      </c>
      <c r="J71" s="83">
        <v>7</v>
      </c>
      <c r="K71" s="49" t="s">
        <v>36</v>
      </c>
      <c r="L71" s="54"/>
      <c r="M71" s="54"/>
      <c r="N71" s="54"/>
      <c r="O71" s="54"/>
      <c r="P71" s="80">
        <v>6</v>
      </c>
      <c r="Q71" s="51">
        <f t="shared" si="0"/>
        <v>6.5</v>
      </c>
      <c r="R71" s="52" t="str">
        <f t="shared" si="3"/>
        <v>C+</v>
      </c>
      <c r="S71" s="53" t="str">
        <f t="shared" si="1"/>
        <v>Trung bình</v>
      </c>
      <c r="T71" s="41" t="str">
        <f t="shared" si="4"/>
        <v/>
      </c>
      <c r="U71" s="41" t="s">
        <v>792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2:40" ht="18.75" customHeight="1" x14ac:dyDescent="0.25">
      <c r="B72" s="44">
        <v>64</v>
      </c>
      <c r="C72" s="45" t="s">
        <v>1142</v>
      </c>
      <c r="D72" s="46" t="s">
        <v>951</v>
      </c>
      <c r="E72" s="47" t="s">
        <v>1143</v>
      </c>
      <c r="F72" s="48" t="s">
        <v>191</v>
      </c>
      <c r="G72" s="45" t="s">
        <v>78</v>
      </c>
      <c r="H72" s="83">
        <v>9</v>
      </c>
      <c r="I72" s="83">
        <v>6</v>
      </c>
      <c r="J72" s="83">
        <v>7</v>
      </c>
      <c r="K72" s="49" t="s">
        <v>36</v>
      </c>
      <c r="L72" s="54"/>
      <c r="M72" s="54"/>
      <c r="N72" s="54"/>
      <c r="O72" s="54"/>
      <c r="P72" s="80">
        <v>6</v>
      </c>
      <c r="Q72" s="51">
        <f t="shared" si="0"/>
        <v>6.4</v>
      </c>
      <c r="R72" s="52" t="str">
        <f t="shared" si="3"/>
        <v>C</v>
      </c>
      <c r="S72" s="53" t="str">
        <f t="shared" si="1"/>
        <v>Trung bình</v>
      </c>
      <c r="T72" s="41" t="str">
        <f t="shared" si="4"/>
        <v/>
      </c>
      <c r="U72" s="41" t="s">
        <v>792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2:40" ht="18.75" customHeight="1" x14ac:dyDescent="0.25">
      <c r="B73" s="44">
        <v>65</v>
      </c>
      <c r="C73" s="45" t="s">
        <v>1144</v>
      </c>
      <c r="D73" s="46" t="s">
        <v>575</v>
      </c>
      <c r="E73" s="47" t="s">
        <v>282</v>
      </c>
      <c r="F73" s="48" t="s">
        <v>1145</v>
      </c>
      <c r="G73" s="45" t="s">
        <v>57</v>
      </c>
      <c r="H73" s="83">
        <v>7</v>
      </c>
      <c r="I73" s="83">
        <v>6</v>
      </c>
      <c r="J73" s="83">
        <v>7</v>
      </c>
      <c r="K73" s="49" t="s">
        <v>36</v>
      </c>
      <c r="L73" s="54"/>
      <c r="M73" s="54"/>
      <c r="N73" s="54"/>
      <c r="O73" s="54"/>
      <c r="P73" s="80">
        <v>0</v>
      </c>
      <c r="Q73" s="51">
        <f t="shared" ref="Q73:Q86" si="5">ROUND(SUMPRODUCT(H73:P73,$H$8:$P$8)/100,1)</f>
        <v>2</v>
      </c>
      <c r="R73" s="52" t="str">
        <f t="shared" si="3"/>
        <v>F</v>
      </c>
      <c r="S73" s="53" t="str">
        <f t="shared" si="1"/>
        <v>Kém</v>
      </c>
      <c r="T73" s="41" t="s">
        <v>1185</v>
      </c>
      <c r="U73" s="41" t="s">
        <v>792</v>
      </c>
      <c r="V73" s="71"/>
      <c r="W73" s="4"/>
      <c r="X73" s="43" t="str">
        <f t="shared" si="2"/>
        <v>Học lại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2:40" ht="18.75" customHeight="1" x14ac:dyDescent="0.25">
      <c r="B74" s="44">
        <v>66</v>
      </c>
      <c r="C74" s="45" t="s">
        <v>1146</v>
      </c>
      <c r="D74" s="46" t="s">
        <v>1147</v>
      </c>
      <c r="E74" s="47" t="s">
        <v>742</v>
      </c>
      <c r="F74" s="48" t="s">
        <v>1148</v>
      </c>
      <c r="G74" s="45" t="s">
        <v>65</v>
      </c>
      <c r="H74" s="83">
        <v>9</v>
      </c>
      <c r="I74" s="83">
        <v>7</v>
      </c>
      <c r="J74" s="83">
        <v>9</v>
      </c>
      <c r="K74" s="49" t="s">
        <v>36</v>
      </c>
      <c r="L74" s="54"/>
      <c r="M74" s="54"/>
      <c r="N74" s="54"/>
      <c r="O74" s="54"/>
      <c r="P74" s="80">
        <v>7</v>
      </c>
      <c r="Q74" s="51">
        <f t="shared" si="5"/>
        <v>7.4</v>
      </c>
      <c r="R74" s="52" t="str">
        <f t="shared" si="3"/>
        <v>B</v>
      </c>
      <c r="S74" s="53" t="str">
        <f t="shared" si="1"/>
        <v>Khá</v>
      </c>
      <c r="T74" s="41" t="str">
        <f t="shared" si="4"/>
        <v/>
      </c>
      <c r="U74" s="41" t="s">
        <v>792</v>
      </c>
      <c r="V74" s="71"/>
      <c r="W74" s="4"/>
      <c r="X74" s="43" t="str">
        <f t="shared" ref="X74:X86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2:40" ht="18.75" customHeight="1" x14ac:dyDescent="0.25">
      <c r="B75" s="44">
        <v>67</v>
      </c>
      <c r="C75" s="45" t="s">
        <v>1149</v>
      </c>
      <c r="D75" s="46" t="s">
        <v>823</v>
      </c>
      <c r="E75" s="47" t="s">
        <v>742</v>
      </c>
      <c r="F75" s="48" t="s">
        <v>1150</v>
      </c>
      <c r="G75" s="45" t="s">
        <v>433</v>
      </c>
      <c r="H75" s="83">
        <v>9</v>
      </c>
      <c r="I75" s="83">
        <v>8</v>
      </c>
      <c r="J75" s="83">
        <v>8</v>
      </c>
      <c r="K75" s="49" t="s">
        <v>36</v>
      </c>
      <c r="L75" s="54"/>
      <c r="M75" s="54"/>
      <c r="N75" s="54"/>
      <c r="O75" s="54"/>
      <c r="P75" s="80">
        <v>7</v>
      </c>
      <c r="Q75" s="51">
        <f t="shared" si="5"/>
        <v>7.4</v>
      </c>
      <c r="R75" s="52" t="str">
        <f t="shared" si="3"/>
        <v>B</v>
      </c>
      <c r="S75" s="53" t="str">
        <f t="shared" si="1"/>
        <v>Khá</v>
      </c>
      <c r="T75" s="41" t="str">
        <f t="shared" ref="T75:T86" si="7">+IF(OR($H75=0,$I75=0,$J75=0,$K75=0),"Không đủ ĐKDT",IF(AND(P75=0,Q75&gt;=4),"Không đạt",""))</f>
        <v/>
      </c>
      <c r="U75" s="41" t="s">
        <v>792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2:40" ht="18.75" customHeight="1" x14ac:dyDescent="0.25">
      <c r="B76" s="44">
        <v>68</v>
      </c>
      <c r="C76" s="45" t="s">
        <v>1151</v>
      </c>
      <c r="D76" s="46" t="s">
        <v>1063</v>
      </c>
      <c r="E76" s="47" t="s">
        <v>296</v>
      </c>
      <c r="F76" s="48" t="s">
        <v>1152</v>
      </c>
      <c r="G76" s="45" t="s">
        <v>110</v>
      </c>
      <c r="H76" s="83">
        <v>8.5</v>
      </c>
      <c r="I76" s="83">
        <v>7</v>
      </c>
      <c r="J76" s="83">
        <v>6</v>
      </c>
      <c r="K76" s="49" t="s">
        <v>36</v>
      </c>
      <c r="L76" s="54"/>
      <c r="M76" s="54"/>
      <c r="N76" s="54"/>
      <c r="O76" s="54"/>
      <c r="P76" s="80">
        <v>6</v>
      </c>
      <c r="Q76" s="51">
        <f t="shared" si="5"/>
        <v>6.4</v>
      </c>
      <c r="R76" s="52" t="str">
        <f t="shared" si="3"/>
        <v>C</v>
      </c>
      <c r="S76" s="53" t="str">
        <f t="shared" si="1"/>
        <v>Trung bình</v>
      </c>
      <c r="T76" s="41" t="str">
        <f t="shared" si="7"/>
        <v/>
      </c>
      <c r="U76" s="41" t="s">
        <v>792</v>
      </c>
      <c r="V76" s="71"/>
      <c r="W76" s="4"/>
      <c r="X76" s="43" t="str">
        <f t="shared" si="6"/>
        <v>Đạt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2:40" ht="18.75" customHeight="1" x14ac:dyDescent="0.25">
      <c r="B77" s="44">
        <v>69</v>
      </c>
      <c r="C77" s="45" t="s">
        <v>1153</v>
      </c>
      <c r="D77" s="46" t="s">
        <v>1154</v>
      </c>
      <c r="E77" s="47" t="s">
        <v>1155</v>
      </c>
      <c r="F77" s="48" t="s">
        <v>1088</v>
      </c>
      <c r="G77" s="45" t="s">
        <v>720</v>
      </c>
      <c r="H77" s="83">
        <v>9</v>
      </c>
      <c r="I77" s="83">
        <v>5.5</v>
      </c>
      <c r="J77" s="83">
        <v>6</v>
      </c>
      <c r="K77" s="49" t="s">
        <v>36</v>
      </c>
      <c r="L77" s="54"/>
      <c r="M77" s="54"/>
      <c r="N77" s="54"/>
      <c r="O77" s="54"/>
      <c r="P77" s="80">
        <v>6</v>
      </c>
      <c r="Q77" s="51">
        <f t="shared" si="5"/>
        <v>6.3</v>
      </c>
      <c r="R77" s="52" t="str">
        <f t="shared" si="3"/>
        <v>C</v>
      </c>
      <c r="S77" s="53" t="str">
        <f t="shared" si="1"/>
        <v>Trung bình</v>
      </c>
      <c r="T77" s="41" t="str">
        <f t="shared" si="7"/>
        <v/>
      </c>
      <c r="U77" s="41" t="s">
        <v>792</v>
      </c>
      <c r="V77" s="71"/>
      <c r="W77" s="4"/>
      <c r="X77" s="43" t="str">
        <f t="shared" si="6"/>
        <v>Đạt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2:40" ht="18.75" customHeight="1" x14ac:dyDescent="0.25">
      <c r="B78" s="44">
        <v>70</v>
      </c>
      <c r="C78" s="45" t="s">
        <v>1156</v>
      </c>
      <c r="D78" s="46" t="s">
        <v>823</v>
      </c>
      <c r="E78" s="47" t="s">
        <v>1157</v>
      </c>
      <c r="F78" s="48" t="s">
        <v>1158</v>
      </c>
      <c r="G78" s="45" t="s">
        <v>78</v>
      </c>
      <c r="H78" s="83">
        <v>9</v>
      </c>
      <c r="I78" s="83">
        <v>5.5</v>
      </c>
      <c r="J78" s="83">
        <v>4</v>
      </c>
      <c r="K78" s="49" t="s">
        <v>36</v>
      </c>
      <c r="L78" s="54"/>
      <c r="M78" s="54"/>
      <c r="N78" s="54"/>
      <c r="O78" s="54"/>
      <c r="P78" s="80">
        <v>6</v>
      </c>
      <c r="Q78" s="51">
        <f t="shared" si="5"/>
        <v>6.1</v>
      </c>
      <c r="R78" s="52" t="str">
        <f t="shared" si="3"/>
        <v>C</v>
      </c>
      <c r="S78" s="53" t="str">
        <f t="shared" si="1"/>
        <v>Trung bình</v>
      </c>
      <c r="T78" s="41" t="str">
        <f t="shared" si="7"/>
        <v/>
      </c>
      <c r="U78" s="41" t="s">
        <v>792</v>
      </c>
      <c r="V78" s="71"/>
      <c r="W78" s="4"/>
      <c r="X78" s="43" t="str">
        <f t="shared" si="6"/>
        <v>Đạt</v>
      </c>
      <c r="Y78" s="4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61"/>
    </row>
    <row r="79" spans="2:40" ht="18.75" customHeight="1" x14ac:dyDescent="0.25">
      <c r="B79" s="44">
        <v>71</v>
      </c>
      <c r="C79" s="45" t="s">
        <v>1159</v>
      </c>
      <c r="D79" s="46" t="s">
        <v>1160</v>
      </c>
      <c r="E79" s="47" t="s">
        <v>523</v>
      </c>
      <c r="F79" s="48" t="s">
        <v>1161</v>
      </c>
      <c r="G79" s="45" t="s">
        <v>53</v>
      </c>
      <c r="H79" s="83">
        <v>0</v>
      </c>
      <c r="I79" s="83">
        <v>0</v>
      </c>
      <c r="J79" s="83">
        <v>0</v>
      </c>
      <c r="K79" s="49" t="s">
        <v>36</v>
      </c>
      <c r="L79" s="54"/>
      <c r="M79" s="54"/>
      <c r="N79" s="54"/>
      <c r="O79" s="54"/>
      <c r="P79" s="80" t="s">
        <v>36</v>
      </c>
      <c r="Q79" s="51">
        <f t="shared" si="5"/>
        <v>0</v>
      </c>
      <c r="R79" s="52" t="str">
        <f t="shared" si="3"/>
        <v>F</v>
      </c>
      <c r="S79" s="53" t="str">
        <f t="shared" si="1"/>
        <v>Kém</v>
      </c>
      <c r="T79" s="41" t="str">
        <f t="shared" si="7"/>
        <v>Không đủ ĐKDT</v>
      </c>
      <c r="U79" s="41" t="s">
        <v>792</v>
      </c>
      <c r="V79" s="71"/>
      <c r="W79" s="4"/>
      <c r="X79" s="43" t="str">
        <f t="shared" si="6"/>
        <v>Học lại</v>
      </c>
      <c r="Y79" s="4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61"/>
    </row>
    <row r="80" spans="2:40" ht="18.75" customHeight="1" x14ac:dyDescent="0.25">
      <c r="B80" s="44">
        <v>72</v>
      </c>
      <c r="C80" s="45" t="s">
        <v>1162</v>
      </c>
      <c r="D80" s="46" t="s">
        <v>1163</v>
      </c>
      <c r="E80" s="47" t="s">
        <v>523</v>
      </c>
      <c r="F80" s="48" t="s">
        <v>1164</v>
      </c>
      <c r="G80" s="45" t="s">
        <v>403</v>
      </c>
      <c r="H80" s="83">
        <v>8</v>
      </c>
      <c r="I80" s="83">
        <v>5.5</v>
      </c>
      <c r="J80" s="83">
        <v>8</v>
      </c>
      <c r="K80" s="49" t="s">
        <v>36</v>
      </c>
      <c r="L80" s="54"/>
      <c r="M80" s="54"/>
      <c r="N80" s="54"/>
      <c r="O80" s="54"/>
      <c r="P80" s="80">
        <v>7</v>
      </c>
      <c r="Q80" s="51">
        <f t="shared" si="5"/>
        <v>7.1</v>
      </c>
      <c r="R80" s="52" t="str">
        <f t="shared" si="3"/>
        <v>B</v>
      </c>
      <c r="S80" s="53" t="str">
        <f t="shared" si="1"/>
        <v>Khá</v>
      </c>
      <c r="T80" s="41" t="str">
        <f t="shared" si="7"/>
        <v/>
      </c>
      <c r="U80" s="41" t="s">
        <v>792</v>
      </c>
      <c r="V80" s="71"/>
      <c r="W80" s="4"/>
      <c r="X80" s="43" t="str">
        <f t="shared" si="6"/>
        <v>Đạt</v>
      </c>
      <c r="Y80" s="4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61"/>
    </row>
    <row r="81" spans="1:40" ht="18.75" customHeight="1" x14ac:dyDescent="0.25">
      <c r="B81" s="44">
        <v>73</v>
      </c>
      <c r="C81" s="45" t="s">
        <v>1165</v>
      </c>
      <c r="D81" s="46" t="s">
        <v>1166</v>
      </c>
      <c r="E81" s="47" t="s">
        <v>1167</v>
      </c>
      <c r="F81" s="48" t="s">
        <v>694</v>
      </c>
      <c r="G81" s="45" t="s">
        <v>65</v>
      </c>
      <c r="H81" s="83">
        <v>9</v>
      </c>
      <c r="I81" s="83">
        <v>7.5</v>
      </c>
      <c r="J81" s="83">
        <v>7</v>
      </c>
      <c r="K81" s="49" t="s">
        <v>36</v>
      </c>
      <c r="L81" s="54"/>
      <c r="M81" s="54"/>
      <c r="N81" s="54"/>
      <c r="O81" s="54"/>
      <c r="P81" s="80">
        <v>6</v>
      </c>
      <c r="Q81" s="51">
        <f t="shared" si="5"/>
        <v>6.6</v>
      </c>
      <c r="R81" s="52" t="str">
        <f t="shared" si="3"/>
        <v>C+</v>
      </c>
      <c r="S81" s="53" t="str">
        <f t="shared" si="1"/>
        <v>Trung bình</v>
      </c>
      <c r="T81" s="41" t="str">
        <f t="shared" si="7"/>
        <v/>
      </c>
      <c r="U81" s="41" t="s">
        <v>792</v>
      </c>
      <c r="V81" s="71"/>
      <c r="W81" s="4"/>
      <c r="X81" s="43" t="str">
        <f t="shared" si="6"/>
        <v>Đạt</v>
      </c>
      <c r="Y81" s="4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61"/>
    </row>
    <row r="82" spans="1:40" ht="18.75" customHeight="1" x14ac:dyDescent="0.25">
      <c r="B82" s="44">
        <v>74</v>
      </c>
      <c r="C82" s="45" t="s">
        <v>1168</v>
      </c>
      <c r="D82" s="46" t="s">
        <v>1169</v>
      </c>
      <c r="E82" s="47" t="s">
        <v>1167</v>
      </c>
      <c r="F82" s="48" t="s">
        <v>1170</v>
      </c>
      <c r="G82" s="45" t="s">
        <v>69</v>
      </c>
      <c r="H82" s="83">
        <v>8.5</v>
      </c>
      <c r="I82" s="83">
        <v>7</v>
      </c>
      <c r="J82" s="83">
        <v>7</v>
      </c>
      <c r="K82" s="49" t="s">
        <v>36</v>
      </c>
      <c r="L82" s="54"/>
      <c r="M82" s="54"/>
      <c r="N82" s="54"/>
      <c r="O82" s="54"/>
      <c r="P82" s="80">
        <v>6</v>
      </c>
      <c r="Q82" s="51">
        <f t="shared" si="5"/>
        <v>6.5</v>
      </c>
      <c r="R82" s="52" t="str">
        <f t="shared" si="3"/>
        <v>C+</v>
      </c>
      <c r="S82" s="53" t="str">
        <f t="shared" si="1"/>
        <v>Trung bình</v>
      </c>
      <c r="T82" s="41" t="str">
        <f t="shared" si="7"/>
        <v/>
      </c>
      <c r="U82" s="41" t="s">
        <v>792</v>
      </c>
      <c r="V82" s="71"/>
      <c r="W82" s="4"/>
      <c r="X82" s="43" t="str">
        <f t="shared" si="6"/>
        <v>Đạt</v>
      </c>
      <c r="Y82" s="4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61"/>
    </row>
    <row r="83" spans="1:40" ht="18.75" customHeight="1" x14ac:dyDescent="0.25">
      <c r="B83" s="44">
        <v>75</v>
      </c>
      <c r="C83" s="45" t="s">
        <v>1171</v>
      </c>
      <c r="D83" s="46" t="s">
        <v>1172</v>
      </c>
      <c r="E83" s="47" t="s">
        <v>757</v>
      </c>
      <c r="F83" s="48" t="s">
        <v>1173</v>
      </c>
      <c r="G83" s="45" t="s">
        <v>65</v>
      </c>
      <c r="H83" s="83">
        <v>8</v>
      </c>
      <c r="I83" s="83">
        <v>5.5</v>
      </c>
      <c r="J83" s="83">
        <v>7</v>
      </c>
      <c r="K83" s="49" t="s">
        <v>36</v>
      </c>
      <c r="L83" s="54"/>
      <c r="M83" s="54"/>
      <c r="N83" s="54"/>
      <c r="O83" s="54"/>
      <c r="P83" s="80">
        <v>6</v>
      </c>
      <c r="Q83" s="51">
        <f t="shared" si="5"/>
        <v>6.3</v>
      </c>
      <c r="R83" s="52" t="str">
        <f t="shared" si="3"/>
        <v>C</v>
      </c>
      <c r="S83" s="53" t="str">
        <f t="shared" si="1"/>
        <v>Trung bình</v>
      </c>
      <c r="T83" s="41" t="str">
        <f t="shared" si="7"/>
        <v/>
      </c>
      <c r="U83" s="41" t="s">
        <v>792</v>
      </c>
      <c r="V83" s="71"/>
      <c r="W83" s="4"/>
      <c r="X83" s="43" t="str">
        <f t="shared" si="6"/>
        <v>Đạt</v>
      </c>
      <c r="Y83" s="4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61"/>
    </row>
    <row r="84" spans="1:40" ht="18.75" customHeight="1" x14ac:dyDescent="0.25">
      <c r="B84" s="44">
        <v>76</v>
      </c>
      <c r="C84" s="45" t="s">
        <v>1174</v>
      </c>
      <c r="D84" s="46" t="s">
        <v>1175</v>
      </c>
      <c r="E84" s="47" t="s">
        <v>315</v>
      </c>
      <c r="F84" s="48" t="s">
        <v>1176</v>
      </c>
      <c r="G84" s="45" t="s">
        <v>78</v>
      </c>
      <c r="H84" s="83">
        <v>9</v>
      </c>
      <c r="I84" s="83">
        <v>6</v>
      </c>
      <c r="J84" s="83">
        <v>7</v>
      </c>
      <c r="K84" s="49" t="s">
        <v>36</v>
      </c>
      <c r="L84" s="54"/>
      <c r="M84" s="54"/>
      <c r="N84" s="54"/>
      <c r="O84" s="54"/>
      <c r="P84" s="80">
        <v>6</v>
      </c>
      <c r="Q84" s="51">
        <f t="shared" si="5"/>
        <v>6.4</v>
      </c>
      <c r="R84" s="52" t="str">
        <f t="shared" si="3"/>
        <v>C</v>
      </c>
      <c r="S84" s="53" t="str">
        <f t="shared" si="1"/>
        <v>Trung bình</v>
      </c>
      <c r="T84" s="41" t="str">
        <f t="shared" si="7"/>
        <v/>
      </c>
      <c r="U84" s="41" t="s">
        <v>792</v>
      </c>
      <c r="V84" s="71"/>
      <c r="W84" s="4"/>
      <c r="X84" s="43" t="str">
        <f t="shared" si="6"/>
        <v>Đạt</v>
      </c>
      <c r="Y84" s="4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61"/>
    </row>
    <row r="85" spans="1:40" ht="18.75" customHeight="1" x14ac:dyDescent="0.25">
      <c r="B85" s="44">
        <v>77</v>
      </c>
      <c r="C85" s="45" t="s">
        <v>1177</v>
      </c>
      <c r="D85" s="46" t="s">
        <v>196</v>
      </c>
      <c r="E85" s="47" t="s">
        <v>1178</v>
      </c>
      <c r="F85" s="48" t="s">
        <v>1179</v>
      </c>
      <c r="G85" s="45" t="s">
        <v>78</v>
      </c>
      <c r="H85" s="83">
        <v>9</v>
      </c>
      <c r="I85" s="83">
        <v>6.5</v>
      </c>
      <c r="J85" s="83">
        <v>7</v>
      </c>
      <c r="K85" s="49" t="s">
        <v>36</v>
      </c>
      <c r="L85" s="54"/>
      <c r="M85" s="54"/>
      <c r="N85" s="54"/>
      <c r="O85" s="54"/>
      <c r="P85" s="80">
        <v>0</v>
      </c>
      <c r="Q85" s="51">
        <f t="shared" si="5"/>
        <v>2.2999999999999998</v>
      </c>
      <c r="R85" s="52" t="str">
        <f t="shared" si="3"/>
        <v>F</v>
      </c>
      <c r="S85" s="53" t="str">
        <f t="shared" si="1"/>
        <v>Kém</v>
      </c>
      <c r="T85" s="41" t="s">
        <v>1185</v>
      </c>
      <c r="U85" s="41" t="s">
        <v>792</v>
      </c>
      <c r="V85" s="71"/>
      <c r="W85" s="4"/>
      <c r="X85" s="43" t="str">
        <f t="shared" si="6"/>
        <v>Học lại</v>
      </c>
      <c r="Y85" s="4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61"/>
    </row>
    <row r="86" spans="1:40" ht="18.75" customHeight="1" x14ac:dyDescent="0.25">
      <c r="B86" s="44">
        <v>78</v>
      </c>
      <c r="C86" s="45" t="s">
        <v>1180</v>
      </c>
      <c r="D86" s="46" t="s">
        <v>223</v>
      </c>
      <c r="E86" s="47" t="s">
        <v>328</v>
      </c>
      <c r="F86" s="48" t="s">
        <v>1181</v>
      </c>
      <c r="G86" s="45" t="s">
        <v>102</v>
      </c>
      <c r="H86" s="83">
        <v>8.5</v>
      </c>
      <c r="I86" s="83">
        <v>7</v>
      </c>
      <c r="J86" s="83">
        <v>7</v>
      </c>
      <c r="K86" s="49" t="s">
        <v>36</v>
      </c>
      <c r="L86" s="54"/>
      <c r="M86" s="54"/>
      <c r="N86" s="54"/>
      <c r="O86" s="54"/>
      <c r="P86" s="80">
        <v>6</v>
      </c>
      <c r="Q86" s="51">
        <f t="shared" si="5"/>
        <v>6.5</v>
      </c>
      <c r="R86" s="52" t="str">
        <f t="shared" si="3"/>
        <v>C+</v>
      </c>
      <c r="S86" s="53" t="str">
        <f t="shared" si="1"/>
        <v>Trung bình</v>
      </c>
      <c r="T86" s="41" t="str">
        <f t="shared" si="7"/>
        <v/>
      </c>
      <c r="U86" s="41" t="s">
        <v>792</v>
      </c>
      <c r="V86" s="71"/>
      <c r="W86" s="4"/>
      <c r="X86" s="43" t="str">
        <f t="shared" si="6"/>
        <v>Đạt</v>
      </c>
      <c r="Y86" s="4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61"/>
    </row>
    <row r="87" spans="1:40" ht="7.5" customHeight="1" x14ac:dyDescent="0.25">
      <c r="A87" s="61"/>
      <c r="B87" s="62"/>
      <c r="C87" s="63"/>
      <c r="D87" s="63"/>
      <c r="E87" s="64"/>
      <c r="F87" s="64"/>
      <c r="G87" s="64"/>
      <c r="H87" s="65"/>
      <c r="I87" s="66"/>
      <c r="J87" s="66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4"/>
    </row>
    <row r="88" spans="1:40" ht="16.5" x14ac:dyDescent="0.25">
      <c r="A88" s="61"/>
      <c r="B88" s="125" t="s">
        <v>37</v>
      </c>
      <c r="C88" s="125"/>
      <c r="D88" s="63"/>
      <c r="E88" s="64"/>
      <c r="F88" s="64"/>
      <c r="G88" s="64"/>
      <c r="H88" s="65"/>
      <c r="I88" s="66"/>
      <c r="J88" s="66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4"/>
    </row>
    <row r="89" spans="1:40" ht="16.5" customHeight="1" x14ac:dyDescent="0.25">
      <c r="A89" s="61"/>
      <c r="B89" s="68" t="s">
        <v>38</v>
      </c>
      <c r="C89" s="68"/>
      <c r="D89" s="69">
        <f>+$AA$7</f>
        <v>78</v>
      </c>
      <c r="E89" s="70" t="s">
        <v>39</v>
      </c>
      <c r="F89" s="70"/>
      <c r="G89" s="112" t="s">
        <v>40</v>
      </c>
      <c r="H89" s="112"/>
      <c r="I89" s="112"/>
      <c r="J89" s="112"/>
      <c r="K89" s="112"/>
      <c r="L89" s="112"/>
      <c r="M89" s="112"/>
      <c r="N89" s="112"/>
      <c r="O89" s="112"/>
      <c r="P89" s="71">
        <f>$AA$7 -COUNTIF($T$8:$T$233,"Vắng") -COUNTIF($T$8:$T$233,"Vắng có phép") - COUNTIF($T$8:$T$233,"Đình chỉ thi") - COUNTIF($T$8:$T$233,"Không đủ ĐKDT")</f>
        <v>72</v>
      </c>
      <c r="Q89" s="71"/>
      <c r="R89" s="72"/>
      <c r="S89" s="73"/>
      <c r="T89" s="73" t="s">
        <v>39</v>
      </c>
      <c r="U89" s="73"/>
      <c r="V89" s="73"/>
      <c r="W89" s="4"/>
    </row>
    <row r="90" spans="1:40" ht="16.5" customHeight="1" x14ac:dyDescent="0.25">
      <c r="A90" s="61"/>
      <c r="B90" s="68" t="s">
        <v>41</v>
      </c>
      <c r="C90" s="68"/>
      <c r="D90" s="69">
        <f>+$AL$7</f>
        <v>72</v>
      </c>
      <c r="E90" s="70" t="s">
        <v>39</v>
      </c>
      <c r="F90" s="70"/>
      <c r="G90" s="112" t="s">
        <v>42</v>
      </c>
      <c r="H90" s="112"/>
      <c r="I90" s="112"/>
      <c r="J90" s="112"/>
      <c r="K90" s="112"/>
      <c r="L90" s="112"/>
      <c r="M90" s="112"/>
      <c r="N90" s="112"/>
      <c r="O90" s="112"/>
      <c r="P90" s="74">
        <f>COUNTIF($T$8:$T$109,"Vắng")</f>
        <v>3</v>
      </c>
      <c r="Q90" s="74"/>
      <c r="R90" s="75"/>
      <c r="S90" s="73"/>
      <c r="T90" s="73" t="s">
        <v>39</v>
      </c>
      <c r="U90" s="73"/>
      <c r="V90" s="73"/>
      <c r="W90" s="4"/>
    </row>
    <row r="91" spans="1:40" ht="16.5" customHeight="1" x14ac:dyDescent="0.25">
      <c r="A91" s="61"/>
      <c r="B91" s="68" t="s">
        <v>43</v>
      </c>
      <c r="C91" s="68"/>
      <c r="D91" s="76">
        <f>COUNTIF(X9:X86,"Học lại")</f>
        <v>6</v>
      </c>
      <c r="E91" s="70" t="s">
        <v>39</v>
      </c>
      <c r="F91" s="70"/>
      <c r="G91" s="112" t="s">
        <v>44</v>
      </c>
      <c r="H91" s="112"/>
      <c r="I91" s="112"/>
      <c r="J91" s="112"/>
      <c r="K91" s="112"/>
      <c r="L91" s="112"/>
      <c r="M91" s="112"/>
      <c r="N91" s="112"/>
      <c r="O91" s="112"/>
      <c r="P91" s="71">
        <f>COUNTIF($T$8:$T$109,"Vắng có phép")</f>
        <v>0</v>
      </c>
      <c r="Q91" s="71"/>
      <c r="R91" s="72"/>
      <c r="S91" s="73"/>
      <c r="T91" s="73" t="s">
        <v>39</v>
      </c>
      <c r="U91" s="73"/>
      <c r="V91" s="73"/>
      <c r="W91" s="4"/>
    </row>
    <row r="92" spans="1:40" ht="3" customHeight="1" x14ac:dyDescent="0.25">
      <c r="A92" s="61"/>
      <c r="B92" s="62"/>
      <c r="C92" s="63"/>
      <c r="D92" s="63"/>
      <c r="E92" s="64"/>
      <c r="F92" s="64"/>
      <c r="G92" s="64"/>
      <c r="H92" s="65"/>
      <c r="I92" s="66"/>
      <c r="J92" s="66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4"/>
    </row>
    <row r="93" spans="1:40" x14ac:dyDescent="0.25">
      <c r="B93" s="77" t="s">
        <v>45</v>
      </c>
      <c r="C93" s="77"/>
      <c r="D93" s="78">
        <f>COUNTIF(X9:X86,"Thi lại")</f>
        <v>0</v>
      </c>
      <c r="E93" s="79" t="s">
        <v>39</v>
      </c>
      <c r="F93" s="4"/>
      <c r="G93" s="4"/>
      <c r="H93" s="4"/>
      <c r="I93" s="4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92"/>
      <c r="V93" s="92"/>
      <c r="W93" s="4"/>
    </row>
    <row r="94" spans="1:40" x14ac:dyDescent="0.25">
      <c r="B94" s="77"/>
      <c r="C94" s="77"/>
      <c r="D94" s="78"/>
      <c r="E94" s="79"/>
      <c r="F94" s="4"/>
      <c r="G94" s="4"/>
      <c r="H94" s="4"/>
      <c r="I94" s="4"/>
      <c r="J94" s="113" t="s">
        <v>1186</v>
      </c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92"/>
      <c r="V94" s="92"/>
      <c r="W94" s="4"/>
    </row>
  </sheetData>
  <sheetProtection formatCells="0" formatColumns="0" formatRows="0" insertColumns="0" insertRows="0" insertHyperlinks="0" deleteColumns="0" deleteRows="0" sort="0" autoFilter="0" pivotTables="0"/>
  <autoFilter ref="A7:AN86">
    <filterColumn colId="3" showButton="0"/>
  </autoFilter>
  <mergeCells count="43">
    <mergeCell ref="U6:U8"/>
    <mergeCell ref="B8:G8"/>
    <mergeCell ref="B88:C88"/>
    <mergeCell ref="G89:O89"/>
    <mergeCell ref="R6:R7"/>
    <mergeCell ref="S6:S7"/>
    <mergeCell ref="G90:O90"/>
    <mergeCell ref="M6:N6"/>
    <mergeCell ref="O6:O7"/>
    <mergeCell ref="P6:P7"/>
    <mergeCell ref="Q6:Q8"/>
    <mergeCell ref="G91:O91"/>
    <mergeCell ref="J93:T93"/>
    <mergeCell ref="J94:T94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86">
    <cfRule type="cellIs" dxfId="29" priority="8" operator="greaterThan">
      <formula>10</formula>
    </cfRule>
  </conditionalFormatting>
  <conditionalFormatting sqref="C1:C1048576">
    <cfRule type="duplicateValues" dxfId="28" priority="7"/>
  </conditionalFormatting>
  <conditionalFormatting sqref="P9:P86">
    <cfRule type="cellIs" dxfId="27" priority="4" operator="greaterThan">
      <formula>10</formula>
    </cfRule>
    <cfRule type="cellIs" dxfId="26" priority="5" operator="greaterThan">
      <formula>10</formula>
    </cfRule>
    <cfRule type="cellIs" dxfId="25" priority="6" operator="greaterThan">
      <formula>10</formula>
    </cfRule>
  </conditionalFormatting>
  <conditionalFormatting sqref="H9:K86">
    <cfRule type="cellIs" dxfId="24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91 AN2:AN7 X9:Y86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"/>
  <sheetViews>
    <sheetView workbookViewId="0">
      <pane ySplit="2" topLeftCell="A52" activePane="bottomLeft" state="frozen"/>
      <selection activeCell="P9" sqref="P9"/>
      <selection pane="bottomLeft" activeCell="P66" sqref="P66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" style="1" customWidth="1"/>
    <col min="5" max="5" width="12.25" style="1" customWidth="1"/>
    <col min="6" max="6" width="9.375" style="1" hidden="1" customWidth="1"/>
    <col min="7" max="7" width="11.37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1184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7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991</v>
      </c>
      <c r="Q3" s="106"/>
      <c r="R3" s="106"/>
      <c r="S3" s="106"/>
      <c r="T3" s="106"/>
      <c r="U3" s="106"/>
      <c r="V3" s="9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335</v>
      </c>
      <c r="H4" s="115"/>
      <c r="I4" s="115"/>
      <c r="J4" s="115"/>
      <c r="K4" s="115"/>
      <c r="L4" s="115"/>
      <c r="M4" s="115"/>
      <c r="N4" s="115"/>
      <c r="O4" s="115"/>
      <c r="P4" s="115" t="s">
        <v>555</v>
      </c>
      <c r="Q4" s="115"/>
      <c r="R4" s="115"/>
      <c r="S4" s="115"/>
      <c r="T4" s="115"/>
      <c r="U4" s="115"/>
      <c r="V4" s="95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9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3" t="s">
        <v>33</v>
      </c>
      <c r="N7" s="93" t="s">
        <v>34</v>
      </c>
      <c r="O7" s="103"/>
      <c r="P7" s="103"/>
      <c r="Q7" s="110"/>
      <c r="R7" s="103"/>
      <c r="S7" s="111"/>
      <c r="T7" s="110"/>
      <c r="U7" s="110"/>
      <c r="V7" s="89"/>
      <c r="X7" s="17"/>
      <c r="Y7" s="18" t="str">
        <f>+D3</f>
        <v>Các kỹ thuật lập trình</v>
      </c>
      <c r="Z7" s="19" t="str">
        <f>+P3</f>
        <v>Nhóm: D15-201_04</v>
      </c>
      <c r="AA7" s="20">
        <f>+$AJ$7+$AL$7+$AH$7</f>
        <v>80</v>
      </c>
      <c r="AB7" s="7">
        <f>COUNTIF($S$8:$S$107,"Khiển trách")</f>
        <v>0</v>
      </c>
      <c r="AC7" s="7">
        <f>COUNTIF($S$8:$S$107,"Cảnh cáo")</f>
        <v>0</v>
      </c>
      <c r="AD7" s="7">
        <f>COUNTIF($S$8:$S$107,"Đình chỉ thi")</f>
        <v>0</v>
      </c>
      <c r="AE7" s="21">
        <f>+($AB$7+$AC$7+$AD$7)/$AA$7*100%</f>
        <v>0</v>
      </c>
      <c r="AF7" s="7">
        <f>SUM(COUNTIF($S$8:$S$105,"Vắng"),COUNTIF($S$8:$S$105,"Vắng có phép"))</f>
        <v>0</v>
      </c>
      <c r="AG7" s="22">
        <f>+$AF$7/$AA$7</f>
        <v>0</v>
      </c>
      <c r="AH7" s="23">
        <f>COUNTIF($X$8:$X$105,"Thi lại")</f>
        <v>0</v>
      </c>
      <c r="AI7" s="22">
        <f>+$AH$7/$AA$7</f>
        <v>0</v>
      </c>
      <c r="AJ7" s="23">
        <f>COUNTIF($X$8:$X$106,"Học lại")</f>
        <v>2</v>
      </c>
      <c r="AK7" s="22">
        <f>+$AJ$7/$AA$7</f>
        <v>2.5000000000000001E-2</v>
      </c>
      <c r="AL7" s="7">
        <f>COUNTIF($X$9:$X$106,"Đạt")</f>
        <v>78</v>
      </c>
      <c r="AM7" s="21">
        <f>+$AL$7/$AA$7</f>
        <v>0.97499999999999998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10</v>
      </c>
      <c r="J8" s="84">
        <v>10</v>
      </c>
      <c r="K8" s="25"/>
      <c r="L8" s="26"/>
      <c r="M8" s="27"/>
      <c r="N8" s="27"/>
      <c r="O8" s="27"/>
      <c r="P8" s="28">
        <f>100-(H8+I8+J8+K8)</f>
        <v>70</v>
      </c>
      <c r="Q8" s="111"/>
      <c r="R8" s="29"/>
      <c r="S8" s="29"/>
      <c r="T8" s="111"/>
      <c r="U8" s="111"/>
      <c r="V8" s="89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7.25" customHeight="1" x14ac:dyDescent="0.25">
      <c r="B9" s="31">
        <v>1</v>
      </c>
      <c r="C9" s="32" t="s">
        <v>793</v>
      </c>
      <c r="D9" s="33" t="s">
        <v>140</v>
      </c>
      <c r="E9" s="34" t="s">
        <v>51</v>
      </c>
      <c r="F9" s="35" t="s">
        <v>794</v>
      </c>
      <c r="G9" s="32" t="s">
        <v>53</v>
      </c>
      <c r="H9" s="82">
        <v>8.5</v>
      </c>
      <c r="I9" s="82">
        <v>7.5</v>
      </c>
      <c r="J9" s="82">
        <v>8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72" si="0">ROUND(SUMPRODUCT(H9:P9,$H$8:$P$8)/100,1)</f>
        <v>7.3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88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8" t="s">
        <v>792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7.25" customHeight="1" x14ac:dyDescent="0.25">
      <c r="B10" s="44">
        <v>2</v>
      </c>
      <c r="C10" s="45" t="s">
        <v>795</v>
      </c>
      <c r="D10" s="46" t="s">
        <v>140</v>
      </c>
      <c r="E10" s="47" t="s">
        <v>51</v>
      </c>
      <c r="F10" s="48" t="s">
        <v>796</v>
      </c>
      <c r="G10" s="45" t="s">
        <v>102</v>
      </c>
      <c r="H10" s="83">
        <v>8.5</v>
      </c>
      <c r="I10" s="83">
        <v>6.5</v>
      </c>
      <c r="J10" s="83">
        <v>7</v>
      </c>
      <c r="K10" s="49" t="s">
        <v>36</v>
      </c>
      <c r="L10" s="50"/>
      <c r="M10" s="50"/>
      <c r="N10" s="50"/>
      <c r="O10" s="50"/>
      <c r="P10" s="80">
        <v>6</v>
      </c>
      <c r="Q10" s="51">
        <f t="shared" si="0"/>
        <v>6.4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792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7.25" customHeight="1" x14ac:dyDescent="0.25">
      <c r="B11" s="44">
        <v>3</v>
      </c>
      <c r="C11" s="45" t="s">
        <v>797</v>
      </c>
      <c r="D11" s="46" t="s">
        <v>798</v>
      </c>
      <c r="E11" s="47" t="s">
        <v>51</v>
      </c>
      <c r="F11" s="48" t="s">
        <v>799</v>
      </c>
      <c r="G11" s="45" t="s">
        <v>69</v>
      </c>
      <c r="H11" s="83">
        <v>9</v>
      </c>
      <c r="I11" s="83">
        <v>6</v>
      </c>
      <c r="J11" s="83">
        <v>6</v>
      </c>
      <c r="K11" s="49" t="s">
        <v>36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8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4" si="4">+IF(OR($H11=0,$I11=0,$J11=0,$K11=0),"Không đủ ĐKDT",IF(AND(P11=0,Q11&gt;=4),"Không đạt",""))</f>
        <v/>
      </c>
      <c r="U11" s="41" t="s">
        <v>792</v>
      </c>
      <c r="V11" s="71"/>
      <c r="W11" s="4"/>
      <c r="X11" s="43" t="str">
        <f t="shared" si="2"/>
        <v>Đạt</v>
      </c>
      <c r="Y11" s="43"/>
      <c r="Z11" s="55"/>
      <c r="AA11" s="55"/>
      <c r="AB11" s="94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7.25" customHeight="1" x14ac:dyDescent="0.25">
      <c r="B12" s="44">
        <v>4</v>
      </c>
      <c r="C12" s="45" t="s">
        <v>800</v>
      </c>
      <c r="D12" s="46" t="s">
        <v>801</v>
      </c>
      <c r="E12" s="47" t="s">
        <v>76</v>
      </c>
      <c r="F12" s="48" t="s">
        <v>802</v>
      </c>
      <c r="G12" s="45" t="s">
        <v>91</v>
      </c>
      <c r="H12" s="83">
        <v>9</v>
      </c>
      <c r="I12" s="83">
        <v>7.5</v>
      </c>
      <c r="J12" s="83">
        <v>7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7.3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792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7.25" customHeight="1" x14ac:dyDescent="0.25">
      <c r="B13" s="44">
        <v>5</v>
      </c>
      <c r="C13" s="45" t="s">
        <v>803</v>
      </c>
      <c r="D13" s="46" t="s">
        <v>804</v>
      </c>
      <c r="E13" s="47" t="s">
        <v>347</v>
      </c>
      <c r="F13" s="48" t="s">
        <v>177</v>
      </c>
      <c r="G13" s="45" t="s">
        <v>110</v>
      </c>
      <c r="H13" s="83">
        <v>8</v>
      </c>
      <c r="I13" s="83">
        <v>6.5</v>
      </c>
      <c r="J13" s="83">
        <v>7</v>
      </c>
      <c r="K13" s="49" t="s">
        <v>36</v>
      </c>
      <c r="L13" s="54"/>
      <c r="M13" s="54"/>
      <c r="N13" s="54"/>
      <c r="O13" s="54"/>
      <c r="P13" s="80">
        <v>6</v>
      </c>
      <c r="Q13" s="51">
        <f t="shared" si="0"/>
        <v>6.4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792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7.25" customHeight="1" x14ac:dyDescent="0.25">
      <c r="B14" s="44">
        <v>6</v>
      </c>
      <c r="C14" s="45" t="s">
        <v>805</v>
      </c>
      <c r="D14" s="46" t="s">
        <v>806</v>
      </c>
      <c r="E14" s="47" t="s">
        <v>807</v>
      </c>
      <c r="F14" s="48" t="s">
        <v>808</v>
      </c>
      <c r="G14" s="45" t="s">
        <v>53</v>
      </c>
      <c r="H14" s="83">
        <v>9</v>
      </c>
      <c r="I14" s="83">
        <v>6.5</v>
      </c>
      <c r="J14" s="83">
        <v>7</v>
      </c>
      <c r="K14" s="49" t="s">
        <v>36</v>
      </c>
      <c r="L14" s="54"/>
      <c r="M14" s="54"/>
      <c r="N14" s="54"/>
      <c r="O14" s="54"/>
      <c r="P14" s="80">
        <v>6</v>
      </c>
      <c r="Q14" s="51">
        <f t="shared" si="0"/>
        <v>6.5</v>
      </c>
      <c r="R14" s="52" t="str">
        <f t="shared" si="3"/>
        <v>C+</v>
      </c>
      <c r="S14" s="53" t="str">
        <f t="shared" si="1"/>
        <v>Trung bình</v>
      </c>
      <c r="T14" s="41" t="str">
        <f t="shared" si="4"/>
        <v/>
      </c>
      <c r="U14" s="41" t="s">
        <v>792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7.25" customHeight="1" x14ac:dyDescent="0.25">
      <c r="B15" s="44">
        <v>7</v>
      </c>
      <c r="C15" s="45" t="s">
        <v>809</v>
      </c>
      <c r="D15" s="46" t="s">
        <v>810</v>
      </c>
      <c r="E15" s="47" t="s">
        <v>811</v>
      </c>
      <c r="F15" s="48" t="s">
        <v>812</v>
      </c>
      <c r="G15" s="45" t="s">
        <v>403</v>
      </c>
      <c r="H15" s="83">
        <v>8.5</v>
      </c>
      <c r="I15" s="83">
        <v>7.5</v>
      </c>
      <c r="J15" s="83">
        <v>7</v>
      </c>
      <c r="K15" s="49" t="s">
        <v>36</v>
      </c>
      <c r="L15" s="54"/>
      <c r="M15" s="54"/>
      <c r="N15" s="54"/>
      <c r="O15" s="54"/>
      <c r="P15" s="80">
        <v>6</v>
      </c>
      <c r="Q15" s="51">
        <f t="shared" si="0"/>
        <v>6.5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792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7.25" customHeight="1" x14ac:dyDescent="0.25">
      <c r="B16" s="44">
        <v>8</v>
      </c>
      <c r="C16" s="45" t="s">
        <v>813</v>
      </c>
      <c r="D16" s="46" t="s">
        <v>628</v>
      </c>
      <c r="E16" s="47" t="s">
        <v>588</v>
      </c>
      <c r="F16" s="48" t="s">
        <v>814</v>
      </c>
      <c r="G16" s="45" t="s">
        <v>69</v>
      </c>
      <c r="H16" s="83">
        <v>9</v>
      </c>
      <c r="I16" s="83">
        <v>6.5</v>
      </c>
      <c r="J16" s="83">
        <v>6</v>
      </c>
      <c r="K16" s="49" t="s">
        <v>36</v>
      </c>
      <c r="L16" s="54"/>
      <c r="M16" s="54"/>
      <c r="N16" s="54"/>
      <c r="O16" s="54"/>
      <c r="P16" s="80">
        <v>6</v>
      </c>
      <c r="Q16" s="51">
        <f t="shared" si="0"/>
        <v>6.4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792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7.25" customHeight="1" x14ac:dyDescent="0.25">
      <c r="B17" s="44">
        <v>9</v>
      </c>
      <c r="C17" s="45" t="s">
        <v>815</v>
      </c>
      <c r="D17" s="46" t="s">
        <v>816</v>
      </c>
      <c r="E17" s="47" t="s">
        <v>588</v>
      </c>
      <c r="F17" s="48" t="s">
        <v>817</v>
      </c>
      <c r="G17" s="45" t="s">
        <v>91</v>
      </c>
      <c r="H17" s="83">
        <v>9</v>
      </c>
      <c r="I17" s="83">
        <v>7</v>
      </c>
      <c r="J17" s="83">
        <v>7</v>
      </c>
      <c r="K17" s="49" t="s">
        <v>36</v>
      </c>
      <c r="L17" s="54"/>
      <c r="M17" s="54"/>
      <c r="N17" s="54"/>
      <c r="O17" s="54"/>
      <c r="P17" s="80">
        <v>6</v>
      </c>
      <c r="Q17" s="51">
        <f t="shared" si="0"/>
        <v>6.5</v>
      </c>
      <c r="R17" s="52" t="str">
        <f t="shared" si="3"/>
        <v>C+</v>
      </c>
      <c r="S17" s="53" t="str">
        <f t="shared" si="1"/>
        <v>Trung bình</v>
      </c>
      <c r="T17" s="41" t="str">
        <f t="shared" si="4"/>
        <v/>
      </c>
      <c r="U17" s="41" t="s">
        <v>792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7.25" customHeight="1" x14ac:dyDescent="0.25">
      <c r="B18" s="44">
        <v>10</v>
      </c>
      <c r="C18" s="45" t="s">
        <v>818</v>
      </c>
      <c r="D18" s="46" t="s">
        <v>231</v>
      </c>
      <c r="E18" s="47" t="s">
        <v>89</v>
      </c>
      <c r="F18" s="48" t="s">
        <v>126</v>
      </c>
      <c r="G18" s="45" t="s">
        <v>69</v>
      </c>
      <c r="H18" s="83">
        <v>7</v>
      </c>
      <c r="I18" s="83">
        <v>7.5</v>
      </c>
      <c r="J18" s="83">
        <v>6</v>
      </c>
      <c r="K18" s="49" t="s">
        <v>36</v>
      </c>
      <c r="L18" s="54"/>
      <c r="M18" s="54"/>
      <c r="N18" s="54"/>
      <c r="O18" s="54"/>
      <c r="P18" s="80">
        <v>6</v>
      </c>
      <c r="Q18" s="51">
        <f t="shared" si="0"/>
        <v>6.3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792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7.25" customHeight="1" x14ac:dyDescent="0.25">
      <c r="B19" s="44">
        <v>11</v>
      </c>
      <c r="C19" s="45" t="s">
        <v>819</v>
      </c>
      <c r="D19" s="46" t="s">
        <v>820</v>
      </c>
      <c r="E19" s="47" t="s">
        <v>89</v>
      </c>
      <c r="F19" s="48" t="s">
        <v>821</v>
      </c>
      <c r="G19" s="45" t="s">
        <v>91</v>
      </c>
      <c r="H19" s="83">
        <v>9</v>
      </c>
      <c r="I19" s="83">
        <v>7</v>
      </c>
      <c r="J19" s="83">
        <v>7</v>
      </c>
      <c r="K19" s="49" t="s">
        <v>36</v>
      </c>
      <c r="L19" s="54"/>
      <c r="M19" s="54"/>
      <c r="N19" s="54"/>
      <c r="O19" s="54"/>
      <c r="P19" s="80">
        <v>6</v>
      </c>
      <c r="Q19" s="51">
        <f t="shared" si="0"/>
        <v>6.5</v>
      </c>
      <c r="R19" s="52" t="str">
        <f t="shared" si="3"/>
        <v>C+</v>
      </c>
      <c r="S19" s="53" t="str">
        <f t="shared" si="1"/>
        <v>Trung bình</v>
      </c>
      <c r="T19" s="41" t="str">
        <f t="shared" si="4"/>
        <v/>
      </c>
      <c r="U19" s="41" t="s">
        <v>792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7.25" customHeight="1" x14ac:dyDescent="0.25">
      <c r="B20" s="44">
        <v>12</v>
      </c>
      <c r="C20" s="45" t="s">
        <v>822</v>
      </c>
      <c r="D20" s="46" t="s">
        <v>823</v>
      </c>
      <c r="E20" s="47" t="s">
        <v>89</v>
      </c>
      <c r="F20" s="48" t="s">
        <v>824</v>
      </c>
      <c r="G20" s="45" t="s">
        <v>110</v>
      </c>
      <c r="H20" s="83">
        <v>6</v>
      </c>
      <c r="I20" s="83">
        <v>0</v>
      </c>
      <c r="J20" s="83">
        <v>2</v>
      </c>
      <c r="K20" s="49" t="s">
        <v>36</v>
      </c>
      <c r="L20" s="54"/>
      <c r="M20" s="54"/>
      <c r="N20" s="54"/>
      <c r="O20" s="54"/>
      <c r="P20" s="80" t="s">
        <v>36</v>
      </c>
      <c r="Q20" s="51">
        <f t="shared" si="0"/>
        <v>0.8</v>
      </c>
      <c r="R20" s="52" t="str">
        <f t="shared" si="3"/>
        <v>F</v>
      </c>
      <c r="S20" s="53" t="str">
        <f t="shared" si="1"/>
        <v>Kém</v>
      </c>
      <c r="T20" s="41" t="str">
        <f t="shared" si="4"/>
        <v>Không đủ ĐKDT</v>
      </c>
      <c r="U20" s="41" t="s">
        <v>792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7.25" customHeight="1" x14ac:dyDescent="0.25">
      <c r="B21" s="44">
        <v>13</v>
      </c>
      <c r="C21" s="45" t="s">
        <v>825</v>
      </c>
      <c r="D21" s="46" t="s">
        <v>223</v>
      </c>
      <c r="E21" s="47" t="s">
        <v>104</v>
      </c>
      <c r="F21" s="48" t="s">
        <v>826</v>
      </c>
      <c r="G21" s="45" t="s">
        <v>403</v>
      </c>
      <c r="H21" s="83">
        <v>8</v>
      </c>
      <c r="I21" s="83">
        <v>5.5</v>
      </c>
      <c r="J21" s="83">
        <v>8</v>
      </c>
      <c r="K21" s="49" t="s">
        <v>36</v>
      </c>
      <c r="L21" s="54"/>
      <c r="M21" s="54"/>
      <c r="N21" s="54"/>
      <c r="O21" s="54"/>
      <c r="P21" s="80">
        <v>6</v>
      </c>
      <c r="Q21" s="51">
        <f t="shared" si="0"/>
        <v>6.4</v>
      </c>
      <c r="R21" s="52" t="str">
        <f t="shared" si="3"/>
        <v>C</v>
      </c>
      <c r="S21" s="53" t="str">
        <f t="shared" si="1"/>
        <v>Trung bình</v>
      </c>
      <c r="T21" s="41" t="str">
        <f t="shared" si="4"/>
        <v/>
      </c>
      <c r="U21" s="41" t="s">
        <v>792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7.25" customHeight="1" x14ac:dyDescent="0.25">
      <c r="B22" s="44">
        <v>14</v>
      </c>
      <c r="C22" s="45" t="s">
        <v>827</v>
      </c>
      <c r="D22" s="46" t="s">
        <v>828</v>
      </c>
      <c r="E22" s="47" t="s">
        <v>601</v>
      </c>
      <c r="F22" s="48" t="s">
        <v>713</v>
      </c>
      <c r="G22" s="45" t="s">
        <v>78</v>
      </c>
      <c r="H22" s="83">
        <v>8.5</v>
      </c>
      <c r="I22" s="83">
        <v>6.5</v>
      </c>
      <c r="J22" s="83">
        <v>7</v>
      </c>
      <c r="K22" s="49" t="s">
        <v>36</v>
      </c>
      <c r="L22" s="54"/>
      <c r="M22" s="54"/>
      <c r="N22" s="54"/>
      <c r="O22" s="54"/>
      <c r="P22" s="80">
        <v>6</v>
      </c>
      <c r="Q22" s="51">
        <f t="shared" si="0"/>
        <v>6.4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792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7.25" customHeight="1" x14ac:dyDescent="0.25">
      <c r="B23" s="44">
        <v>15</v>
      </c>
      <c r="C23" s="45" t="s">
        <v>829</v>
      </c>
      <c r="D23" s="46" t="s">
        <v>830</v>
      </c>
      <c r="E23" s="47" t="s">
        <v>601</v>
      </c>
      <c r="F23" s="48" t="s">
        <v>831</v>
      </c>
      <c r="G23" s="45" t="s">
        <v>65</v>
      </c>
      <c r="H23" s="83">
        <v>8.5</v>
      </c>
      <c r="I23" s="83">
        <v>7</v>
      </c>
      <c r="J23" s="83">
        <v>7</v>
      </c>
      <c r="K23" s="49" t="s">
        <v>36</v>
      </c>
      <c r="L23" s="54"/>
      <c r="M23" s="54"/>
      <c r="N23" s="54"/>
      <c r="O23" s="54"/>
      <c r="P23" s="80">
        <v>6</v>
      </c>
      <c r="Q23" s="51">
        <f t="shared" si="0"/>
        <v>6.5</v>
      </c>
      <c r="R23" s="52" t="str">
        <f t="shared" si="3"/>
        <v>C+</v>
      </c>
      <c r="S23" s="53" t="str">
        <f t="shared" si="1"/>
        <v>Trung bình</v>
      </c>
      <c r="T23" s="41" t="str">
        <f t="shared" si="4"/>
        <v/>
      </c>
      <c r="U23" s="41" t="s">
        <v>792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7.25" customHeight="1" x14ac:dyDescent="0.25">
      <c r="B24" s="44">
        <v>16</v>
      </c>
      <c r="C24" s="45" t="s">
        <v>832</v>
      </c>
      <c r="D24" s="46" t="s">
        <v>223</v>
      </c>
      <c r="E24" s="47" t="s">
        <v>833</v>
      </c>
      <c r="F24" s="48" t="s">
        <v>283</v>
      </c>
      <c r="G24" s="45" t="s">
        <v>78</v>
      </c>
      <c r="H24" s="83">
        <v>8.5</v>
      </c>
      <c r="I24" s="83">
        <v>6.5</v>
      </c>
      <c r="J24" s="83">
        <v>7</v>
      </c>
      <c r="K24" s="49" t="s">
        <v>36</v>
      </c>
      <c r="L24" s="54"/>
      <c r="M24" s="54"/>
      <c r="N24" s="54"/>
      <c r="O24" s="54"/>
      <c r="P24" s="80">
        <v>6</v>
      </c>
      <c r="Q24" s="51">
        <f t="shared" si="0"/>
        <v>6.4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792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7.25" customHeight="1" x14ac:dyDescent="0.25">
      <c r="B25" s="44">
        <v>17</v>
      </c>
      <c r="C25" s="45" t="s">
        <v>834</v>
      </c>
      <c r="D25" s="46" t="s">
        <v>835</v>
      </c>
      <c r="E25" s="47" t="s">
        <v>608</v>
      </c>
      <c r="F25" s="48" t="s">
        <v>836</v>
      </c>
      <c r="G25" s="45" t="s">
        <v>91</v>
      </c>
      <c r="H25" s="83">
        <v>7</v>
      </c>
      <c r="I25" s="83">
        <v>8</v>
      </c>
      <c r="J25" s="83">
        <v>7</v>
      </c>
      <c r="K25" s="49" t="s">
        <v>36</v>
      </c>
      <c r="L25" s="54"/>
      <c r="M25" s="54"/>
      <c r="N25" s="54"/>
      <c r="O25" s="54"/>
      <c r="P25" s="80">
        <v>6</v>
      </c>
      <c r="Q25" s="51">
        <f t="shared" si="0"/>
        <v>6.4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792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7.25" customHeight="1" x14ac:dyDescent="0.25">
      <c r="B26" s="44">
        <v>18</v>
      </c>
      <c r="C26" s="45" t="s">
        <v>837</v>
      </c>
      <c r="D26" s="46" t="s">
        <v>838</v>
      </c>
      <c r="E26" s="47" t="s">
        <v>119</v>
      </c>
      <c r="F26" s="48" t="s">
        <v>138</v>
      </c>
      <c r="G26" s="45" t="s">
        <v>102</v>
      </c>
      <c r="H26" s="83">
        <v>9</v>
      </c>
      <c r="I26" s="83">
        <v>7</v>
      </c>
      <c r="J26" s="83">
        <v>9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7.4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792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7.25" customHeight="1" x14ac:dyDescent="0.25">
      <c r="B27" s="44">
        <v>19</v>
      </c>
      <c r="C27" s="45" t="s">
        <v>839</v>
      </c>
      <c r="D27" s="46" t="s">
        <v>840</v>
      </c>
      <c r="E27" s="47" t="s">
        <v>129</v>
      </c>
      <c r="F27" s="48" t="s">
        <v>841</v>
      </c>
      <c r="G27" s="45" t="s">
        <v>78</v>
      </c>
      <c r="H27" s="83">
        <v>9</v>
      </c>
      <c r="I27" s="83">
        <v>6.5</v>
      </c>
      <c r="J27" s="83">
        <v>8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6.6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792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7.25" customHeight="1" x14ac:dyDescent="0.25">
      <c r="B28" s="44">
        <v>20</v>
      </c>
      <c r="C28" s="45" t="s">
        <v>842</v>
      </c>
      <c r="D28" s="46" t="s">
        <v>843</v>
      </c>
      <c r="E28" s="47" t="s">
        <v>129</v>
      </c>
      <c r="F28" s="48" t="s">
        <v>844</v>
      </c>
      <c r="G28" s="45" t="s">
        <v>69</v>
      </c>
      <c r="H28" s="83">
        <v>9</v>
      </c>
      <c r="I28" s="83">
        <v>7</v>
      </c>
      <c r="J28" s="83">
        <v>7</v>
      </c>
      <c r="K28" s="49" t="s">
        <v>36</v>
      </c>
      <c r="L28" s="54"/>
      <c r="M28" s="54"/>
      <c r="N28" s="54"/>
      <c r="O28" s="54"/>
      <c r="P28" s="80">
        <v>6</v>
      </c>
      <c r="Q28" s="51">
        <f t="shared" si="0"/>
        <v>6.5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792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7.25" customHeight="1" x14ac:dyDescent="0.25">
      <c r="B29" s="44">
        <v>21</v>
      </c>
      <c r="C29" s="45" t="s">
        <v>845</v>
      </c>
      <c r="D29" s="46" t="s">
        <v>846</v>
      </c>
      <c r="E29" s="47" t="s">
        <v>847</v>
      </c>
      <c r="F29" s="48" t="s">
        <v>848</v>
      </c>
      <c r="G29" s="45" t="s">
        <v>53</v>
      </c>
      <c r="H29" s="83">
        <v>9</v>
      </c>
      <c r="I29" s="83">
        <v>7.5</v>
      </c>
      <c r="J29" s="83">
        <v>8</v>
      </c>
      <c r="K29" s="49" t="s">
        <v>36</v>
      </c>
      <c r="L29" s="54"/>
      <c r="M29" s="54"/>
      <c r="N29" s="54"/>
      <c r="O29" s="54"/>
      <c r="P29" s="80">
        <v>6</v>
      </c>
      <c r="Q29" s="51">
        <f t="shared" si="0"/>
        <v>6.7</v>
      </c>
      <c r="R29" s="52" t="str">
        <f t="shared" si="3"/>
        <v>C+</v>
      </c>
      <c r="S29" s="53" t="str">
        <f t="shared" si="1"/>
        <v>Trung bình</v>
      </c>
      <c r="T29" s="41" t="str">
        <f t="shared" si="4"/>
        <v/>
      </c>
      <c r="U29" s="41" t="s">
        <v>792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7.25" customHeight="1" x14ac:dyDescent="0.25">
      <c r="B30" s="44">
        <v>22</v>
      </c>
      <c r="C30" s="45" t="s">
        <v>849</v>
      </c>
      <c r="D30" s="46" t="s">
        <v>850</v>
      </c>
      <c r="E30" s="47" t="s">
        <v>379</v>
      </c>
      <c r="F30" s="48" t="s">
        <v>851</v>
      </c>
      <c r="G30" s="45" t="s">
        <v>91</v>
      </c>
      <c r="H30" s="83">
        <v>8.5</v>
      </c>
      <c r="I30" s="83">
        <v>6.5</v>
      </c>
      <c r="J30" s="83">
        <v>6</v>
      </c>
      <c r="K30" s="49" t="s">
        <v>36</v>
      </c>
      <c r="L30" s="54"/>
      <c r="M30" s="54"/>
      <c r="N30" s="54"/>
      <c r="O30" s="54"/>
      <c r="P30" s="80">
        <v>6</v>
      </c>
      <c r="Q30" s="51">
        <f t="shared" si="0"/>
        <v>6.3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792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7.25" customHeight="1" x14ac:dyDescent="0.25">
      <c r="B31" s="44">
        <v>23</v>
      </c>
      <c r="C31" s="45" t="s">
        <v>852</v>
      </c>
      <c r="D31" s="46" t="s">
        <v>853</v>
      </c>
      <c r="E31" s="47" t="s">
        <v>389</v>
      </c>
      <c r="F31" s="48" t="s">
        <v>138</v>
      </c>
      <c r="G31" s="45" t="s">
        <v>65</v>
      </c>
      <c r="H31" s="83">
        <v>9</v>
      </c>
      <c r="I31" s="83">
        <v>6.5</v>
      </c>
      <c r="J31" s="83">
        <v>8</v>
      </c>
      <c r="K31" s="49" t="s">
        <v>36</v>
      </c>
      <c r="L31" s="54"/>
      <c r="M31" s="54"/>
      <c r="N31" s="54"/>
      <c r="O31" s="54"/>
      <c r="P31" s="80">
        <v>6</v>
      </c>
      <c r="Q31" s="51">
        <f t="shared" si="0"/>
        <v>6.6</v>
      </c>
      <c r="R31" s="52" t="str">
        <f t="shared" si="3"/>
        <v>C+</v>
      </c>
      <c r="S31" s="53" t="str">
        <f t="shared" si="1"/>
        <v>Trung bình</v>
      </c>
      <c r="T31" s="41" t="str">
        <f t="shared" si="4"/>
        <v/>
      </c>
      <c r="U31" s="41" t="s">
        <v>792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7.25" customHeight="1" x14ac:dyDescent="0.25">
      <c r="B32" s="44">
        <v>24</v>
      </c>
      <c r="C32" s="45" t="s">
        <v>854</v>
      </c>
      <c r="D32" s="46" t="s">
        <v>855</v>
      </c>
      <c r="E32" s="47" t="s">
        <v>389</v>
      </c>
      <c r="F32" s="48" t="s">
        <v>498</v>
      </c>
      <c r="G32" s="45" t="s">
        <v>69</v>
      </c>
      <c r="H32" s="83">
        <v>9</v>
      </c>
      <c r="I32" s="83">
        <v>7.5</v>
      </c>
      <c r="J32" s="83">
        <v>7</v>
      </c>
      <c r="K32" s="49" t="s">
        <v>36</v>
      </c>
      <c r="L32" s="54"/>
      <c r="M32" s="54"/>
      <c r="N32" s="54"/>
      <c r="O32" s="54"/>
      <c r="P32" s="80">
        <v>6</v>
      </c>
      <c r="Q32" s="51">
        <f t="shared" si="0"/>
        <v>6.6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792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7.25" customHeight="1" x14ac:dyDescent="0.25">
      <c r="B33" s="44">
        <v>25</v>
      </c>
      <c r="C33" s="45" t="s">
        <v>856</v>
      </c>
      <c r="D33" s="46" t="s">
        <v>738</v>
      </c>
      <c r="E33" s="47" t="s">
        <v>857</v>
      </c>
      <c r="F33" s="48" t="s">
        <v>858</v>
      </c>
      <c r="G33" s="45" t="s">
        <v>78</v>
      </c>
      <c r="H33" s="83">
        <v>9</v>
      </c>
      <c r="I33" s="83">
        <v>6.5</v>
      </c>
      <c r="J33" s="83">
        <v>8</v>
      </c>
      <c r="K33" s="49" t="s">
        <v>36</v>
      </c>
      <c r="L33" s="54"/>
      <c r="M33" s="54"/>
      <c r="N33" s="54"/>
      <c r="O33" s="54"/>
      <c r="P33" s="80">
        <v>6</v>
      </c>
      <c r="Q33" s="51">
        <f t="shared" si="0"/>
        <v>6.6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792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7.25" customHeight="1" x14ac:dyDescent="0.25">
      <c r="B34" s="44">
        <v>26</v>
      </c>
      <c r="C34" s="45" t="s">
        <v>859</v>
      </c>
      <c r="D34" s="46" t="s">
        <v>860</v>
      </c>
      <c r="E34" s="47" t="s">
        <v>137</v>
      </c>
      <c r="F34" s="48" t="s">
        <v>861</v>
      </c>
      <c r="G34" s="45" t="s">
        <v>53</v>
      </c>
      <c r="H34" s="83">
        <v>8.5</v>
      </c>
      <c r="I34" s="83">
        <v>7</v>
      </c>
      <c r="J34" s="83">
        <v>8</v>
      </c>
      <c r="K34" s="49" t="s">
        <v>36</v>
      </c>
      <c r="L34" s="54"/>
      <c r="M34" s="54"/>
      <c r="N34" s="54"/>
      <c r="O34" s="54"/>
      <c r="P34" s="80">
        <v>6</v>
      </c>
      <c r="Q34" s="51">
        <f t="shared" si="0"/>
        <v>6.6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792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7.25" customHeight="1" x14ac:dyDescent="0.25">
      <c r="B35" s="44">
        <v>27</v>
      </c>
      <c r="C35" s="45" t="s">
        <v>862</v>
      </c>
      <c r="D35" s="46" t="s">
        <v>863</v>
      </c>
      <c r="E35" s="47" t="s">
        <v>137</v>
      </c>
      <c r="F35" s="48" t="s">
        <v>561</v>
      </c>
      <c r="G35" s="45" t="s">
        <v>57</v>
      </c>
      <c r="H35" s="83">
        <v>8.5</v>
      </c>
      <c r="I35" s="83">
        <v>6</v>
      </c>
      <c r="J35" s="83">
        <v>7</v>
      </c>
      <c r="K35" s="49" t="s">
        <v>36</v>
      </c>
      <c r="L35" s="54"/>
      <c r="M35" s="54"/>
      <c r="N35" s="54"/>
      <c r="O35" s="54"/>
      <c r="P35" s="80">
        <v>6</v>
      </c>
      <c r="Q35" s="51">
        <f t="shared" si="0"/>
        <v>6.4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792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7.25" customHeight="1" x14ac:dyDescent="0.25">
      <c r="B36" s="44">
        <v>28</v>
      </c>
      <c r="C36" s="45" t="s">
        <v>864</v>
      </c>
      <c r="D36" s="46" t="s">
        <v>865</v>
      </c>
      <c r="E36" s="47" t="s">
        <v>137</v>
      </c>
      <c r="F36" s="48" t="s">
        <v>866</v>
      </c>
      <c r="G36" s="45" t="s">
        <v>91</v>
      </c>
      <c r="H36" s="83">
        <v>8.5</v>
      </c>
      <c r="I36" s="83">
        <v>8</v>
      </c>
      <c r="J36" s="83">
        <v>7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7.3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792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7.25" customHeight="1" x14ac:dyDescent="0.25">
      <c r="B37" s="44">
        <v>29</v>
      </c>
      <c r="C37" s="45" t="s">
        <v>867</v>
      </c>
      <c r="D37" s="46" t="s">
        <v>212</v>
      </c>
      <c r="E37" s="47" t="s">
        <v>145</v>
      </c>
      <c r="F37" s="48" t="s">
        <v>868</v>
      </c>
      <c r="G37" s="45" t="s">
        <v>69</v>
      </c>
      <c r="H37" s="83">
        <v>8.5</v>
      </c>
      <c r="I37" s="83">
        <v>6</v>
      </c>
      <c r="J37" s="83">
        <v>7</v>
      </c>
      <c r="K37" s="49" t="s">
        <v>36</v>
      </c>
      <c r="L37" s="54"/>
      <c r="M37" s="54"/>
      <c r="N37" s="54"/>
      <c r="O37" s="54"/>
      <c r="P37" s="80">
        <v>6</v>
      </c>
      <c r="Q37" s="51">
        <f t="shared" si="0"/>
        <v>6.4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792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7.25" customHeight="1" x14ac:dyDescent="0.25">
      <c r="B38" s="44">
        <v>30</v>
      </c>
      <c r="C38" s="45" t="s">
        <v>869</v>
      </c>
      <c r="D38" s="46" t="s">
        <v>778</v>
      </c>
      <c r="E38" s="47" t="s">
        <v>145</v>
      </c>
      <c r="F38" s="48" t="s">
        <v>870</v>
      </c>
      <c r="G38" s="45" t="s">
        <v>110</v>
      </c>
      <c r="H38" s="83">
        <v>8.5</v>
      </c>
      <c r="I38" s="83">
        <v>6.5</v>
      </c>
      <c r="J38" s="83">
        <v>7</v>
      </c>
      <c r="K38" s="49" t="s">
        <v>36</v>
      </c>
      <c r="L38" s="54"/>
      <c r="M38" s="54"/>
      <c r="N38" s="54"/>
      <c r="O38" s="54"/>
      <c r="P38" s="80">
        <v>6</v>
      </c>
      <c r="Q38" s="51">
        <f t="shared" si="0"/>
        <v>6.4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792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7.25" customHeight="1" x14ac:dyDescent="0.25">
      <c r="B39" s="44">
        <v>31</v>
      </c>
      <c r="C39" s="45" t="s">
        <v>871</v>
      </c>
      <c r="D39" s="46" t="s">
        <v>519</v>
      </c>
      <c r="E39" s="47" t="s">
        <v>164</v>
      </c>
      <c r="F39" s="48" t="s">
        <v>589</v>
      </c>
      <c r="G39" s="45" t="s">
        <v>110</v>
      </c>
      <c r="H39" s="83">
        <v>7.5</v>
      </c>
      <c r="I39" s="83">
        <v>6.5</v>
      </c>
      <c r="J39" s="83">
        <v>7</v>
      </c>
      <c r="K39" s="49" t="s">
        <v>36</v>
      </c>
      <c r="L39" s="54"/>
      <c r="M39" s="54"/>
      <c r="N39" s="54"/>
      <c r="O39" s="54"/>
      <c r="P39" s="80">
        <v>6</v>
      </c>
      <c r="Q39" s="51">
        <f t="shared" si="0"/>
        <v>6.3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792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7.25" customHeight="1" x14ac:dyDescent="0.25">
      <c r="B40" s="44">
        <v>32</v>
      </c>
      <c r="C40" s="45" t="s">
        <v>872</v>
      </c>
      <c r="D40" s="46" t="s">
        <v>873</v>
      </c>
      <c r="E40" s="47" t="s">
        <v>180</v>
      </c>
      <c r="F40" s="48" t="s">
        <v>733</v>
      </c>
      <c r="G40" s="45" t="s">
        <v>69</v>
      </c>
      <c r="H40" s="83">
        <v>6</v>
      </c>
      <c r="I40" s="83">
        <v>5</v>
      </c>
      <c r="J40" s="83">
        <v>7</v>
      </c>
      <c r="K40" s="49" t="s">
        <v>36</v>
      </c>
      <c r="L40" s="54"/>
      <c r="M40" s="54"/>
      <c r="N40" s="54"/>
      <c r="O40" s="54"/>
      <c r="P40" s="80">
        <v>6</v>
      </c>
      <c r="Q40" s="51">
        <f t="shared" si="0"/>
        <v>6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792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7.25" customHeight="1" x14ac:dyDescent="0.25">
      <c r="B41" s="44">
        <v>33</v>
      </c>
      <c r="C41" s="45" t="s">
        <v>874</v>
      </c>
      <c r="D41" s="46" t="s">
        <v>59</v>
      </c>
      <c r="E41" s="47" t="s">
        <v>180</v>
      </c>
      <c r="F41" s="48" t="s">
        <v>309</v>
      </c>
      <c r="G41" s="45" t="s">
        <v>91</v>
      </c>
      <c r="H41" s="83">
        <v>8.5</v>
      </c>
      <c r="I41" s="83">
        <v>7.5</v>
      </c>
      <c r="J41" s="83">
        <v>7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7.2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792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7.25" customHeight="1" x14ac:dyDescent="0.25">
      <c r="B42" s="44">
        <v>34</v>
      </c>
      <c r="C42" s="45" t="s">
        <v>875</v>
      </c>
      <c r="D42" s="46" t="s">
        <v>59</v>
      </c>
      <c r="E42" s="47" t="s">
        <v>180</v>
      </c>
      <c r="F42" s="48" t="s">
        <v>534</v>
      </c>
      <c r="G42" s="45" t="s">
        <v>110</v>
      </c>
      <c r="H42" s="83">
        <v>9</v>
      </c>
      <c r="I42" s="83">
        <v>6.5</v>
      </c>
      <c r="J42" s="83">
        <v>7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7.2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792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7.25" customHeight="1" x14ac:dyDescent="0.25">
      <c r="B43" s="44">
        <v>35</v>
      </c>
      <c r="C43" s="45" t="s">
        <v>876</v>
      </c>
      <c r="D43" s="46" t="s">
        <v>877</v>
      </c>
      <c r="E43" s="47" t="s">
        <v>180</v>
      </c>
      <c r="F43" s="48" t="s">
        <v>170</v>
      </c>
      <c r="G43" s="45" t="s">
        <v>78</v>
      </c>
      <c r="H43" s="83">
        <v>9</v>
      </c>
      <c r="I43" s="83">
        <v>6</v>
      </c>
      <c r="J43" s="83">
        <v>8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7.2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792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7.25" customHeight="1" x14ac:dyDescent="0.25">
      <c r="B44" s="44">
        <v>36</v>
      </c>
      <c r="C44" s="45" t="s">
        <v>878</v>
      </c>
      <c r="D44" s="46" t="s">
        <v>879</v>
      </c>
      <c r="E44" s="47" t="s">
        <v>418</v>
      </c>
      <c r="F44" s="48" t="s">
        <v>527</v>
      </c>
      <c r="G44" s="45" t="s">
        <v>65</v>
      </c>
      <c r="H44" s="83">
        <v>9</v>
      </c>
      <c r="I44" s="83">
        <v>7</v>
      </c>
      <c r="J44" s="83">
        <v>7</v>
      </c>
      <c r="K44" s="49" t="s">
        <v>36</v>
      </c>
      <c r="L44" s="54"/>
      <c r="M44" s="54"/>
      <c r="N44" s="54"/>
      <c r="O44" s="54"/>
      <c r="P44" s="80">
        <v>6</v>
      </c>
      <c r="Q44" s="51">
        <f t="shared" si="0"/>
        <v>6.5</v>
      </c>
      <c r="R44" s="52" t="str">
        <f t="shared" si="3"/>
        <v>C+</v>
      </c>
      <c r="S44" s="53" t="str">
        <f t="shared" si="1"/>
        <v>Trung bình</v>
      </c>
      <c r="T44" s="41" t="str">
        <f t="shared" si="4"/>
        <v/>
      </c>
      <c r="U44" s="41" t="s">
        <v>792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7.25" customHeight="1" x14ac:dyDescent="0.25">
      <c r="B45" s="44">
        <v>37</v>
      </c>
      <c r="C45" s="45" t="s">
        <v>880</v>
      </c>
      <c r="D45" s="46" t="s">
        <v>881</v>
      </c>
      <c r="E45" s="47" t="s">
        <v>190</v>
      </c>
      <c r="F45" s="48" t="s">
        <v>882</v>
      </c>
      <c r="G45" s="45" t="s">
        <v>102</v>
      </c>
      <c r="H45" s="83">
        <v>9</v>
      </c>
      <c r="I45" s="83">
        <v>7</v>
      </c>
      <c r="J45" s="83">
        <v>8</v>
      </c>
      <c r="K45" s="49" t="s">
        <v>36</v>
      </c>
      <c r="L45" s="54"/>
      <c r="M45" s="54"/>
      <c r="N45" s="54"/>
      <c r="O45" s="54"/>
      <c r="P45" s="80">
        <v>6</v>
      </c>
      <c r="Q45" s="51">
        <f t="shared" si="0"/>
        <v>6.6</v>
      </c>
      <c r="R45" s="52" t="str">
        <f t="shared" si="3"/>
        <v>C+</v>
      </c>
      <c r="S45" s="53" t="str">
        <f t="shared" si="1"/>
        <v>Trung bình</v>
      </c>
      <c r="T45" s="41" t="str">
        <f t="shared" si="4"/>
        <v/>
      </c>
      <c r="U45" s="41" t="s">
        <v>792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7.25" customHeight="1" x14ac:dyDescent="0.25">
      <c r="B46" s="44">
        <v>38</v>
      </c>
      <c r="C46" s="45" t="s">
        <v>883</v>
      </c>
      <c r="D46" s="46" t="s">
        <v>884</v>
      </c>
      <c r="E46" s="47" t="s">
        <v>190</v>
      </c>
      <c r="F46" s="48" t="s">
        <v>130</v>
      </c>
      <c r="G46" s="45" t="s">
        <v>57</v>
      </c>
      <c r="H46" s="83">
        <v>9</v>
      </c>
      <c r="I46" s="83">
        <v>6.5</v>
      </c>
      <c r="J46" s="83">
        <v>7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7.2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792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7.25" customHeight="1" x14ac:dyDescent="0.25">
      <c r="B47" s="44">
        <v>39</v>
      </c>
      <c r="C47" s="45" t="s">
        <v>885</v>
      </c>
      <c r="D47" s="46" t="s">
        <v>886</v>
      </c>
      <c r="E47" s="47" t="s">
        <v>197</v>
      </c>
      <c r="F47" s="48" t="s">
        <v>887</v>
      </c>
      <c r="G47" s="45" t="s">
        <v>102</v>
      </c>
      <c r="H47" s="83">
        <v>9</v>
      </c>
      <c r="I47" s="83">
        <v>7</v>
      </c>
      <c r="J47" s="83">
        <v>6</v>
      </c>
      <c r="K47" s="49" t="s">
        <v>36</v>
      </c>
      <c r="L47" s="54"/>
      <c r="M47" s="54"/>
      <c r="N47" s="54"/>
      <c r="O47" s="54"/>
      <c r="P47" s="80">
        <v>7</v>
      </c>
      <c r="Q47" s="51">
        <f t="shared" si="0"/>
        <v>7.1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792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7.25" customHeight="1" x14ac:dyDescent="0.25">
      <c r="B48" s="44">
        <v>40</v>
      </c>
      <c r="C48" s="45" t="s">
        <v>888</v>
      </c>
      <c r="D48" s="46" t="s">
        <v>889</v>
      </c>
      <c r="E48" s="47" t="s">
        <v>197</v>
      </c>
      <c r="F48" s="48" t="s">
        <v>890</v>
      </c>
      <c r="G48" s="45" t="s">
        <v>53</v>
      </c>
      <c r="H48" s="83">
        <v>9</v>
      </c>
      <c r="I48" s="83">
        <v>7</v>
      </c>
      <c r="J48" s="83">
        <v>7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7.2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792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7.25" customHeight="1" x14ac:dyDescent="0.25">
      <c r="B49" s="44">
        <v>41</v>
      </c>
      <c r="C49" s="45" t="s">
        <v>891</v>
      </c>
      <c r="D49" s="46" t="s">
        <v>892</v>
      </c>
      <c r="E49" s="47" t="s">
        <v>447</v>
      </c>
      <c r="F49" s="48" t="s">
        <v>723</v>
      </c>
      <c r="G49" s="45" t="s">
        <v>102</v>
      </c>
      <c r="H49" s="83">
        <v>9</v>
      </c>
      <c r="I49" s="83">
        <v>5.5</v>
      </c>
      <c r="J49" s="83">
        <v>7</v>
      </c>
      <c r="K49" s="49" t="s">
        <v>36</v>
      </c>
      <c r="L49" s="54"/>
      <c r="M49" s="54"/>
      <c r="N49" s="54"/>
      <c r="O49" s="54"/>
      <c r="P49" s="80">
        <v>6</v>
      </c>
      <c r="Q49" s="51">
        <f t="shared" si="0"/>
        <v>6.4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792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7.25" customHeight="1" x14ac:dyDescent="0.25">
      <c r="B50" s="44">
        <v>42</v>
      </c>
      <c r="C50" s="45" t="s">
        <v>893</v>
      </c>
      <c r="D50" s="46" t="s">
        <v>894</v>
      </c>
      <c r="E50" s="47" t="s">
        <v>447</v>
      </c>
      <c r="F50" s="48" t="s">
        <v>895</v>
      </c>
      <c r="G50" s="45" t="s">
        <v>53</v>
      </c>
      <c r="H50" s="83">
        <v>9</v>
      </c>
      <c r="I50" s="83">
        <v>6.5</v>
      </c>
      <c r="J50" s="83">
        <v>7</v>
      </c>
      <c r="K50" s="49" t="s">
        <v>36</v>
      </c>
      <c r="L50" s="54"/>
      <c r="M50" s="54"/>
      <c r="N50" s="54"/>
      <c r="O50" s="54"/>
      <c r="P50" s="80">
        <v>6</v>
      </c>
      <c r="Q50" s="51">
        <f t="shared" si="0"/>
        <v>6.5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41" t="s">
        <v>792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7.25" customHeight="1" x14ac:dyDescent="0.25">
      <c r="B51" s="44">
        <v>43</v>
      </c>
      <c r="C51" s="45" t="s">
        <v>896</v>
      </c>
      <c r="D51" s="46" t="s">
        <v>897</v>
      </c>
      <c r="E51" s="47" t="s">
        <v>447</v>
      </c>
      <c r="F51" s="48" t="s">
        <v>898</v>
      </c>
      <c r="G51" s="45" t="s">
        <v>91</v>
      </c>
      <c r="H51" s="83">
        <v>8</v>
      </c>
      <c r="I51" s="83">
        <v>7</v>
      </c>
      <c r="J51" s="83">
        <v>7</v>
      </c>
      <c r="K51" s="49" t="s">
        <v>36</v>
      </c>
      <c r="L51" s="54"/>
      <c r="M51" s="54"/>
      <c r="N51" s="54"/>
      <c r="O51" s="54"/>
      <c r="P51" s="80">
        <v>6</v>
      </c>
      <c r="Q51" s="51">
        <f t="shared" si="0"/>
        <v>6.4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792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7.25" customHeight="1" x14ac:dyDescent="0.25">
      <c r="B52" s="44">
        <v>44</v>
      </c>
      <c r="C52" s="45" t="s">
        <v>899</v>
      </c>
      <c r="D52" s="46" t="s">
        <v>84</v>
      </c>
      <c r="E52" s="47" t="s">
        <v>447</v>
      </c>
      <c r="F52" s="48" t="s">
        <v>198</v>
      </c>
      <c r="G52" s="45" t="s">
        <v>78</v>
      </c>
      <c r="H52" s="83">
        <v>9</v>
      </c>
      <c r="I52" s="83">
        <v>7</v>
      </c>
      <c r="J52" s="83">
        <v>8</v>
      </c>
      <c r="K52" s="49" t="s">
        <v>36</v>
      </c>
      <c r="L52" s="54"/>
      <c r="M52" s="54"/>
      <c r="N52" s="54"/>
      <c r="O52" s="54"/>
      <c r="P52" s="80">
        <v>6</v>
      </c>
      <c r="Q52" s="51">
        <f t="shared" si="0"/>
        <v>6.6</v>
      </c>
      <c r="R52" s="52" t="str">
        <f t="shared" si="3"/>
        <v>C+</v>
      </c>
      <c r="S52" s="53" t="str">
        <f t="shared" si="1"/>
        <v>Trung bình</v>
      </c>
      <c r="T52" s="41" t="str">
        <f t="shared" si="4"/>
        <v/>
      </c>
      <c r="U52" s="41" t="s">
        <v>792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7.25" customHeight="1" x14ac:dyDescent="0.25">
      <c r="B53" s="44">
        <v>45</v>
      </c>
      <c r="C53" s="45" t="s">
        <v>900</v>
      </c>
      <c r="D53" s="46" t="s">
        <v>378</v>
      </c>
      <c r="E53" s="47" t="s">
        <v>208</v>
      </c>
      <c r="F53" s="48" t="s">
        <v>901</v>
      </c>
      <c r="G53" s="45" t="s">
        <v>65</v>
      </c>
      <c r="H53" s="83">
        <v>10</v>
      </c>
      <c r="I53" s="83">
        <v>6.5</v>
      </c>
      <c r="J53" s="83">
        <v>8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7.4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792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7.25" customHeight="1" x14ac:dyDescent="0.25">
      <c r="B54" s="44">
        <v>46</v>
      </c>
      <c r="C54" s="45" t="s">
        <v>902</v>
      </c>
      <c r="D54" s="46" t="s">
        <v>855</v>
      </c>
      <c r="E54" s="47" t="s">
        <v>208</v>
      </c>
      <c r="F54" s="48" t="s">
        <v>105</v>
      </c>
      <c r="G54" s="45" t="s">
        <v>102</v>
      </c>
      <c r="H54" s="83">
        <v>8.5</v>
      </c>
      <c r="I54" s="83">
        <v>7</v>
      </c>
      <c r="J54" s="83">
        <v>7</v>
      </c>
      <c r="K54" s="49" t="s">
        <v>36</v>
      </c>
      <c r="L54" s="54"/>
      <c r="M54" s="54"/>
      <c r="N54" s="54"/>
      <c r="O54" s="54"/>
      <c r="P54" s="80">
        <v>6</v>
      </c>
      <c r="Q54" s="51">
        <f t="shared" si="0"/>
        <v>6.5</v>
      </c>
      <c r="R54" s="52" t="str">
        <f t="shared" si="3"/>
        <v>C+</v>
      </c>
      <c r="S54" s="53" t="str">
        <f t="shared" si="1"/>
        <v>Trung bình</v>
      </c>
      <c r="T54" s="41" t="str">
        <f t="shared" si="4"/>
        <v/>
      </c>
      <c r="U54" s="41" t="s">
        <v>792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7.25" customHeight="1" x14ac:dyDescent="0.25">
      <c r="B55" s="44">
        <v>47</v>
      </c>
      <c r="C55" s="45" t="s">
        <v>903</v>
      </c>
      <c r="D55" s="46" t="s">
        <v>904</v>
      </c>
      <c r="E55" s="47" t="s">
        <v>905</v>
      </c>
      <c r="F55" s="48" t="s">
        <v>906</v>
      </c>
      <c r="G55" s="45" t="s">
        <v>53</v>
      </c>
      <c r="H55" s="83">
        <v>9</v>
      </c>
      <c r="I55" s="83">
        <v>6</v>
      </c>
      <c r="J55" s="83">
        <v>7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6.4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792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7.25" customHeight="1" x14ac:dyDescent="0.25">
      <c r="B56" s="44">
        <v>48</v>
      </c>
      <c r="C56" s="45" t="s">
        <v>907</v>
      </c>
      <c r="D56" s="46" t="s">
        <v>741</v>
      </c>
      <c r="E56" s="47" t="s">
        <v>213</v>
      </c>
      <c r="F56" s="48" t="s">
        <v>364</v>
      </c>
      <c r="G56" s="45" t="s">
        <v>78</v>
      </c>
      <c r="H56" s="83">
        <v>8.5</v>
      </c>
      <c r="I56" s="83">
        <v>8</v>
      </c>
      <c r="J56" s="83">
        <v>4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792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7.25" customHeight="1" x14ac:dyDescent="0.25">
      <c r="B57" s="44">
        <v>49</v>
      </c>
      <c r="C57" s="45" t="s">
        <v>908</v>
      </c>
      <c r="D57" s="46" t="s">
        <v>909</v>
      </c>
      <c r="E57" s="47" t="s">
        <v>213</v>
      </c>
      <c r="F57" s="48" t="s">
        <v>910</v>
      </c>
      <c r="G57" s="45" t="s">
        <v>102</v>
      </c>
      <c r="H57" s="83">
        <v>9</v>
      </c>
      <c r="I57" s="83">
        <v>7.5</v>
      </c>
      <c r="J57" s="83">
        <v>8</v>
      </c>
      <c r="K57" s="49" t="s">
        <v>36</v>
      </c>
      <c r="L57" s="54"/>
      <c r="M57" s="54"/>
      <c r="N57" s="54"/>
      <c r="O57" s="54"/>
      <c r="P57" s="80">
        <v>6</v>
      </c>
      <c r="Q57" s="51">
        <f t="shared" si="0"/>
        <v>6.7</v>
      </c>
      <c r="R57" s="52" t="str">
        <f t="shared" si="3"/>
        <v>C+</v>
      </c>
      <c r="S57" s="53" t="str">
        <f t="shared" si="1"/>
        <v>Trung bình</v>
      </c>
      <c r="T57" s="41" t="str">
        <f t="shared" si="4"/>
        <v/>
      </c>
      <c r="U57" s="41" t="s">
        <v>792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7.25" customHeight="1" x14ac:dyDescent="0.25">
      <c r="B58" s="44">
        <v>50</v>
      </c>
      <c r="C58" s="45" t="s">
        <v>911</v>
      </c>
      <c r="D58" s="46" t="s">
        <v>912</v>
      </c>
      <c r="E58" s="47" t="s">
        <v>913</v>
      </c>
      <c r="F58" s="48" t="s">
        <v>326</v>
      </c>
      <c r="G58" s="45" t="s">
        <v>65</v>
      </c>
      <c r="H58" s="83">
        <v>9</v>
      </c>
      <c r="I58" s="83">
        <v>7</v>
      </c>
      <c r="J58" s="83">
        <v>7</v>
      </c>
      <c r="K58" s="49" t="s">
        <v>36</v>
      </c>
      <c r="L58" s="54"/>
      <c r="M58" s="54"/>
      <c r="N58" s="54"/>
      <c r="O58" s="54"/>
      <c r="P58" s="80">
        <v>6</v>
      </c>
      <c r="Q58" s="51">
        <f t="shared" si="0"/>
        <v>6.5</v>
      </c>
      <c r="R58" s="52" t="str">
        <f t="shared" si="3"/>
        <v>C+</v>
      </c>
      <c r="S58" s="53" t="str">
        <f t="shared" si="1"/>
        <v>Trung bình</v>
      </c>
      <c r="T58" s="41" t="str">
        <f t="shared" si="4"/>
        <v/>
      </c>
      <c r="U58" s="41" t="s">
        <v>792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7.25" customHeight="1" x14ac:dyDescent="0.25">
      <c r="B59" s="44">
        <v>51</v>
      </c>
      <c r="C59" s="45" t="s">
        <v>914</v>
      </c>
      <c r="D59" s="46" t="s">
        <v>915</v>
      </c>
      <c r="E59" s="47" t="s">
        <v>238</v>
      </c>
      <c r="F59" s="48" t="s">
        <v>916</v>
      </c>
      <c r="G59" s="45" t="s">
        <v>110</v>
      </c>
      <c r="H59" s="83">
        <v>9</v>
      </c>
      <c r="I59" s="83">
        <v>6.5</v>
      </c>
      <c r="J59" s="83">
        <v>7</v>
      </c>
      <c r="K59" s="49" t="s">
        <v>36</v>
      </c>
      <c r="L59" s="54"/>
      <c r="M59" s="54"/>
      <c r="N59" s="54"/>
      <c r="O59" s="54"/>
      <c r="P59" s="80">
        <v>6</v>
      </c>
      <c r="Q59" s="51">
        <f t="shared" si="0"/>
        <v>6.5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792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7.25" customHeight="1" x14ac:dyDescent="0.25">
      <c r="B60" s="44">
        <v>52</v>
      </c>
      <c r="C60" s="45" t="s">
        <v>917</v>
      </c>
      <c r="D60" s="46" t="s">
        <v>107</v>
      </c>
      <c r="E60" s="47" t="s">
        <v>245</v>
      </c>
      <c r="F60" s="48" t="s">
        <v>918</v>
      </c>
      <c r="G60" s="45" t="s">
        <v>57</v>
      </c>
      <c r="H60" s="83">
        <v>9</v>
      </c>
      <c r="I60" s="83">
        <v>8.5</v>
      </c>
      <c r="J60" s="83">
        <v>9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7.6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792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7.25" customHeight="1" x14ac:dyDescent="0.25">
      <c r="B61" s="44">
        <v>53</v>
      </c>
      <c r="C61" s="45" t="s">
        <v>919</v>
      </c>
      <c r="D61" s="46" t="s">
        <v>167</v>
      </c>
      <c r="E61" s="47" t="s">
        <v>248</v>
      </c>
      <c r="F61" s="48" t="s">
        <v>920</v>
      </c>
      <c r="G61" s="45" t="s">
        <v>69</v>
      </c>
      <c r="H61" s="83">
        <v>9</v>
      </c>
      <c r="I61" s="83">
        <v>6.5</v>
      </c>
      <c r="J61" s="83">
        <v>7</v>
      </c>
      <c r="K61" s="49" t="s">
        <v>36</v>
      </c>
      <c r="L61" s="54"/>
      <c r="M61" s="54"/>
      <c r="N61" s="54"/>
      <c r="O61" s="54"/>
      <c r="P61" s="80">
        <v>6</v>
      </c>
      <c r="Q61" s="51">
        <f t="shared" si="0"/>
        <v>6.5</v>
      </c>
      <c r="R61" s="52" t="str">
        <f t="shared" si="3"/>
        <v>C+</v>
      </c>
      <c r="S61" s="53" t="str">
        <f t="shared" si="1"/>
        <v>Trung bình</v>
      </c>
      <c r="T61" s="41" t="str">
        <f t="shared" si="4"/>
        <v/>
      </c>
      <c r="U61" s="41" t="s">
        <v>792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7.25" customHeight="1" x14ac:dyDescent="0.25">
      <c r="B62" s="44">
        <v>54</v>
      </c>
      <c r="C62" s="45" t="s">
        <v>921</v>
      </c>
      <c r="D62" s="46" t="s">
        <v>255</v>
      </c>
      <c r="E62" s="47" t="s">
        <v>248</v>
      </c>
      <c r="F62" s="48" t="s">
        <v>165</v>
      </c>
      <c r="G62" s="45" t="s">
        <v>110</v>
      </c>
      <c r="H62" s="83">
        <v>8.5</v>
      </c>
      <c r="I62" s="83">
        <v>6.5</v>
      </c>
      <c r="J62" s="83">
        <v>7</v>
      </c>
      <c r="K62" s="49" t="s">
        <v>36</v>
      </c>
      <c r="L62" s="54"/>
      <c r="M62" s="54"/>
      <c r="N62" s="54"/>
      <c r="O62" s="54"/>
      <c r="P62" s="80">
        <v>6</v>
      </c>
      <c r="Q62" s="51">
        <f t="shared" si="0"/>
        <v>6.4</v>
      </c>
      <c r="R62" s="52" t="str">
        <f t="shared" si="3"/>
        <v>C</v>
      </c>
      <c r="S62" s="53" t="str">
        <f t="shared" si="1"/>
        <v>Trung bình</v>
      </c>
      <c r="T62" s="41" t="str">
        <f t="shared" si="4"/>
        <v/>
      </c>
      <c r="U62" s="41" t="s">
        <v>792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7.25" customHeight="1" x14ac:dyDescent="0.25">
      <c r="B63" s="44">
        <v>55</v>
      </c>
      <c r="C63" s="45" t="s">
        <v>922</v>
      </c>
      <c r="D63" s="46" t="s">
        <v>923</v>
      </c>
      <c r="E63" s="47" t="s">
        <v>248</v>
      </c>
      <c r="F63" s="48" t="s">
        <v>542</v>
      </c>
      <c r="G63" s="45" t="s">
        <v>91</v>
      </c>
      <c r="H63" s="83">
        <v>8</v>
      </c>
      <c r="I63" s="83">
        <v>6</v>
      </c>
      <c r="J63" s="83">
        <v>7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7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792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7.25" customHeight="1" x14ac:dyDescent="0.25">
      <c r="B64" s="44">
        <v>56</v>
      </c>
      <c r="C64" s="45" t="s">
        <v>924</v>
      </c>
      <c r="D64" s="46" t="s">
        <v>145</v>
      </c>
      <c r="E64" s="47" t="s">
        <v>715</v>
      </c>
      <c r="F64" s="48" t="s">
        <v>925</v>
      </c>
      <c r="G64" s="45" t="s">
        <v>91</v>
      </c>
      <c r="H64" s="83">
        <v>9</v>
      </c>
      <c r="I64" s="83">
        <v>7.5</v>
      </c>
      <c r="J64" s="83">
        <v>8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7.4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792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2:40" ht="17.25" customHeight="1" x14ac:dyDescent="0.25">
      <c r="B65" s="44">
        <v>57</v>
      </c>
      <c r="C65" s="45" t="s">
        <v>926</v>
      </c>
      <c r="D65" s="46" t="s">
        <v>927</v>
      </c>
      <c r="E65" s="47" t="s">
        <v>928</v>
      </c>
      <c r="F65" s="48" t="s">
        <v>105</v>
      </c>
      <c r="G65" s="45" t="s">
        <v>69</v>
      </c>
      <c r="H65" s="83">
        <v>9</v>
      </c>
      <c r="I65" s="83">
        <v>7.5</v>
      </c>
      <c r="J65" s="83">
        <v>7</v>
      </c>
      <c r="K65" s="49" t="s">
        <v>36</v>
      </c>
      <c r="L65" s="54"/>
      <c r="M65" s="54"/>
      <c r="N65" s="54"/>
      <c r="O65" s="54"/>
      <c r="P65" s="80">
        <v>6</v>
      </c>
      <c r="Q65" s="51">
        <f t="shared" si="0"/>
        <v>6.6</v>
      </c>
      <c r="R65" s="52" t="str">
        <f t="shared" si="3"/>
        <v>C+</v>
      </c>
      <c r="S65" s="53" t="str">
        <f t="shared" si="1"/>
        <v>Trung bình</v>
      </c>
      <c r="T65" s="41" t="str">
        <f t="shared" si="4"/>
        <v/>
      </c>
      <c r="U65" s="41" t="s">
        <v>792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2:40" ht="17.25" customHeight="1" x14ac:dyDescent="0.25">
      <c r="B66" s="44">
        <v>58</v>
      </c>
      <c r="C66" s="45" t="s">
        <v>929</v>
      </c>
      <c r="D66" s="46" t="s">
        <v>930</v>
      </c>
      <c r="E66" s="47" t="s">
        <v>492</v>
      </c>
      <c r="F66" s="48" t="s">
        <v>931</v>
      </c>
      <c r="G66" s="45" t="s">
        <v>720</v>
      </c>
      <c r="H66" s="83">
        <v>8.5</v>
      </c>
      <c r="I66" s="83">
        <v>7</v>
      </c>
      <c r="J66" s="83">
        <v>7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7.2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792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2:40" ht="17.25" customHeight="1" x14ac:dyDescent="0.25">
      <c r="B67" s="44">
        <v>59</v>
      </c>
      <c r="C67" s="45" t="s">
        <v>932</v>
      </c>
      <c r="D67" s="46" t="s">
        <v>652</v>
      </c>
      <c r="E67" s="47" t="s">
        <v>933</v>
      </c>
      <c r="F67" s="48" t="s">
        <v>120</v>
      </c>
      <c r="G67" s="45" t="s">
        <v>91</v>
      </c>
      <c r="H67" s="83">
        <v>8</v>
      </c>
      <c r="I67" s="83">
        <v>0</v>
      </c>
      <c r="J67" s="83">
        <v>0</v>
      </c>
      <c r="K67" s="49" t="s">
        <v>36</v>
      </c>
      <c r="L67" s="54"/>
      <c r="M67" s="54"/>
      <c r="N67" s="54"/>
      <c r="O67" s="54"/>
      <c r="P67" s="80" t="s">
        <v>36</v>
      </c>
      <c r="Q67" s="51">
        <f t="shared" si="0"/>
        <v>0.8</v>
      </c>
      <c r="R67" s="52" t="str">
        <f t="shared" si="3"/>
        <v>F</v>
      </c>
      <c r="S67" s="53" t="str">
        <f t="shared" si="1"/>
        <v>Kém</v>
      </c>
      <c r="T67" s="41" t="str">
        <f t="shared" si="4"/>
        <v>Không đủ ĐKDT</v>
      </c>
      <c r="U67" s="41" t="s">
        <v>792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2:40" ht="17.25" customHeight="1" x14ac:dyDescent="0.25">
      <c r="B68" s="44">
        <v>60</v>
      </c>
      <c r="C68" s="45" t="s">
        <v>934</v>
      </c>
      <c r="D68" s="46" t="s">
        <v>935</v>
      </c>
      <c r="E68" s="47" t="s">
        <v>256</v>
      </c>
      <c r="F68" s="48" t="s">
        <v>936</v>
      </c>
      <c r="G68" s="45" t="s">
        <v>57</v>
      </c>
      <c r="H68" s="83">
        <v>8.5</v>
      </c>
      <c r="I68" s="83">
        <v>6.5</v>
      </c>
      <c r="J68" s="83">
        <v>10</v>
      </c>
      <c r="K68" s="49" t="s">
        <v>36</v>
      </c>
      <c r="L68" s="54"/>
      <c r="M68" s="54"/>
      <c r="N68" s="54"/>
      <c r="O68" s="54"/>
      <c r="P68" s="80">
        <v>6</v>
      </c>
      <c r="Q68" s="51">
        <f t="shared" si="0"/>
        <v>6.7</v>
      </c>
      <c r="R68" s="52" t="str">
        <f t="shared" si="3"/>
        <v>C+</v>
      </c>
      <c r="S68" s="53" t="str">
        <f t="shared" si="1"/>
        <v>Trung bình</v>
      </c>
      <c r="T68" s="41" t="str">
        <f t="shared" si="4"/>
        <v/>
      </c>
      <c r="U68" s="41" t="s">
        <v>792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2:40" ht="17.25" customHeight="1" x14ac:dyDescent="0.25">
      <c r="B69" s="44">
        <v>61</v>
      </c>
      <c r="C69" s="45" t="s">
        <v>937</v>
      </c>
      <c r="D69" s="46" t="s">
        <v>938</v>
      </c>
      <c r="E69" s="47" t="s">
        <v>256</v>
      </c>
      <c r="F69" s="48" t="s">
        <v>513</v>
      </c>
      <c r="G69" s="45" t="s">
        <v>65</v>
      </c>
      <c r="H69" s="83">
        <v>8.5</v>
      </c>
      <c r="I69" s="83">
        <v>6.5</v>
      </c>
      <c r="J69" s="83">
        <v>10</v>
      </c>
      <c r="K69" s="49" t="s">
        <v>36</v>
      </c>
      <c r="L69" s="54"/>
      <c r="M69" s="54"/>
      <c r="N69" s="54"/>
      <c r="O69" s="54"/>
      <c r="P69" s="80">
        <v>7</v>
      </c>
      <c r="Q69" s="51">
        <f t="shared" si="0"/>
        <v>7.4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792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2:40" ht="17.25" customHeight="1" x14ac:dyDescent="0.25">
      <c r="B70" s="44">
        <v>62</v>
      </c>
      <c r="C70" s="45" t="s">
        <v>939</v>
      </c>
      <c r="D70" s="46" t="s">
        <v>59</v>
      </c>
      <c r="E70" s="47" t="s">
        <v>940</v>
      </c>
      <c r="F70" s="48" t="s">
        <v>941</v>
      </c>
      <c r="G70" s="45" t="s">
        <v>57</v>
      </c>
      <c r="H70" s="83">
        <v>9</v>
      </c>
      <c r="I70" s="83">
        <v>6.5</v>
      </c>
      <c r="J70" s="83">
        <v>9</v>
      </c>
      <c r="K70" s="49" t="s">
        <v>36</v>
      </c>
      <c r="L70" s="54"/>
      <c r="M70" s="54"/>
      <c r="N70" s="54"/>
      <c r="O70" s="54"/>
      <c r="P70" s="80">
        <v>7</v>
      </c>
      <c r="Q70" s="51">
        <f t="shared" si="0"/>
        <v>7.4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792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2:40" ht="17.25" customHeight="1" x14ac:dyDescent="0.25">
      <c r="B71" s="44">
        <v>63</v>
      </c>
      <c r="C71" s="45" t="s">
        <v>942</v>
      </c>
      <c r="D71" s="46" t="s">
        <v>339</v>
      </c>
      <c r="E71" s="47" t="s">
        <v>266</v>
      </c>
      <c r="F71" s="48" t="s">
        <v>943</v>
      </c>
      <c r="G71" s="45" t="s">
        <v>102</v>
      </c>
      <c r="H71" s="83">
        <v>8</v>
      </c>
      <c r="I71" s="83">
        <v>7.5</v>
      </c>
      <c r="J71" s="83">
        <v>7</v>
      </c>
      <c r="K71" s="49" t="s">
        <v>36</v>
      </c>
      <c r="L71" s="54"/>
      <c r="M71" s="54"/>
      <c r="N71" s="54"/>
      <c r="O71" s="54"/>
      <c r="P71" s="80">
        <v>6</v>
      </c>
      <c r="Q71" s="51">
        <f t="shared" si="0"/>
        <v>6.5</v>
      </c>
      <c r="R71" s="52" t="str">
        <f t="shared" si="3"/>
        <v>C+</v>
      </c>
      <c r="S71" s="53" t="str">
        <f t="shared" si="1"/>
        <v>Trung bình</v>
      </c>
      <c r="T71" s="41" t="str">
        <f t="shared" si="4"/>
        <v/>
      </c>
      <c r="U71" s="41" t="s">
        <v>792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2:40" ht="17.25" customHeight="1" x14ac:dyDescent="0.25">
      <c r="B72" s="44">
        <v>64</v>
      </c>
      <c r="C72" s="45" t="s">
        <v>944</v>
      </c>
      <c r="D72" s="46" t="s">
        <v>945</v>
      </c>
      <c r="E72" s="47" t="s">
        <v>730</v>
      </c>
      <c r="F72" s="48" t="s">
        <v>946</v>
      </c>
      <c r="G72" s="45" t="s">
        <v>91</v>
      </c>
      <c r="H72" s="83">
        <v>9</v>
      </c>
      <c r="I72" s="83">
        <v>7.5</v>
      </c>
      <c r="J72" s="83">
        <v>7</v>
      </c>
      <c r="K72" s="49" t="s">
        <v>36</v>
      </c>
      <c r="L72" s="54"/>
      <c r="M72" s="54"/>
      <c r="N72" s="54"/>
      <c r="O72" s="54"/>
      <c r="P72" s="80">
        <v>6</v>
      </c>
      <c r="Q72" s="51">
        <f t="shared" si="0"/>
        <v>6.6</v>
      </c>
      <c r="R72" s="52" t="str">
        <f t="shared" si="3"/>
        <v>C+</v>
      </c>
      <c r="S72" s="53" t="str">
        <f t="shared" si="1"/>
        <v>Trung bình</v>
      </c>
      <c r="T72" s="41" t="str">
        <f t="shared" si="4"/>
        <v/>
      </c>
      <c r="U72" s="41" t="s">
        <v>792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2:40" ht="17.25" customHeight="1" x14ac:dyDescent="0.25">
      <c r="B73" s="44">
        <v>65</v>
      </c>
      <c r="C73" s="45" t="s">
        <v>947</v>
      </c>
      <c r="D73" s="46" t="s">
        <v>948</v>
      </c>
      <c r="E73" s="47" t="s">
        <v>730</v>
      </c>
      <c r="F73" s="48" t="s">
        <v>949</v>
      </c>
      <c r="G73" s="45" t="s">
        <v>78</v>
      </c>
      <c r="H73" s="83">
        <v>9</v>
      </c>
      <c r="I73" s="83">
        <v>6.5</v>
      </c>
      <c r="J73" s="83">
        <v>7</v>
      </c>
      <c r="K73" s="49" t="s">
        <v>36</v>
      </c>
      <c r="L73" s="54"/>
      <c r="M73" s="54"/>
      <c r="N73" s="54"/>
      <c r="O73" s="54"/>
      <c r="P73" s="80">
        <v>6</v>
      </c>
      <c r="Q73" s="51">
        <f t="shared" ref="Q73:Q88" si="5">ROUND(SUMPRODUCT(H73:P73,$H$8:$P$8)/100,1)</f>
        <v>6.5</v>
      </c>
      <c r="R73" s="52" t="str">
        <f t="shared" si="3"/>
        <v>C+</v>
      </c>
      <c r="S73" s="53" t="str">
        <f t="shared" si="1"/>
        <v>Trung bình</v>
      </c>
      <c r="T73" s="41" t="str">
        <f t="shared" si="4"/>
        <v/>
      </c>
      <c r="U73" s="41" t="s">
        <v>792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2:40" ht="17.25" customHeight="1" x14ac:dyDescent="0.25">
      <c r="B74" s="44">
        <v>66</v>
      </c>
      <c r="C74" s="45" t="s">
        <v>950</v>
      </c>
      <c r="D74" s="46" t="s">
        <v>951</v>
      </c>
      <c r="E74" s="47" t="s">
        <v>952</v>
      </c>
      <c r="F74" s="48" t="s">
        <v>953</v>
      </c>
      <c r="G74" s="45" t="s">
        <v>57</v>
      </c>
      <c r="H74" s="83">
        <v>9</v>
      </c>
      <c r="I74" s="83">
        <v>6.5</v>
      </c>
      <c r="J74" s="83">
        <v>7</v>
      </c>
      <c r="K74" s="49" t="s">
        <v>36</v>
      </c>
      <c r="L74" s="54"/>
      <c r="M74" s="54"/>
      <c r="N74" s="54"/>
      <c r="O74" s="54"/>
      <c r="P74" s="80">
        <v>7</v>
      </c>
      <c r="Q74" s="51">
        <f t="shared" si="5"/>
        <v>7.2</v>
      </c>
      <c r="R74" s="52" t="str">
        <f t="shared" si="3"/>
        <v>B</v>
      </c>
      <c r="S74" s="53" t="str">
        <f t="shared" si="1"/>
        <v>Khá</v>
      </c>
      <c r="T74" s="41" t="str">
        <f t="shared" si="4"/>
        <v/>
      </c>
      <c r="U74" s="41" t="s">
        <v>792</v>
      </c>
      <c r="V74" s="71"/>
      <c r="W74" s="4"/>
      <c r="X74" s="43" t="str">
        <f t="shared" ref="X74:X88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2:40" ht="17.25" customHeight="1" x14ac:dyDescent="0.25">
      <c r="B75" s="44">
        <v>67</v>
      </c>
      <c r="C75" s="45" t="s">
        <v>954</v>
      </c>
      <c r="D75" s="46" t="s">
        <v>741</v>
      </c>
      <c r="E75" s="47" t="s">
        <v>282</v>
      </c>
      <c r="F75" s="48" t="s">
        <v>955</v>
      </c>
      <c r="G75" s="45" t="s">
        <v>110</v>
      </c>
      <c r="H75" s="83">
        <v>9</v>
      </c>
      <c r="I75" s="83">
        <v>6</v>
      </c>
      <c r="J75" s="83">
        <v>7</v>
      </c>
      <c r="K75" s="49" t="s">
        <v>36</v>
      </c>
      <c r="L75" s="54"/>
      <c r="M75" s="54"/>
      <c r="N75" s="54"/>
      <c r="O75" s="54"/>
      <c r="P75" s="80">
        <v>6</v>
      </c>
      <c r="Q75" s="51">
        <f t="shared" si="5"/>
        <v>6.4</v>
      </c>
      <c r="R75" s="52" t="str">
        <f t="shared" si="3"/>
        <v>C</v>
      </c>
      <c r="S75" s="53" t="str">
        <f t="shared" si="1"/>
        <v>Trung bình</v>
      </c>
      <c r="T75" s="41" t="str">
        <f t="shared" ref="T75:T88" si="7">+IF(OR($H75=0,$I75=0,$J75=0,$K75=0),"Không đủ ĐKDT",IF(AND(P75=0,Q75&gt;=4),"Không đạt",""))</f>
        <v/>
      </c>
      <c r="U75" s="41" t="s">
        <v>792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2:40" ht="17.25" customHeight="1" x14ac:dyDescent="0.25">
      <c r="B76" s="44">
        <v>68</v>
      </c>
      <c r="C76" s="45" t="s">
        <v>956</v>
      </c>
      <c r="D76" s="46" t="s">
        <v>957</v>
      </c>
      <c r="E76" s="47" t="s">
        <v>958</v>
      </c>
      <c r="F76" s="48" t="s">
        <v>959</v>
      </c>
      <c r="G76" s="45" t="s">
        <v>69</v>
      </c>
      <c r="H76" s="83">
        <v>9</v>
      </c>
      <c r="I76" s="83">
        <v>6.5</v>
      </c>
      <c r="J76" s="83">
        <v>8</v>
      </c>
      <c r="K76" s="49" t="s">
        <v>36</v>
      </c>
      <c r="L76" s="54"/>
      <c r="M76" s="54"/>
      <c r="N76" s="54"/>
      <c r="O76" s="54"/>
      <c r="P76" s="80">
        <v>6</v>
      </c>
      <c r="Q76" s="51">
        <f t="shared" si="5"/>
        <v>6.6</v>
      </c>
      <c r="R76" s="52" t="str">
        <f t="shared" si="3"/>
        <v>C+</v>
      </c>
      <c r="S76" s="53" t="str">
        <f t="shared" si="1"/>
        <v>Trung bình</v>
      </c>
      <c r="T76" s="41" t="str">
        <f t="shared" si="7"/>
        <v/>
      </c>
      <c r="U76" s="41" t="s">
        <v>792</v>
      </c>
      <c r="V76" s="71"/>
      <c r="W76" s="4"/>
      <c r="X76" s="43" t="str">
        <f t="shared" si="6"/>
        <v>Đạt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2:40" ht="17.25" customHeight="1" x14ac:dyDescent="0.25">
      <c r="B77" s="44">
        <v>69</v>
      </c>
      <c r="C77" s="45" t="s">
        <v>960</v>
      </c>
      <c r="D77" s="46" t="s">
        <v>961</v>
      </c>
      <c r="E77" s="47" t="s">
        <v>962</v>
      </c>
      <c r="F77" s="48" t="s">
        <v>963</v>
      </c>
      <c r="G77" s="45" t="s">
        <v>57</v>
      </c>
      <c r="H77" s="83">
        <v>8.5</v>
      </c>
      <c r="I77" s="83">
        <v>6</v>
      </c>
      <c r="J77" s="83">
        <v>7</v>
      </c>
      <c r="K77" s="49" t="s">
        <v>36</v>
      </c>
      <c r="L77" s="54"/>
      <c r="M77" s="54"/>
      <c r="N77" s="54"/>
      <c r="O77" s="54"/>
      <c r="P77" s="80">
        <v>6</v>
      </c>
      <c r="Q77" s="51">
        <f t="shared" si="5"/>
        <v>6.4</v>
      </c>
      <c r="R77" s="52" t="str">
        <f t="shared" si="3"/>
        <v>C</v>
      </c>
      <c r="S77" s="53" t="str">
        <f t="shared" si="1"/>
        <v>Trung bình</v>
      </c>
      <c r="T77" s="41" t="str">
        <f t="shared" si="7"/>
        <v/>
      </c>
      <c r="U77" s="41" t="s">
        <v>792</v>
      </c>
      <c r="V77" s="71"/>
      <c r="W77" s="4"/>
      <c r="X77" s="43" t="str">
        <f t="shared" si="6"/>
        <v>Đạt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2:40" ht="17.25" customHeight="1" x14ac:dyDescent="0.25">
      <c r="B78" s="44">
        <v>70</v>
      </c>
      <c r="C78" s="45" t="s">
        <v>964</v>
      </c>
      <c r="D78" s="46" t="s">
        <v>965</v>
      </c>
      <c r="E78" s="47" t="s">
        <v>301</v>
      </c>
      <c r="F78" s="48" t="s">
        <v>966</v>
      </c>
      <c r="G78" s="45" t="s">
        <v>403</v>
      </c>
      <c r="H78" s="83">
        <v>9</v>
      </c>
      <c r="I78" s="83">
        <v>7.5</v>
      </c>
      <c r="J78" s="83">
        <v>9</v>
      </c>
      <c r="K78" s="49" t="s">
        <v>36</v>
      </c>
      <c r="L78" s="54"/>
      <c r="M78" s="54"/>
      <c r="N78" s="54"/>
      <c r="O78" s="54"/>
      <c r="P78" s="80">
        <v>7</v>
      </c>
      <c r="Q78" s="51">
        <f t="shared" si="5"/>
        <v>7.5</v>
      </c>
      <c r="R78" s="52" t="str">
        <f t="shared" si="3"/>
        <v>B</v>
      </c>
      <c r="S78" s="53" t="str">
        <f t="shared" si="1"/>
        <v>Khá</v>
      </c>
      <c r="T78" s="41" t="str">
        <f t="shared" si="7"/>
        <v/>
      </c>
      <c r="U78" s="41" t="s">
        <v>792</v>
      </c>
      <c r="V78" s="71"/>
      <c r="W78" s="4"/>
      <c r="X78" s="43" t="str">
        <f t="shared" si="6"/>
        <v>Đạt</v>
      </c>
      <c r="Y78" s="4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61"/>
    </row>
    <row r="79" spans="2:40" ht="17.25" customHeight="1" x14ac:dyDescent="0.25">
      <c r="B79" s="44">
        <v>71</v>
      </c>
      <c r="C79" s="45" t="s">
        <v>967</v>
      </c>
      <c r="D79" s="46" t="s">
        <v>968</v>
      </c>
      <c r="E79" s="47" t="s">
        <v>757</v>
      </c>
      <c r="F79" s="48" t="s">
        <v>101</v>
      </c>
      <c r="G79" s="45" t="s">
        <v>110</v>
      </c>
      <c r="H79" s="83">
        <v>9</v>
      </c>
      <c r="I79" s="83">
        <v>6</v>
      </c>
      <c r="J79" s="83">
        <v>7</v>
      </c>
      <c r="K79" s="49" t="s">
        <v>36</v>
      </c>
      <c r="L79" s="54"/>
      <c r="M79" s="54"/>
      <c r="N79" s="54"/>
      <c r="O79" s="54"/>
      <c r="P79" s="80">
        <v>6</v>
      </c>
      <c r="Q79" s="51">
        <f t="shared" si="5"/>
        <v>6.4</v>
      </c>
      <c r="R79" s="52" t="str">
        <f t="shared" si="3"/>
        <v>C</v>
      </c>
      <c r="S79" s="53" t="str">
        <f t="shared" si="1"/>
        <v>Trung bình</v>
      </c>
      <c r="T79" s="41" t="str">
        <f t="shared" si="7"/>
        <v/>
      </c>
      <c r="U79" s="41" t="s">
        <v>792</v>
      </c>
      <c r="V79" s="71"/>
      <c r="W79" s="4"/>
      <c r="X79" s="43" t="str">
        <f t="shared" si="6"/>
        <v>Đạt</v>
      </c>
      <c r="Y79" s="4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61"/>
    </row>
    <row r="80" spans="2:40" ht="17.25" customHeight="1" x14ac:dyDescent="0.25">
      <c r="B80" s="44">
        <v>72</v>
      </c>
      <c r="C80" s="45" t="s">
        <v>969</v>
      </c>
      <c r="D80" s="46" t="s">
        <v>59</v>
      </c>
      <c r="E80" s="47" t="s">
        <v>308</v>
      </c>
      <c r="F80" s="48" t="s">
        <v>970</v>
      </c>
      <c r="G80" s="45" t="s">
        <v>57</v>
      </c>
      <c r="H80" s="83">
        <v>9</v>
      </c>
      <c r="I80" s="83">
        <v>6.5</v>
      </c>
      <c r="J80" s="83">
        <v>6</v>
      </c>
      <c r="K80" s="49" t="s">
        <v>36</v>
      </c>
      <c r="L80" s="54"/>
      <c r="M80" s="54"/>
      <c r="N80" s="54"/>
      <c r="O80" s="54"/>
      <c r="P80" s="80">
        <v>6</v>
      </c>
      <c r="Q80" s="51">
        <f t="shared" si="5"/>
        <v>6.4</v>
      </c>
      <c r="R80" s="52" t="str">
        <f t="shared" si="3"/>
        <v>C</v>
      </c>
      <c r="S80" s="53" t="str">
        <f t="shared" si="1"/>
        <v>Trung bình</v>
      </c>
      <c r="T80" s="41" t="str">
        <f t="shared" si="7"/>
        <v/>
      </c>
      <c r="U80" s="41" t="s">
        <v>792</v>
      </c>
      <c r="V80" s="71"/>
      <c r="W80" s="4"/>
      <c r="X80" s="43" t="str">
        <f t="shared" si="6"/>
        <v>Đạt</v>
      </c>
      <c r="Y80" s="4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61"/>
    </row>
    <row r="81" spans="1:40" ht="17.25" customHeight="1" x14ac:dyDescent="0.25">
      <c r="B81" s="44">
        <v>73</v>
      </c>
      <c r="C81" s="45" t="s">
        <v>971</v>
      </c>
      <c r="D81" s="46" t="s">
        <v>59</v>
      </c>
      <c r="E81" s="47" t="s">
        <v>972</v>
      </c>
      <c r="F81" s="48" t="s">
        <v>973</v>
      </c>
      <c r="G81" s="45" t="s">
        <v>57</v>
      </c>
      <c r="H81" s="83">
        <v>8.5</v>
      </c>
      <c r="I81" s="83">
        <v>6.5</v>
      </c>
      <c r="J81" s="83">
        <v>9</v>
      </c>
      <c r="K81" s="49" t="s">
        <v>36</v>
      </c>
      <c r="L81" s="54"/>
      <c r="M81" s="54"/>
      <c r="N81" s="54"/>
      <c r="O81" s="54"/>
      <c r="P81" s="80">
        <v>7</v>
      </c>
      <c r="Q81" s="51">
        <f t="shared" si="5"/>
        <v>7.3</v>
      </c>
      <c r="R81" s="52" t="str">
        <f t="shared" si="3"/>
        <v>B</v>
      </c>
      <c r="S81" s="53" t="str">
        <f t="shared" si="1"/>
        <v>Khá</v>
      </c>
      <c r="T81" s="41" t="str">
        <f t="shared" si="7"/>
        <v/>
      </c>
      <c r="U81" s="41" t="s">
        <v>792</v>
      </c>
      <c r="V81" s="71"/>
      <c r="W81" s="4"/>
      <c r="X81" s="43" t="str">
        <f t="shared" si="6"/>
        <v>Đạt</v>
      </c>
      <c r="Y81" s="4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61"/>
    </row>
    <row r="82" spans="1:40" ht="17.25" customHeight="1" x14ac:dyDescent="0.25">
      <c r="B82" s="44">
        <v>74</v>
      </c>
      <c r="C82" s="45" t="s">
        <v>974</v>
      </c>
      <c r="D82" s="46" t="s">
        <v>975</v>
      </c>
      <c r="E82" s="47" t="s">
        <v>976</v>
      </c>
      <c r="F82" s="48" t="s">
        <v>977</v>
      </c>
      <c r="G82" s="45" t="s">
        <v>720</v>
      </c>
      <c r="H82" s="83">
        <v>9</v>
      </c>
      <c r="I82" s="83">
        <v>7</v>
      </c>
      <c r="J82" s="83">
        <v>7</v>
      </c>
      <c r="K82" s="49" t="s">
        <v>36</v>
      </c>
      <c r="L82" s="54"/>
      <c r="M82" s="54"/>
      <c r="N82" s="54"/>
      <c r="O82" s="54"/>
      <c r="P82" s="80">
        <v>6</v>
      </c>
      <c r="Q82" s="51">
        <f t="shared" si="5"/>
        <v>6.5</v>
      </c>
      <c r="R82" s="52" t="str">
        <f t="shared" si="3"/>
        <v>C+</v>
      </c>
      <c r="S82" s="53" t="str">
        <f t="shared" si="1"/>
        <v>Trung bình</v>
      </c>
      <c r="T82" s="41" t="str">
        <f t="shared" si="7"/>
        <v/>
      </c>
      <c r="U82" s="41" t="s">
        <v>792</v>
      </c>
      <c r="V82" s="71"/>
      <c r="W82" s="4"/>
      <c r="X82" s="43" t="str">
        <f t="shared" si="6"/>
        <v>Đạt</v>
      </c>
      <c r="Y82" s="4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61"/>
    </row>
    <row r="83" spans="1:40" ht="17.25" customHeight="1" x14ac:dyDescent="0.25">
      <c r="B83" s="44">
        <v>75</v>
      </c>
      <c r="C83" s="45" t="s">
        <v>978</v>
      </c>
      <c r="D83" s="46" t="s">
        <v>979</v>
      </c>
      <c r="E83" s="47" t="s">
        <v>976</v>
      </c>
      <c r="F83" s="48" t="s">
        <v>632</v>
      </c>
      <c r="G83" s="45" t="s">
        <v>91</v>
      </c>
      <c r="H83" s="83">
        <v>9</v>
      </c>
      <c r="I83" s="83">
        <v>7.5</v>
      </c>
      <c r="J83" s="83">
        <v>7</v>
      </c>
      <c r="K83" s="49" t="s">
        <v>36</v>
      </c>
      <c r="L83" s="54"/>
      <c r="M83" s="54"/>
      <c r="N83" s="54"/>
      <c r="O83" s="54"/>
      <c r="P83" s="80">
        <v>6</v>
      </c>
      <c r="Q83" s="51">
        <f t="shared" si="5"/>
        <v>6.6</v>
      </c>
      <c r="R83" s="52" t="str">
        <f t="shared" si="3"/>
        <v>C+</v>
      </c>
      <c r="S83" s="53" t="str">
        <f t="shared" si="1"/>
        <v>Trung bình</v>
      </c>
      <c r="T83" s="41" t="str">
        <f t="shared" si="7"/>
        <v/>
      </c>
      <c r="U83" s="41" t="s">
        <v>792</v>
      </c>
      <c r="V83" s="71"/>
      <c r="W83" s="4"/>
      <c r="X83" s="43" t="str">
        <f t="shared" si="6"/>
        <v>Đạt</v>
      </c>
      <c r="Y83" s="4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61"/>
    </row>
    <row r="84" spans="1:40" ht="17.25" customHeight="1" x14ac:dyDescent="0.25">
      <c r="B84" s="44">
        <v>76</v>
      </c>
      <c r="C84" s="45" t="s">
        <v>980</v>
      </c>
      <c r="D84" s="46" t="s">
        <v>981</v>
      </c>
      <c r="E84" s="47" t="s">
        <v>982</v>
      </c>
      <c r="F84" s="48" t="s">
        <v>983</v>
      </c>
      <c r="G84" s="45" t="s">
        <v>69</v>
      </c>
      <c r="H84" s="83">
        <v>9</v>
      </c>
      <c r="I84" s="83">
        <v>6.5</v>
      </c>
      <c r="J84" s="83">
        <v>6</v>
      </c>
      <c r="K84" s="49" t="s">
        <v>36</v>
      </c>
      <c r="L84" s="54"/>
      <c r="M84" s="54"/>
      <c r="N84" s="54"/>
      <c r="O84" s="54"/>
      <c r="P84" s="80">
        <v>6</v>
      </c>
      <c r="Q84" s="51">
        <f t="shared" si="5"/>
        <v>6.4</v>
      </c>
      <c r="R84" s="52" t="str">
        <f t="shared" si="3"/>
        <v>C</v>
      </c>
      <c r="S84" s="53" t="str">
        <f t="shared" si="1"/>
        <v>Trung bình</v>
      </c>
      <c r="T84" s="41" t="str">
        <f t="shared" si="7"/>
        <v/>
      </c>
      <c r="U84" s="41" t="s">
        <v>792</v>
      </c>
      <c r="V84" s="71"/>
      <c r="W84" s="4"/>
      <c r="X84" s="43" t="str">
        <f t="shared" si="6"/>
        <v>Đạt</v>
      </c>
      <c r="Y84" s="4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61"/>
    </row>
    <row r="85" spans="1:40" ht="17.25" customHeight="1" x14ac:dyDescent="0.25">
      <c r="B85" s="44">
        <v>77</v>
      </c>
      <c r="C85" s="45" t="s">
        <v>984</v>
      </c>
      <c r="D85" s="46" t="s">
        <v>985</v>
      </c>
      <c r="E85" s="47" t="s">
        <v>328</v>
      </c>
      <c r="F85" s="48" t="s">
        <v>916</v>
      </c>
      <c r="G85" s="45" t="s">
        <v>53</v>
      </c>
      <c r="H85" s="83">
        <v>9</v>
      </c>
      <c r="I85" s="83">
        <v>6.5</v>
      </c>
      <c r="J85" s="83">
        <v>7</v>
      </c>
      <c r="K85" s="49" t="s">
        <v>36</v>
      </c>
      <c r="L85" s="54"/>
      <c r="M85" s="54"/>
      <c r="N85" s="54"/>
      <c r="O85" s="54"/>
      <c r="P85" s="80">
        <v>6</v>
      </c>
      <c r="Q85" s="51">
        <f t="shared" si="5"/>
        <v>6.5</v>
      </c>
      <c r="R85" s="52" t="str">
        <f t="shared" si="3"/>
        <v>C+</v>
      </c>
      <c r="S85" s="53" t="str">
        <f t="shared" si="1"/>
        <v>Trung bình</v>
      </c>
      <c r="T85" s="41" t="str">
        <f t="shared" si="7"/>
        <v/>
      </c>
      <c r="U85" s="41" t="s">
        <v>792</v>
      </c>
      <c r="V85" s="71"/>
      <c r="W85" s="4"/>
      <c r="X85" s="43" t="str">
        <f t="shared" si="6"/>
        <v>Đạt</v>
      </c>
      <c r="Y85" s="4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61"/>
    </row>
    <row r="86" spans="1:40" ht="17.25" customHeight="1" x14ac:dyDescent="0.25">
      <c r="B86" s="44">
        <v>78</v>
      </c>
      <c r="C86" s="45" t="s">
        <v>986</v>
      </c>
      <c r="D86" s="46" t="s">
        <v>798</v>
      </c>
      <c r="E86" s="47" t="s">
        <v>328</v>
      </c>
      <c r="F86" s="48" t="s">
        <v>312</v>
      </c>
      <c r="G86" s="45" t="s">
        <v>69</v>
      </c>
      <c r="H86" s="83">
        <v>9</v>
      </c>
      <c r="I86" s="83">
        <v>5.5</v>
      </c>
      <c r="J86" s="83">
        <v>8</v>
      </c>
      <c r="K86" s="49" t="s">
        <v>36</v>
      </c>
      <c r="L86" s="54"/>
      <c r="M86" s="54"/>
      <c r="N86" s="54"/>
      <c r="O86" s="54"/>
      <c r="P86" s="80">
        <v>6</v>
      </c>
      <c r="Q86" s="51">
        <f t="shared" si="5"/>
        <v>6.5</v>
      </c>
      <c r="R86" s="52" t="str">
        <f t="shared" si="3"/>
        <v>C+</v>
      </c>
      <c r="S86" s="53" t="str">
        <f t="shared" si="1"/>
        <v>Trung bình</v>
      </c>
      <c r="T86" s="41" t="str">
        <f t="shared" si="7"/>
        <v/>
      </c>
      <c r="U86" s="41" t="s">
        <v>792</v>
      </c>
      <c r="V86" s="71"/>
      <c r="W86" s="4"/>
      <c r="X86" s="43" t="str">
        <f t="shared" si="6"/>
        <v>Đạt</v>
      </c>
      <c r="Y86" s="4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61"/>
    </row>
    <row r="87" spans="1:40" ht="17.25" customHeight="1" x14ac:dyDescent="0.25">
      <c r="B87" s="44">
        <v>79</v>
      </c>
      <c r="C87" s="45" t="s">
        <v>987</v>
      </c>
      <c r="D87" s="46" t="s">
        <v>84</v>
      </c>
      <c r="E87" s="47" t="s">
        <v>332</v>
      </c>
      <c r="F87" s="48" t="s">
        <v>988</v>
      </c>
      <c r="G87" s="45" t="s">
        <v>65</v>
      </c>
      <c r="H87" s="83">
        <v>9</v>
      </c>
      <c r="I87" s="83">
        <v>7</v>
      </c>
      <c r="J87" s="83">
        <v>8</v>
      </c>
      <c r="K87" s="49" t="s">
        <v>36</v>
      </c>
      <c r="L87" s="54"/>
      <c r="M87" s="54"/>
      <c r="N87" s="54"/>
      <c r="O87" s="54"/>
      <c r="P87" s="80">
        <v>6</v>
      </c>
      <c r="Q87" s="51">
        <f t="shared" si="5"/>
        <v>6.6</v>
      </c>
      <c r="R87" s="52" t="str">
        <f t="shared" si="3"/>
        <v>C+</v>
      </c>
      <c r="S87" s="53" t="str">
        <f t="shared" si="1"/>
        <v>Trung bình</v>
      </c>
      <c r="T87" s="41" t="str">
        <f t="shared" si="7"/>
        <v/>
      </c>
      <c r="U87" s="41" t="s">
        <v>792</v>
      </c>
      <c r="V87" s="71"/>
      <c r="W87" s="4"/>
      <c r="X87" s="43" t="str">
        <f t="shared" si="6"/>
        <v>Đạt</v>
      </c>
      <c r="Y87" s="4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61"/>
    </row>
    <row r="88" spans="1:40" ht="17.25" customHeight="1" x14ac:dyDescent="0.25">
      <c r="B88" s="44">
        <v>80</v>
      </c>
      <c r="C88" s="45" t="s">
        <v>989</v>
      </c>
      <c r="D88" s="46" t="s">
        <v>476</v>
      </c>
      <c r="E88" s="47" t="s">
        <v>549</v>
      </c>
      <c r="F88" s="48" t="s">
        <v>990</v>
      </c>
      <c r="G88" s="45" t="s">
        <v>110</v>
      </c>
      <c r="H88" s="83">
        <v>9</v>
      </c>
      <c r="I88" s="83">
        <v>7</v>
      </c>
      <c r="J88" s="83">
        <v>7</v>
      </c>
      <c r="K88" s="49" t="s">
        <v>36</v>
      </c>
      <c r="L88" s="54"/>
      <c r="M88" s="54"/>
      <c r="N88" s="54"/>
      <c r="O88" s="54"/>
      <c r="P88" s="80">
        <v>7</v>
      </c>
      <c r="Q88" s="51">
        <f t="shared" si="5"/>
        <v>7.2</v>
      </c>
      <c r="R88" s="52" t="str">
        <f t="shared" si="3"/>
        <v>B</v>
      </c>
      <c r="S88" s="53" t="str">
        <f t="shared" si="1"/>
        <v>Khá</v>
      </c>
      <c r="T88" s="41" t="str">
        <f t="shared" si="7"/>
        <v/>
      </c>
      <c r="U88" s="41" t="s">
        <v>792</v>
      </c>
      <c r="V88" s="71"/>
      <c r="W88" s="4"/>
      <c r="X88" s="43" t="str">
        <f t="shared" si="6"/>
        <v>Đạt</v>
      </c>
      <c r="Y88" s="4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61"/>
    </row>
    <row r="89" spans="1:40" ht="7.5" customHeight="1" x14ac:dyDescent="0.25">
      <c r="A89" s="61"/>
      <c r="B89" s="62"/>
      <c r="C89" s="63"/>
      <c r="D89" s="63"/>
      <c r="E89" s="64"/>
      <c r="F89" s="64"/>
      <c r="G89" s="64"/>
      <c r="H89" s="65"/>
      <c r="I89" s="66"/>
      <c r="J89" s="66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4"/>
    </row>
    <row r="90" spans="1:40" ht="16.5" x14ac:dyDescent="0.25">
      <c r="A90" s="61"/>
      <c r="B90" s="125" t="s">
        <v>37</v>
      </c>
      <c r="C90" s="125"/>
      <c r="D90" s="63"/>
      <c r="E90" s="64"/>
      <c r="F90" s="64"/>
      <c r="G90" s="64"/>
      <c r="H90" s="65"/>
      <c r="I90" s="66"/>
      <c r="J90" s="66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4"/>
    </row>
    <row r="91" spans="1:40" ht="16.5" customHeight="1" x14ac:dyDescent="0.25">
      <c r="A91" s="61"/>
      <c r="B91" s="68" t="s">
        <v>38</v>
      </c>
      <c r="C91" s="68"/>
      <c r="D91" s="69">
        <f>+$AA$7</f>
        <v>80</v>
      </c>
      <c r="E91" s="70" t="s">
        <v>39</v>
      </c>
      <c r="F91" s="70"/>
      <c r="G91" s="112" t="s">
        <v>40</v>
      </c>
      <c r="H91" s="112"/>
      <c r="I91" s="112"/>
      <c r="J91" s="112"/>
      <c r="K91" s="112"/>
      <c r="L91" s="112"/>
      <c r="M91" s="112"/>
      <c r="N91" s="112"/>
      <c r="O91" s="112"/>
      <c r="P91" s="71">
        <f>$AA$7 -COUNTIF($T$8:$T$237,"Vắng") -COUNTIF($T$8:$T$237,"Vắng có phép") - COUNTIF($T$8:$T$237,"Đình chỉ thi") - COUNTIF($T$8:$T$237,"Không đủ ĐKDT")</f>
        <v>78</v>
      </c>
      <c r="Q91" s="71"/>
      <c r="R91" s="72"/>
      <c r="S91" s="73"/>
      <c r="T91" s="73" t="s">
        <v>39</v>
      </c>
      <c r="U91" s="73"/>
      <c r="V91" s="73"/>
      <c r="W91" s="4"/>
    </row>
    <row r="92" spans="1:40" ht="16.5" customHeight="1" x14ac:dyDescent="0.25">
      <c r="A92" s="61"/>
      <c r="B92" s="68" t="s">
        <v>41</v>
      </c>
      <c r="C92" s="68"/>
      <c r="D92" s="69">
        <f>+$AL$7</f>
        <v>78</v>
      </c>
      <c r="E92" s="70" t="s">
        <v>39</v>
      </c>
      <c r="F92" s="70"/>
      <c r="G92" s="112" t="s">
        <v>42</v>
      </c>
      <c r="H92" s="112"/>
      <c r="I92" s="112"/>
      <c r="J92" s="112"/>
      <c r="K92" s="112"/>
      <c r="L92" s="112"/>
      <c r="M92" s="112"/>
      <c r="N92" s="112"/>
      <c r="O92" s="112"/>
      <c r="P92" s="74">
        <f>COUNTIF($T$8:$T$113,"Vắng")</f>
        <v>0</v>
      </c>
      <c r="Q92" s="74"/>
      <c r="R92" s="75"/>
      <c r="S92" s="73"/>
      <c r="T92" s="73" t="s">
        <v>39</v>
      </c>
      <c r="U92" s="73"/>
      <c r="V92" s="73"/>
      <c r="W92" s="4"/>
    </row>
    <row r="93" spans="1:40" ht="16.5" customHeight="1" x14ac:dyDescent="0.25">
      <c r="A93" s="61"/>
      <c r="B93" s="68" t="s">
        <v>43</v>
      </c>
      <c r="C93" s="68"/>
      <c r="D93" s="76">
        <f>COUNTIF(X9:X88,"Học lại")</f>
        <v>2</v>
      </c>
      <c r="E93" s="70" t="s">
        <v>39</v>
      </c>
      <c r="F93" s="70"/>
      <c r="G93" s="112" t="s">
        <v>44</v>
      </c>
      <c r="H93" s="112"/>
      <c r="I93" s="112"/>
      <c r="J93" s="112"/>
      <c r="K93" s="112"/>
      <c r="L93" s="112"/>
      <c r="M93" s="112"/>
      <c r="N93" s="112"/>
      <c r="O93" s="112"/>
      <c r="P93" s="71">
        <f>COUNTIF($T$8:$T$113,"Vắng có phép")</f>
        <v>0</v>
      </c>
      <c r="Q93" s="71"/>
      <c r="R93" s="72"/>
      <c r="S93" s="73"/>
      <c r="T93" s="73" t="s">
        <v>39</v>
      </c>
      <c r="U93" s="73"/>
      <c r="V93" s="73"/>
      <c r="W93" s="4"/>
    </row>
    <row r="94" spans="1:40" ht="3" customHeight="1" x14ac:dyDescent="0.25">
      <c r="A94" s="61"/>
      <c r="B94" s="62"/>
      <c r="C94" s="63"/>
      <c r="D94" s="63"/>
      <c r="E94" s="64"/>
      <c r="F94" s="64"/>
      <c r="G94" s="64"/>
      <c r="H94" s="65"/>
      <c r="I94" s="66"/>
      <c r="J94" s="66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4"/>
    </row>
    <row r="95" spans="1:40" x14ac:dyDescent="0.25">
      <c r="B95" s="77" t="s">
        <v>45</v>
      </c>
      <c r="C95" s="77"/>
      <c r="D95" s="78">
        <f>COUNTIF(X9:X88,"Thi lại")</f>
        <v>0</v>
      </c>
      <c r="E95" s="79" t="s">
        <v>39</v>
      </c>
      <c r="F95" s="4"/>
      <c r="G95" s="4"/>
      <c r="H95" s="4"/>
      <c r="I95" s="4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92"/>
      <c r="V95" s="92"/>
      <c r="W95" s="4"/>
    </row>
    <row r="96" spans="1:40" x14ac:dyDescent="0.25">
      <c r="B96" s="77"/>
      <c r="C96" s="77"/>
      <c r="D96" s="78"/>
      <c r="E96" s="79"/>
      <c r="F96" s="4"/>
      <c r="G96" s="4"/>
      <c r="H96" s="4"/>
      <c r="I96" s="4"/>
      <c r="J96" s="113" t="s">
        <v>1186</v>
      </c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92"/>
      <c r="V96" s="92"/>
      <c r="W96" s="4"/>
    </row>
  </sheetData>
  <sheetProtection formatCells="0" formatColumns="0" formatRows="0" insertColumns="0" insertRows="0" insertHyperlinks="0" deleteColumns="0" deleteRows="0" sort="0" autoFilter="0" pivotTables="0"/>
  <autoFilter ref="A7:AN88">
    <filterColumn colId="3" showButton="0"/>
  </autoFilter>
  <mergeCells count="43">
    <mergeCell ref="U6:U8"/>
    <mergeCell ref="B8:G8"/>
    <mergeCell ref="B90:C90"/>
    <mergeCell ref="G91:O91"/>
    <mergeCell ref="R6:R7"/>
    <mergeCell ref="S6:S7"/>
    <mergeCell ref="G92:O92"/>
    <mergeCell ref="M6:N6"/>
    <mergeCell ref="O6:O7"/>
    <mergeCell ref="P6:P7"/>
    <mergeCell ref="Q6:Q8"/>
    <mergeCell ref="G93:O93"/>
    <mergeCell ref="J95:T95"/>
    <mergeCell ref="J96:T96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88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88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88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93 Y3:AM7 Z2:AM2 Z9 X9:Y88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abSelected="1" workbookViewId="0">
      <pane ySplit="2" topLeftCell="A3" activePane="bottomLeft" state="frozen"/>
      <selection activeCell="P9" sqref="P9"/>
      <selection pane="bottomLeft" activeCell="A101" sqref="A101:XFD132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" style="1" customWidth="1"/>
    <col min="5" max="5" width="12.25" style="1" customWidth="1"/>
    <col min="6" max="6" width="9.375" style="1" hidden="1" customWidth="1"/>
    <col min="7" max="7" width="11.37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1184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7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790</v>
      </c>
      <c r="Q3" s="106"/>
      <c r="R3" s="106"/>
      <c r="S3" s="106"/>
      <c r="T3" s="106"/>
      <c r="U3" s="106"/>
      <c r="V3" s="9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791</v>
      </c>
      <c r="H4" s="115"/>
      <c r="I4" s="115"/>
      <c r="J4" s="115"/>
      <c r="K4" s="115"/>
      <c r="L4" s="115"/>
      <c r="M4" s="115"/>
      <c r="N4" s="115"/>
      <c r="O4" s="115"/>
      <c r="P4" s="115" t="s">
        <v>336</v>
      </c>
      <c r="Q4" s="115"/>
      <c r="R4" s="115"/>
      <c r="S4" s="115"/>
      <c r="T4" s="115"/>
      <c r="U4" s="115"/>
      <c r="V4" s="95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9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3" t="s">
        <v>33</v>
      </c>
      <c r="N7" s="93" t="s">
        <v>34</v>
      </c>
      <c r="O7" s="103"/>
      <c r="P7" s="103"/>
      <c r="Q7" s="110"/>
      <c r="R7" s="103"/>
      <c r="S7" s="111"/>
      <c r="T7" s="110"/>
      <c r="U7" s="110"/>
      <c r="V7" s="89"/>
      <c r="X7" s="17"/>
      <c r="Y7" s="18" t="str">
        <f>+D3</f>
        <v>Các kỹ thuật lập trình</v>
      </c>
      <c r="Z7" s="19" t="str">
        <f>+P3</f>
        <v>Nhóm: D15-200_03</v>
      </c>
      <c r="AA7" s="20">
        <f>+$AJ$7+$AL$7+$AH$7</f>
        <v>84</v>
      </c>
      <c r="AB7" s="7">
        <f>COUNTIF($S$8:$S$108,"Khiển trách")</f>
        <v>0</v>
      </c>
      <c r="AC7" s="7">
        <f>COUNTIF($S$8:$S$108,"Cảnh cáo")</f>
        <v>0</v>
      </c>
      <c r="AD7" s="7">
        <f>COUNTIF($S$8:$S$108,"Đình chỉ thi")</f>
        <v>0</v>
      </c>
      <c r="AE7" s="21">
        <f>+($AB$7+$AC$7+$AD$7)/$AA$7*100%</f>
        <v>0</v>
      </c>
      <c r="AF7" s="7">
        <f>SUM(COUNTIF($S$8:$S$106,"Vắng"),COUNTIF($S$8:$S$106,"Vắng có phép"))</f>
        <v>0</v>
      </c>
      <c r="AG7" s="22">
        <f>+$AF$7/$AA$7</f>
        <v>0</v>
      </c>
      <c r="AH7" s="23">
        <f>COUNTIF($X$8:$X$106,"Thi lại")</f>
        <v>0</v>
      </c>
      <c r="AI7" s="22">
        <f>+$AH$7/$AA$7</f>
        <v>0</v>
      </c>
      <c r="AJ7" s="23">
        <f>COUNTIF($X$8:$X$107,"Học lại")</f>
        <v>4</v>
      </c>
      <c r="AK7" s="22">
        <f>+$AJ$7/$AA$7</f>
        <v>4.7619047619047616E-2</v>
      </c>
      <c r="AL7" s="7">
        <f>COUNTIF($X$9:$X$107,"Đạt")</f>
        <v>80</v>
      </c>
      <c r="AM7" s="21">
        <f>+$AL$7/$AA$7</f>
        <v>0.95238095238095233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10</v>
      </c>
      <c r="J8" s="84">
        <v>10</v>
      </c>
      <c r="K8" s="25"/>
      <c r="L8" s="26"/>
      <c r="M8" s="27"/>
      <c r="N8" s="27"/>
      <c r="O8" s="27"/>
      <c r="P8" s="28">
        <f>100-(H8+I8+J8+K8)</f>
        <v>70</v>
      </c>
      <c r="Q8" s="111"/>
      <c r="R8" s="29"/>
      <c r="S8" s="29"/>
      <c r="T8" s="111"/>
      <c r="U8" s="111"/>
      <c r="V8" s="89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6.5" customHeight="1" x14ac:dyDescent="0.25">
      <c r="B9" s="31">
        <v>1</v>
      </c>
      <c r="C9" s="32" t="s">
        <v>557</v>
      </c>
      <c r="D9" s="33" t="s">
        <v>558</v>
      </c>
      <c r="E9" s="34" t="s">
        <v>559</v>
      </c>
      <c r="F9" s="35" t="s">
        <v>537</v>
      </c>
      <c r="G9" s="32" t="s">
        <v>110</v>
      </c>
      <c r="H9" s="82">
        <v>9</v>
      </c>
      <c r="I9" s="82">
        <v>6</v>
      </c>
      <c r="J9" s="82">
        <v>6</v>
      </c>
      <c r="K9" s="36" t="s">
        <v>36</v>
      </c>
      <c r="L9" s="37"/>
      <c r="M9" s="37"/>
      <c r="N9" s="37"/>
      <c r="O9" s="37"/>
      <c r="P9" s="38">
        <v>6</v>
      </c>
      <c r="Q9" s="39">
        <f t="shared" ref="Q9:Q72" si="0">ROUND(SUMPRODUCT(H9:P9,$H$8:$P$8)/100,1)</f>
        <v>6.3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92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8" t="s">
        <v>792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6.5" customHeight="1" x14ac:dyDescent="0.25">
      <c r="B10" s="44">
        <v>2</v>
      </c>
      <c r="C10" s="45" t="s">
        <v>560</v>
      </c>
      <c r="D10" s="46" t="s">
        <v>59</v>
      </c>
      <c r="E10" s="47" t="s">
        <v>559</v>
      </c>
      <c r="F10" s="48" t="s">
        <v>561</v>
      </c>
      <c r="G10" s="45" t="s">
        <v>69</v>
      </c>
      <c r="H10" s="83">
        <v>9</v>
      </c>
      <c r="I10" s="83">
        <v>6</v>
      </c>
      <c r="J10" s="83">
        <v>7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7.1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792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6.5" customHeight="1" x14ac:dyDescent="0.25">
      <c r="B11" s="44">
        <v>3</v>
      </c>
      <c r="C11" s="45" t="s">
        <v>562</v>
      </c>
      <c r="D11" s="46" t="s">
        <v>563</v>
      </c>
      <c r="E11" s="47" t="s">
        <v>51</v>
      </c>
      <c r="F11" s="48" t="s">
        <v>232</v>
      </c>
      <c r="G11" s="45" t="s">
        <v>65</v>
      </c>
      <c r="H11" s="83">
        <v>9</v>
      </c>
      <c r="I11" s="83">
        <v>7</v>
      </c>
      <c r="J11" s="83">
        <v>7</v>
      </c>
      <c r="K11" s="49" t="s">
        <v>36</v>
      </c>
      <c r="L11" s="54"/>
      <c r="M11" s="54"/>
      <c r="N11" s="54"/>
      <c r="O11" s="54"/>
      <c r="P11" s="80">
        <v>6</v>
      </c>
      <c r="Q11" s="51">
        <f t="shared" si="0"/>
        <v>6.5</v>
      </c>
      <c r="R11" s="52" t="str">
        <f t="shared" ref="R11:R92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3" t="str">
        <f t="shared" si="1"/>
        <v>Trung bình</v>
      </c>
      <c r="T11" s="41" t="str">
        <f t="shared" ref="T11:T74" si="4">+IF(OR($H11=0,$I11=0,$J11=0,$K11=0),"Không đủ ĐKDT",IF(AND(P11=0,Q11&gt;=4),"Không đạt",""))</f>
        <v/>
      </c>
      <c r="U11" s="41" t="s">
        <v>792</v>
      </c>
      <c r="V11" s="71"/>
      <c r="W11" s="4"/>
      <c r="X11" s="43" t="str">
        <f t="shared" si="2"/>
        <v>Đạt</v>
      </c>
      <c r="Y11" s="43"/>
      <c r="Z11" s="55"/>
      <c r="AA11" s="55"/>
      <c r="AB11" s="94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6.5" customHeight="1" x14ac:dyDescent="0.25">
      <c r="B12" s="44">
        <v>4</v>
      </c>
      <c r="C12" s="45" t="s">
        <v>564</v>
      </c>
      <c r="D12" s="46" t="s">
        <v>565</v>
      </c>
      <c r="E12" s="47" t="s">
        <v>51</v>
      </c>
      <c r="F12" s="48" t="s">
        <v>566</v>
      </c>
      <c r="G12" s="45" t="s">
        <v>65</v>
      </c>
      <c r="H12" s="83">
        <v>9</v>
      </c>
      <c r="I12" s="83">
        <v>7</v>
      </c>
      <c r="J12" s="83">
        <v>9</v>
      </c>
      <c r="K12" s="49" t="s">
        <v>36</v>
      </c>
      <c r="L12" s="54"/>
      <c r="M12" s="54"/>
      <c r="N12" s="54"/>
      <c r="O12" s="54"/>
      <c r="P12" s="80">
        <v>8</v>
      </c>
      <c r="Q12" s="51">
        <f t="shared" si="0"/>
        <v>8.1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792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6.5" customHeight="1" x14ac:dyDescent="0.25">
      <c r="B13" s="44">
        <v>5</v>
      </c>
      <c r="C13" s="45" t="s">
        <v>567</v>
      </c>
      <c r="D13" s="46" t="s">
        <v>568</v>
      </c>
      <c r="E13" s="47" t="s">
        <v>569</v>
      </c>
      <c r="F13" s="48" t="s">
        <v>456</v>
      </c>
      <c r="G13" s="45" t="s">
        <v>91</v>
      </c>
      <c r="H13" s="83">
        <v>8.5</v>
      </c>
      <c r="I13" s="83">
        <v>6</v>
      </c>
      <c r="J13" s="83">
        <v>8</v>
      </c>
      <c r="K13" s="49" t="s">
        <v>36</v>
      </c>
      <c r="L13" s="54"/>
      <c r="M13" s="54"/>
      <c r="N13" s="54"/>
      <c r="O13" s="54"/>
      <c r="P13" s="80">
        <v>6</v>
      </c>
      <c r="Q13" s="51">
        <f t="shared" si="0"/>
        <v>6.5</v>
      </c>
      <c r="R13" s="52" t="str">
        <f t="shared" si="3"/>
        <v>C+</v>
      </c>
      <c r="S13" s="53" t="str">
        <f t="shared" si="1"/>
        <v>Trung bình</v>
      </c>
      <c r="T13" s="41" t="str">
        <f t="shared" si="4"/>
        <v/>
      </c>
      <c r="U13" s="41" t="s">
        <v>792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6.5" customHeight="1" x14ac:dyDescent="0.25">
      <c r="B14" s="44">
        <v>6</v>
      </c>
      <c r="C14" s="45" t="s">
        <v>570</v>
      </c>
      <c r="D14" s="46" t="s">
        <v>571</v>
      </c>
      <c r="E14" s="47" t="s">
        <v>572</v>
      </c>
      <c r="F14" s="48" t="s">
        <v>573</v>
      </c>
      <c r="G14" s="45" t="s">
        <v>65</v>
      </c>
      <c r="H14" s="83">
        <v>9</v>
      </c>
      <c r="I14" s="83">
        <v>7</v>
      </c>
      <c r="J14" s="83">
        <v>9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7.4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792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6.5" customHeight="1" x14ac:dyDescent="0.25">
      <c r="B15" s="44">
        <v>7</v>
      </c>
      <c r="C15" s="45" t="s">
        <v>574</v>
      </c>
      <c r="D15" s="46" t="s">
        <v>575</v>
      </c>
      <c r="E15" s="47" t="s">
        <v>576</v>
      </c>
      <c r="F15" s="48" t="s">
        <v>577</v>
      </c>
      <c r="G15" s="45" t="s">
        <v>69</v>
      </c>
      <c r="H15" s="83">
        <v>9</v>
      </c>
      <c r="I15" s="83">
        <v>6.5</v>
      </c>
      <c r="J15" s="83">
        <v>7</v>
      </c>
      <c r="K15" s="49" t="s">
        <v>36</v>
      </c>
      <c r="L15" s="54"/>
      <c r="M15" s="54"/>
      <c r="N15" s="54"/>
      <c r="O15" s="54"/>
      <c r="P15" s="80">
        <v>6</v>
      </c>
      <c r="Q15" s="51">
        <f t="shared" si="0"/>
        <v>6.5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792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6.5" customHeight="1" x14ac:dyDescent="0.25">
      <c r="B16" s="44">
        <v>8</v>
      </c>
      <c r="C16" s="45" t="s">
        <v>578</v>
      </c>
      <c r="D16" s="46" t="s">
        <v>93</v>
      </c>
      <c r="E16" s="47" t="s">
        <v>579</v>
      </c>
      <c r="F16" s="48" t="s">
        <v>580</v>
      </c>
      <c r="G16" s="45" t="s">
        <v>91</v>
      </c>
      <c r="H16" s="83">
        <v>8.5</v>
      </c>
      <c r="I16" s="83">
        <v>6</v>
      </c>
      <c r="J16" s="83">
        <v>7</v>
      </c>
      <c r="K16" s="49" t="s">
        <v>36</v>
      </c>
      <c r="L16" s="54"/>
      <c r="M16" s="54"/>
      <c r="N16" s="54"/>
      <c r="O16" s="54"/>
      <c r="P16" s="80">
        <v>6</v>
      </c>
      <c r="Q16" s="51">
        <f t="shared" si="0"/>
        <v>6.4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792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6.5" customHeight="1" x14ac:dyDescent="0.25">
      <c r="B17" s="44">
        <v>9</v>
      </c>
      <c r="C17" s="45" t="s">
        <v>581</v>
      </c>
      <c r="D17" s="46" t="s">
        <v>148</v>
      </c>
      <c r="E17" s="47" t="s">
        <v>81</v>
      </c>
      <c r="F17" s="48" t="s">
        <v>582</v>
      </c>
      <c r="G17" s="45" t="s">
        <v>69</v>
      </c>
      <c r="H17" s="83">
        <v>9</v>
      </c>
      <c r="I17" s="83">
        <v>7</v>
      </c>
      <c r="J17" s="83">
        <v>10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7.5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792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6.5" customHeight="1" x14ac:dyDescent="0.25">
      <c r="B18" s="44">
        <v>10</v>
      </c>
      <c r="C18" s="45" t="s">
        <v>583</v>
      </c>
      <c r="D18" s="46" t="s">
        <v>339</v>
      </c>
      <c r="E18" s="47" t="s">
        <v>584</v>
      </c>
      <c r="F18" s="48" t="s">
        <v>585</v>
      </c>
      <c r="G18" s="45" t="s">
        <v>586</v>
      </c>
      <c r="H18" s="83">
        <v>8.5</v>
      </c>
      <c r="I18" s="83">
        <v>6.5</v>
      </c>
      <c r="J18" s="83">
        <v>7</v>
      </c>
      <c r="K18" s="49" t="s">
        <v>36</v>
      </c>
      <c r="L18" s="54"/>
      <c r="M18" s="54"/>
      <c r="N18" s="54"/>
      <c r="O18" s="54"/>
      <c r="P18" s="80">
        <v>6</v>
      </c>
      <c r="Q18" s="51">
        <f t="shared" si="0"/>
        <v>6.4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792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6.5" customHeight="1" x14ac:dyDescent="0.25">
      <c r="B19" s="44">
        <v>11</v>
      </c>
      <c r="C19" s="45" t="s">
        <v>587</v>
      </c>
      <c r="D19" s="46" t="s">
        <v>140</v>
      </c>
      <c r="E19" s="47" t="s">
        <v>588</v>
      </c>
      <c r="F19" s="48" t="s">
        <v>589</v>
      </c>
      <c r="G19" s="45" t="s">
        <v>53</v>
      </c>
      <c r="H19" s="83">
        <v>8.5</v>
      </c>
      <c r="I19" s="83">
        <v>7</v>
      </c>
      <c r="J19" s="83">
        <v>9</v>
      </c>
      <c r="K19" s="49" t="s">
        <v>36</v>
      </c>
      <c r="L19" s="54"/>
      <c r="M19" s="54"/>
      <c r="N19" s="54"/>
      <c r="O19" s="54"/>
      <c r="P19" s="80">
        <v>6</v>
      </c>
      <c r="Q19" s="51">
        <f t="shared" si="0"/>
        <v>6.7</v>
      </c>
      <c r="R19" s="52" t="str">
        <f t="shared" si="3"/>
        <v>C+</v>
      </c>
      <c r="S19" s="53" t="str">
        <f t="shared" si="1"/>
        <v>Trung bình</v>
      </c>
      <c r="T19" s="41" t="str">
        <f t="shared" si="4"/>
        <v/>
      </c>
      <c r="U19" s="41" t="s">
        <v>792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6.5" customHeight="1" x14ac:dyDescent="0.25">
      <c r="B20" s="44">
        <v>12</v>
      </c>
      <c r="C20" s="45" t="s">
        <v>590</v>
      </c>
      <c r="D20" s="46" t="s">
        <v>378</v>
      </c>
      <c r="E20" s="47" t="s">
        <v>89</v>
      </c>
      <c r="F20" s="48" t="s">
        <v>591</v>
      </c>
      <c r="G20" s="45" t="s">
        <v>65</v>
      </c>
      <c r="H20" s="83">
        <v>9</v>
      </c>
      <c r="I20" s="83">
        <v>6.5</v>
      </c>
      <c r="J20" s="83">
        <v>9</v>
      </c>
      <c r="K20" s="49" t="s">
        <v>36</v>
      </c>
      <c r="L20" s="54"/>
      <c r="M20" s="54"/>
      <c r="N20" s="54"/>
      <c r="O20" s="54"/>
      <c r="P20" s="80">
        <v>6</v>
      </c>
      <c r="Q20" s="51">
        <f t="shared" si="0"/>
        <v>6.7</v>
      </c>
      <c r="R20" s="52" t="str">
        <f t="shared" si="3"/>
        <v>C+</v>
      </c>
      <c r="S20" s="53" t="str">
        <f t="shared" si="1"/>
        <v>Trung bình</v>
      </c>
      <c r="T20" s="41" t="str">
        <f t="shared" si="4"/>
        <v/>
      </c>
      <c r="U20" s="41" t="s">
        <v>792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6.5" customHeight="1" x14ac:dyDescent="0.25">
      <c r="B21" s="44">
        <v>13</v>
      </c>
      <c r="C21" s="45" t="s">
        <v>592</v>
      </c>
      <c r="D21" s="46" t="s">
        <v>148</v>
      </c>
      <c r="E21" s="47" t="s">
        <v>593</v>
      </c>
      <c r="F21" s="48" t="s">
        <v>594</v>
      </c>
      <c r="G21" s="45" t="s">
        <v>69</v>
      </c>
      <c r="H21" s="83">
        <v>9</v>
      </c>
      <c r="I21" s="83">
        <v>7.5</v>
      </c>
      <c r="J21" s="83">
        <v>9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7.5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792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6.5" customHeight="1" x14ac:dyDescent="0.25">
      <c r="B22" s="44">
        <v>14</v>
      </c>
      <c r="C22" s="45" t="s">
        <v>595</v>
      </c>
      <c r="D22" s="46" t="s">
        <v>596</v>
      </c>
      <c r="E22" s="47" t="s">
        <v>593</v>
      </c>
      <c r="F22" s="48" t="s">
        <v>597</v>
      </c>
      <c r="G22" s="45" t="s">
        <v>110</v>
      </c>
      <c r="H22" s="83">
        <v>9</v>
      </c>
      <c r="I22" s="83">
        <v>6.5</v>
      </c>
      <c r="J22" s="83">
        <v>8</v>
      </c>
      <c r="K22" s="49" t="s">
        <v>36</v>
      </c>
      <c r="L22" s="54"/>
      <c r="M22" s="54"/>
      <c r="N22" s="54"/>
      <c r="O22" s="54"/>
      <c r="P22" s="80">
        <v>6</v>
      </c>
      <c r="Q22" s="51">
        <f t="shared" si="0"/>
        <v>6.6</v>
      </c>
      <c r="R22" s="52" t="str">
        <f t="shared" si="3"/>
        <v>C+</v>
      </c>
      <c r="S22" s="53" t="str">
        <f t="shared" si="1"/>
        <v>Trung bình</v>
      </c>
      <c r="T22" s="41" t="str">
        <f t="shared" si="4"/>
        <v/>
      </c>
      <c r="U22" s="41" t="s">
        <v>792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6.5" customHeight="1" x14ac:dyDescent="0.25">
      <c r="B23" s="44">
        <v>15</v>
      </c>
      <c r="C23" s="45" t="s">
        <v>598</v>
      </c>
      <c r="D23" s="46" t="s">
        <v>59</v>
      </c>
      <c r="E23" s="47" t="s">
        <v>104</v>
      </c>
      <c r="F23" s="48" t="s">
        <v>599</v>
      </c>
      <c r="G23" s="45" t="s">
        <v>69</v>
      </c>
      <c r="H23" s="83">
        <v>8.5</v>
      </c>
      <c r="I23" s="83">
        <v>7.5</v>
      </c>
      <c r="J23" s="83">
        <v>10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7.5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792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6.5" customHeight="1" x14ac:dyDescent="0.25">
      <c r="B24" s="44">
        <v>16</v>
      </c>
      <c r="C24" s="45" t="s">
        <v>600</v>
      </c>
      <c r="D24" s="46" t="s">
        <v>519</v>
      </c>
      <c r="E24" s="47" t="s">
        <v>601</v>
      </c>
      <c r="F24" s="48" t="s">
        <v>602</v>
      </c>
      <c r="G24" s="45" t="s">
        <v>91</v>
      </c>
      <c r="H24" s="83">
        <v>9</v>
      </c>
      <c r="I24" s="83">
        <v>6</v>
      </c>
      <c r="J24" s="83">
        <v>9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7.3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792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6.5" customHeight="1" x14ac:dyDescent="0.25">
      <c r="B25" s="44">
        <v>17</v>
      </c>
      <c r="C25" s="45" t="s">
        <v>603</v>
      </c>
      <c r="D25" s="46" t="s">
        <v>84</v>
      </c>
      <c r="E25" s="47" t="s">
        <v>601</v>
      </c>
      <c r="F25" s="48" t="s">
        <v>369</v>
      </c>
      <c r="G25" s="45" t="s">
        <v>69</v>
      </c>
      <c r="H25" s="83">
        <v>9</v>
      </c>
      <c r="I25" s="83">
        <v>5.5</v>
      </c>
      <c r="J25" s="83">
        <v>8</v>
      </c>
      <c r="K25" s="49" t="s">
        <v>36</v>
      </c>
      <c r="L25" s="54"/>
      <c r="M25" s="54"/>
      <c r="N25" s="54"/>
      <c r="O25" s="54"/>
      <c r="P25" s="80">
        <v>6</v>
      </c>
      <c r="Q25" s="51">
        <f t="shared" si="0"/>
        <v>6.5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792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6.5" customHeight="1" x14ac:dyDescent="0.25">
      <c r="B26" s="44">
        <v>18</v>
      </c>
      <c r="C26" s="45" t="s">
        <v>604</v>
      </c>
      <c r="D26" s="46" t="s">
        <v>148</v>
      </c>
      <c r="E26" s="47" t="s">
        <v>605</v>
      </c>
      <c r="F26" s="48" t="s">
        <v>606</v>
      </c>
      <c r="G26" s="45" t="s">
        <v>110</v>
      </c>
      <c r="H26" s="83">
        <v>9</v>
      </c>
      <c r="I26" s="83">
        <v>6</v>
      </c>
      <c r="J26" s="83">
        <v>6</v>
      </c>
      <c r="K26" s="49" t="s">
        <v>36</v>
      </c>
      <c r="L26" s="54"/>
      <c r="M26" s="54"/>
      <c r="N26" s="54"/>
      <c r="O26" s="54"/>
      <c r="P26" s="80">
        <v>6</v>
      </c>
      <c r="Q26" s="51">
        <f t="shared" si="0"/>
        <v>6.3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792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6.5" customHeight="1" x14ac:dyDescent="0.25">
      <c r="B27" s="44">
        <v>19</v>
      </c>
      <c r="C27" s="45" t="s">
        <v>607</v>
      </c>
      <c r="D27" s="46" t="s">
        <v>281</v>
      </c>
      <c r="E27" s="47" t="s">
        <v>608</v>
      </c>
      <c r="F27" s="48" t="s">
        <v>609</v>
      </c>
      <c r="G27" s="45" t="s">
        <v>65</v>
      </c>
      <c r="H27" s="83">
        <v>8</v>
      </c>
      <c r="I27" s="83">
        <v>5.5</v>
      </c>
      <c r="J27" s="83">
        <v>9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6.5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792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6.5" customHeight="1" x14ac:dyDescent="0.25">
      <c r="B28" s="44">
        <v>20</v>
      </c>
      <c r="C28" s="45" t="s">
        <v>610</v>
      </c>
      <c r="D28" s="46" t="s">
        <v>269</v>
      </c>
      <c r="E28" s="47" t="s">
        <v>119</v>
      </c>
      <c r="F28" s="48" t="s">
        <v>611</v>
      </c>
      <c r="G28" s="45" t="s">
        <v>78</v>
      </c>
      <c r="H28" s="83">
        <v>9</v>
      </c>
      <c r="I28" s="83">
        <v>6</v>
      </c>
      <c r="J28" s="83">
        <v>8</v>
      </c>
      <c r="K28" s="49" t="s">
        <v>36</v>
      </c>
      <c r="L28" s="54"/>
      <c r="M28" s="54"/>
      <c r="N28" s="54"/>
      <c r="O28" s="54"/>
      <c r="P28" s="80">
        <v>6</v>
      </c>
      <c r="Q28" s="51">
        <f t="shared" si="0"/>
        <v>6.5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792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6.5" customHeight="1" x14ac:dyDescent="0.25">
      <c r="B29" s="44">
        <v>21</v>
      </c>
      <c r="C29" s="45" t="s">
        <v>612</v>
      </c>
      <c r="D29" s="46" t="s">
        <v>311</v>
      </c>
      <c r="E29" s="47" t="s">
        <v>119</v>
      </c>
      <c r="F29" s="48" t="s">
        <v>154</v>
      </c>
      <c r="G29" s="45" t="s">
        <v>91</v>
      </c>
      <c r="H29" s="83">
        <v>8.5</v>
      </c>
      <c r="I29" s="83">
        <v>6.5</v>
      </c>
      <c r="J29" s="83">
        <v>7</v>
      </c>
      <c r="K29" s="49" t="s">
        <v>36</v>
      </c>
      <c r="L29" s="54"/>
      <c r="M29" s="54"/>
      <c r="N29" s="54"/>
      <c r="O29" s="54"/>
      <c r="P29" s="80">
        <v>6</v>
      </c>
      <c r="Q29" s="51">
        <f t="shared" si="0"/>
        <v>6.4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792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6.5" customHeight="1" x14ac:dyDescent="0.25">
      <c r="B30" s="44">
        <v>22</v>
      </c>
      <c r="C30" s="45" t="s">
        <v>613</v>
      </c>
      <c r="D30" s="46" t="s">
        <v>88</v>
      </c>
      <c r="E30" s="47" t="s">
        <v>119</v>
      </c>
      <c r="F30" s="48" t="s">
        <v>614</v>
      </c>
      <c r="G30" s="45" t="s">
        <v>615</v>
      </c>
      <c r="H30" s="83">
        <v>8</v>
      </c>
      <c r="I30" s="83">
        <v>7</v>
      </c>
      <c r="J30" s="83">
        <v>7</v>
      </c>
      <c r="K30" s="49" t="s">
        <v>36</v>
      </c>
      <c r="L30" s="54"/>
      <c r="M30" s="54"/>
      <c r="N30" s="54"/>
      <c r="O30" s="54"/>
      <c r="P30" s="80">
        <v>6</v>
      </c>
      <c r="Q30" s="51">
        <f t="shared" si="0"/>
        <v>6.4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792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6.5" customHeight="1" x14ac:dyDescent="0.25">
      <c r="B31" s="44">
        <v>23</v>
      </c>
      <c r="C31" s="45" t="s">
        <v>616</v>
      </c>
      <c r="D31" s="46" t="s">
        <v>617</v>
      </c>
      <c r="E31" s="47" t="s">
        <v>129</v>
      </c>
      <c r="F31" s="48" t="s">
        <v>618</v>
      </c>
      <c r="G31" s="45" t="s">
        <v>65</v>
      </c>
      <c r="H31" s="83">
        <v>8</v>
      </c>
      <c r="I31" s="83">
        <v>5.5</v>
      </c>
      <c r="J31" s="83">
        <v>7</v>
      </c>
      <c r="K31" s="49" t="s">
        <v>36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792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6.5" customHeight="1" x14ac:dyDescent="0.25">
      <c r="B32" s="44">
        <v>24</v>
      </c>
      <c r="C32" s="45" t="s">
        <v>619</v>
      </c>
      <c r="D32" s="46" t="s">
        <v>620</v>
      </c>
      <c r="E32" s="47" t="s">
        <v>379</v>
      </c>
      <c r="F32" s="48" t="s">
        <v>621</v>
      </c>
      <c r="G32" s="45" t="s">
        <v>69</v>
      </c>
      <c r="H32" s="83">
        <v>8.5</v>
      </c>
      <c r="I32" s="83">
        <v>7</v>
      </c>
      <c r="J32" s="83">
        <v>8</v>
      </c>
      <c r="K32" s="49" t="s">
        <v>36</v>
      </c>
      <c r="L32" s="54"/>
      <c r="M32" s="54"/>
      <c r="N32" s="54"/>
      <c r="O32" s="54"/>
      <c r="P32" s="80">
        <v>6</v>
      </c>
      <c r="Q32" s="51">
        <f t="shared" si="0"/>
        <v>6.6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792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6.5" customHeight="1" x14ac:dyDescent="0.25">
      <c r="B33" s="44">
        <v>25</v>
      </c>
      <c r="C33" s="45" t="s">
        <v>622</v>
      </c>
      <c r="D33" s="46" t="s">
        <v>167</v>
      </c>
      <c r="E33" s="47" t="s">
        <v>623</v>
      </c>
      <c r="F33" s="48" t="s">
        <v>624</v>
      </c>
      <c r="G33" s="45" t="s">
        <v>69</v>
      </c>
      <c r="H33" s="83">
        <v>8.5</v>
      </c>
      <c r="I33" s="83">
        <v>7</v>
      </c>
      <c r="J33" s="83">
        <v>10</v>
      </c>
      <c r="K33" s="49" t="s">
        <v>36</v>
      </c>
      <c r="L33" s="54"/>
      <c r="M33" s="54"/>
      <c r="N33" s="54"/>
      <c r="O33" s="54"/>
      <c r="P33" s="80">
        <v>6</v>
      </c>
      <c r="Q33" s="51">
        <f t="shared" si="0"/>
        <v>6.8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792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6.5" customHeight="1" x14ac:dyDescent="0.25">
      <c r="B34" s="44">
        <v>26</v>
      </c>
      <c r="C34" s="45" t="s">
        <v>625</v>
      </c>
      <c r="D34" s="46" t="s">
        <v>626</v>
      </c>
      <c r="E34" s="47" t="s">
        <v>393</v>
      </c>
      <c r="F34" s="48" t="s">
        <v>191</v>
      </c>
      <c r="G34" s="45" t="s">
        <v>91</v>
      </c>
      <c r="H34" s="83">
        <v>8</v>
      </c>
      <c r="I34" s="83">
        <v>7</v>
      </c>
      <c r="J34" s="83">
        <v>7</v>
      </c>
      <c r="K34" s="49" t="s">
        <v>36</v>
      </c>
      <c r="L34" s="54"/>
      <c r="M34" s="54"/>
      <c r="N34" s="54"/>
      <c r="O34" s="54"/>
      <c r="P34" s="80">
        <v>6</v>
      </c>
      <c r="Q34" s="51">
        <f t="shared" si="0"/>
        <v>6.4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792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6.5" customHeight="1" x14ac:dyDescent="0.25">
      <c r="B35" s="44">
        <v>27</v>
      </c>
      <c r="C35" s="45" t="s">
        <v>627</v>
      </c>
      <c r="D35" s="46" t="s">
        <v>628</v>
      </c>
      <c r="E35" s="47" t="s">
        <v>137</v>
      </c>
      <c r="F35" s="48" t="s">
        <v>629</v>
      </c>
      <c r="G35" s="45" t="s">
        <v>78</v>
      </c>
      <c r="H35" s="83">
        <v>8.5</v>
      </c>
      <c r="I35" s="83">
        <v>5</v>
      </c>
      <c r="J35" s="83">
        <v>7</v>
      </c>
      <c r="K35" s="49" t="s">
        <v>36</v>
      </c>
      <c r="L35" s="54"/>
      <c r="M35" s="54"/>
      <c r="N35" s="54"/>
      <c r="O35" s="54"/>
      <c r="P35" s="80">
        <v>6</v>
      </c>
      <c r="Q35" s="51">
        <f t="shared" si="0"/>
        <v>6.3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792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6.5" customHeight="1" x14ac:dyDescent="0.25">
      <c r="B36" s="44">
        <v>28</v>
      </c>
      <c r="C36" s="45" t="s">
        <v>630</v>
      </c>
      <c r="D36" s="46" t="s">
        <v>631</v>
      </c>
      <c r="E36" s="47" t="s">
        <v>137</v>
      </c>
      <c r="F36" s="48" t="s">
        <v>632</v>
      </c>
      <c r="G36" s="45" t="s">
        <v>91</v>
      </c>
      <c r="H36" s="83">
        <v>9</v>
      </c>
      <c r="I36" s="83">
        <v>7</v>
      </c>
      <c r="J36" s="83">
        <v>8</v>
      </c>
      <c r="K36" s="49" t="s">
        <v>36</v>
      </c>
      <c r="L36" s="54"/>
      <c r="M36" s="54"/>
      <c r="N36" s="54"/>
      <c r="O36" s="54"/>
      <c r="P36" s="80">
        <v>6</v>
      </c>
      <c r="Q36" s="51">
        <f t="shared" si="0"/>
        <v>6.6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792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6.5" customHeight="1" x14ac:dyDescent="0.25">
      <c r="B37" s="44">
        <v>29</v>
      </c>
      <c r="C37" s="45" t="s">
        <v>633</v>
      </c>
      <c r="D37" s="46" t="s">
        <v>634</v>
      </c>
      <c r="E37" s="47" t="s">
        <v>635</v>
      </c>
      <c r="F37" s="48" t="s">
        <v>636</v>
      </c>
      <c r="G37" s="45" t="s">
        <v>69</v>
      </c>
      <c r="H37" s="83">
        <v>8</v>
      </c>
      <c r="I37" s="83">
        <v>5.5</v>
      </c>
      <c r="J37" s="83">
        <v>9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7.2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792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6.5" customHeight="1" x14ac:dyDescent="0.25">
      <c r="B38" s="44">
        <v>30</v>
      </c>
      <c r="C38" s="45" t="s">
        <v>637</v>
      </c>
      <c r="D38" s="46" t="s">
        <v>638</v>
      </c>
      <c r="E38" s="47" t="s">
        <v>145</v>
      </c>
      <c r="F38" s="48" t="s">
        <v>639</v>
      </c>
      <c r="G38" s="45" t="s">
        <v>78</v>
      </c>
      <c r="H38" s="83">
        <v>6</v>
      </c>
      <c r="I38" s="83">
        <v>6</v>
      </c>
      <c r="J38" s="83">
        <v>9</v>
      </c>
      <c r="K38" s="49" t="s">
        <v>36</v>
      </c>
      <c r="L38" s="54"/>
      <c r="M38" s="54"/>
      <c r="N38" s="54"/>
      <c r="O38" s="54"/>
      <c r="P38" s="80">
        <v>6</v>
      </c>
      <c r="Q38" s="51">
        <f t="shared" si="0"/>
        <v>6.3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792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6.5" customHeight="1" x14ac:dyDescent="0.25">
      <c r="B39" s="44">
        <v>31</v>
      </c>
      <c r="C39" s="45" t="s">
        <v>640</v>
      </c>
      <c r="D39" s="46" t="s">
        <v>59</v>
      </c>
      <c r="E39" s="47" t="s">
        <v>164</v>
      </c>
      <c r="F39" s="48" t="s">
        <v>496</v>
      </c>
      <c r="G39" s="45" t="s">
        <v>57</v>
      </c>
      <c r="H39" s="83">
        <v>9</v>
      </c>
      <c r="I39" s="83">
        <v>7.5</v>
      </c>
      <c r="J39" s="83">
        <v>8</v>
      </c>
      <c r="K39" s="49" t="s">
        <v>36</v>
      </c>
      <c r="L39" s="54"/>
      <c r="M39" s="54"/>
      <c r="N39" s="54"/>
      <c r="O39" s="54"/>
      <c r="P39" s="80">
        <v>8</v>
      </c>
      <c r="Q39" s="51">
        <f t="shared" si="0"/>
        <v>8.1</v>
      </c>
      <c r="R39" s="52" t="str">
        <f t="shared" si="3"/>
        <v>B+</v>
      </c>
      <c r="S39" s="53" t="str">
        <f t="shared" si="1"/>
        <v>Khá</v>
      </c>
      <c r="T39" s="41" t="str">
        <f t="shared" si="4"/>
        <v/>
      </c>
      <c r="U39" s="41" t="s">
        <v>792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6.5" customHeight="1" x14ac:dyDescent="0.25">
      <c r="B40" s="44">
        <v>32</v>
      </c>
      <c r="C40" s="45" t="s">
        <v>641</v>
      </c>
      <c r="D40" s="46" t="s">
        <v>596</v>
      </c>
      <c r="E40" s="47" t="s">
        <v>183</v>
      </c>
      <c r="F40" s="48" t="s">
        <v>642</v>
      </c>
      <c r="G40" s="45" t="s">
        <v>78</v>
      </c>
      <c r="H40" s="83">
        <v>7.5</v>
      </c>
      <c r="I40" s="83">
        <v>6</v>
      </c>
      <c r="J40" s="83">
        <v>7</v>
      </c>
      <c r="K40" s="49" t="s">
        <v>36</v>
      </c>
      <c r="L40" s="54"/>
      <c r="M40" s="54"/>
      <c r="N40" s="54"/>
      <c r="O40" s="54"/>
      <c r="P40" s="80">
        <v>6</v>
      </c>
      <c r="Q40" s="51">
        <f t="shared" si="0"/>
        <v>6.3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792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6.5" customHeight="1" x14ac:dyDescent="0.25">
      <c r="B41" s="44">
        <v>33</v>
      </c>
      <c r="C41" s="45" t="s">
        <v>643</v>
      </c>
      <c r="D41" s="46" t="s">
        <v>644</v>
      </c>
      <c r="E41" s="47" t="s">
        <v>418</v>
      </c>
      <c r="F41" s="48" t="s">
        <v>279</v>
      </c>
      <c r="G41" s="45" t="s">
        <v>91</v>
      </c>
      <c r="H41" s="83">
        <v>8.5</v>
      </c>
      <c r="I41" s="83">
        <v>5.5</v>
      </c>
      <c r="J41" s="83">
        <v>7</v>
      </c>
      <c r="K41" s="49" t="s">
        <v>36</v>
      </c>
      <c r="L41" s="54"/>
      <c r="M41" s="54"/>
      <c r="N41" s="54"/>
      <c r="O41" s="54"/>
      <c r="P41" s="80">
        <v>6</v>
      </c>
      <c r="Q41" s="51">
        <f t="shared" si="0"/>
        <v>6.3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792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6.5" customHeight="1" x14ac:dyDescent="0.25">
      <c r="B42" s="44">
        <v>34</v>
      </c>
      <c r="C42" s="45" t="s">
        <v>645</v>
      </c>
      <c r="D42" s="46" t="s">
        <v>646</v>
      </c>
      <c r="E42" s="47" t="s">
        <v>647</v>
      </c>
      <c r="F42" s="48" t="s">
        <v>648</v>
      </c>
      <c r="G42" s="45" t="s">
        <v>91</v>
      </c>
      <c r="H42" s="83">
        <v>9</v>
      </c>
      <c r="I42" s="83">
        <v>7</v>
      </c>
      <c r="J42" s="83">
        <v>9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7.4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792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6.5" customHeight="1" x14ac:dyDescent="0.25">
      <c r="B43" s="44">
        <v>35</v>
      </c>
      <c r="C43" s="45" t="s">
        <v>649</v>
      </c>
      <c r="D43" s="46" t="s">
        <v>148</v>
      </c>
      <c r="E43" s="47" t="s">
        <v>650</v>
      </c>
      <c r="F43" s="48" t="s">
        <v>632</v>
      </c>
      <c r="G43" s="45" t="s">
        <v>102</v>
      </c>
      <c r="H43" s="83">
        <v>8.5</v>
      </c>
      <c r="I43" s="83">
        <v>7</v>
      </c>
      <c r="J43" s="83">
        <v>7</v>
      </c>
      <c r="K43" s="49" t="s">
        <v>36</v>
      </c>
      <c r="L43" s="54"/>
      <c r="M43" s="54"/>
      <c r="N43" s="54"/>
      <c r="O43" s="54"/>
      <c r="P43" s="80">
        <v>6</v>
      </c>
      <c r="Q43" s="51">
        <f t="shared" si="0"/>
        <v>6.5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792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6.5" customHeight="1" x14ac:dyDescent="0.25">
      <c r="B44" s="44">
        <v>36</v>
      </c>
      <c r="C44" s="45" t="s">
        <v>651</v>
      </c>
      <c r="D44" s="46" t="s">
        <v>652</v>
      </c>
      <c r="E44" s="47" t="s">
        <v>190</v>
      </c>
      <c r="F44" s="48" t="s">
        <v>653</v>
      </c>
      <c r="G44" s="45" t="s">
        <v>91</v>
      </c>
      <c r="H44" s="83">
        <v>8.5</v>
      </c>
      <c r="I44" s="83">
        <v>8</v>
      </c>
      <c r="J44" s="83">
        <v>9</v>
      </c>
      <c r="K44" s="49" t="s">
        <v>36</v>
      </c>
      <c r="L44" s="54"/>
      <c r="M44" s="54"/>
      <c r="N44" s="54"/>
      <c r="O44" s="54"/>
      <c r="P44" s="80">
        <v>6</v>
      </c>
      <c r="Q44" s="51">
        <f t="shared" si="0"/>
        <v>6.8</v>
      </c>
      <c r="R44" s="52" t="str">
        <f t="shared" si="3"/>
        <v>C+</v>
      </c>
      <c r="S44" s="53" t="str">
        <f t="shared" si="1"/>
        <v>Trung bình</v>
      </c>
      <c r="T44" s="41" t="str">
        <f t="shared" si="4"/>
        <v/>
      </c>
      <c r="U44" s="41" t="s">
        <v>792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6.5" customHeight="1" x14ac:dyDescent="0.25">
      <c r="B45" s="44">
        <v>37</v>
      </c>
      <c r="C45" s="45" t="s">
        <v>654</v>
      </c>
      <c r="D45" s="46" t="s">
        <v>148</v>
      </c>
      <c r="E45" s="47" t="s">
        <v>190</v>
      </c>
      <c r="F45" s="48" t="s">
        <v>606</v>
      </c>
      <c r="G45" s="45" t="s">
        <v>65</v>
      </c>
      <c r="H45" s="83">
        <v>9</v>
      </c>
      <c r="I45" s="83">
        <v>7</v>
      </c>
      <c r="J45" s="83">
        <v>9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7.4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792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6.5" customHeight="1" x14ac:dyDescent="0.25">
      <c r="B46" s="44">
        <v>38</v>
      </c>
      <c r="C46" s="45" t="s">
        <v>655</v>
      </c>
      <c r="D46" s="46" t="s">
        <v>656</v>
      </c>
      <c r="E46" s="47" t="s">
        <v>197</v>
      </c>
      <c r="F46" s="48" t="s">
        <v>657</v>
      </c>
      <c r="G46" s="45" t="s">
        <v>69</v>
      </c>
      <c r="H46" s="83">
        <v>8.5</v>
      </c>
      <c r="I46" s="83">
        <v>7</v>
      </c>
      <c r="J46" s="83">
        <v>8</v>
      </c>
      <c r="K46" s="49" t="s">
        <v>36</v>
      </c>
      <c r="L46" s="54"/>
      <c r="M46" s="54"/>
      <c r="N46" s="54"/>
      <c r="O46" s="54"/>
      <c r="P46" s="80">
        <v>6</v>
      </c>
      <c r="Q46" s="51">
        <f t="shared" si="0"/>
        <v>6.6</v>
      </c>
      <c r="R46" s="52" t="str">
        <f t="shared" si="3"/>
        <v>C+</v>
      </c>
      <c r="S46" s="53" t="str">
        <f t="shared" si="1"/>
        <v>Trung bình</v>
      </c>
      <c r="T46" s="41" t="str">
        <f t="shared" si="4"/>
        <v/>
      </c>
      <c r="U46" s="41" t="s">
        <v>792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6.5" customHeight="1" x14ac:dyDescent="0.25">
      <c r="B47" s="44">
        <v>39</v>
      </c>
      <c r="C47" s="45" t="s">
        <v>658</v>
      </c>
      <c r="D47" s="46" t="s">
        <v>659</v>
      </c>
      <c r="E47" s="47" t="s">
        <v>201</v>
      </c>
      <c r="F47" s="48" t="s">
        <v>660</v>
      </c>
      <c r="G47" s="45" t="s">
        <v>91</v>
      </c>
      <c r="H47" s="83">
        <v>8</v>
      </c>
      <c r="I47" s="83">
        <v>7</v>
      </c>
      <c r="J47" s="83">
        <v>8</v>
      </c>
      <c r="K47" s="49" t="s">
        <v>36</v>
      </c>
      <c r="L47" s="54"/>
      <c r="M47" s="54"/>
      <c r="N47" s="54"/>
      <c r="O47" s="54"/>
      <c r="P47" s="80">
        <v>6</v>
      </c>
      <c r="Q47" s="51">
        <f t="shared" si="0"/>
        <v>6.5</v>
      </c>
      <c r="R47" s="52" t="str">
        <f t="shared" si="3"/>
        <v>C+</v>
      </c>
      <c r="S47" s="53" t="str">
        <f t="shared" si="1"/>
        <v>Trung bình</v>
      </c>
      <c r="T47" s="41" t="str">
        <f t="shared" si="4"/>
        <v/>
      </c>
      <c r="U47" s="41" t="s">
        <v>792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6.5" customHeight="1" x14ac:dyDescent="0.25">
      <c r="B48" s="44">
        <v>40</v>
      </c>
      <c r="C48" s="45" t="s">
        <v>661</v>
      </c>
      <c r="D48" s="46" t="s">
        <v>662</v>
      </c>
      <c r="E48" s="47" t="s">
        <v>443</v>
      </c>
      <c r="F48" s="48" t="s">
        <v>663</v>
      </c>
      <c r="G48" s="45" t="s">
        <v>78</v>
      </c>
      <c r="H48" s="83">
        <v>8</v>
      </c>
      <c r="I48" s="83">
        <v>5.5</v>
      </c>
      <c r="J48" s="83">
        <v>8</v>
      </c>
      <c r="K48" s="49" t="s">
        <v>36</v>
      </c>
      <c r="L48" s="54"/>
      <c r="M48" s="54"/>
      <c r="N48" s="54"/>
      <c r="O48" s="54"/>
      <c r="P48" s="80">
        <v>6</v>
      </c>
      <c r="Q48" s="51">
        <f t="shared" si="0"/>
        <v>6.4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792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6.5" customHeight="1" x14ac:dyDescent="0.25">
      <c r="B49" s="44">
        <v>41</v>
      </c>
      <c r="C49" s="45" t="s">
        <v>664</v>
      </c>
      <c r="D49" s="46" t="s">
        <v>148</v>
      </c>
      <c r="E49" s="47" t="s">
        <v>665</v>
      </c>
      <c r="F49" s="48" t="s">
        <v>287</v>
      </c>
      <c r="G49" s="45" t="s">
        <v>110</v>
      </c>
      <c r="H49" s="83">
        <v>9</v>
      </c>
      <c r="I49" s="83">
        <v>6</v>
      </c>
      <c r="J49" s="83">
        <v>8</v>
      </c>
      <c r="K49" s="49" t="s">
        <v>36</v>
      </c>
      <c r="L49" s="54"/>
      <c r="M49" s="54"/>
      <c r="N49" s="54"/>
      <c r="O49" s="54"/>
      <c r="P49" s="80">
        <v>6</v>
      </c>
      <c r="Q49" s="51">
        <f t="shared" si="0"/>
        <v>6.5</v>
      </c>
      <c r="R49" s="52" t="str">
        <f t="shared" si="3"/>
        <v>C+</v>
      </c>
      <c r="S49" s="53" t="str">
        <f t="shared" si="1"/>
        <v>Trung bình</v>
      </c>
      <c r="T49" s="41" t="str">
        <f t="shared" si="4"/>
        <v/>
      </c>
      <c r="U49" s="41" t="s">
        <v>792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6.5" customHeight="1" x14ac:dyDescent="0.25">
      <c r="B50" s="44">
        <v>42</v>
      </c>
      <c r="C50" s="45" t="s">
        <v>666</v>
      </c>
      <c r="D50" s="46" t="s">
        <v>667</v>
      </c>
      <c r="E50" s="47" t="s">
        <v>447</v>
      </c>
      <c r="F50" s="48" t="s">
        <v>668</v>
      </c>
      <c r="G50" s="45" t="s">
        <v>65</v>
      </c>
      <c r="H50" s="83">
        <v>8.5</v>
      </c>
      <c r="I50" s="83">
        <v>6.5</v>
      </c>
      <c r="J50" s="83">
        <v>9</v>
      </c>
      <c r="K50" s="49" t="s">
        <v>36</v>
      </c>
      <c r="L50" s="54"/>
      <c r="M50" s="54"/>
      <c r="N50" s="54"/>
      <c r="O50" s="54"/>
      <c r="P50" s="80">
        <v>6</v>
      </c>
      <c r="Q50" s="51">
        <f t="shared" si="0"/>
        <v>6.6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41" t="s">
        <v>792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6.5" customHeight="1" x14ac:dyDescent="0.25">
      <c r="B51" s="44">
        <v>43</v>
      </c>
      <c r="C51" s="45" t="s">
        <v>669</v>
      </c>
      <c r="D51" s="46" t="s">
        <v>670</v>
      </c>
      <c r="E51" s="47" t="s">
        <v>208</v>
      </c>
      <c r="F51" s="48" t="s">
        <v>671</v>
      </c>
      <c r="G51" s="45" t="s">
        <v>69</v>
      </c>
      <c r="H51" s="83">
        <v>7</v>
      </c>
      <c r="I51" s="83">
        <v>5</v>
      </c>
      <c r="J51" s="83">
        <v>6</v>
      </c>
      <c r="K51" s="49" t="s">
        <v>36</v>
      </c>
      <c r="L51" s="54"/>
      <c r="M51" s="54"/>
      <c r="N51" s="54"/>
      <c r="O51" s="54"/>
      <c r="P51" s="80">
        <v>6</v>
      </c>
      <c r="Q51" s="51">
        <f t="shared" si="0"/>
        <v>6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792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6.5" customHeight="1" x14ac:dyDescent="0.25">
      <c r="B52" s="44">
        <v>44</v>
      </c>
      <c r="C52" s="45" t="s">
        <v>672</v>
      </c>
      <c r="D52" s="46" t="s">
        <v>673</v>
      </c>
      <c r="E52" s="47" t="s">
        <v>213</v>
      </c>
      <c r="F52" s="48" t="s">
        <v>674</v>
      </c>
      <c r="G52" s="45" t="s">
        <v>53</v>
      </c>
      <c r="H52" s="83">
        <v>7</v>
      </c>
      <c r="I52" s="83">
        <v>3.5</v>
      </c>
      <c r="J52" s="83">
        <v>8</v>
      </c>
      <c r="K52" s="49" t="s">
        <v>36</v>
      </c>
      <c r="L52" s="54"/>
      <c r="M52" s="54"/>
      <c r="N52" s="54"/>
      <c r="O52" s="54"/>
      <c r="P52" s="80">
        <v>0</v>
      </c>
      <c r="Q52" s="51">
        <f t="shared" si="0"/>
        <v>1.9</v>
      </c>
      <c r="R52" s="52" t="str">
        <f t="shared" si="3"/>
        <v>F</v>
      </c>
      <c r="S52" s="53" t="str">
        <f t="shared" si="1"/>
        <v>Kém</v>
      </c>
      <c r="T52" s="41" t="s">
        <v>1185</v>
      </c>
      <c r="U52" s="41" t="s">
        <v>792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6.5" customHeight="1" x14ac:dyDescent="0.25">
      <c r="B53" s="44">
        <v>45</v>
      </c>
      <c r="C53" s="45" t="s">
        <v>675</v>
      </c>
      <c r="D53" s="46" t="s">
        <v>59</v>
      </c>
      <c r="E53" s="47" t="s">
        <v>213</v>
      </c>
      <c r="F53" s="48" t="s">
        <v>676</v>
      </c>
      <c r="G53" s="45" t="s">
        <v>65</v>
      </c>
      <c r="H53" s="83">
        <v>7</v>
      </c>
      <c r="I53" s="83">
        <v>5</v>
      </c>
      <c r="J53" s="83">
        <v>7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6.8</v>
      </c>
      <c r="R53" s="52" t="str">
        <f t="shared" si="3"/>
        <v>C+</v>
      </c>
      <c r="S53" s="53" t="str">
        <f t="shared" si="1"/>
        <v>Trung bình</v>
      </c>
      <c r="T53" s="41" t="str">
        <f t="shared" si="4"/>
        <v/>
      </c>
      <c r="U53" s="41" t="s">
        <v>792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6.5" customHeight="1" x14ac:dyDescent="0.25">
      <c r="B54" s="44">
        <v>46</v>
      </c>
      <c r="C54" s="45" t="s">
        <v>677</v>
      </c>
      <c r="D54" s="46" t="s">
        <v>678</v>
      </c>
      <c r="E54" s="47" t="s">
        <v>679</v>
      </c>
      <c r="F54" s="48" t="s">
        <v>329</v>
      </c>
      <c r="G54" s="45" t="s">
        <v>91</v>
      </c>
      <c r="H54" s="83">
        <v>8</v>
      </c>
      <c r="I54" s="83">
        <v>5.5</v>
      </c>
      <c r="J54" s="83">
        <v>9</v>
      </c>
      <c r="K54" s="49" t="s">
        <v>36</v>
      </c>
      <c r="L54" s="54"/>
      <c r="M54" s="54"/>
      <c r="N54" s="54"/>
      <c r="O54" s="54"/>
      <c r="P54" s="80">
        <v>6</v>
      </c>
      <c r="Q54" s="51">
        <f t="shared" si="0"/>
        <v>6.5</v>
      </c>
      <c r="R54" s="52" t="str">
        <f t="shared" si="3"/>
        <v>C+</v>
      </c>
      <c r="S54" s="53" t="str">
        <f t="shared" si="1"/>
        <v>Trung bình</v>
      </c>
      <c r="T54" s="41" t="str">
        <f t="shared" si="4"/>
        <v/>
      </c>
      <c r="U54" s="41" t="s">
        <v>792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6.5" customHeight="1" x14ac:dyDescent="0.25">
      <c r="B55" s="44">
        <v>47</v>
      </c>
      <c r="C55" s="45" t="s">
        <v>680</v>
      </c>
      <c r="D55" s="46" t="s">
        <v>681</v>
      </c>
      <c r="E55" s="47" t="s">
        <v>682</v>
      </c>
      <c r="F55" s="48" t="s">
        <v>683</v>
      </c>
      <c r="G55" s="45" t="s">
        <v>684</v>
      </c>
      <c r="H55" s="83">
        <v>9</v>
      </c>
      <c r="I55" s="83">
        <v>6</v>
      </c>
      <c r="J55" s="83">
        <v>8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6.5</v>
      </c>
      <c r="R55" s="52" t="str">
        <f t="shared" si="3"/>
        <v>C+</v>
      </c>
      <c r="S55" s="53" t="str">
        <f t="shared" si="1"/>
        <v>Trung bình</v>
      </c>
      <c r="T55" s="41" t="str">
        <f t="shared" si="4"/>
        <v/>
      </c>
      <c r="U55" s="41" t="s">
        <v>792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6.5" customHeight="1" x14ac:dyDescent="0.25">
      <c r="B56" s="44">
        <v>48</v>
      </c>
      <c r="C56" s="45" t="s">
        <v>685</v>
      </c>
      <c r="D56" s="46" t="s">
        <v>686</v>
      </c>
      <c r="E56" s="47" t="s">
        <v>228</v>
      </c>
      <c r="F56" s="48" t="s">
        <v>629</v>
      </c>
      <c r="G56" s="45" t="s">
        <v>57</v>
      </c>
      <c r="H56" s="83">
        <v>8.5</v>
      </c>
      <c r="I56" s="83">
        <v>7</v>
      </c>
      <c r="J56" s="83">
        <v>8</v>
      </c>
      <c r="K56" s="49" t="s">
        <v>36</v>
      </c>
      <c r="L56" s="54"/>
      <c r="M56" s="54"/>
      <c r="N56" s="54"/>
      <c r="O56" s="54"/>
      <c r="P56" s="80">
        <v>6</v>
      </c>
      <c r="Q56" s="51">
        <f t="shared" si="0"/>
        <v>6.6</v>
      </c>
      <c r="R56" s="52" t="str">
        <f t="shared" si="3"/>
        <v>C+</v>
      </c>
      <c r="S56" s="53" t="str">
        <f t="shared" si="1"/>
        <v>Trung bình</v>
      </c>
      <c r="T56" s="41" t="str">
        <f t="shared" si="4"/>
        <v/>
      </c>
      <c r="U56" s="41" t="s">
        <v>792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6.5" customHeight="1" x14ac:dyDescent="0.25">
      <c r="B57" s="44">
        <v>49</v>
      </c>
      <c r="C57" s="45" t="s">
        <v>687</v>
      </c>
      <c r="D57" s="46" t="s">
        <v>84</v>
      </c>
      <c r="E57" s="47" t="s">
        <v>688</v>
      </c>
      <c r="F57" s="48" t="s">
        <v>689</v>
      </c>
      <c r="G57" s="45" t="s">
        <v>65</v>
      </c>
      <c r="H57" s="83">
        <v>9</v>
      </c>
      <c r="I57" s="83">
        <v>6</v>
      </c>
      <c r="J57" s="83">
        <v>9</v>
      </c>
      <c r="K57" s="49" t="s">
        <v>36</v>
      </c>
      <c r="L57" s="54"/>
      <c r="M57" s="54"/>
      <c r="N57" s="54"/>
      <c r="O57" s="54"/>
      <c r="P57" s="80">
        <v>6</v>
      </c>
      <c r="Q57" s="51">
        <f t="shared" si="0"/>
        <v>6.6</v>
      </c>
      <c r="R57" s="52" t="str">
        <f t="shared" si="3"/>
        <v>C+</v>
      </c>
      <c r="S57" s="53" t="str">
        <f t="shared" si="1"/>
        <v>Trung bình</v>
      </c>
      <c r="T57" s="41" t="str">
        <f t="shared" si="4"/>
        <v/>
      </c>
      <c r="U57" s="41" t="s">
        <v>792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6.5" customHeight="1" x14ac:dyDescent="0.25">
      <c r="B58" s="44">
        <v>50</v>
      </c>
      <c r="C58" s="45" t="s">
        <v>690</v>
      </c>
      <c r="D58" s="46" t="s">
        <v>691</v>
      </c>
      <c r="E58" s="47" t="s">
        <v>692</v>
      </c>
      <c r="F58" s="48" t="s">
        <v>636</v>
      </c>
      <c r="G58" s="45" t="s">
        <v>69</v>
      </c>
      <c r="H58" s="83">
        <v>8.5</v>
      </c>
      <c r="I58" s="83">
        <v>5</v>
      </c>
      <c r="J58" s="83">
        <v>7</v>
      </c>
      <c r="K58" s="49" t="s">
        <v>36</v>
      </c>
      <c r="L58" s="54"/>
      <c r="M58" s="54"/>
      <c r="N58" s="54"/>
      <c r="O58" s="54"/>
      <c r="P58" s="80">
        <v>6</v>
      </c>
      <c r="Q58" s="51">
        <f t="shared" si="0"/>
        <v>6.3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792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6.5" customHeight="1" x14ac:dyDescent="0.25">
      <c r="B59" s="44">
        <v>51</v>
      </c>
      <c r="C59" s="45" t="s">
        <v>693</v>
      </c>
      <c r="D59" s="46" t="s">
        <v>59</v>
      </c>
      <c r="E59" s="47" t="s">
        <v>692</v>
      </c>
      <c r="F59" s="48" t="s">
        <v>694</v>
      </c>
      <c r="G59" s="45" t="s">
        <v>110</v>
      </c>
      <c r="H59" s="83">
        <v>10</v>
      </c>
      <c r="I59" s="83">
        <v>8.5</v>
      </c>
      <c r="J59" s="83">
        <v>8</v>
      </c>
      <c r="K59" s="49" t="s">
        <v>36</v>
      </c>
      <c r="L59" s="54"/>
      <c r="M59" s="54"/>
      <c r="N59" s="54"/>
      <c r="O59" s="54"/>
      <c r="P59" s="80">
        <v>6</v>
      </c>
      <c r="Q59" s="51">
        <f t="shared" si="0"/>
        <v>6.9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792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6.5" customHeight="1" x14ac:dyDescent="0.25">
      <c r="B60" s="44">
        <v>52</v>
      </c>
      <c r="C60" s="45" t="s">
        <v>695</v>
      </c>
      <c r="D60" s="46" t="s">
        <v>59</v>
      </c>
      <c r="E60" s="47" t="s">
        <v>696</v>
      </c>
      <c r="F60" s="48" t="s">
        <v>697</v>
      </c>
      <c r="G60" s="45" t="s">
        <v>57</v>
      </c>
      <c r="H60" s="83">
        <v>8.5</v>
      </c>
      <c r="I60" s="83">
        <v>5</v>
      </c>
      <c r="J60" s="83">
        <v>9</v>
      </c>
      <c r="K60" s="49" t="s">
        <v>36</v>
      </c>
      <c r="L60" s="54"/>
      <c r="M60" s="54"/>
      <c r="N60" s="54"/>
      <c r="O60" s="54"/>
      <c r="P60" s="80">
        <v>6</v>
      </c>
      <c r="Q60" s="51">
        <f t="shared" si="0"/>
        <v>6.5</v>
      </c>
      <c r="R60" s="52" t="str">
        <f t="shared" si="3"/>
        <v>C+</v>
      </c>
      <c r="S60" s="53" t="str">
        <f t="shared" si="1"/>
        <v>Trung bình</v>
      </c>
      <c r="T60" s="41" t="str">
        <f t="shared" si="4"/>
        <v/>
      </c>
      <c r="U60" s="41" t="s">
        <v>792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6.5" customHeight="1" x14ac:dyDescent="0.25">
      <c r="B61" s="44">
        <v>53</v>
      </c>
      <c r="C61" s="45" t="s">
        <v>698</v>
      </c>
      <c r="D61" s="46" t="s">
        <v>699</v>
      </c>
      <c r="E61" s="47" t="s">
        <v>700</v>
      </c>
      <c r="F61" s="48" t="s">
        <v>123</v>
      </c>
      <c r="G61" s="45" t="s">
        <v>57</v>
      </c>
      <c r="H61" s="83">
        <v>9</v>
      </c>
      <c r="I61" s="83">
        <v>6</v>
      </c>
      <c r="J61" s="83">
        <v>7</v>
      </c>
      <c r="K61" s="49" t="s">
        <v>36</v>
      </c>
      <c r="L61" s="54"/>
      <c r="M61" s="54"/>
      <c r="N61" s="54"/>
      <c r="O61" s="54"/>
      <c r="P61" s="80">
        <v>6</v>
      </c>
      <c r="Q61" s="51">
        <f t="shared" si="0"/>
        <v>6.4</v>
      </c>
      <c r="R61" s="52" t="str">
        <f t="shared" si="3"/>
        <v>C</v>
      </c>
      <c r="S61" s="53" t="str">
        <f t="shared" si="1"/>
        <v>Trung bình</v>
      </c>
      <c r="T61" s="41" t="str">
        <f t="shared" si="4"/>
        <v/>
      </c>
      <c r="U61" s="41" t="s">
        <v>792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6.5" customHeight="1" x14ac:dyDescent="0.25">
      <c r="B62" s="44">
        <v>54</v>
      </c>
      <c r="C62" s="45" t="s">
        <v>701</v>
      </c>
      <c r="D62" s="46" t="s">
        <v>702</v>
      </c>
      <c r="E62" s="47" t="s">
        <v>477</v>
      </c>
      <c r="F62" s="48" t="s">
        <v>97</v>
      </c>
      <c r="G62" s="45" t="s">
        <v>91</v>
      </c>
      <c r="H62" s="83">
        <v>9</v>
      </c>
      <c r="I62" s="83">
        <v>4.5</v>
      </c>
      <c r="J62" s="83">
        <v>7</v>
      </c>
      <c r="K62" s="49" t="s">
        <v>36</v>
      </c>
      <c r="L62" s="54"/>
      <c r="M62" s="54"/>
      <c r="N62" s="54"/>
      <c r="O62" s="54"/>
      <c r="P62" s="80">
        <v>6</v>
      </c>
      <c r="Q62" s="51">
        <f t="shared" si="0"/>
        <v>6.3</v>
      </c>
      <c r="R62" s="52" t="str">
        <f t="shared" si="3"/>
        <v>C</v>
      </c>
      <c r="S62" s="53" t="str">
        <f t="shared" si="1"/>
        <v>Trung bình</v>
      </c>
      <c r="T62" s="41" t="str">
        <f t="shared" si="4"/>
        <v/>
      </c>
      <c r="U62" s="41" t="s">
        <v>792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6.5" customHeight="1" x14ac:dyDescent="0.25">
      <c r="B63" s="44">
        <v>55</v>
      </c>
      <c r="C63" s="45" t="s">
        <v>703</v>
      </c>
      <c r="D63" s="46" t="s">
        <v>446</v>
      </c>
      <c r="E63" s="47" t="s">
        <v>477</v>
      </c>
      <c r="F63" s="48" t="s">
        <v>704</v>
      </c>
      <c r="G63" s="45" t="s">
        <v>78</v>
      </c>
      <c r="H63" s="83">
        <v>8</v>
      </c>
      <c r="I63" s="83">
        <v>5.5</v>
      </c>
      <c r="J63" s="83">
        <v>6</v>
      </c>
      <c r="K63" s="49" t="s">
        <v>36</v>
      </c>
      <c r="L63" s="54"/>
      <c r="M63" s="54"/>
      <c r="N63" s="54"/>
      <c r="O63" s="54"/>
      <c r="P63" s="80">
        <v>6</v>
      </c>
      <c r="Q63" s="51">
        <f t="shared" si="0"/>
        <v>6.2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792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6.5" customHeight="1" x14ac:dyDescent="0.25">
      <c r="B64" s="44">
        <v>56</v>
      </c>
      <c r="C64" s="45" t="s">
        <v>705</v>
      </c>
      <c r="D64" s="46" t="s">
        <v>706</v>
      </c>
      <c r="E64" s="47" t="s">
        <v>480</v>
      </c>
      <c r="F64" s="48" t="s">
        <v>707</v>
      </c>
      <c r="G64" s="45" t="s">
        <v>110</v>
      </c>
      <c r="H64" s="83">
        <v>8.5</v>
      </c>
      <c r="I64" s="83">
        <v>7.5</v>
      </c>
      <c r="J64" s="83">
        <v>7</v>
      </c>
      <c r="K64" s="49" t="s">
        <v>36</v>
      </c>
      <c r="L64" s="54"/>
      <c r="M64" s="54"/>
      <c r="N64" s="54"/>
      <c r="O64" s="54"/>
      <c r="P64" s="80">
        <v>6</v>
      </c>
      <c r="Q64" s="51">
        <f t="shared" si="0"/>
        <v>6.5</v>
      </c>
      <c r="R64" s="52" t="str">
        <f t="shared" si="3"/>
        <v>C+</v>
      </c>
      <c r="S64" s="53" t="str">
        <f t="shared" si="1"/>
        <v>Trung bình</v>
      </c>
      <c r="T64" s="41" t="str">
        <f t="shared" si="4"/>
        <v/>
      </c>
      <c r="U64" s="41" t="s">
        <v>792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2:40" ht="16.5" customHeight="1" x14ac:dyDescent="0.25">
      <c r="B65" s="44">
        <v>57</v>
      </c>
      <c r="C65" s="45" t="s">
        <v>708</v>
      </c>
      <c r="D65" s="46" t="s">
        <v>709</v>
      </c>
      <c r="E65" s="47" t="s">
        <v>480</v>
      </c>
      <c r="F65" s="48" t="s">
        <v>710</v>
      </c>
      <c r="G65" s="45" t="s">
        <v>615</v>
      </c>
      <c r="H65" s="83">
        <v>8</v>
      </c>
      <c r="I65" s="83">
        <v>6</v>
      </c>
      <c r="J65" s="83">
        <v>6</v>
      </c>
      <c r="K65" s="49" t="s">
        <v>36</v>
      </c>
      <c r="L65" s="54"/>
      <c r="M65" s="54"/>
      <c r="N65" s="54"/>
      <c r="O65" s="54"/>
      <c r="P65" s="80">
        <v>6</v>
      </c>
      <c r="Q65" s="51">
        <f t="shared" si="0"/>
        <v>6.2</v>
      </c>
      <c r="R65" s="52" t="str">
        <f t="shared" si="3"/>
        <v>C</v>
      </c>
      <c r="S65" s="53" t="str">
        <f t="shared" si="1"/>
        <v>Trung bình</v>
      </c>
      <c r="T65" s="41" t="str">
        <f t="shared" si="4"/>
        <v/>
      </c>
      <c r="U65" s="41" t="s">
        <v>792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2:40" ht="16.5" customHeight="1" x14ac:dyDescent="0.25">
      <c r="B66" s="44">
        <v>58</v>
      </c>
      <c r="C66" s="45" t="s">
        <v>711</v>
      </c>
      <c r="D66" s="46" t="s">
        <v>712</v>
      </c>
      <c r="E66" s="47" t="s">
        <v>248</v>
      </c>
      <c r="F66" s="48" t="s">
        <v>713</v>
      </c>
      <c r="G66" s="45" t="s">
        <v>102</v>
      </c>
      <c r="H66" s="83">
        <v>0</v>
      </c>
      <c r="I66" s="83">
        <v>0</v>
      </c>
      <c r="J66" s="83">
        <v>0</v>
      </c>
      <c r="K66" s="49" t="s">
        <v>36</v>
      </c>
      <c r="L66" s="54"/>
      <c r="M66" s="54"/>
      <c r="N66" s="54"/>
      <c r="O66" s="54"/>
      <c r="P66" s="80" t="s">
        <v>36</v>
      </c>
      <c r="Q66" s="51">
        <f t="shared" si="0"/>
        <v>0</v>
      </c>
      <c r="R66" s="52" t="str">
        <f t="shared" si="3"/>
        <v>F</v>
      </c>
      <c r="S66" s="53" t="str">
        <f t="shared" si="1"/>
        <v>Kém</v>
      </c>
      <c r="T66" s="41" t="str">
        <f t="shared" si="4"/>
        <v>Không đủ ĐKDT</v>
      </c>
      <c r="U66" s="41" t="s">
        <v>792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2:40" ht="16.5" customHeight="1" x14ac:dyDescent="0.25">
      <c r="B67" s="44">
        <v>59</v>
      </c>
      <c r="C67" s="45" t="s">
        <v>714</v>
      </c>
      <c r="D67" s="46" t="s">
        <v>140</v>
      </c>
      <c r="E67" s="47" t="s">
        <v>715</v>
      </c>
      <c r="F67" s="48" t="s">
        <v>716</v>
      </c>
      <c r="G67" s="45" t="s">
        <v>78</v>
      </c>
      <c r="H67" s="83">
        <v>7</v>
      </c>
      <c r="I67" s="83">
        <v>5</v>
      </c>
      <c r="J67" s="83">
        <v>7</v>
      </c>
      <c r="K67" s="49" t="s">
        <v>36</v>
      </c>
      <c r="L67" s="54"/>
      <c r="M67" s="54"/>
      <c r="N67" s="54"/>
      <c r="O67" s="54"/>
      <c r="P67" s="80">
        <v>6</v>
      </c>
      <c r="Q67" s="51">
        <f t="shared" si="0"/>
        <v>6.1</v>
      </c>
      <c r="R67" s="52" t="str">
        <f t="shared" si="3"/>
        <v>C</v>
      </c>
      <c r="S67" s="53" t="str">
        <f t="shared" si="1"/>
        <v>Trung bình</v>
      </c>
      <c r="T67" s="41" t="str">
        <f t="shared" si="4"/>
        <v/>
      </c>
      <c r="U67" s="41" t="s">
        <v>792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2:40" ht="16.5" customHeight="1" x14ac:dyDescent="0.25">
      <c r="B68" s="44">
        <v>60</v>
      </c>
      <c r="C68" s="45" t="s">
        <v>717</v>
      </c>
      <c r="D68" s="46" t="s">
        <v>718</v>
      </c>
      <c r="E68" s="47" t="s">
        <v>256</v>
      </c>
      <c r="F68" s="48" t="s">
        <v>719</v>
      </c>
      <c r="G68" s="45" t="s">
        <v>720</v>
      </c>
      <c r="H68" s="83">
        <v>8</v>
      </c>
      <c r="I68" s="83">
        <v>6</v>
      </c>
      <c r="J68" s="83">
        <v>8</v>
      </c>
      <c r="K68" s="49" t="s">
        <v>36</v>
      </c>
      <c r="L68" s="54"/>
      <c r="M68" s="54"/>
      <c r="N68" s="54"/>
      <c r="O68" s="54"/>
      <c r="P68" s="80">
        <v>6</v>
      </c>
      <c r="Q68" s="51">
        <f t="shared" si="0"/>
        <v>6.4</v>
      </c>
      <c r="R68" s="52" t="str">
        <f t="shared" si="3"/>
        <v>C</v>
      </c>
      <c r="S68" s="53" t="str">
        <f t="shared" si="1"/>
        <v>Trung bình</v>
      </c>
      <c r="T68" s="41" t="str">
        <f t="shared" si="4"/>
        <v/>
      </c>
      <c r="U68" s="41" t="s">
        <v>792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2:40" ht="16.5" customHeight="1" x14ac:dyDescent="0.25">
      <c r="B69" s="44">
        <v>61</v>
      </c>
      <c r="C69" s="45" t="s">
        <v>721</v>
      </c>
      <c r="D69" s="46" t="s">
        <v>722</v>
      </c>
      <c r="E69" s="47" t="s">
        <v>256</v>
      </c>
      <c r="F69" s="48" t="s">
        <v>723</v>
      </c>
      <c r="G69" s="45" t="s">
        <v>91</v>
      </c>
      <c r="H69" s="83">
        <v>9</v>
      </c>
      <c r="I69" s="83">
        <v>6</v>
      </c>
      <c r="J69" s="83">
        <v>7</v>
      </c>
      <c r="K69" s="49" t="s">
        <v>36</v>
      </c>
      <c r="L69" s="54"/>
      <c r="M69" s="54"/>
      <c r="N69" s="54"/>
      <c r="O69" s="54"/>
      <c r="P69" s="80">
        <v>0</v>
      </c>
      <c r="Q69" s="51">
        <f t="shared" si="0"/>
        <v>2.2000000000000002</v>
      </c>
      <c r="R69" s="52" t="str">
        <f t="shared" si="3"/>
        <v>F</v>
      </c>
      <c r="S69" s="53" t="str">
        <f t="shared" si="1"/>
        <v>Kém</v>
      </c>
      <c r="T69" s="41" t="s">
        <v>1185</v>
      </c>
      <c r="U69" s="41" t="s">
        <v>792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2:40" ht="16.5" customHeight="1" x14ac:dyDescent="0.25">
      <c r="B70" s="44">
        <v>62</v>
      </c>
      <c r="C70" s="45" t="s">
        <v>724</v>
      </c>
      <c r="D70" s="46" t="s">
        <v>59</v>
      </c>
      <c r="E70" s="47" t="s">
        <v>256</v>
      </c>
      <c r="F70" s="48" t="s">
        <v>725</v>
      </c>
      <c r="G70" s="45" t="s">
        <v>53</v>
      </c>
      <c r="H70" s="83">
        <v>9</v>
      </c>
      <c r="I70" s="83">
        <v>5.5</v>
      </c>
      <c r="J70" s="83">
        <v>7</v>
      </c>
      <c r="K70" s="49" t="s">
        <v>36</v>
      </c>
      <c r="L70" s="54"/>
      <c r="M70" s="54"/>
      <c r="N70" s="54"/>
      <c r="O70" s="54"/>
      <c r="P70" s="80">
        <v>6</v>
      </c>
      <c r="Q70" s="51">
        <f t="shared" si="0"/>
        <v>6.4</v>
      </c>
      <c r="R70" s="52" t="str">
        <f t="shared" si="3"/>
        <v>C</v>
      </c>
      <c r="S70" s="53" t="str">
        <f t="shared" si="1"/>
        <v>Trung bình</v>
      </c>
      <c r="T70" s="41" t="str">
        <f t="shared" si="4"/>
        <v/>
      </c>
      <c r="U70" s="41" t="s">
        <v>792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2:40" ht="16.5" customHeight="1" x14ac:dyDescent="0.25">
      <c r="B71" s="44">
        <v>63</v>
      </c>
      <c r="C71" s="45" t="s">
        <v>726</v>
      </c>
      <c r="D71" s="46" t="s">
        <v>727</v>
      </c>
      <c r="E71" s="47" t="s">
        <v>728</v>
      </c>
      <c r="F71" s="48" t="s">
        <v>629</v>
      </c>
      <c r="G71" s="45" t="s">
        <v>91</v>
      </c>
      <c r="H71" s="83">
        <v>8</v>
      </c>
      <c r="I71" s="83">
        <v>6</v>
      </c>
      <c r="J71" s="83">
        <v>8</v>
      </c>
      <c r="K71" s="49" t="s">
        <v>36</v>
      </c>
      <c r="L71" s="54"/>
      <c r="M71" s="54"/>
      <c r="N71" s="54"/>
      <c r="O71" s="54"/>
      <c r="P71" s="80">
        <v>6</v>
      </c>
      <c r="Q71" s="51">
        <f t="shared" si="0"/>
        <v>6.4</v>
      </c>
      <c r="R71" s="52" t="str">
        <f t="shared" si="3"/>
        <v>C</v>
      </c>
      <c r="S71" s="53" t="str">
        <f t="shared" si="1"/>
        <v>Trung bình</v>
      </c>
      <c r="T71" s="41" t="str">
        <f t="shared" si="4"/>
        <v/>
      </c>
      <c r="U71" s="41" t="s">
        <v>792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2:40" ht="16.5" customHeight="1" x14ac:dyDescent="0.25">
      <c r="B72" s="44">
        <v>64</v>
      </c>
      <c r="C72" s="45" t="s">
        <v>729</v>
      </c>
      <c r="D72" s="46" t="s">
        <v>59</v>
      </c>
      <c r="E72" s="47" t="s">
        <v>730</v>
      </c>
      <c r="F72" s="48" t="s">
        <v>436</v>
      </c>
      <c r="G72" s="45" t="s">
        <v>53</v>
      </c>
      <c r="H72" s="83">
        <v>8</v>
      </c>
      <c r="I72" s="83">
        <v>6.5</v>
      </c>
      <c r="J72" s="83">
        <v>8</v>
      </c>
      <c r="K72" s="49" t="s">
        <v>36</v>
      </c>
      <c r="L72" s="54"/>
      <c r="M72" s="54"/>
      <c r="N72" s="54"/>
      <c r="O72" s="54"/>
      <c r="P72" s="80">
        <v>7</v>
      </c>
      <c r="Q72" s="51">
        <f t="shared" si="0"/>
        <v>7.2</v>
      </c>
      <c r="R72" s="52" t="str">
        <f t="shared" si="3"/>
        <v>B</v>
      </c>
      <c r="S72" s="53" t="str">
        <f t="shared" si="1"/>
        <v>Khá</v>
      </c>
      <c r="T72" s="41" t="str">
        <f t="shared" si="4"/>
        <v/>
      </c>
      <c r="U72" s="41" t="s">
        <v>792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2:40" ht="16.5" customHeight="1" x14ac:dyDescent="0.25">
      <c r="B73" s="44">
        <v>65</v>
      </c>
      <c r="C73" s="45" t="s">
        <v>731</v>
      </c>
      <c r="D73" s="46" t="s">
        <v>732</v>
      </c>
      <c r="E73" s="47" t="s">
        <v>270</v>
      </c>
      <c r="F73" s="48" t="s">
        <v>733</v>
      </c>
      <c r="G73" s="45" t="s">
        <v>91</v>
      </c>
      <c r="H73" s="83">
        <v>8.5</v>
      </c>
      <c r="I73" s="83">
        <v>6</v>
      </c>
      <c r="J73" s="83">
        <v>6</v>
      </c>
      <c r="K73" s="49" t="s">
        <v>36</v>
      </c>
      <c r="L73" s="54"/>
      <c r="M73" s="54"/>
      <c r="N73" s="54"/>
      <c r="O73" s="54"/>
      <c r="P73" s="80">
        <v>6</v>
      </c>
      <c r="Q73" s="51">
        <f t="shared" ref="Q73:Q92" si="5">ROUND(SUMPRODUCT(H73:P73,$H$8:$P$8)/100,1)</f>
        <v>6.3</v>
      </c>
      <c r="R73" s="52" t="str">
        <f t="shared" si="3"/>
        <v>C</v>
      </c>
      <c r="S73" s="53" t="str">
        <f t="shared" si="1"/>
        <v>Trung bình</v>
      </c>
      <c r="T73" s="41" t="str">
        <f t="shared" si="4"/>
        <v/>
      </c>
      <c r="U73" s="41" t="s">
        <v>792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2:40" ht="16.5" customHeight="1" x14ac:dyDescent="0.25">
      <c r="B74" s="44">
        <v>66</v>
      </c>
      <c r="C74" s="45" t="s">
        <v>734</v>
      </c>
      <c r="D74" s="46" t="s">
        <v>735</v>
      </c>
      <c r="E74" s="47" t="s">
        <v>736</v>
      </c>
      <c r="F74" s="48" t="s">
        <v>484</v>
      </c>
      <c r="G74" s="45" t="s">
        <v>65</v>
      </c>
      <c r="H74" s="83">
        <v>9</v>
      </c>
      <c r="I74" s="83">
        <v>5</v>
      </c>
      <c r="J74" s="83">
        <v>7</v>
      </c>
      <c r="K74" s="49" t="s">
        <v>36</v>
      </c>
      <c r="L74" s="54"/>
      <c r="M74" s="54"/>
      <c r="N74" s="54"/>
      <c r="O74" s="54"/>
      <c r="P74" s="80">
        <v>6</v>
      </c>
      <c r="Q74" s="51">
        <f t="shared" si="5"/>
        <v>6.3</v>
      </c>
      <c r="R74" s="52" t="str">
        <f t="shared" si="3"/>
        <v>C</v>
      </c>
      <c r="S74" s="53" t="str">
        <f t="shared" si="1"/>
        <v>Trung bình</v>
      </c>
      <c r="T74" s="41" t="str">
        <f t="shared" si="4"/>
        <v/>
      </c>
      <c r="U74" s="41" t="s">
        <v>792</v>
      </c>
      <c r="V74" s="71"/>
      <c r="W74" s="4"/>
      <c r="X74" s="43" t="str">
        <f t="shared" ref="X74:X92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2:40" ht="16.5" customHeight="1" x14ac:dyDescent="0.25">
      <c r="B75" s="44">
        <v>67</v>
      </c>
      <c r="C75" s="45" t="s">
        <v>737</v>
      </c>
      <c r="D75" s="46" t="s">
        <v>738</v>
      </c>
      <c r="E75" s="47" t="s">
        <v>286</v>
      </c>
      <c r="F75" s="48" t="s">
        <v>739</v>
      </c>
      <c r="G75" s="45" t="s">
        <v>210</v>
      </c>
      <c r="H75" s="83">
        <v>9</v>
      </c>
      <c r="I75" s="83">
        <v>6</v>
      </c>
      <c r="J75" s="83">
        <v>8</v>
      </c>
      <c r="K75" s="49" t="s">
        <v>36</v>
      </c>
      <c r="L75" s="54"/>
      <c r="M75" s="54"/>
      <c r="N75" s="54"/>
      <c r="O75" s="54"/>
      <c r="P75" s="80">
        <v>6</v>
      </c>
      <c r="Q75" s="51">
        <f t="shared" si="5"/>
        <v>6.5</v>
      </c>
      <c r="R75" s="52" t="str">
        <f t="shared" si="3"/>
        <v>C+</v>
      </c>
      <c r="S75" s="53" t="str">
        <f t="shared" si="1"/>
        <v>Trung bình</v>
      </c>
      <c r="T75" s="41" t="str">
        <f t="shared" ref="T75:T92" si="7">+IF(OR($H75=0,$I75=0,$J75=0,$K75=0),"Không đủ ĐKDT",IF(AND(P75=0,Q75&gt;=4),"Không đạt",""))</f>
        <v/>
      </c>
      <c r="U75" s="41" t="s">
        <v>792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2:40" ht="16.5" customHeight="1" x14ac:dyDescent="0.25">
      <c r="B76" s="44">
        <v>68</v>
      </c>
      <c r="C76" s="45" t="s">
        <v>740</v>
      </c>
      <c r="D76" s="46" t="s">
        <v>741</v>
      </c>
      <c r="E76" s="47" t="s">
        <v>742</v>
      </c>
      <c r="F76" s="48" t="s">
        <v>743</v>
      </c>
      <c r="G76" s="45" t="s">
        <v>69</v>
      </c>
      <c r="H76" s="83">
        <v>9</v>
      </c>
      <c r="I76" s="83">
        <v>7.5</v>
      </c>
      <c r="J76" s="83">
        <v>9</v>
      </c>
      <c r="K76" s="49" t="s">
        <v>36</v>
      </c>
      <c r="L76" s="54"/>
      <c r="M76" s="54"/>
      <c r="N76" s="54"/>
      <c r="O76" s="54"/>
      <c r="P76" s="80">
        <v>6</v>
      </c>
      <c r="Q76" s="51">
        <f t="shared" si="5"/>
        <v>6.8</v>
      </c>
      <c r="R76" s="52" t="str">
        <f t="shared" si="3"/>
        <v>C+</v>
      </c>
      <c r="S76" s="53" t="str">
        <f t="shared" si="1"/>
        <v>Trung bình</v>
      </c>
      <c r="T76" s="41" t="str">
        <f t="shared" si="7"/>
        <v/>
      </c>
      <c r="U76" s="41" t="s">
        <v>792</v>
      </c>
      <c r="V76" s="71"/>
      <c r="W76" s="4"/>
      <c r="X76" s="43" t="str">
        <f t="shared" si="6"/>
        <v>Đạt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2:40" ht="16.5" customHeight="1" x14ac:dyDescent="0.25">
      <c r="B77" s="44">
        <v>69</v>
      </c>
      <c r="C77" s="45" t="s">
        <v>744</v>
      </c>
      <c r="D77" s="46" t="s">
        <v>223</v>
      </c>
      <c r="E77" s="47" t="s">
        <v>742</v>
      </c>
      <c r="F77" s="48" t="s">
        <v>358</v>
      </c>
      <c r="G77" s="45" t="s">
        <v>69</v>
      </c>
      <c r="H77" s="83">
        <v>9</v>
      </c>
      <c r="I77" s="83">
        <v>8</v>
      </c>
      <c r="J77" s="83">
        <v>9</v>
      </c>
      <c r="K77" s="49" t="s">
        <v>36</v>
      </c>
      <c r="L77" s="54"/>
      <c r="M77" s="54"/>
      <c r="N77" s="54"/>
      <c r="O77" s="54"/>
      <c r="P77" s="80">
        <v>7</v>
      </c>
      <c r="Q77" s="51">
        <f t="shared" si="5"/>
        <v>7.5</v>
      </c>
      <c r="R77" s="52" t="str">
        <f t="shared" si="3"/>
        <v>B</v>
      </c>
      <c r="S77" s="53" t="str">
        <f t="shared" si="1"/>
        <v>Khá</v>
      </c>
      <c r="T77" s="41" t="str">
        <f t="shared" si="7"/>
        <v/>
      </c>
      <c r="U77" s="41" t="s">
        <v>792</v>
      </c>
      <c r="V77" s="71"/>
      <c r="W77" s="4"/>
      <c r="X77" s="43" t="str">
        <f t="shared" si="6"/>
        <v>Đạt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2:40" ht="16.5" customHeight="1" x14ac:dyDescent="0.25">
      <c r="B78" s="44">
        <v>70</v>
      </c>
      <c r="C78" s="45" t="s">
        <v>745</v>
      </c>
      <c r="D78" s="46" t="s">
        <v>746</v>
      </c>
      <c r="E78" s="47" t="s">
        <v>296</v>
      </c>
      <c r="F78" s="48" t="s">
        <v>747</v>
      </c>
      <c r="G78" s="45" t="s">
        <v>615</v>
      </c>
      <c r="H78" s="83">
        <v>8.5</v>
      </c>
      <c r="I78" s="83">
        <v>6</v>
      </c>
      <c r="J78" s="83">
        <v>7</v>
      </c>
      <c r="K78" s="49" t="s">
        <v>36</v>
      </c>
      <c r="L78" s="54"/>
      <c r="M78" s="54"/>
      <c r="N78" s="54"/>
      <c r="O78" s="54"/>
      <c r="P78" s="80">
        <v>7</v>
      </c>
      <c r="Q78" s="51">
        <f t="shared" si="5"/>
        <v>7.1</v>
      </c>
      <c r="R78" s="52" t="str">
        <f t="shared" si="3"/>
        <v>B</v>
      </c>
      <c r="S78" s="53" t="str">
        <f t="shared" si="1"/>
        <v>Khá</v>
      </c>
      <c r="T78" s="41" t="str">
        <f t="shared" si="7"/>
        <v/>
      </c>
      <c r="U78" s="41" t="s">
        <v>792</v>
      </c>
      <c r="V78" s="71"/>
      <c r="W78" s="4"/>
      <c r="X78" s="43" t="str">
        <f t="shared" si="6"/>
        <v>Đạt</v>
      </c>
      <c r="Y78" s="4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61"/>
    </row>
    <row r="79" spans="2:40" ht="16.5" customHeight="1" x14ac:dyDescent="0.25">
      <c r="B79" s="44">
        <v>71</v>
      </c>
      <c r="C79" s="45" t="s">
        <v>748</v>
      </c>
      <c r="D79" s="46" t="s">
        <v>223</v>
      </c>
      <c r="E79" s="47" t="s">
        <v>749</v>
      </c>
      <c r="F79" s="48" t="s">
        <v>750</v>
      </c>
      <c r="G79" s="45" t="s">
        <v>69</v>
      </c>
      <c r="H79" s="83">
        <v>9</v>
      </c>
      <c r="I79" s="83">
        <v>6</v>
      </c>
      <c r="J79" s="83">
        <v>8</v>
      </c>
      <c r="K79" s="49" t="s">
        <v>36</v>
      </c>
      <c r="L79" s="54"/>
      <c r="M79" s="54"/>
      <c r="N79" s="54"/>
      <c r="O79" s="54"/>
      <c r="P79" s="80">
        <v>6</v>
      </c>
      <c r="Q79" s="51">
        <f t="shared" si="5"/>
        <v>6.5</v>
      </c>
      <c r="R79" s="52" t="str">
        <f t="shared" si="3"/>
        <v>C+</v>
      </c>
      <c r="S79" s="53" t="str">
        <f t="shared" si="1"/>
        <v>Trung bình</v>
      </c>
      <c r="T79" s="41" t="str">
        <f t="shared" si="7"/>
        <v/>
      </c>
      <c r="U79" s="41" t="s">
        <v>792</v>
      </c>
      <c r="V79" s="71"/>
      <c r="W79" s="4"/>
      <c r="X79" s="43" t="str">
        <f t="shared" si="6"/>
        <v>Đạt</v>
      </c>
      <c r="Y79" s="4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61"/>
    </row>
    <row r="80" spans="2:40" ht="16.5" customHeight="1" x14ac:dyDescent="0.25">
      <c r="B80" s="44">
        <v>72</v>
      </c>
      <c r="C80" s="45" t="s">
        <v>751</v>
      </c>
      <c r="D80" s="46" t="s">
        <v>752</v>
      </c>
      <c r="E80" s="47" t="s">
        <v>753</v>
      </c>
      <c r="F80" s="48" t="s">
        <v>754</v>
      </c>
      <c r="G80" s="45" t="s">
        <v>78</v>
      </c>
      <c r="H80" s="83">
        <v>9</v>
      </c>
      <c r="I80" s="83">
        <v>7</v>
      </c>
      <c r="J80" s="83">
        <v>9</v>
      </c>
      <c r="K80" s="49" t="s">
        <v>36</v>
      </c>
      <c r="L80" s="54"/>
      <c r="M80" s="54"/>
      <c r="N80" s="54"/>
      <c r="O80" s="54"/>
      <c r="P80" s="80">
        <v>6</v>
      </c>
      <c r="Q80" s="51">
        <f t="shared" si="5"/>
        <v>6.7</v>
      </c>
      <c r="R80" s="52" t="str">
        <f t="shared" si="3"/>
        <v>C+</v>
      </c>
      <c r="S80" s="53" t="str">
        <f t="shared" si="1"/>
        <v>Trung bình</v>
      </c>
      <c r="T80" s="41" t="str">
        <f t="shared" si="7"/>
        <v/>
      </c>
      <c r="U80" s="41" t="s">
        <v>792</v>
      </c>
      <c r="V80" s="71"/>
      <c r="W80" s="4"/>
      <c r="X80" s="43" t="str">
        <f t="shared" si="6"/>
        <v>Đạt</v>
      </c>
      <c r="Y80" s="4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61"/>
    </row>
    <row r="81" spans="1:40" ht="16.5" customHeight="1" x14ac:dyDescent="0.25">
      <c r="B81" s="44">
        <v>73</v>
      </c>
      <c r="C81" s="45" t="s">
        <v>755</v>
      </c>
      <c r="D81" s="46" t="s">
        <v>756</v>
      </c>
      <c r="E81" s="47" t="s">
        <v>757</v>
      </c>
      <c r="F81" s="48" t="s">
        <v>758</v>
      </c>
      <c r="G81" s="45" t="s">
        <v>91</v>
      </c>
      <c r="H81" s="83">
        <v>8</v>
      </c>
      <c r="I81" s="83">
        <v>7</v>
      </c>
      <c r="J81" s="83">
        <v>7</v>
      </c>
      <c r="K81" s="49" t="s">
        <v>36</v>
      </c>
      <c r="L81" s="54"/>
      <c r="M81" s="54"/>
      <c r="N81" s="54"/>
      <c r="O81" s="54"/>
      <c r="P81" s="80">
        <v>6</v>
      </c>
      <c r="Q81" s="51">
        <f t="shared" si="5"/>
        <v>6.4</v>
      </c>
      <c r="R81" s="52" t="str">
        <f t="shared" si="3"/>
        <v>C</v>
      </c>
      <c r="S81" s="53" t="str">
        <f t="shared" si="1"/>
        <v>Trung bình</v>
      </c>
      <c r="T81" s="41" t="str">
        <f t="shared" si="7"/>
        <v/>
      </c>
      <c r="U81" s="41" t="s">
        <v>792</v>
      </c>
      <c r="V81" s="71"/>
      <c r="W81" s="4"/>
      <c r="X81" s="43" t="str">
        <f t="shared" si="6"/>
        <v>Đạt</v>
      </c>
      <c r="Y81" s="4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61"/>
    </row>
    <row r="82" spans="1:40" ht="16.5" customHeight="1" x14ac:dyDescent="0.25">
      <c r="B82" s="44">
        <v>74</v>
      </c>
      <c r="C82" s="45" t="s">
        <v>759</v>
      </c>
      <c r="D82" s="46" t="s">
        <v>760</v>
      </c>
      <c r="E82" s="47" t="s">
        <v>761</v>
      </c>
      <c r="F82" s="48" t="s">
        <v>762</v>
      </c>
      <c r="G82" s="45" t="s">
        <v>586</v>
      </c>
      <c r="H82" s="83">
        <v>9</v>
      </c>
      <c r="I82" s="83">
        <v>6.5</v>
      </c>
      <c r="J82" s="83">
        <v>9</v>
      </c>
      <c r="K82" s="49" t="s">
        <v>36</v>
      </c>
      <c r="L82" s="54"/>
      <c r="M82" s="54"/>
      <c r="N82" s="54"/>
      <c r="O82" s="54"/>
      <c r="P82" s="80">
        <v>7</v>
      </c>
      <c r="Q82" s="51">
        <f t="shared" si="5"/>
        <v>7.4</v>
      </c>
      <c r="R82" s="52" t="str">
        <f t="shared" si="3"/>
        <v>B</v>
      </c>
      <c r="S82" s="53" t="str">
        <f t="shared" si="1"/>
        <v>Khá</v>
      </c>
      <c r="T82" s="41" t="str">
        <f t="shared" si="7"/>
        <v/>
      </c>
      <c r="U82" s="41" t="s">
        <v>792</v>
      </c>
      <c r="V82" s="71"/>
      <c r="W82" s="4"/>
      <c r="X82" s="43" t="str">
        <f t="shared" si="6"/>
        <v>Đạt</v>
      </c>
      <c r="Y82" s="4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61"/>
    </row>
    <row r="83" spans="1:40" ht="16.5" customHeight="1" x14ac:dyDescent="0.25">
      <c r="B83" s="44">
        <v>75</v>
      </c>
      <c r="C83" s="45" t="s">
        <v>763</v>
      </c>
      <c r="D83" s="46" t="s">
        <v>735</v>
      </c>
      <c r="E83" s="47" t="s">
        <v>308</v>
      </c>
      <c r="F83" s="48" t="s">
        <v>764</v>
      </c>
      <c r="G83" s="45" t="s">
        <v>91</v>
      </c>
      <c r="H83" s="83">
        <v>8.5</v>
      </c>
      <c r="I83" s="83">
        <v>7.5</v>
      </c>
      <c r="J83" s="83">
        <v>8</v>
      </c>
      <c r="K83" s="49" t="s">
        <v>36</v>
      </c>
      <c r="L83" s="54"/>
      <c r="M83" s="54"/>
      <c r="N83" s="54"/>
      <c r="O83" s="54"/>
      <c r="P83" s="80">
        <v>7</v>
      </c>
      <c r="Q83" s="51">
        <f t="shared" si="5"/>
        <v>7.3</v>
      </c>
      <c r="R83" s="52" t="str">
        <f t="shared" si="3"/>
        <v>B</v>
      </c>
      <c r="S83" s="53" t="str">
        <f t="shared" si="1"/>
        <v>Khá</v>
      </c>
      <c r="T83" s="41" t="str">
        <f t="shared" si="7"/>
        <v/>
      </c>
      <c r="U83" s="41" t="s">
        <v>792</v>
      </c>
      <c r="V83" s="71"/>
      <c r="W83" s="4"/>
      <c r="X83" s="43" t="str">
        <f t="shared" si="6"/>
        <v>Đạt</v>
      </c>
      <c r="Y83" s="4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61"/>
    </row>
    <row r="84" spans="1:40" ht="16.5" customHeight="1" x14ac:dyDescent="0.25">
      <c r="B84" s="44">
        <v>76</v>
      </c>
      <c r="C84" s="45" t="s">
        <v>765</v>
      </c>
      <c r="D84" s="46" t="s">
        <v>766</v>
      </c>
      <c r="E84" s="47" t="s">
        <v>308</v>
      </c>
      <c r="F84" s="48" t="s">
        <v>408</v>
      </c>
      <c r="G84" s="45" t="s">
        <v>78</v>
      </c>
      <c r="H84" s="83">
        <v>8.5</v>
      </c>
      <c r="I84" s="83">
        <v>4.5</v>
      </c>
      <c r="J84" s="83">
        <v>7</v>
      </c>
      <c r="K84" s="49" t="s">
        <v>36</v>
      </c>
      <c r="L84" s="54"/>
      <c r="M84" s="54"/>
      <c r="N84" s="54"/>
      <c r="O84" s="54"/>
      <c r="P84" s="80">
        <v>6</v>
      </c>
      <c r="Q84" s="51">
        <f t="shared" si="5"/>
        <v>6.2</v>
      </c>
      <c r="R84" s="52" t="str">
        <f t="shared" si="3"/>
        <v>C</v>
      </c>
      <c r="S84" s="53" t="str">
        <f t="shared" si="1"/>
        <v>Trung bình</v>
      </c>
      <c r="T84" s="41" t="str">
        <f t="shared" si="7"/>
        <v/>
      </c>
      <c r="U84" s="41" t="s">
        <v>792</v>
      </c>
      <c r="V84" s="71"/>
      <c r="W84" s="4"/>
      <c r="X84" s="43" t="str">
        <f t="shared" si="6"/>
        <v>Đạt</v>
      </c>
      <c r="Y84" s="4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61"/>
    </row>
    <row r="85" spans="1:40" ht="16.5" customHeight="1" x14ac:dyDescent="0.25">
      <c r="B85" s="44">
        <v>77</v>
      </c>
      <c r="C85" s="45" t="s">
        <v>767</v>
      </c>
      <c r="D85" s="46" t="s">
        <v>768</v>
      </c>
      <c r="E85" s="47" t="s">
        <v>315</v>
      </c>
      <c r="F85" s="48" t="s">
        <v>769</v>
      </c>
      <c r="G85" s="45" t="s">
        <v>65</v>
      </c>
      <c r="H85" s="83">
        <v>8.5</v>
      </c>
      <c r="I85" s="83">
        <v>6</v>
      </c>
      <c r="J85" s="83">
        <v>7</v>
      </c>
      <c r="K85" s="49" t="s">
        <v>36</v>
      </c>
      <c r="L85" s="54"/>
      <c r="M85" s="54"/>
      <c r="N85" s="54"/>
      <c r="O85" s="54"/>
      <c r="P85" s="80">
        <v>6</v>
      </c>
      <c r="Q85" s="51">
        <f t="shared" si="5"/>
        <v>6.4</v>
      </c>
      <c r="R85" s="52" t="str">
        <f t="shared" si="3"/>
        <v>C</v>
      </c>
      <c r="S85" s="53" t="str">
        <f t="shared" si="1"/>
        <v>Trung bình</v>
      </c>
      <c r="T85" s="41" t="str">
        <f t="shared" si="7"/>
        <v/>
      </c>
      <c r="U85" s="41" t="s">
        <v>792</v>
      </c>
      <c r="V85" s="71"/>
      <c r="W85" s="4"/>
      <c r="X85" s="43" t="str">
        <f t="shared" si="6"/>
        <v>Đạt</v>
      </c>
      <c r="Y85" s="4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61"/>
    </row>
    <row r="86" spans="1:40" ht="16.5" customHeight="1" x14ac:dyDescent="0.25">
      <c r="B86" s="44">
        <v>78</v>
      </c>
      <c r="C86" s="45" t="s">
        <v>770</v>
      </c>
      <c r="D86" s="46" t="s">
        <v>88</v>
      </c>
      <c r="E86" s="47" t="s">
        <v>315</v>
      </c>
      <c r="F86" s="48" t="s">
        <v>771</v>
      </c>
      <c r="G86" s="45" t="s">
        <v>53</v>
      </c>
      <c r="H86" s="83">
        <v>9</v>
      </c>
      <c r="I86" s="83">
        <v>7</v>
      </c>
      <c r="J86" s="83">
        <v>7</v>
      </c>
      <c r="K86" s="49" t="s">
        <v>36</v>
      </c>
      <c r="L86" s="54"/>
      <c r="M86" s="54"/>
      <c r="N86" s="54"/>
      <c r="O86" s="54"/>
      <c r="P86" s="80">
        <v>0</v>
      </c>
      <c r="Q86" s="51">
        <f t="shared" si="5"/>
        <v>2.2999999999999998</v>
      </c>
      <c r="R86" s="52" t="str">
        <f t="shared" si="3"/>
        <v>F</v>
      </c>
      <c r="S86" s="53" t="str">
        <f t="shared" si="1"/>
        <v>Kém</v>
      </c>
      <c r="T86" s="41" t="s">
        <v>1185</v>
      </c>
      <c r="U86" s="41" t="s">
        <v>792</v>
      </c>
      <c r="V86" s="71"/>
      <c r="W86" s="4"/>
      <c r="X86" s="43" t="str">
        <f t="shared" si="6"/>
        <v>Học lại</v>
      </c>
      <c r="Y86" s="4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61"/>
    </row>
    <row r="87" spans="1:40" ht="16.5" customHeight="1" x14ac:dyDescent="0.25">
      <c r="B87" s="44">
        <v>79</v>
      </c>
      <c r="C87" s="45" t="s">
        <v>772</v>
      </c>
      <c r="D87" s="46" t="s">
        <v>59</v>
      </c>
      <c r="E87" s="47" t="s">
        <v>315</v>
      </c>
      <c r="F87" s="48" t="s">
        <v>773</v>
      </c>
      <c r="G87" s="45" t="s">
        <v>53</v>
      </c>
      <c r="H87" s="83">
        <v>8</v>
      </c>
      <c r="I87" s="83">
        <v>6</v>
      </c>
      <c r="J87" s="83">
        <v>7</v>
      </c>
      <c r="K87" s="49" t="s">
        <v>36</v>
      </c>
      <c r="L87" s="54"/>
      <c r="M87" s="54"/>
      <c r="N87" s="54"/>
      <c r="O87" s="54"/>
      <c r="P87" s="80">
        <v>6</v>
      </c>
      <c r="Q87" s="51">
        <f t="shared" si="5"/>
        <v>6.3</v>
      </c>
      <c r="R87" s="52" t="str">
        <f t="shared" si="3"/>
        <v>C</v>
      </c>
      <c r="S87" s="53" t="str">
        <f t="shared" si="1"/>
        <v>Trung bình</v>
      </c>
      <c r="T87" s="41" t="str">
        <f t="shared" si="7"/>
        <v/>
      </c>
      <c r="U87" s="41" t="s">
        <v>792</v>
      </c>
      <c r="V87" s="71"/>
      <c r="W87" s="4"/>
      <c r="X87" s="43" t="str">
        <f t="shared" si="6"/>
        <v>Đạt</v>
      </c>
      <c r="Y87" s="4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61"/>
    </row>
    <row r="88" spans="1:40" ht="16.5" customHeight="1" x14ac:dyDescent="0.25">
      <c r="B88" s="44">
        <v>80</v>
      </c>
      <c r="C88" s="45" t="s">
        <v>774</v>
      </c>
      <c r="D88" s="46" t="s">
        <v>775</v>
      </c>
      <c r="E88" s="47" t="s">
        <v>315</v>
      </c>
      <c r="F88" s="48" t="s">
        <v>776</v>
      </c>
      <c r="G88" s="45" t="s">
        <v>615</v>
      </c>
      <c r="H88" s="83">
        <v>8.5</v>
      </c>
      <c r="I88" s="83">
        <v>6</v>
      </c>
      <c r="J88" s="83">
        <v>7</v>
      </c>
      <c r="K88" s="49" t="s">
        <v>36</v>
      </c>
      <c r="L88" s="54"/>
      <c r="M88" s="54"/>
      <c r="N88" s="54"/>
      <c r="O88" s="54"/>
      <c r="P88" s="80">
        <v>6</v>
      </c>
      <c r="Q88" s="51">
        <f t="shared" si="5"/>
        <v>6.4</v>
      </c>
      <c r="R88" s="52" t="str">
        <f t="shared" si="3"/>
        <v>C</v>
      </c>
      <c r="S88" s="53" t="str">
        <f t="shared" si="1"/>
        <v>Trung bình</v>
      </c>
      <c r="T88" s="41" t="str">
        <f t="shared" si="7"/>
        <v/>
      </c>
      <c r="U88" s="41" t="s">
        <v>792</v>
      </c>
      <c r="V88" s="71"/>
      <c r="W88" s="4"/>
      <c r="X88" s="43" t="str">
        <f t="shared" si="6"/>
        <v>Đạt</v>
      </c>
      <c r="Y88" s="4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61"/>
    </row>
    <row r="89" spans="1:40" ht="16.5" customHeight="1" x14ac:dyDescent="0.25">
      <c r="B89" s="44">
        <v>81</v>
      </c>
      <c r="C89" s="45" t="s">
        <v>777</v>
      </c>
      <c r="D89" s="46" t="s">
        <v>778</v>
      </c>
      <c r="E89" s="47" t="s">
        <v>315</v>
      </c>
      <c r="F89" s="48" t="s">
        <v>779</v>
      </c>
      <c r="G89" s="45" t="s">
        <v>615</v>
      </c>
      <c r="H89" s="83">
        <v>8</v>
      </c>
      <c r="I89" s="83">
        <v>6.5</v>
      </c>
      <c r="J89" s="83">
        <v>7</v>
      </c>
      <c r="K89" s="49" t="s">
        <v>36</v>
      </c>
      <c r="L89" s="54"/>
      <c r="M89" s="54"/>
      <c r="N89" s="54"/>
      <c r="O89" s="54"/>
      <c r="P89" s="80">
        <v>6</v>
      </c>
      <c r="Q89" s="51">
        <f t="shared" si="5"/>
        <v>6.4</v>
      </c>
      <c r="R89" s="52" t="str">
        <f t="shared" si="3"/>
        <v>C</v>
      </c>
      <c r="S89" s="53" t="str">
        <f t="shared" si="1"/>
        <v>Trung bình</v>
      </c>
      <c r="T89" s="41" t="str">
        <f t="shared" si="7"/>
        <v/>
      </c>
      <c r="U89" s="41" t="s">
        <v>792</v>
      </c>
      <c r="V89" s="71"/>
      <c r="W89" s="4"/>
      <c r="X89" s="43" t="str">
        <f t="shared" si="6"/>
        <v>Đạt</v>
      </c>
      <c r="Y89" s="4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61"/>
    </row>
    <row r="90" spans="1:40" ht="16.5" customHeight="1" x14ac:dyDescent="0.25">
      <c r="B90" s="44">
        <v>82</v>
      </c>
      <c r="C90" s="45" t="s">
        <v>780</v>
      </c>
      <c r="D90" s="46" t="s">
        <v>781</v>
      </c>
      <c r="E90" s="47" t="s">
        <v>782</v>
      </c>
      <c r="F90" s="48" t="s">
        <v>504</v>
      </c>
      <c r="G90" s="45" t="s">
        <v>110</v>
      </c>
      <c r="H90" s="83">
        <v>8</v>
      </c>
      <c r="I90" s="83">
        <v>6</v>
      </c>
      <c r="J90" s="83">
        <v>5</v>
      </c>
      <c r="K90" s="49" t="s">
        <v>36</v>
      </c>
      <c r="L90" s="54"/>
      <c r="M90" s="54"/>
      <c r="N90" s="54"/>
      <c r="O90" s="54"/>
      <c r="P90" s="80">
        <v>6</v>
      </c>
      <c r="Q90" s="51">
        <f t="shared" si="5"/>
        <v>6.1</v>
      </c>
      <c r="R90" s="52" t="str">
        <f t="shared" si="3"/>
        <v>C</v>
      </c>
      <c r="S90" s="53" t="str">
        <f t="shared" si="1"/>
        <v>Trung bình</v>
      </c>
      <c r="T90" s="41" t="str">
        <f t="shared" si="7"/>
        <v/>
      </c>
      <c r="U90" s="41" t="s">
        <v>792</v>
      </c>
      <c r="V90" s="71"/>
      <c r="W90" s="4"/>
      <c r="X90" s="43" t="str">
        <f t="shared" si="6"/>
        <v>Đạt</v>
      </c>
      <c r="Y90" s="4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61"/>
    </row>
    <row r="91" spans="1:40" ht="16.5" customHeight="1" x14ac:dyDescent="0.25">
      <c r="B91" s="44">
        <v>83</v>
      </c>
      <c r="C91" s="45" t="s">
        <v>783</v>
      </c>
      <c r="D91" s="46" t="s">
        <v>784</v>
      </c>
      <c r="E91" s="47" t="s">
        <v>785</v>
      </c>
      <c r="F91" s="48" t="s">
        <v>786</v>
      </c>
      <c r="G91" s="45" t="s">
        <v>69</v>
      </c>
      <c r="H91" s="83">
        <v>9</v>
      </c>
      <c r="I91" s="83">
        <v>7</v>
      </c>
      <c r="J91" s="83">
        <v>8</v>
      </c>
      <c r="K91" s="49" t="s">
        <v>36</v>
      </c>
      <c r="L91" s="54"/>
      <c r="M91" s="54"/>
      <c r="N91" s="54"/>
      <c r="O91" s="54"/>
      <c r="P91" s="80">
        <v>7</v>
      </c>
      <c r="Q91" s="51">
        <f t="shared" si="5"/>
        <v>7.3</v>
      </c>
      <c r="R91" s="52" t="str">
        <f t="shared" si="3"/>
        <v>B</v>
      </c>
      <c r="S91" s="53" t="str">
        <f t="shared" si="1"/>
        <v>Khá</v>
      </c>
      <c r="T91" s="41" t="str">
        <f t="shared" si="7"/>
        <v/>
      </c>
      <c r="U91" s="41" t="s">
        <v>792</v>
      </c>
      <c r="V91" s="71"/>
      <c r="W91" s="4"/>
      <c r="X91" s="43" t="str">
        <f t="shared" si="6"/>
        <v>Đạt</v>
      </c>
      <c r="Y91" s="4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61"/>
    </row>
    <row r="92" spans="1:40" ht="16.5" customHeight="1" x14ac:dyDescent="0.25">
      <c r="B92" s="44">
        <v>84</v>
      </c>
      <c r="C92" s="45" t="s">
        <v>787</v>
      </c>
      <c r="D92" s="46" t="s">
        <v>788</v>
      </c>
      <c r="E92" s="47" t="s">
        <v>789</v>
      </c>
      <c r="F92" s="48" t="s">
        <v>694</v>
      </c>
      <c r="G92" s="45" t="s">
        <v>91</v>
      </c>
      <c r="H92" s="83">
        <v>9</v>
      </c>
      <c r="I92" s="83">
        <v>6.5</v>
      </c>
      <c r="J92" s="83">
        <v>7</v>
      </c>
      <c r="K92" s="49" t="s">
        <v>36</v>
      </c>
      <c r="L92" s="54"/>
      <c r="M92" s="54"/>
      <c r="N92" s="54"/>
      <c r="O92" s="54"/>
      <c r="P92" s="81">
        <v>6</v>
      </c>
      <c r="Q92" s="51">
        <f t="shared" si="5"/>
        <v>6.5</v>
      </c>
      <c r="R92" s="52" t="str">
        <f t="shared" si="3"/>
        <v>C+</v>
      </c>
      <c r="S92" s="53" t="str">
        <f t="shared" si="1"/>
        <v>Trung bình</v>
      </c>
      <c r="T92" s="41" t="str">
        <f t="shared" si="7"/>
        <v/>
      </c>
      <c r="U92" s="41" t="s">
        <v>792</v>
      </c>
      <c r="V92" s="71"/>
      <c r="W92" s="4"/>
      <c r="X92" s="43" t="str">
        <f t="shared" si="6"/>
        <v>Đạt</v>
      </c>
      <c r="Y92" s="4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61"/>
    </row>
    <row r="93" spans="1:40" ht="7.5" customHeight="1" x14ac:dyDescent="0.25">
      <c r="A93" s="61"/>
      <c r="B93" s="62"/>
      <c r="C93" s="63"/>
      <c r="D93" s="63"/>
      <c r="E93" s="64"/>
      <c r="F93" s="64"/>
      <c r="G93" s="64"/>
      <c r="H93" s="65"/>
      <c r="I93" s="66"/>
      <c r="J93" s="66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4"/>
    </row>
    <row r="94" spans="1:40" ht="16.5" x14ac:dyDescent="0.25">
      <c r="A94" s="61"/>
      <c r="B94" s="125" t="s">
        <v>37</v>
      </c>
      <c r="C94" s="125"/>
      <c r="D94" s="63"/>
      <c r="E94" s="64"/>
      <c r="F94" s="64"/>
      <c r="G94" s="64"/>
      <c r="H94" s="65"/>
      <c r="I94" s="66"/>
      <c r="J94" s="66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4"/>
    </row>
    <row r="95" spans="1:40" ht="16.5" customHeight="1" x14ac:dyDescent="0.25">
      <c r="A95" s="61"/>
      <c r="B95" s="68" t="s">
        <v>38</v>
      </c>
      <c r="C95" s="68"/>
      <c r="D95" s="69">
        <f>+$AA$7</f>
        <v>84</v>
      </c>
      <c r="E95" s="70" t="s">
        <v>39</v>
      </c>
      <c r="F95" s="70"/>
      <c r="G95" s="112" t="s">
        <v>40</v>
      </c>
      <c r="H95" s="112"/>
      <c r="I95" s="112"/>
      <c r="J95" s="112"/>
      <c r="K95" s="112"/>
      <c r="L95" s="112"/>
      <c r="M95" s="112"/>
      <c r="N95" s="112"/>
      <c r="O95" s="112"/>
      <c r="P95" s="71">
        <f>$AA$7 -COUNTIF($T$8:$T$238,"Vắng") -COUNTIF($T$8:$T$238,"Vắng có phép") - COUNTIF($T$8:$T$238,"Đình chỉ thi") - COUNTIF($T$8:$T$238,"Không đủ ĐKDT")</f>
        <v>80</v>
      </c>
      <c r="Q95" s="71"/>
      <c r="R95" s="72"/>
      <c r="S95" s="73"/>
      <c r="T95" s="73" t="s">
        <v>39</v>
      </c>
      <c r="U95" s="73"/>
      <c r="V95" s="73"/>
      <c r="W95" s="4"/>
    </row>
    <row r="96" spans="1:40" ht="16.5" customHeight="1" x14ac:dyDescent="0.25">
      <c r="A96" s="61"/>
      <c r="B96" s="68" t="s">
        <v>41</v>
      </c>
      <c r="C96" s="68"/>
      <c r="D96" s="69">
        <f>+$AL$7</f>
        <v>80</v>
      </c>
      <c r="E96" s="70" t="s">
        <v>39</v>
      </c>
      <c r="F96" s="70"/>
      <c r="G96" s="112" t="s">
        <v>42</v>
      </c>
      <c r="H96" s="112"/>
      <c r="I96" s="112"/>
      <c r="J96" s="112"/>
      <c r="K96" s="112"/>
      <c r="L96" s="112"/>
      <c r="M96" s="112"/>
      <c r="N96" s="112"/>
      <c r="O96" s="112"/>
      <c r="P96" s="74">
        <f>COUNTIF($T$8:$T$114,"Vắng")</f>
        <v>3</v>
      </c>
      <c r="Q96" s="74"/>
      <c r="R96" s="75"/>
      <c r="S96" s="73"/>
      <c r="T96" s="73" t="s">
        <v>39</v>
      </c>
      <c r="U96" s="73"/>
      <c r="V96" s="73"/>
      <c r="W96" s="4"/>
    </row>
    <row r="97" spans="1:23" ht="16.5" customHeight="1" x14ac:dyDescent="0.25">
      <c r="A97" s="61"/>
      <c r="B97" s="68" t="s">
        <v>43</v>
      </c>
      <c r="C97" s="68"/>
      <c r="D97" s="76">
        <f>COUNTIF(X9:X92,"Học lại")</f>
        <v>4</v>
      </c>
      <c r="E97" s="70" t="s">
        <v>39</v>
      </c>
      <c r="F97" s="70"/>
      <c r="G97" s="112" t="s">
        <v>44</v>
      </c>
      <c r="H97" s="112"/>
      <c r="I97" s="112"/>
      <c r="J97" s="112"/>
      <c r="K97" s="112"/>
      <c r="L97" s="112"/>
      <c r="M97" s="112"/>
      <c r="N97" s="112"/>
      <c r="O97" s="112"/>
      <c r="P97" s="71">
        <f>COUNTIF($T$8:$T$114,"Vắng có phép")</f>
        <v>0</v>
      </c>
      <c r="Q97" s="71"/>
      <c r="R97" s="72"/>
      <c r="S97" s="73"/>
      <c r="T97" s="73" t="s">
        <v>39</v>
      </c>
      <c r="U97" s="73"/>
      <c r="V97" s="73"/>
      <c r="W97" s="4"/>
    </row>
    <row r="98" spans="1:23" ht="3" customHeight="1" x14ac:dyDescent="0.25">
      <c r="A98" s="61"/>
      <c r="B98" s="62"/>
      <c r="C98" s="63"/>
      <c r="D98" s="63"/>
      <c r="E98" s="64"/>
      <c r="F98" s="64"/>
      <c r="G98" s="64"/>
      <c r="H98" s="65"/>
      <c r="I98" s="66"/>
      <c r="J98" s="66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4"/>
    </row>
    <row r="99" spans="1:23" x14ac:dyDescent="0.25">
      <c r="B99" s="77" t="s">
        <v>45</v>
      </c>
      <c r="C99" s="77"/>
      <c r="D99" s="78">
        <f>COUNTIF(X9:X92,"Thi lại")</f>
        <v>0</v>
      </c>
      <c r="E99" s="79" t="s">
        <v>39</v>
      </c>
      <c r="F99" s="4"/>
      <c r="G99" s="4"/>
      <c r="H99" s="4"/>
      <c r="I99" s="4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92"/>
      <c r="V99" s="92"/>
      <c r="W99" s="4"/>
    </row>
    <row r="100" spans="1:23" x14ac:dyDescent="0.25">
      <c r="B100" s="77"/>
      <c r="C100" s="77"/>
      <c r="D100" s="78"/>
      <c r="E100" s="79"/>
      <c r="F100" s="4"/>
      <c r="G100" s="4"/>
      <c r="H100" s="4"/>
      <c r="I100" s="4"/>
      <c r="J100" s="113" t="s">
        <v>1186</v>
      </c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92"/>
      <c r="V100" s="92"/>
      <c r="W100" s="4"/>
    </row>
  </sheetData>
  <sheetProtection formatCells="0" formatColumns="0" formatRows="0" insertColumns="0" insertRows="0" insertHyperlinks="0" deleteColumns="0" deleteRows="0" sort="0" autoFilter="0" pivotTables="0"/>
  <autoFilter ref="A7:AN92">
    <filterColumn colId="3" showButton="0"/>
  </autoFilter>
  <mergeCells count="43">
    <mergeCell ref="U6:U8"/>
    <mergeCell ref="B8:G8"/>
    <mergeCell ref="B94:C94"/>
    <mergeCell ref="G95:O95"/>
    <mergeCell ref="R6:R7"/>
    <mergeCell ref="S6:S7"/>
    <mergeCell ref="G96:O96"/>
    <mergeCell ref="M6:N6"/>
    <mergeCell ref="O6:O7"/>
    <mergeCell ref="P6:P7"/>
    <mergeCell ref="Q6:Q8"/>
    <mergeCell ref="G97:O97"/>
    <mergeCell ref="J99:T99"/>
    <mergeCell ref="J100:T100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92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92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92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97 Y3:AM7 Z2:AM2 Z9 X9:Y92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"/>
  <sheetViews>
    <sheetView workbookViewId="0">
      <pane ySplit="2" topLeftCell="A85" activePane="bottomLeft" state="frozen"/>
      <selection activeCell="P9" sqref="P9"/>
      <selection pane="bottomLeft" activeCell="A94" sqref="A94:XFD125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" style="1" customWidth="1"/>
    <col min="5" max="5" width="12.25" style="1" customWidth="1"/>
    <col min="6" max="6" width="9.375" style="1" hidden="1" customWidth="1"/>
    <col min="7" max="7" width="11.37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1184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7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554</v>
      </c>
      <c r="Q3" s="106"/>
      <c r="R3" s="106"/>
      <c r="S3" s="106"/>
      <c r="T3" s="106"/>
      <c r="U3" s="106"/>
      <c r="V3" s="9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1183</v>
      </c>
      <c r="H4" s="115"/>
      <c r="I4" s="115"/>
      <c r="J4" s="115"/>
      <c r="K4" s="115"/>
      <c r="L4" s="115"/>
      <c r="M4" s="115"/>
      <c r="N4" s="115"/>
      <c r="O4" s="115"/>
      <c r="P4" s="115" t="s">
        <v>555</v>
      </c>
      <c r="Q4" s="115"/>
      <c r="R4" s="115"/>
      <c r="S4" s="115"/>
      <c r="T4" s="115"/>
      <c r="U4" s="115"/>
      <c r="V4" s="95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9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93" t="s">
        <v>33</v>
      </c>
      <c r="N7" s="93" t="s">
        <v>34</v>
      </c>
      <c r="O7" s="103"/>
      <c r="P7" s="103"/>
      <c r="Q7" s="110"/>
      <c r="R7" s="103"/>
      <c r="S7" s="111"/>
      <c r="T7" s="110"/>
      <c r="U7" s="110"/>
      <c r="V7" s="89"/>
      <c r="X7" s="17"/>
      <c r="Y7" s="18" t="str">
        <f>+D3</f>
        <v>Các kỹ thuật lập trình</v>
      </c>
      <c r="Z7" s="19" t="str">
        <f>+P3</f>
        <v>Nhóm: D15-199_02</v>
      </c>
      <c r="AA7" s="20">
        <f>+$AJ$7+$AL$7+$AH$7</f>
        <v>77</v>
      </c>
      <c r="AB7" s="7">
        <f>COUNTIF($S$8:$S$102,"Khiển trách")</f>
        <v>0</v>
      </c>
      <c r="AC7" s="7">
        <f>COUNTIF($S$8:$S$102,"Cảnh cáo")</f>
        <v>0</v>
      </c>
      <c r="AD7" s="7">
        <f>COUNTIF($S$8:$S$102,"Đình chỉ thi")</f>
        <v>0</v>
      </c>
      <c r="AE7" s="21">
        <f>+($AB$7+$AC$7+$AD$7)/$AA$7*100%</f>
        <v>0</v>
      </c>
      <c r="AF7" s="7">
        <f>SUM(COUNTIF($S$8:$S$100,"Vắng"),COUNTIF($S$8:$S$100,"Vắng có phép"))</f>
        <v>0</v>
      </c>
      <c r="AG7" s="22">
        <f>+$AF$7/$AA$7</f>
        <v>0</v>
      </c>
      <c r="AH7" s="23">
        <f>COUNTIF($X$8:$X$100,"Thi lại")</f>
        <v>0</v>
      </c>
      <c r="AI7" s="22">
        <f>+$AH$7/$AA$7</f>
        <v>0</v>
      </c>
      <c r="AJ7" s="23">
        <f>COUNTIF($X$8:$X$101,"Học lại")</f>
        <v>26</v>
      </c>
      <c r="AK7" s="22">
        <f>+$AJ$7/$AA$7</f>
        <v>0.33766233766233766</v>
      </c>
      <c r="AL7" s="7">
        <f>COUNTIF($X$9:$X$101,"Đạt")</f>
        <v>51</v>
      </c>
      <c r="AM7" s="21">
        <f>+$AL$7/$AA$7</f>
        <v>0.66233766233766234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10</v>
      </c>
      <c r="J8" s="84">
        <v>10</v>
      </c>
      <c r="K8" s="25"/>
      <c r="L8" s="26"/>
      <c r="M8" s="27"/>
      <c r="N8" s="27"/>
      <c r="O8" s="27"/>
      <c r="P8" s="28">
        <f>100-(H8+I8+J8+K8)</f>
        <v>70</v>
      </c>
      <c r="Q8" s="111"/>
      <c r="R8" s="29"/>
      <c r="S8" s="29"/>
      <c r="T8" s="111"/>
      <c r="U8" s="111"/>
      <c r="V8" s="89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338</v>
      </c>
      <c r="D9" s="33" t="s">
        <v>339</v>
      </c>
      <c r="E9" s="34" t="s">
        <v>51</v>
      </c>
      <c r="F9" s="35" t="s">
        <v>340</v>
      </c>
      <c r="G9" s="32" t="s">
        <v>78</v>
      </c>
      <c r="H9" s="82">
        <v>10</v>
      </c>
      <c r="I9" s="36">
        <v>7</v>
      </c>
      <c r="J9" s="36">
        <v>7</v>
      </c>
      <c r="K9" s="36" t="s">
        <v>36</v>
      </c>
      <c r="L9" s="37"/>
      <c r="M9" s="37"/>
      <c r="N9" s="37"/>
      <c r="O9" s="37"/>
      <c r="P9" s="38">
        <v>8</v>
      </c>
      <c r="Q9" s="39">
        <f t="shared" ref="Q9:Q72" si="0">ROUND(SUMPRODUCT(H9:P9,$H$8:$P$8)/100,1)</f>
        <v>8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B+</v>
      </c>
      <c r="S9" s="40" t="str">
        <f t="shared" ref="S9:S85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8" t="s">
        <v>556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341</v>
      </c>
      <c r="D10" s="46" t="s">
        <v>93</v>
      </c>
      <c r="E10" s="47" t="s">
        <v>51</v>
      </c>
      <c r="F10" s="48" t="s">
        <v>342</v>
      </c>
      <c r="G10" s="45" t="s">
        <v>110</v>
      </c>
      <c r="H10" s="83">
        <v>8</v>
      </c>
      <c r="I10" s="49">
        <v>6</v>
      </c>
      <c r="J10" s="49">
        <v>7</v>
      </c>
      <c r="K10" s="49" t="s">
        <v>36</v>
      </c>
      <c r="L10" s="50"/>
      <c r="M10" s="50"/>
      <c r="N10" s="50"/>
      <c r="O10" s="50"/>
      <c r="P10" s="80">
        <v>3</v>
      </c>
      <c r="Q10" s="51">
        <f t="shared" si="0"/>
        <v>4.2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556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343</v>
      </c>
      <c r="D11" s="46" t="s">
        <v>59</v>
      </c>
      <c r="E11" s="47" t="s">
        <v>72</v>
      </c>
      <c r="F11" s="48" t="s">
        <v>344</v>
      </c>
      <c r="G11" s="45" t="s">
        <v>78</v>
      </c>
      <c r="H11" s="83">
        <v>10</v>
      </c>
      <c r="I11" s="49">
        <v>7</v>
      </c>
      <c r="J11" s="49">
        <v>9</v>
      </c>
      <c r="K11" s="49" t="s">
        <v>36</v>
      </c>
      <c r="L11" s="54"/>
      <c r="M11" s="54"/>
      <c r="N11" s="54"/>
      <c r="O11" s="54"/>
      <c r="P11" s="80">
        <v>3</v>
      </c>
      <c r="Q11" s="51">
        <f t="shared" si="0"/>
        <v>4.7</v>
      </c>
      <c r="R11" s="52" t="str">
        <f t="shared" ref="R11:R85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D</v>
      </c>
      <c r="S11" s="53" t="str">
        <f t="shared" si="1"/>
        <v>Trung bình yếu</v>
      </c>
      <c r="T11" s="41" t="str">
        <f t="shared" ref="T11:T74" si="4">+IF(OR($H11=0,$I11=0,$J11=0,$K11=0),"Không đủ ĐKDT",IF(AND(P11=0,Q11&gt;=4),"Không đạt",""))</f>
        <v/>
      </c>
      <c r="U11" s="41" t="s">
        <v>556</v>
      </c>
      <c r="V11" s="71"/>
      <c r="W11" s="4"/>
      <c r="X11" s="43" t="str">
        <f t="shared" si="2"/>
        <v>Đạt</v>
      </c>
      <c r="Y11" s="43"/>
      <c r="Z11" s="55"/>
      <c r="AA11" s="55"/>
      <c r="AB11" s="94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345</v>
      </c>
      <c r="D12" s="46" t="s">
        <v>346</v>
      </c>
      <c r="E12" s="47" t="s">
        <v>347</v>
      </c>
      <c r="F12" s="48" t="s">
        <v>348</v>
      </c>
      <c r="G12" s="45" t="s">
        <v>57</v>
      </c>
      <c r="H12" s="83">
        <v>10</v>
      </c>
      <c r="I12" s="49">
        <v>7</v>
      </c>
      <c r="J12" s="49">
        <v>7</v>
      </c>
      <c r="K12" s="49" t="s">
        <v>36</v>
      </c>
      <c r="L12" s="54"/>
      <c r="M12" s="54"/>
      <c r="N12" s="54"/>
      <c r="O12" s="54"/>
      <c r="P12" s="80">
        <v>1</v>
      </c>
      <c r="Q12" s="51">
        <f t="shared" si="0"/>
        <v>3.1</v>
      </c>
      <c r="R12" s="52" t="str">
        <f t="shared" si="3"/>
        <v>F</v>
      </c>
      <c r="S12" s="53" t="str">
        <f t="shared" si="1"/>
        <v>Kém</v>
      </c>
      <c r="T12" s="41" t="str">
        <f t="shared" si="4"/>
        <v/>
      </c>
      <c r="U12" s="41" t="s">
        <v>556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349</v>
      </c>
      <c r="D13" s="46" t="s">
        <v>350</v>
      </c>
      <c r="E13" s="47" t="s">
        <v>351</v>
      </c>
      <c r="F13" s="48" t="s">
        <v>352</v>
      </c>
      <c r="G13" s="45" t="s">
        <v>53</v>
      </c>
      <c r="H13" s="83">
        <v>6</v>
      </c>
      <c r="I13" s="49">
        <v>7</v>
      </c>
      <c r="J13" s="49">
        <v>7</v>
      </c>
      <c r="K13" s="49" t="s">
        <v>36</v>
      </c>
      <c r="L13" s="54"/>
      <c r="M13" s="54"/>
      <c r="N13" s="54"/>
      <c r="O13" s="54"/>
      <c r="P13" s="80">
        <v>3</v>
      </c>
      <c r="Q13" s="51">
        <f t="shared" si="0"/>
        <v>4.0999999999999996</v>
      </c>
      <c r="R13" s="52" t="str">
        <f t="shared" si="3"/>
        <v>D</v>
      </c>
      <c r="S13" s="53" t="str">
        <f t="shared" si="1"/>
        <v>Trung bình yếu</v>
      </c>
      <c r="T13" s="41" t="str">
        <f t="shared" si="4"/>
        <v/>
      </c>
      <c r="U13" s="41" t="s">
        <v>556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353</v>
      </c>
      <c r="D14" s="46" t="s">
        <v>354</v>
      </c>
      <c r="E14" s="47" t="s">
        <v>351</v>
      </c>
      <c r="F14" s="48" t="s">
        <v>329</v>
      </c>
      <c r="G14" s="45" t="s">
        <v>102</v>
      </c>
      <c r="H14" s="83">
        <v>10</v>
      </c>
      <c r="I14" s="49">
        <v>6</v>
      </c>
      <c r="J14" s="49">
        <v>7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7.2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556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355</v>
      </c>
      <c r="D15" s="46" t="s">
        <v>356</v>
      </c>
      <c r="E15" s="47" t="s">
        <v>100</v>
      </c>
      <c r="F15" s="48" t="s">
        <v>323</v>
      </c>
      <c r="G15" s="45" t="s">
        <v>53</v>
      </c>
      <c r="H15" s="83">
        <v>7</v>
      </c>
      <c r="I15" s="49">
        <v>6</v>
      </c>
      <c r="J15" s="49">
        <v>8</v>
      </c>
      <c r="K15" s="49" t="s">
        <v>36</v>
      </c>
      <c r="L15" s="54"/>
      <c r="M15" s="54"/>
      <c r="N15" s="54"/>
      <c r="O15" s="54"/>
      <c r="P15" s="80">
        <v>5</v>
      </c>
      <c r="Q15" s="51">
        <f t="shared" si="0"/>
        <v>5.6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556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357</v>
      </c>
      <c r="D16" s="46" t="s">
        <v>59</v>
      </c>
      <c r="E16" s="47" t="s">
        <v>116</v>
      </c>
      <c r="F16" s="48" t="s">
        <v>358</v>
      </c>
      <c r="G16" s="45" t="s">
        <v>102</v>
      </c>
      <c r="H16" s="83">
        <v>6</v>
      </c>
      <c r="I16" s="49">
        <v>6</v>
      </c>
      <c r="J16" s="49">
        <v>9</v>
      </c>
      <c r="K16" s="49" t="s">
        <v>36</v>
      </c>
      <c r="L16" s="54"/>
      <c r="M16" s="54"/>
      <c r="N16" s="54"/>
      <c r="O16" s="54"/>
      <c r="P16" s="80">
        <v>5</v>
      </c>
      <c r="Q16" s="51">
        <f t="shared" si="0"/>
        <v>5.6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556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359</v>
      </c>
      <c r="D17" s="46" t="s">
        <v>360</v>
      </c>
      <c r="E17" s="47" t="s">
        <v>119</v>
      </c>
      <c r="F17" s="48" t="s">
        <v>361</v>
      </c>
      <c r="G17" s="45" t="s">
        <v>57</v>
      </c>
      <c r="H17" s="83">
        <v>7</v>
      </c>
      <c r="I17" s="49">
        <v>6</v>
      </c>
      <c r="J17" s="49">
        <v>6</v>
      </c>
      <c r="K17" s="49" t="s">
        <v>36</v>
      </c>
      <c r="L17" s="54"/>
      <c r="M17" s="54"/>
      <c r="N17" s="54"/>
      <c r="O17" s="54"/>
      <c r="P17" s="80">
        <v>5</v>
      </c>
      <c r="Q17" s="51">
        <f t="shared" si="0"/>
        <v>5.4</v>
      </c>
      <c r="R17" s="52" t="str">
        <f t="shared" si="3"/>
        <v>D+</v>
      </c>
      <c r="S17" s="53" t="str">
        <f t="shared" si="1"/>
        <v>Trung bình yếu</v>
      </c>
      <c r="T17" s="41" t="str">
        <f t="shared" si="4"/>
        <v/>
      </c>
      <c r="U17" s="41" t="s">
        <v>556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362</v>
      </c>
      <c r="D18" s="46" t="s">
        <v>363</v>
      </c>
      <c r="E18" s="47" t="s">
        <v>119</v>
      </c>
      <c r="F18" s="48" t="s">
        <v>364</v>
      </c>
      <c r="G18" s="45" t="s">
        <v>78</v>
      </c>
      <c r="H18" s="83">
        <v>8</v>
      </c>
      <c r="I18" s="49">
        <v>7</v>
      </c>
      <c r="J18" s="49">
        <v>7</v>
      </c>
      <c r="K18" s="49" t="s">
        <v>36</v>
      </c>
      <c r="L18" s="54"/>
      <c r="M18" s="54"/>
      <c r="N18" s="54"/>
      <c r="O18" s="54"/>
      <c r="P18" s="80">
        <v>3</v>
      </c>
      <c r="Q18" s="51">
        <f t="shared" si="0"/>
        <v>4.3</v>
      </c>
      <c r="R18" s="52" t="str">
        <f t="shared" si="3"/>
        <v>D</v>
      </c>
      <c r="S18" s="53" t="str">
        <f t="shared" si="1"/>
        <v>Trung bình yếu</v>
      </c>
      <c r="T18" s="41" t="str">
        <f t="shared" si="4"/>
        <v/>
      </c>
      <c r="U18" s="41" t="s">
        <v>556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365</v>
      </c>
      <c r="D19" s="46" t="s">
        <v>331</v>
      </c>
      <c r="E19" s="47" t="s">
        <v>119</v>
      </c>
      <c r="F19" s="48" t="s">
        <v>366</v>
      </c>
      <c r="G19" s="45" t="s">
        <v>65</v>
      </c>
      <c r="H19" s="83">
        <v>9</v>
      </c>
      <c r="I19" s="49">
        <v>6</v>
      </c>
      <c r="J19" s="49">
        <v>6</v>
      </c>
      <c r="K19" s="49" t="s">
        <v>36</v>
      </c>
      <c r="L19" s="54"/>
      <c r="M19" s="54"/>
      <c r="N19" s="54"/>
      <c r="O19" s="54"/>
      <c r="P19" s="80">
        <v>2</v>
      </c>
      <c r="Q19" s="51">
        <f t="shared" si="0"/>
        <v>3.5</v>
      </c>
      <c r="R19" s="52" t="str">
        <f t="shared" si="3"/>
        <v>F</v>
      </c>
      <c r="S19" s="53" t="str">
        <f t="shared" si="1"/>
        <v>Kém</v>
      </c>
      <c r="T19" s="41" t="str">
        <f t="shared" si="4"/>
        <v/>
      </c>
      <c r="U19" s="41" t="s">
        <v>556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367</v>
      </c>
      <c r="D20" s="46" t="s">
        <v>368</v>
      </c>
      <c r="E20" s="47" t="s">
        <v>119</v>
      </c>
      <c r="F20" s="48" t="s">
        <v>369</v>
      </c>
      <c r="G20" s="45" t="s">
        <v>110</v>
      </c>
      <c r="H20" s="83">
        <v>8</v>
      </c>
      <c r="I20" s="49">
        <v>6</v>
      </c>
      <c r="J20" s="49">
        <v>2</v>
      </c>
      <c r="K20" s="49" t="s">
        <v>36</v>
      </c>
      <c r="L20" s="54"/>
      <c r="M20" s="54"/>
      <c r="N20" s="54"/>
      <c r="O20" s="54"/>
      <c r="P20" s="80">
        <v>5</v>
      </c>
      <c r="Q20" s="51">
        <f t="shared" si="0"/>
        <v>5.0999999999999996</v>
      </c>
      <c r="R20" s="52" t="str">
        <f t="shared" si="3"/>
        <v>D+</v>
      </c>
      <c r="S20" s="53" t="str">
        <f t="shared" si="1"/>
        <v>Trung bình yếu</v>
      </c>
      <c r="T20" s="41" t="str">
        <f t="shared" si="4"/>
        <v/>
      </c>
      <c r="U20" s="41" t="s">
        <v>556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370</v>
      </c>
      <c r="D21" s="46" t="s">
        <v>371</v>
      </c>
      <c r="E21" s="47" t="s">
        <v>372</v>
      </c>
      <c r="F21" s="48" t="s">
        <v>373</v>
      </c>
      <c r="G21" s="45" t="s">
        <v>57</v>
      </c>
      <c r="H21" s="83">
        <v>10</v>
      </c>
      <c r="I21" s="49">
        <v>7</v>
      </c>
      <c r="J21" s="49">
        <v>9</v>
      </c>
      <c r="K21" s="49" t="s">
        <v>36</v>
      </c>
      <c r="L21" s="54"/>
      <c r="M21" s="54"/>
      <c r="N21" s="54"/>
      <c r="O21" s="54"/>
      <c r="P21" s="80">
        <v>6</v>
      </c>
      <c r="Q21" s="51">
        <f t="shared" si="0"/>
        <v>6.8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556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374</v>
      </c>
      <c r="D22" s="46" t="s">
        <v>167</v>
      </c>
      <c r="E22" s="47" t="s">
        <v>375</v>
      </c>
      <c r="F22" s="48" t="s">
        <v>376</v>
      </c>
      <c r="G22" s="45" t="s">
        <v>102</v>
      </c>
      <c r="H22" s="83">
        <v>9</v>
      </c>
      <c r="I22" s="49">
        <v>7</v>
      </c>
      <c r="J22" s="49">
        <v>7</v>
      </c>
      <c r="K22" s="49" t="s">
        <v>36</v>
      </c>
      <c r="L22" s="54"/>
      <c r="M22" s="54"/>
      <c r="N22" s="54"/>
      <c r="O22" s="54"/>
      <c r="P22" s="80">
        <v>5</v>
      </c>
      <c r="Q22" s="51">
        <f t="shared" si="0"/>
        <v>5.8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556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377</v>
      </c>
      <c r="D23" s="46" t="s">
        <v>378</v>
      </c>
      <c r="E23" s="47" t="s">
        <v>379</v>
      </c>
      <c r="F23" s="48" t="s">
        <v>380</v>
      </c>
      <c r="G23" s="45" t="s">
        <v>57</v>
      </c>
      <c r="H23" s="83">
        <v>4</v>
      </c>
      <c r="I23" s="49">
        <v>5</v>
      </c>
      <c r="J23" s="49">
        <v>4</v>
      </c>
      <c r="K23" s="49" t="s">
        <v>36</v>
      </c>
      <c r="L23" s="54"/>
      <c r="M23" s="54"/>
      <c r="N23" s="54"/>
      <c r="O23" s="54"/>
      <c r="P23" s="80">
        <v>0</v>
      </c>
      <c r="Q23" s="51">
        <f t="shared" si="0"/>
        <v>1.3</v>
      </c>
      <c r="R23" s="52" t="str">
        <f t="shared" si="3"/>
        <v>F</v>
      </c>
      <c r="S23" s="53" t="str">
        <f t="shared" si="1"/>
        <v>Kém</v>
      </c>
      <c r="T23" s="41" t="s">
        <v>1185</v>
      </c>
      <c r="U23" s="41" t="s">
        <v>556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381</v>
      </c>
      <c r="D24" s="46" t="s">
        <v>382</v>
      </c>
      <c r="E24" s="47" t="s">
        <v>379</v>
      </c>
      <c r="F24" s="48" t="s">
        <v>383</v>
      </c>
      <c r="G24" s="45" t="s">
        <v>110</v>
      </c>
      <c r="H24" s="83">
        <v>10</v>
      </c>
      <c r="I24" s="49">
        <v>7</v>
      </c>
      <c r="J24" s="49">
        <v>8</v>
      </c>
      <c r="K24" s="49" t="s">
        <v>36</v>
      </c>
      <c r="L24" s="54"/>
      <c r="M24" s="54"/>
      <c r="N24" s="54"/>
      <c r="O24" s="54"/>
      <c r="P24" s="80">
        <v>10</v>
      </c>
      <c r="Q24" s="51">
        <f t="shared" si="0"/>
        <v>9.5</v>
      </c>
      <c r="R24" s="52" t="str">
        <f t="shared" si="3"/>
        <v>A+</v>
      </c>
      <c r="S24" s="53" t="str">
        <f t="shared" si="1"/>
        <v>Giỏi</v>
      </c>
      <c r="T24" s="41" t="str">
        <f t="shared" si="4"/>
        <v/>
      </c>
      <c r="U24" s="41" t="s">
        <v>556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384</v>
      </c>
      <c r="D25" s="46" t="s">
        <v>385</v>
      </c>
      <c r="E25" s="47" t="s">
        <v>379</v>
      </c>
      <c r="F25" s="48" t="s">
        <v>386</v>
      </c>
      <c r="G25" s="45" t="s">
        <v>65</v>
      </c>
      <c r="H25" s="83">
        <v>9</v>
      </c>
      <c r="I25" s="49">
        <v>6</v>
      </c>
      <c r="J25" s="49">
        <v>7</v>
      </c>
      <c r="K25" s="49" t="s">
        <v>36</v>
      </c>
      <c r="L25" s="54"/>
      <c r="M25" s="54"/>
      <c r="N25" s="54"/>
      <c r="O25" s="54"/>
      <c r="P25" s="80">
        <v>5</v>
      </c>
      <c r="Q25" s="51">
        <f t="shared" si="0"/>
        <v>5.7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556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387</v>
      </c>
      <c r="D26" s="46" t="s">
        <v>388</v>
      </c>
      <c r="E26" s="47" t="s">
        <v>389</v>
      </c>
      <c r="F26" s="48" t="s">
        <v>390</v>
      </c>
      <c r="G26" s="45" t="s">
        <v>91</v>
      </c>
      <c r="H26" s="83">
        <v>9</v>
      </c>
      <c r="I26" s="49">
        <v>6</v>
      </c>
      <c r="J26" s="49">
        <v>10</v>
      </c>
      <c r="K26" s="49" t="s">
        <v>36</v>
      </c>
      <c r="L26" s="54"/>
      <c r="M26" s="54"/>
      <c r="N26" s="54"/>
      <c r="O26" s="54"/>
      <c r="P26" s="80">
        <v>8</v>
      </c>
      <c r="Q26" s="51">
        <f t="shared" si="0"/>
        <v>8.1</v>
      </c>
      <c r="R26" s="52" t="str">
        <f t="shared" si="3"/>
        <v>B+</v>
      </c>
      <c r="S26" s="53" t="str">
        <f t="shared" si="1"/>
        <v>Khá</v>
      </c>
      <c r="T26" s="41" t="str">
        <f t="shared" si="4"/>
        <v/>
      </c>
      <c r="U26" s="41" t="s">
        <v>556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391</v>
      </c>
      <c r="D27" s="46" t="s">
        <v>392</v>
      </c>
      <c r="E27" s="47" t="s">
        <v>393</v>
      </c>
      <c r="F27" s="48" t="s">
        <v>394</v>
      </c>
      <c r="G27" s="45" t="s">
        <v>78</v>
      </c>
      <c r="H27" s="83">
        <v>9</v>
      </c>
      <c r="I27" s="49">
        <v>7</v>
      </c>
      <c r="J27" s="49">
        <v>7</v>
      </c>
      <c r="K27" s="49" t="s">
        <v>36</v>
      </c>
      <c r="L27" s="54"/>
      <c r="M27" s="54"/>
      <c r="N27" s="54"/>
      <c r="O27" s="54"/>
      <c r="P27" s="80">
        <v>3</v>
      </c>
      <c r="Q27" s="51">
        <f t="shared" si="0"/>
        <v>4.4000000000000004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556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395</v>
      </c>
      <c r="D28" s="46" t="s">
        <v>223</v>
      </c>
      <c r="E28" s="47" t="s">
        <v>137</v>
      </c>
      <c r="F28" s="48" t="s">
        <v>396</v>
      </c>
      <c r="G28" s="45" t="s">
        <v>69</v>
      </c>
      <c r="H28" s="83">
        <v>6</v>
      </c>
      <c r="I28" s="49">
        <v>5</v>
      </c>
      <c r="J28" s="49">
        <v>7</v>
      </c>
      <c r="K28" s="49" t="s">
        <v>36</v>
      </c>
      <c r="L28" s="54"/>
      <c r="M28" s="54"/>
      <c r="N28" s="54"/>
      <c r="O28" s="54"/>
      <c r="P28" s="80">
        <v>1</v>
      </c>
      <c r="Q28" s="51">
        <f t="shared" si="0"/>
        <v>2.5</v>
      </c>
      <c r="R28" s="52" t="str">
        <f t="shared" si="3"/>
        <v>F</v>
      </c>
      <c r="S28" s="53" t="str">
        <f t="shared" si="1"/>
        <v>Kém</v>
      </c>
      <c r="T28" s="41" t="str">
        <f t="shared" si="4"/>
        <v/>
      </c>
      <c r="U28" s="41" t="s">
        <v>556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397</v>
      </c>
      <c r="D29" s="46" t="s">
        <v>398</v>
      </c>
      <c r="E29" s="47" t="s">
        <v>137</v>
      </c>
      <c r="F29" s="48" t="s">
        <v>191</v>
      </c>
      <c r="G29" s="45" t="s">
        <v>78</v>
      </c>
      <c r="H29" s="83">
        <v>9</v>
      </c>
      <c r="I29" s="49">
        <v>6</v>
      </c>
      <c r="J29" s="49">
        <v>7</v>
      </c>
      <c r="K29" s="49" t="s">
        <v>36</v>
      </c>
      <c r="L29" s="54"/>
      <c r="M29" s="54"/>
      <c r="N29" s="54"/>
      <c r="O29" s="54"/>
      <c r="P29" s="80">
        <v>3</v>
      </c>
      <c r="Q29" s="51">
        <f t="shared" si="0"/>
        <v>4.3</v>
      </c>
      <c r="R29" s="52" t="str">
        <f t="shared" si="3"/>
        <v>D</v>
      </c>
      <c r="S29" s="53" t="str">
        <f t="shared" si="1"/>
        <v>Trung bình yếu</v>
      </c>
      <c r="T29" s="41" t="str">
        <f t="shared" si="4"/>
        <v/>
      </c>
      <c r="U29" s="41" t="s">
        <v>556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399</v>
      </c>
      <c r="D30" s="46" t="s">
        <v>400</v>
      </c>
      <c r="E30" s="47" t="s">
        <v>141</v>
      </c>
      <c r="F30" s="48" t="s">
        <v>134</v>
      </c>
      <c r="G30" s="45" t="s">
        <v>110</v>
      </c>
      <c r="H30" s="83">
        <v>10</v>
      </c>
      <c r="I30" s="49">
        <v>6</v>
      </c>
      <c r="J30" s="49">
        <v>7</v>
      </c>
      <c r="K30" s="49" t="s">
        <v>36</v>
      </c>
      <c r="L30" s="54"/>
      <c r="M30" s="54"/>
      <c r="N30" s="54"/>
      <c r="O30" s="54"/>
      <c r="P30" s="80">
        <v>1</v>
      </c>
      <c r="Q30" s="51">
        <f t="shared" si="0"/>
        <v>3</v>
      </c>
      <c r="R30" s="52" t="str">
        <f t="shared" si="3"/>
        <v>F</v>
      </c>
      <c r="S30" s="53" t="str">
        <f t="shared" si="1"/>
        <v>Kém</v>
      </c>
      <c r="T30" s="41" t="str">
        <f t="shared" si="4"/>
        <v/>
      </c>
      <c r="U30" s="41" t="s">
        <v>556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401</v>
      </c>
      <c r="D31" s="46" t="s">
        <v>148</v>
      </c>
      <c r="E31" s="47" t="s">
        <v>153</v>
      </c>
      <c r="F31" s="48" t="s">
        <v>402</v>
      </c>
      <c r="G31" s="45" t="s">
        <v>403</v>
      </c>
      <c r="H31" s="83">
        <v>9</v>
      </c>
      <c r="I31" s="49">
        <v>6</v>
      </c>
      <c r="J31" s="49">
        <v>8</v>
      </c>
      <c r="K31" s="49" t="s">
        <v>36</v>
      </c>
      <c r="L31" s="54"/>
      <c r="M31" s="54"/>
      <c r="N31" s="54"/>
      <c r="O31" s="54"/>
      <c r="P31" s="80">
        <v>6</v>
      </c>
      <c r="Q31" s="51">
        <f t="shared" si="0"/>
        <v>6.5</v>
      </c>
      <c r="R31" s="52" t="str">
        <f t="shared" si="3"/>
        <v>C+</v>
      </c>
      <c r="S31" s="53" t="str">
        <f t="shared" si="1"/>
        <v>Trung bình</v>
      </c>
      <c r="T31" s="41" t="str">
        <f t="shared" si="4"/>
        <v/>
      </c>
      <c r="U31" s="41" t="s">
        <v>556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404</v>
      </c>
      <c r="D32" s="46" t="s">
        <v>405</v>
      </c>
      <c r="E32" s="47" t="s">
        <v>157</v>
      </c>
      <c r="F32" s="48" t="s">
        <v>90</v>
      </c>
      <c r="G32" s="45" t="s">
        <v>57</v>
      </c>
      <c r="H32" s="83">
        <v>10</v>
      </c>
      <c r="I32" s="49">
        <v>6</v>
      </c>
      <c r="J32" s="49">
        <v>7</v>
      </c>
      <c r="K32" s="49" t="s">
        <v>36</v>
      </c>
      <c r="L32" s="54"/>
      <c r="M32" s="54"/>
      <c r="N32" s="54"/>
      <c r="O32" s="54"/>
      <c r="P32" s="80">
        <v>2</v>
      </c>
      <c r="Q32" s="51">
        <f t="shared" si="0"/>
        <v>3.7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556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406</v>
      </c>
      <c r="D33" s="46" t="s">
        <v>407</v>
      </c>
      <c r="E33" s="47" t="s">
        <v>164</v>
      </c>
      <c r="F33" s="48" t="s">
        <v>408</v>
      </c>
      <c r="G33" s="45" t="s">
        <v>102</v>
      </c>
      <c r="H33" s="83">
        <v>10</v>
      </c>
      <c r="I33" s="49">
        <v>6</v>
      </c>
      <c r="J33" s="49">
        <v>7</v>
      </c>
      <c r="K33" s="49" t="s">
        <v>36</v>
      </c>
      <c r="L33" s="54"/>
      <c r="M33" s="54"/>
      <c r="N33" s="54"/>
      <c r="O33" s="54"/>
      <c r="P33" s="80">
        <v>3</v>
      </c>
      <c r="Q33" s="51">
        <f t="shared" si="0"/>
        <v>4.4000000000000004</v>
      </c>
      <c r="R33" s="52" t="str">
        <f t="shared" si="3"/>
        <v>D</v>
      </c>
      <c r="S33" s="53" t="str">
        <f t="shared" si="1"/>
        <v>Trung bình yếu</v>
      </c>
      <c r="T33" s="41" t="str">
        <f t="shared" si="4"/>
        <v/>
      </c>
      <c r="U33" s="41" t="s">
        <v>556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409</v>
      </c>
      <c r="D34" s="46" t="s">
        <v>148</v>
      </c>
      <c r="E34" s="47" t="s">
        <v>176</v>
      </c>
      <c r="F34" s="48" t="s">
        <v>410</v>
      </c>
      <c r="G34" s="45" t="s">
        <v>110</v>
      </c>
      <c r="H34" s="83">
        <v>9</v>
      </c>
      <c r="I34" s="49">
        <v>6</v>
      </c>
      <c r="J34" s="49">
        <v>7</v>
      </c>
      <c r="K34" s="49" t="s">
        <v>36</v>
      </c>
      <c r="L34" s="54"/>
      <c r="M34" s="54"/>
      <c r="N34" s="54"/>
      <c r="O34" s="54"/>
      <c r="P34" s="80">
        <v>1</v>
      </c>
      <c r="Q34" s="51">
        <f t="shared" si="0"/>
        <v>2.9</v>
      </c>
      <c r="R34" s="52" t="str">
        <f t="shared" si="3"/>
        <v>F</v>
      </c>
      <c r="S34" s="53" t="str">
        <f t="shared" si="1"/>
        <v>Kém</v>
      </c>
      <c r="T34" s="41" t="str">
        <f t="shared" si="4"/>
        <v/>
      </c>
      <c r="U34" s="41" t="s">
        <v>556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411</v>
      </c>
      <c r="D35" s="46" t="s">
        <v>412</v>
      </c>
      <c r="E35" s="47" t="s">
        <v>180</v>
      </c>
      <c r="F35" s="48" t="s">
        <v>413</v>
      </c>
      <c r="G35" s="45" t="s">
        <v>53</v>
      </c>
      <c r="H35" s="83">
        <v>9</v>
      </c>
      <c r="I35" s="49">
        <v>7</v>
      </c>
      <c r="J35" s="49">
        <v>7</v>
      </c>
      <c r="K35" s="49" t="s">
        <v>36</v>
      </c>
      <c r="L35" s="54"/>
      <c r="M35" s="54"/>
      <c r="N35" s="54"/>
      <c r="O35" s="54"/>
      <c r="P35" s="80">
        <v>4</v>
      </c>
      <c r="Q35" s="51">
        <f t="shared" si="0"/>
        <v>5.0999999999999996</v>
      </c>
      <c r="R35" s="52" t="str">
        <f t="shared" si="3"/>
        <v>D+</v>
      </c>
      <c r="S35" s="53" t="str">
        <f t="shared" si="1"/>
        <v>Trung bình yếu</v>
      </c>
      <c r="T35" s="41" t="str">
        <f t="shared" si="4"/>
        <v/>
      </c>
      <c r="U35" s="41" t="s">
        <v>556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414</v>
      </c>
      <c r="D36" s="46" t="s">
        <v>331</v>
      </c>
      <c r="E36" s="47" t="s">
        <v>415</v>
      </c>
      <c r="F36" s="48" t="s">
        <v>217</v>
      </c>
      <c r="G36" s="45" t="s">
        <v>57</v>
      </c>
      <c r="H36" s="83">
        <v>10</v>
      </c>
      <c r="I36" s="49">
        <v>6</v>
      </c>
      <c r="J36" s="49">
        <v>8</v>
      </c>
      <c r="K36" s="49" t="s">
        <v>36</v>
      </c>
      <c r="L36" s="54"/>
      <c r="M36" s="54"/>
      <c r="N36" s="54"/>
      <c r="O36" s="54"/>
      <c r="P36" s="80">
        <v>1</v>
      </c>
      <c r="Q36" s="51">
        <f t="shared" si="0"/>
        <v>3.1</v>
      </c>
      <c r="R36" s="52" t="str">
        <f t="shared" si="3"/>
        <v>F</v>
      </c>
      <c r="S36" s="53" t="str">
        <f t="shared" si="1"/>
        <v>Kém</v>
      </c>
      <c r="T36" s="41" t="str">
        <f t="shared" si="4"/>
        <v/>
      </c>
      <c r="U36" s="41" t="s">
        <v>556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416</v>
      </c>
      <c r="D37" s="46" t="s">
        <v>417</v>
      </c>
      <c r="E37" s="47" t="s">
        <v>418</v>
      </c>
      <c r="F37" s="48" t="s">
        <v>419</v>
      </c>
      <c r="G37" s="45" t="s">
        <v>53</v>
      </c>
      <c r="H37" s="83">
        <v>7</v>
      </c>
      <c r="I37" s="49">
        <v>6</v>
      </c>
      <c r="J37" s="49">
        <v>9</v>
      </c>
      <c r="K37" s="49" t="s">
        <v>36</v>
      </c>
      <c r="L37" s="54"/>
      <c r="M37" s="54"/>
      <c r="N37" s="54"/>
      <c r="O37" s="54"/>
      <c r="P37" s="80">
        <v>1</v>
      </c>
      <c r="Q37" s="51">
        <f t="shared" si="0"/>
        <v>2.9</v>
      </c>
      <c r="R37" s="52" t="str">
        <f t="shared" si="3"/>
        <v>F</v>
      </c>
      <c r="S37" s="53" t="str">
        <f t="shared" si="1"/>
        <v>Kém</v>
      </c>
      <c r="T37" s="41" t="str">
        <f t="shared" si="4"/>
        <v/>
      </c>
      <c r="U37" s="41" t="s">
        <v>556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420</v>
      </c>
      <c r="D38" s="46" t="s">
        <v>421</v>
      </c>
      <c r="E38" s="47" t="s">
        <v>418</v>
      </c>
      <c r="F38" s="48" t="s">
        <v>109</v>
      </c>
      <c r="G38" s="45" t="s">
        <v>78</v>
      </c>
      <c r="H38" s="83">
        <v>9</v>
      </c>
      <c r="I38" s="49">
        <v>7</v>
      </c>
      <c r="J38" s="49">
        <v>7</v>
      </c>
      <c r="K38" s="49" t="s">
        <v>36</v>
      </c>
      <c r="L38" s="54"/>
      <c r="M38" s="54"/>
      <c r="N38" s="54"/>
      <c r="O38" s="54"/>
      <c r="P38" s="80">
        <v>5</v>
      </c>
      <c r="Q38" s="51">
        <f t="shared" si="0"/>
        <v>5.8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556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422</v>
      </c>
      <c r="D39" s="46" t="s">
        <v>423</v>
      </c>
      <c r="E39" s="47" t="s">
        <v>418</v>
      </c>
      <c r="F39" s="48" t="s">
        <v>424</v>
      </c>
      <c r="G39" s="45" t="s">
        <v>69</v>
      </c>
      <c r="H39" s="83">
        <v>9</v>
      </c>
      <c r="I39" s="49">
        <v>6</v>
      </c>
      <c r="J39" s="49">
        <v>7</v>
      </c>
      <c r="K39" s="49" t="s">
        <v>36</v>
      </c>
      <c r="L39" s="54"/>
      <c r="M39" s="54"/>
      <c r="N39" s="54"/>
      <c r="O39" s="54"/>
      <c r="P39" s="80">
        <v>1</v>
      </c>
      <c r="Q39" s="51">
        <f t="shared" si="0"/>
        <v>2.9</v>
      </c>
      <c r="R39" s="52" t="str">
        <f t="shared" si="3"/>
        <v>F</v>
      </c>
      <c r="S39" s="53" t="str">
        <f t="shared" si="1"/>
        <v>Kém</v>
      </c>
      <c r="T39" s="41" t="str">
        <f t="shared" si="4"/>
        <v/>
      </c>
      <c r="U39" s="41" t="s">
        <v>556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425</v>
      </c>
      <c r="D40" s="46" t="s">
        <v>423</v>
      </c>
      <c r="E40" s="47" t="s">
        <v>418</v>
      </c>
      <c r="F40" s="48" t="s">
        <v>426</v>
      </c>
      <c r="G40" s="45" t="s">
        <v>110</v>
      </c>
      <c r="H40" s="83">
        <v>10</v>
      </c>
      <c r="I40" s="49">
        <v>6</v>
      </c>
      <c r="J40" s="49">
        <v>7</v>
      </c>
      <c r="K40" s="49" t="s">
        <v>36</v>
      </c>
      <c r="L40" s="54"/>
      <c r="M40" s="54"/>
      <c r="N40" s="54"/>
      <c r="O40" s="54"/>
      <c r="P40" s="80">
        <v>5</v>
      </c>
      <c r="Q40" s="51">
        <f t="shared" si="0"/>
        <v>5.8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556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427</v>
      </c>
      <c r="D41" s="46" t="s">
        <v>428</v>
      </c>
      <c r="E41" s="47" t="s">
        <v>190</v>
      </c>
      <c r="F41" s="48" t="s">
        <v>429</v>
      </c>
      <c r="G41" s="45" t="s">
        <v>78</v>
      </c>
      <c r="H41" s="83">
        <v>10</v>
      </c>
      <c r="I41" s="49">
        <v>7</v>
      </c>
      <c r="J41" s="49">
        <v>8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7.4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556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430</v>
      </c>
      <c r="D42" s="46" t="s">
        <v>431</v>
      </c>
      <c r="E42" s="47" t="s">
        <v>190</v>
      </c>
      <c r="F42" s="48" t="s">
        <v>432</v>
      </c>
      <c r="G42" s="45" t="s">
        <v>433</v>
      </c>
      <c r="H42" s="83">
        <v>8</v>
      </c>
      <c r="I42" s="49">
        <v>6</v>
      </c>
      <c r="J42" s="49">
        <v>7</v>
      </c>
      <c r="K42" s="49" t="s">
        <v>36</v>
      </c>
      <c r="L42" s="54"/>
      <c r="M42" s="54"/>
      <c r="N42" s="54"/>
      <c r="O42" s="54"/>
      <c r="P42" s="80">
        <v>8</v>
      </c>
      <c r="Q42" s="51">
        <f t="shared" si="0"/>
        <v>7.7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556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434</v>
      </c>
      <c r="D43" s="46" t="s">
        <v>435</v>
      </c>
      <c r="E43" s="47" t="s">
        <v>197</v>
      </c>
      <c r="F43" s="48" t="s">
        <v>436</v>
      </c>
      <c r="G43" s="45" t="s">
        <v>57</v>
      </c>
      <c r="H43" s="83">
        <v>10</v>
      </c>
      <c r="I43" s="49">
        <v>7</v>
      </c>
      <c r="J43" s="49">
        <v>8</v>
      </c>
      <c r="K43" s="49" t="s">
        <v>36</v>
      </c>
      <c r="L43" s="54"/>
      <c r="M43" s="54"/>
      <c r="N43" s="54"/>
      <c r="O43" s="54"/>
      <c r="P43" s="80">
        <v>1</v>
      </c>
      <c r="Q43" s="51">
        <f t="shared" si="0"/>
        <v>3.2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556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437</v>
      </c>
      <c r="D44" s="46" t="s">
        <v>438</v>
      </c>
      <c r="E44" s="47" t="s">
        <v>439</v>
      </c>
      <c r="F44" s="48" t="s">
        <v>440</v>
      </c>
      <c r="G44" s="45" t="s">
        <v>403</v>
      </c>
      <c r="H44" s="83">
        <v>10</v>
      </c>
      <c r="I44" s="49">
        <v>6</v>
      </c>
      <c r="J44" s="49">
        <v>5</v>
      </c>
      <c r="K44" s="49" t="s">
        <v>36</v>
      </c>
      <c r="L44" s="54"/>
      <c r="M44" s="54"/>
      <c r="N44" s="54"/>
      <c r="O44" s="54"/>
      <c r="P44" s="80">
        <v>1</v>
      </c>
      <c r="Q44" s="51">
        <f t="shared" si="0"/>
        <v>2.8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556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441</v>
      </c>
      <c r="D45" s="46" t="s">
        <v>442</v>
      </c>
      <c r="E45" s="47" t="s">
        <v>443</v>
      </c>
      <c r="F45" s="48" t="s">
        <v>444</v>
      </c>
      <c r="G45" s="45" t="s">
        <v>91</v>
      </c>
      <c r="H45" s="83">
        <v>0</v>
      </c>
      <c r="I45" s="49">
        <v>0</v>
      </c>
      <c r="J45" s="49">
        <v>0</v>
      </c>
      <c r="K45" s="49" t="s">
        <v>36</v>
      </c>
      <c r="L45" s="54"/>
      <c r="M45" s="54"/>
      <c r="N45" s="54"/>
      <c r="O45" s="54"/>
      <c r="P45" s="80" t="s">
        <v>36</v>
      </c>
      <c r="Q45" s="51">
        <f t="shared" si="0"/>
        <v>0</v>
      </c>
      <c r="R45" s="52" t="str">
        <f t="shared" si="3"/>
        <v>F</v>
      </c>
      <c r="S45" s="53" t="str">
        <f t="shared" si="1"/>
        <v>Kém</v>
      </c>
      <c r="T45" s="41" t="str">
        <f t="shared" si="4"/>
        <v>Không đủ ĐKDT</v>
      </c>
      <c r="U45" s="41" t="s">
        <v>556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445</v>
      </c>
      <c r="D46" s="46" t="s">
        <v>446</v>
      </c>
      <c r="E46" s="47" t="s">
        <v>447</v>
      </c>
      <c r="F46" s="48" t="s">
        <v>342</v>
      </c>
      <c r="G46" s="45" t="s">
        <v>57</v>
      </c>
      <c r="H46" s="83">
        <v>4</v>
      </c>
      <c r="I46" s="49">
        <v>5</v>
      </c>
      <c r="J46" s="49">
        <v>7</v>
      </c>
      <c r="K46" s="49" t="s">
        <v>36</v>
      </c>
      <c r="L46" s="54"/>
      <c r="M46" s="54"/>
      <c r="N46" s="54"/>
      <c r="O46" s="54"/>
      <c r="P46" s="80">
        <v>1</v>
      </c>
      <c r="Q46" s="51">
        <f t="shared" si="0"/>
        <v>2.2999999999999998</v>
      </c>
      <c r="R46" s="52" t="str">
        <f t="shared" si="3"/>
        <v>F</v>
      </c>
      <c r="S46" s="53" t="str">
        <f t="shared" si="1"/>
        <v>Kém</v>
      </c>
      <c r="T46" s="41" t="str">
        <f t="shared" si="4"/>
        <v/>
      </c>
      <c r="U46" s="41" t="s">
        <v>556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448</v>
      </c>
      <c r="D47" s="46" t="s">
        <v>449</v>
      </c>
      <c r="E47" s="47" t="s">
        <v>208</v>
      </c>
      <c r="F47" s="48" t="s">
        <v>450</v>
      </c>
      <c r="G47" s="45" t="s">
        <v>110</v>
      </c>
      <c r="H47" s="83">
        <v>8</v>
      </c>
      <c r="I47" s="49">
        <v>6</v>
      </c>
      <c r="J47" s="49">
        <v>8</v>
      </c>
      <c r="K47" s="49" t="s">
        <v>36</v>
      </c>
      <c r="L47" s="54"/>
      <c r="M47" s="54"/>
      <c r="N47" s="54"/>
      <c r="O47" s="54"/>
      <c r="P47" s="80">
        <v>7</v>
      </c>
      <c r="Q47" s="51">
        <f t="shared" si="0"/>
        <v>7.1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556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451</v>
      </c>
      <c r="D48" s="46" t="s">
        <v>452</v>
      </c>
      <c r="E48" s="47" t="s">
        <v>208</v>
      </c>
      <c r="F48" s="48" t="s">
        <v>453</v>
      </c>
      <c r="G48" s="45" t="s">
        <v>57</v>
      </c>
      <c r="H48" s="83">
        <v>8</v>
      </c>
      <c r="I48" s="49">
        <v>7</v>
      </c>
      <c r="J48" s="49">
        <v>8</v>
      </c>
      <c r="K48" s="49" t="s">
        <v>36</v>
      </c>
      <c r="L48" s="54"/>
      <c r="M48" s="54"/>
      <c r="N48" s="54"/>
      <c r="O48" s="54"/>
      <c r="P48" s="80">
        <v>3</v>
      </c>
      <c r="Q48" s="51">
        <f t="shared" si="0"/>
        <v>4.4000000000000004</v>
      </c>
      <c r="R48" s="52" t="str">
        <f t="shared" si="3"/>
        <v>D</v>
      </c>
      <c r="S48" s="53" t="str">
        <f t="shared" si="1"/>
        <v>Trung bình yếu</v>
      </c>
      <c r="T48" s="41" t="str">
        <f t="shared" si="4"/>
        <v/>
      </c>
      <c r="U48" s="41" t="s">
        <v>556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454</v>
      </c>
      <c r="D49" s="46" t="s">
        <v>455</v>
      </c>
      <c r="E49" s="47" t="s">
        <v>208</v>
      </c>
      <c r="F49" s="48" t="s">
        <v>456</v>
      </c>
      <c r="G49" s="45" t="s">
        <v>57</v>
      </c>
      <c r="H49" s="83">
        <v>9</v>
      </c>
      <c r="I49" s="49">
        <v>7</v>
      </c>
      <c r="J49" s="49">
        <v>7</v>
      </c>
      <c r="K49" s="49" t="s">
        <v>36</v>
      </c>
      <c r="L49" s="54"/>
      <c r="M49" s="54"/>
      <c r="N49" s="54"/>
      <c r="O49" s="54"/>
      <c r="P49" s="80">
        <v>1</v>
      </c>
      <c r="Q49" s="51">
        <f t="shared" si="0"/>
        <v>3</v>
      </c>
      <c r="R49" s="52" t="str">
        <f t="shared" si="3"/>
        <v>F</v>
      </c>
      <c r="S49" s="53" t="str">
        <f t="shared" si="1"/>
        <v>Kém</v>
      </c>
      <c r="T49" s="41" t="str">
        <f t="shared" si="4"/>
        <v/>
      </c>
      <c r="U49" s="41" t="s">
        <v>556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457</v>
      </c>
      <c r="D50" s="46" t="s">
        <v>458</v>
      </c>
      <c r="E50" s="47" t="s">
        <v>208</v>
      </c>
      <c r="F50" s="48" t="s">
        <v>221</v>
      </c>
      <c r="G50" s="45" t="s">
        <v>53</v>
      </c>
      <c r="H50" s="83">
        <v>10</v>
      </c>
      <c r="I50" s="49">
        <v>6</v>
      </c>
      <c r="J50" s="49">
        <v>8</v>
      </c>
      <c r="K50" s="49" t="s">
        <v>36</v>
      </c>
      <c r="L50" s="54"/>
      <c r="M50" s="54"/>
      <c r="N50" s="54"/>
      <c r="O50" s="54"/>
      <c r="P50" s="80">
        <v>3</v>
      </c>
      <c r="Q50" s="51">
        <f t="shared" si="0"/>
        <v>4.5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556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459</v>
      </c>
      <c r="D51" s="46" t="s">
        <v>460</v>
      </c>
      <c r="E51" s="47" t="s">
        <v>213</v>
      </c>
      <c r="F51" s="48" t="s">
        <v>461</v>
      </c>
      <c r="G51" s="45" t="s">
        <v>57</v>
      </c>
      <c r="H51" s="83">
        <v>10</v>
      </c>
      <c r="I51" s="49">
        <v>7</v>
      </c>
      <c r="J51" s="49">
        <v>7</v>
      </c>
      <c r="K51" s="49" t="s">
        <v>36</v>
      </c>
      <c r="L51" s="54"/>
      <c r="M51" s="54"/>
      <c r="N51" s="54"/>
      <c r="O51" s="54"/>
      <c r="P51" s="80">
        <v>5</v>
      </c>
      <c r="Q51" s="51">
        <f t="shared" si="0"/>
        <v>5.9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556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462</v>
      </c>
      <c r="D52" s="46" t="s">
        <v>463</v>
      </c>
      <c r="E52" s="47" t="s">
        <v>213</v>
      </c>
      <c r="F52" s="48" t="s">
        <v>464</v>
      </c>
      <c r="G52" s="45" t="s">
        <v>78</v>
      </c>
      <c r="H52" s="83">
        <v>8</v>
      </c>
      <c r="I52" s="49">
        <v>6</v>
      </c>
      <c r="J52" s="49">
        <v>7</v>
      </c>
      <c r="K52" s="49" t="s">
        <v>36</v>
      </c>
      <c r="L52" s="54"/>
      <c r="M52" s="54"/>
      <c r="N52" s="54"/>
      <c r="O52" s="54"/>
      <c r="P52" s="80">
        <v>1</v>
      </c>
      <c r="Q52" s="51">
        <f t="shared" si="0"/>
        <v>2.8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556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465</v>
      </c>
      <c r="D53" s="46" t="s">
        <v>466</v>
      </c>
      <c r="E53" s="47" t="s">
        <v>213</v>
      </c>
      <c r="F53" s="48" t="s">
        <v>467</v>
      </c>
      <c r="G53" s="45" t="s">
        <v>53</v>
      </c>
      <c r="H53" s="83">
        <v>10</v>
      </c>
      <c r="I53" s="49">
        <v>6</v>
      </c>
      <c r="J53" s="49">
        <v>7</v>
      </c>
      <c r="K53" s="49" t="s">
        <v>36</v>
      </c>
      <c r="L53" s="54"/>
      <c r="M53" s="54"/>
      <c r="N53" s="54"/>
      <c r="O53" s="54"/>
      <c r="P53" s="80">
        <v>1</v>
      </c>
      <c r="Q53" s="51">
        <f t="shared" si="0"/>
        <v>3</v>
      </c>
      <c r="R53" s="52" t="str">
        <f t="shared" si="3"/>
        <v>F</v>
      </c>
      <c r="S53" s="53" t="str">
        <f t="shared" si="1"/>
        <v>Kém</v>
      </c>
      <c r="T53" s="41" t="str">
        <f t="shared" si="4"/>
        <v/>
      </c>
      <c r="U53" s="41" t="s">
        <v>556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468</v>
      </c>
      <c r="D54" s="46" t="s">
        <v>469</v>
      </c>
      <c r="E54" s="47" t="s">
        <v>213</v>
      </c>
      <c r="F54" s="48" t="s">
        <v>275</v>
      </c>
      <c r="G54" s="45" t="s">
        <v>69</v>
      </c>
      <c r="H54" s="83">
        <v>9</v>
      </c>
      <c r="I54" s="49">
        <v>6</v>
      </c>
      <c r="J54" s="49">
        <v>8</v>
      </c>
      <c r="K54" s="49" t="s">
        <v>36</v>
      </c>
      <c r="L54" s="54"/>
      <c r="M54" s="54"/>
      <c r="N54" s="54"/>
      <c r="O54" s="54"/>
      <c r="P54" s="80">
        <v>3</v>
      </c>
      <c r="Q54" s="51">
        <f t="shared" si="0"/>
        <v>4.4000000000000004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556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470</v>
      </c>
      <c r="D55" s="46" t="s">
        <v>148</v>
      </c>
      <c r="E55" s="47" t="s">
        <v>228</v>
      </c>
      <c r="F55" s="48" t="s">
        <v>471</v>
      </c>
      <c r="G55" s="45" t="s">
        <v>78</v>
      </c>
      <c r="H55" s="83">
        <v>10</v>
      </c>
      <c r="I55" s="49">
        <v>7</v>
      </c>
      <c r="J55" s="49">
        <v>8</v>
      </c>
      <c r="K55" s="49" t="s">
        <v>36</v>
      </c>
      <c r="L55" s="54"/>
      <c r="M55" s="54"/>
      <c r="N55" s="54"/>
      <c r="O55" s="54"/>
      <c r="P55" s="80">
        <v>4</v>
      </c>
      <c r="Q55" s="51">
        <f t="shared" si="0"/>
        <v>5.3</v>
      </c>
      <c r="R55" s="52" t="str">
        <f t="shared" si="3"/>
        <v>D+</v>
      </c>
      <c r="S55" s="53" t="str">
        <f t="shared" si="1"/>
        <v>Trung bình yếu</v>
      </c>
      <c r="T55" s="41" t="str">
        <f t="shared" si="4"/>
        <v/>
      </c>
      <c r="U55" s="41" t="s">
        <v>556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472</v>
      </c>
      <c r="D56" s="46" t="s">
        <v>473</v>
      </c>
      <c r="E56" s="47" t="s">
        <v>474</v>
      </c>
      <c r="F56" s="48" t="s">
        <v>408</v>
      </c>
      <c r="G56" s="45" t="s">
        <v>53</v>
      </c>
      <c r="H56" s="83">
        <v>6</v>
      </c>
      <c r="I56" s="49">
        <v>6</v>
      </c>
      <c r="J56" s="49">
        <v>6</v>
      </c>
      <c r="K56" s="49" t="s">
        <v>36</v>
      </c>
      <c r="L56" s="54"/>
      <c r="M56" s="54"/>
      <c r="N56" s="54"/>
      <c r="O56" s="54"/>
      <c r="P56" s="80">
        <v>3</v>
      </c>
      <c r="Q56" s="51">
        <f t="shared" si="0"/>
        <v>3.9</v>
      </c>
      <c r="R56" s="52" t="str">
        <f t="shared" si="3"/>
        <v>F</v>
      </c>
      <c r="S56" s="53" t="str">
        <f t="shared" si="1"/>
        <v>Kém</v>
      </c>
      <c r="T56" s="41" t="str">
        <f t="shared" si="4"/>
        <v/>
      </c>
      <c r="U56" s="41" t="s">
        <v>556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475</v>
      </c>
      <c r="D57" s="46" t="s">
        <v>476</v>
      </c>
      <c r="E57" s="47" t="s">
        <v>477</v>
      </c>
      <c r="F57" s="48" t="s">
        <v>150</v>
      </c>
      <c r="G57" s="45" t="s">
        <v>53</v>
      </c>
      <c r="H57" s="83">
        <v>8</v>
      </c>
      <c r="I57" s="49">
        <v>6</v>
      </c>
      <c r="J57" s="49">
        <v>7</v>
      </c>
      <c r="K57" s="49" t="s">
        <v>36</v>
      </c>
      <c r="L57" s="54"/>
      <c r="M57" s="54"/>
      <c r="N57" s="54"/>
      <c r="O57" s="54"/>
      <c r="P57" s="80">
        <v>5</v>
      </c>
      <c r="Q57" s="51">
        <f t="shared" si="0"/>
        <v>5.6</v>
      </c>
      <c r="R57" s="52" t="str">
        <f t="shared" si="3"/>
        <v>C</v>
      </c>
      <c r="S57" s="53" t="str">
        <f t="shared" si="1"/>
        <v>Trung bình</v>
      </c>
      <c r="T57" s="41" t="str">
        <f t="shared" si="4"/>
        <v/>
      </c>
      <c r="U57" s="41" t="s">
        <v>556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478</v>
      </c>
      <c r="D58" s="46" t="s">
        <v>479</v>
      </c>
      <c r="E58" s="47" t="s">
        <v>480</v>
      </c>
      <c r="F58" s="48" t="s">
        <v>481</v>
      </c>
      <c r="G58" s="45" t="s">
        <v>57</v>
      </c>
      <c r="H58" s="83">
        <v>8</v>
      </c>
      <c r="I58" s="49">
        <v>6</v>
      </c>
      <c r="J58" s="49">
        <v>9</v>
      </c>
      <c r="K58" s="49" t="s">
        <v>36</v>
      </c>
      <c r="L58" s="54"/>
      <c r="M58" s="54"/>
      <c r="N58" s="54"/>
      <c r="O58" s="54"/>
      <c r="P58" s="80">
        <v>1</v>
      </c>
      <c r="Q58" s="51">
        <f t="shared" si="0"/>
        <v>3</v>
      </c>
      <c r="R58" s="52" t="str">
        <f t="shared" si="3"/>
        <v>F</v>
      </c>
      <c r="S58" s="53" t="str">
        <f t="shared" si="1"/>
        <v>Kém</v>
      </c>
      <c r="T58" s="41" t="str">
        <f t="shared" si="4"/>
        <v/>
      </c>
      <c r="U58" s="41" t="s">
        <v>556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482</v>
      </c>
      <c r="D59" s="46" t="s">
        <v>483</v>
      </c>
      <c r="E59" s="47" t="s">
        <v>245</v>
      </c>
      <c r="F59" s="48" t="s">
        <v>484</v>
      </c>
      <c r="G59" s="45" t="s">
        <v>91</v>
      </c>
      <c r="H59" s="83">
        <v>8</v>
      </c>
      <c r="I59" s="49">
        <v>6</v>
      </c>
      <c r="J59" s="49">
        <v>7</v>
      </c>
      <c r="K59" s="49" t="s">
        <v>36</v>
      </c>
      <c r="L59" s="54"/>
      <c r="M59" s="54"/>
      <c r="N59" s="54"/>
      <c r="O59" s="54"/>
      <c r="P59" s="80">
        <v>3</v>
      </c>
      <c r="Q59" s="51">
        <f t="shared" si="0"/>
        <v>4.2</v>
      </c>
      <c r="R59" s="52" t="str">
        <f t="shared" si="3"/>
        <v>D</v>
      </c>
      <c r="S59" s="53" t="str">
        <f t="shared" si="1"/>
        <v>Trung bình yếu</v>
      </c>
      <c r="T59" s="41" t="str">
        <f t="shared" si="4"/>
        <v/>
      </c>
      <c r="U59" s="41" t="s">
        <v>556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485</v>
      </c>
      <c r="D60" s="46" t="s">
        <v>486</v>
      </c>
      <c r="E60" s="47" t="s">
        <v>245</v>
      </c>
      <c r="F60" s="48" t="s">
        <v>487</v>
      </c>
      <c r="G60" s="45" t="s">
        <v>110</v>
      </c>
      <c r="H60" s="83">
        <v>10</v>
      </c>
      <c r="I60" s="49">
        <v>6</v>
      </c>
      <c r="J60" s="49">
        <v>7</v>
      </c>
      <c r="K60" s="49" t="s">
        <v>36</v>
      </c>
      <c r="L60" s="54"/>
      <c r="M60" s="54"/>
      <c r="N60" s="54"/>
      <c r="O60" s="54"/>
      <c r="P60" s="80">
        <v>10</v>
      </c>
      <c r="Q60" s="51">
        <f t="shared" si="0"/>
        <v>9.3000000000000007</v>
      </c>
      <c r="R60" s="52" t="str">
        <f t="shared" si="3"/>
        <v>A+</v>
      </c>
      <c r="S60" s="53" t="str">
        <f t="shared" si="1"/>
        <v>Giỏi</v>
      </c>
      <c r="T60" s="41" t="str">
        <f t="shared" si="4"/>
        <v/>
      </c>
      <c r="U60" s="41" t="s">
        <v>556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488</v>
      </c>
      <c r="D61" s="46" t="s">
        <v>438</v>
      </c>
      <c r="E61" s="47" t="s">
        <v>248</v>
      </c>
      <c r="F61" s="48" t="s">
        <v>489</v>
      </c>
      <c r="G61" s="45" t="s">
        <v>65</v>
      </c>
      <c r="H61" s="83">
        <v>5</v>
      </c>
      <c r="I61" s="49">
        <v>4</v>
      </c>
      <c r="J61" s="49">
        <v>3</v>
      </c>
      <c r="K61" s="49" t="s">
        <v>36</v>
      </c>
      <c r="L61" s="54"/>
      <c r="M61" s="54"/>
      <c r="N61" s="54"/>
      <c r="O61" s="54"/>
      <c r="P61" s="80">
        <v>0</v>
      </c>
      <c r="Q61" s="51">
        <f t="shared" si="0"/>
        <v>1.2</v>
      </c>
      <c r="R61" s="52" t="str">
        <f t="shared" si="3"/>
        <v>F</v>
      </c>
      <c r="S61" s="53" t="str">
        <f t="shared" si="1"/>
        <v>Kém</v>
      </c>
      <c r="T61" s="41" t="s">
        <v>1185</v>
      </c>
      <c r="U61" s="41" t="s">
        <v>556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490</v>
      </c>
      <c r="D62" s="46" t="s">
        <v>491</v>
      </c>
      <c r="E62" s="47" t="s">
        <v>492</v>
      </c>
      <c r="F62" s="48" t="s">
        <v>493</v>
      </c>
      <c r="G62" s="45" t="s">
        <v>57</v>
      </c>
      <c r="H62" s="83">
        <v>10</v>
      </c>
      <c r="I62" s="49">
        <v>7</v>
      </c>
      <c r="J62" s="49">
        <v>8</v>
      </c>
      <c r="K62" s="49" t="s">
        <v>36</v>
      </c>
      <c r="L62" s="54"/>
      <c r="M62" s="54"/>
      <c r="N62" s="54"/>
      <c r="O62" s="54"/>
      <c r="P62" s="80">
        <v>3</v>
      </c>
      <c r="Q62" s="51">
        <f t="shared" si="0"/>
        <v>4.5999999999999996</v>
      </c>
      <c r="R62" s="52" t="str">
        <f t="shared" si="3"/>
        <v>D</v>
      </c>
      <c r="S62" s="53" t="str">
        <f t="shared" si="1"/>
        <v>Trung bình yếu</v>
      </c>
      <c r="T62" s="41" t="str">
        <f t="shared" si="4"/>
        <v/>
      </c>
      <c r="U62" s="41" t="s">
        <v>556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494</v>
      </c>
      <c r="D63" s="46" t="s">
        <v>495</v>
      </c>
      <c r="E63" s="47" t="s">
        <v>492</v>
      </c>
      <c r="F63" s="48" t="s">
        <v>496</v>
      </c>
      <c r="G63" s="45" t="s">
        <v>110</v>
      </c>
      <c r="H63" s="83">
        <v>10</v>
      </c>
      <c r="I63" s="49">
        <v>7</v>
      </c>
      <c r="J63" s="49">
        <v>9</v>
      </c>
      <c r="K63" s="49" t="s">
        <v>36</v>
      </c>
      <c r="L63" s="54"/>
      <c r="M63" s="54"/>
      <c r="N63" s="54"/>
      <c r="O63" s="54"/>
      <c r="P63" s="80">
        <v>3</v>
      </c>
      <c r="Q63" s="51">
        <f t="shared" si="0"/>
        <v>4.7</v>
      </c>
      <c r="R63" s="52" t="str">
        <f t="shared" si="3"/>
        <v>D</v>
      </c>
      <c r="S63" s="53" t="str">
        <f t="shared" si="1"/>
        <v>Trung bình yếu</v>
      </c>
      <c r="T63" s="41" t="str">
        <f t="shared" si="4"/>
        <v/>
      </c>
      <c r="U63" s="41" t="s">
        <v>556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497</v>
      </c>
      <c r="D64" s="46" t="s">
        <v>255</v>
      </c>
      <c r="E64" s="47" t="s">
        <v>256</v>
      </c>
      <c r="F64" s="48" t="s">
        <v>498</v>
      </c>
      <c r="G64" s="45" t="s">
        <v>69</v>
      </c>
      <c r="H64" s="83">
        <v>10</v>
      </c>
      <c r="I64" s="49">
        <v>6</v>
      </c>
      <c r="J64" s="49">
        <v>8</v>
      </c>
      <c r="K64" s="49" t="s">
        <v>36</v>
      </c>
      <c r="L64" s="54"/>
      <c r="M64" s="54"/>
      <c r="N64" s="54"/>
      <c r="O64" s="54"/>
      <c r="P64" s="80">
        <v>8</v>
      </c>
      <c r="Q64" s="51">
        <f t="shared" si="0"/>
        <v>8</v>
      </c>
      <c r="R64" s="52" t="str">
        <f t="shared" si="3"/>
        <v>B+</v>
      </c>
      <c r="S64" s="53" t="str">
        <f t="shared" si="1"/>
        <v>Khá</v>
      </c>
      <c r="T64" s="41" t="str">
        <f t="shared" si="4"/>
        <v/>
      </c>
      <c r="U64" s="41" t="s">
        <v>556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2:40" ht="18.75" customHeight="1" x14ac:dyDescent="0.25">
      <c r="B65" s="44">
        <v>57</v>
      </c>
      <c r="C65" s="45" t="s">
        <v>499</v>
      </c>
      <c r="D65" s="46" t="s">
        <v>59</v>
      </c>
      <c r="E65" s="47" t="s">
        <v>262</v>
      </c>
      <c r="F65" s="48" t="s">
        <v>500</v>
      </c>
      <c r="G65" s="45" t="s">
        <v>102</v>
      </c>
      <c r="H65" s="83">
        <v>7</v>
      </c>
      <c r="I65" s="49">
        <v>6</v>
      </c>
      <c r="J65" s="49">
        <v>5</v>
      </c>
      <c r="K65" s="49" t="s">
        <v>36</v>
      </c>
      <c r="L65" s="54"/>
      <c r="M65" s="54"/>
      <c r="N65" s="54"/>
      <c r="O65" s="54"/>
      <c r="P65" s="80">
        <v>3</v>
      </c>
      <c r="Q65" s="51">
        <f t="shared" si="0"/>
        <v>3.9</v>
      </c>
      <c r="R65" s="52" t="str">
        <f t="shared" si="3"/>
        <v>F</v>
      </c>
      <c r="S65" s="53" t="str">
        <f t="shared" si="1"/>
        <v>Kém</v>
      </c>
      <c r="T65" s="41" t="str">
        <f t="shared" si="4"/>
        <v/>
      </c>
      <c r="U65" s="41" t="s">
        <v>556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2:40" ht="18.75" customHeight="1" x14ac:dyDescent="0.25">
      <c r="B66" s="44">
        <v>58</v>
      </c>
      <c r="C66" s="45" t="s">
        <v>501</v>
      </c>
      <c r="D66" s="46" t="s">
        <v>140</v>
      </c>
      <c r="E66" s="47" t="s">
        <v>270</v>
      </c>
      <c r="F66" s="48" t="s">
        <v>502</v>
      </c>
      <c r="G66" s="45" t="s">
        <v>53</v>
      </c>
      <c r="H66" s="83">
        <v>10</v>
      </c>
      <c r="I66" s="49">
        <v>6</v>
      </c>
      <c r="J66" s="49">
        <v>7</v>
      </c>
      <c r="K66" s="49" t="s">
        <v>36</v>
      </c>
      <c r="L66" s="54"/>
      <c r="M66" s="54"/>
      <c r="N66" s="54"/>
      <c r="O66" s="54"/>
      <c r="P66" s="80">
        <v>1</v>
      </c>
      <c r="Q66" s="51">
        <f t="shared" si="0"/>
        <v>3</v>
      </c>
      <c r="R66" s="52" t="str">
        <f t="shared" si="3"/>
        <v>F</v>
      </c>
      <c r="S66" s="53" t="str">
        <f t="shared" si="1"/>
        <v>Kém</v>
      </c>
      <c r="T66" s="41" t="str">
        <f t="shared" si="4"/>
        <v/>
      </c>
      <c r="U66" s="41" t="s">
        <v>556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2:40" ht="18.75" customHeight="1" x14ac:dyDescent="0.25">
      <c r="B67" s="44">
        <v>59</v>
      </c>
      <c r="C67" s="45" t="s">
        <v>503</v>
      </c>
      <c r="D67" s="46" t="s">
        <v>88</v>
      </c>
      <c r="E67" s="47" t="s">
        <v>270</v>
      </c>
      <c r="F67" s="48" t="s">
        <v>504</v>
      </c>
      <c r="G67" s="45" t="s">
        <v>69</v>
      </c>
      <c r="H67" s="83">
        <v>9</v>
      </c>
      <c r="I67" s="49">
        <v>6</v>
      </c>
      <c r="J67" s="49">
        <v>10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7.4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556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2:40" ht="18.75" customHeight="1" x14ac:dyDescent="0.25">
      <c r="B68" s="44">
        <v>60</v>
      </c>
      <c r="C68" s="45" t="s">
        <v>505</v>
      </c>
      <c r="D68" s="46" t="s">
        <v>346</v>
      </c>
      <c r="E68" s="47" t="s">
        <v>270</v>
      </c>
      <c r="F68" s="48" t="s">
        <v>506</v>
      </c>
      <c r="G68" s="45" t="s">
        <v>110</v>
      </c>
      <c r="H68" s="83">
        <v>8</v>
      </c>
      <c r="I68" s="49">
        <v>6</v>
      </c>
      <c r="J68" s="49">
        <v>7</v>
      </c>
      <c r="K68" s="49" t="s">
        <v>36</v>
      </c>
      <c r="L68" s="54"/>
      <c r="M68" s="54"/>
      <c r="N68" s="54"/>
      <c r="O68" s="54"/>
      <c r="P68" s="80">
        <v>4</v>
      </c>
      <c r="Q68" s="51">
        <f t="shared" si="0"/>
        <v>4.9000000000000004</v>
      </c>
      <c r="R68" s="52" t="str">
        <f t="shared" si="3"/>
        <v>D</v>
      </c>
      <c r="S68" s="53" t="str">
        <f t="shared" si="1"/>
        <v>Trung bình yếu</v>
      </c>
      <c r="T68" s="41" t="str">
        <f t="shared" si="4"/>
        <v/>
      </c>
      <c r="U68" s="41" t="s">
        <v>556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2:40" ht="18.75" customHeight="1" x14ac:dyDescent="0.25">
      <c r="B69" s="44">
        <v>61</v>
      </c>
      <c r="C69" s="45" t="s">
        <v>507</v>
      </c>
      <c r="D69" s="46" t="s">
        <v>140</v>
      </c>
      <c r="E69" s="47" t="s">
        <v>508</v>
      </c>
      <c r="F69" s="48" t="s">
        <v>498</v>
      </c>
      <c r="G69" s="45" t="s">
        <v>57</v>
      </c>
      <c r="H69" s="83">
        <v>8</v>
      </c>
      <c r="I69" s="49">
        <v>6</v>
      </c>
      <c r="J69" s="49">
        <v>6</v>
      </c>
      <c r="K69" s="49" t="s">
        <v>36</v>
      </c>
      <c r="L69" s="54"/>
      <c r="M69" s="54"/>
      <c r="N69" s="54"/>
      <c r="O69" s="54"/>
      <c r="P69" s="80">
        <v>4</v>
      </c>
      <c r="Q69" s="51">
        <f t="shared" si="0"/>
        <v>4.8</v>
      </c>
      <c r="R69" s="52" t="str">
        <f t="shared" si="3"/>
        <v>D</v>
      </c>
      <c r="S69" s="53" t="str">
        <f t="shared" si="1"/>
        <v>Trung bình yếu</v>
      </c>
      <c r="T69" s="41" t="str">
        <f t="shared" si="4"/>
        <v/>
      </c>
      <c r="U69" s="41" t="s">
        <v>556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2:40" ht="18.75" customHeight="1" x14ac:dyDescent="0.25">
      <c r="B70" s="44">
        <v>62</v>
      </c>
      <c r="C70" s="45" t="s">
        <v>509</v>
      </c>
      <c r="D70" s="46" t="s">
        <v>223</v>
      </c>
      <c r="E70" s="47" t="s">
        <v>508</v>
      </c>
      <c r="F70" s="48" t="s">
        <v>510</v>
      </c>
      <c r="G70" s="45" t="s">
        <v>102</v>
      </c>
      <c r="H70" s="83">
        <v>10</v>
      </c>
      <c r="I70" s="49">
        <v>6</v>
      </c>
      <c r="J70" s="49">
        <v>8</v>
      </c>
      <c r="K70" s="49" t="s">
        <v>36</v>
      </c>
      <c r="L70" s="54"/>
      <c r="M70" s="54"/>
      <c r="N70" s="54"/>
      <c r="O70" s="54"/>
      <c r="P70" s="80">
        <v>3</v>
      </c>
      <c r="Q70" s="51">
        <f t="shared" si="0"/>
        <v>4.5</v>
      </c>
      <c r="R70" s="52" t="str">
        <f t="shared" si="3"/>
        <v>D</v>
      </c>
      <c r="S70" s="53" t="str">
        <f t="shared" si="1"/>
        <v>Trung bình yếu</v>
      </c>
      <c r="T70" s="41" t="str">
        <f t="shared" si="4"/>
        <v/>
      </c>
      <c r="U70" s="41" t="s">
        <v>556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2:40" ht="18.75" customHeight="1" x14ac:dyDescent="0.25">
      <c r="B71" s="44">
        <v>63</v>
      </c>
      <c r="C71" s="45" t="s">
        <v>511</v>
      </c>
      <c r="D71" s="46" t="s">
        <v>107</v>
      </c>
      <c r="E71" s="47" t="s">
        <v>512</v>
      </c>
      <c r="F71" s="48" t="s">
        <v>513</v>
      </c>
      <c r="G71" s="45" t="s">
        <v>110</v>
      </c>
      <c r="H71" s="83">
        <v>10</v>
      </c>
      <c r="I71" s="49">
        <v>6</v>
      </c>
      <c r="J71" s="49">
        <v>7</v>
      </c>
      <c r="K71" s="49" t="s">
        <v>36</v>
      </c>
      <c r="L71" s="54"/>
      <c r="M71" s="54"/>
      <c r="N71" s="54"/>
      <c r="O71" s="54"/>
      <c r="P71" s="80">
        <v>5</v>
      </c>
      <c r="Q71" s="51">
        <f t="shared" si="0"/>
        <v>5.8</v>
      </c>
      <c r="R71" s="52" t="str">
        <f t="shared" si="3"/>
        <v>C</v>
      </c>
      <c r="S71" s="53" t="str">
        <f t="shared" si="1"/>
        <v>Trung bình</v>
      </c>
      <c r="T71" s="41" t="str">
        <f t="shared" si="4"/>
        <v/>
      </c>
      <c r="U71" s="41" t="s">
        <v>556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2:40" ht="18.75" customHeight="1" x14ac:dyDescent="0.25">
      <c r="B72" s="44">
        <v>64</v>
      </c>
      <c r="C72" s="45" t="s">
        <v>514</v>
      </c>
      <c r="D72" s="46" t="s">
        <v>515</v>
      </c>
      <c r="E72" s="47" t="s">
        <v>516</v>
      </c>
      <c r="F72" s="48" t="s">
        <v>517</v>
      </c>
      <c r="G72" s="45" t="s">
        <v>57</v>
      </c>
      <c r="H72" s="83">
        <v>8</v>
      </c>
      <c r="I72" s="49">
        <v>6</v>
      </c>
      <c r="J72" s="49">
        <v>6</v>
      </c>
      <c r="K72" s="49" t="s">
        <v>36</v>
      </c>
      <c r="L72" s="54"/>
      <c r="M72" s="54"/>
      <c r="N72" s="54"/>
      <c r="O72" s="54"/>
      <c r="P72" s="80">
        <v>3</v>
      </c>
      <c r="Q72" s="51">
        <f t="shared" si="0"/>
        <v>4.0999999999999996</v>
      </c>
      <c r="R72" s="52" t="str">
        <f t="shared" si="3"/>
        <v>D</v>
      </c>
      <c r="S72" s="53" t="str">
        <f t="shared" si="1"/>
        <v>Trung bình yếu</v>
      </c>
      <c r="T72" s="41" t="str">
        <f t="shared" si="4"/>
        <v/>
      </c>
      <c r="U72" s="41" t="s">
        <v>556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2:40" ht="18.75" customHeight="1" x14ac:dyDescent="0.25">
      <c r="B73" s="44">
        <v>65</v>
      </c>
      <c r="C73" s="45" t="s">
        <v>518</v>
      </c>
      <c r="D73" s="46" t="s">
        <v>519</v>
      </c>
      <c r="E73" s="47" t="s">
        <v>520</v>
      </c>
      <c r="F73" s="48" t="s">
        <v>86</v>
      </c>
      <c r="G73" s="45" t="s">
        <v>102</v>
      </c>
      <c r="H73" s="83">
        <v>10</v>
      </c>
      <c r="I73" s="49">
        <v>6</v>
      </c>
      <c r="J73" s="49">
        <v>7</v>
      </c>
      <c r="K73" s="49" t="s">
        <v>36</v>
      </c>
      <c r="L73" s="54"/>
      <c r="M73" s="54"/>
      <c r="N73" s="54"/>
      <c r="O73" s="54"/>
      <c r="P73" s="80">
        <v>3</v>
      </c>
      <c r="Q73" s="51">
        <f t="shared" ref="Q73:Q85" si="5">ROUND(SUMPRODUCT(H73:P73,$H$8:$P$8)/100,1)</f>
        <v>4.4000000000000004</v>
      </c>
      <c r="R73" s="52" t="str">
        <f t="shared" si="3"/>
        <v>D</v>
      </c>
      <c r="S73" s="53" t="str">
        <f t="shared" si="1"/>
        <v>Trung bình yếu</v>
      </c>
      <c r="T73" s="41" t="str">
        <f t="shared" si="4"/>
        <v/>
      </c>
      <c r="U73" s="41" t="s">
        <v>556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2:40" ht="18.75" customHeight="1" x14ac:dyDescent="0.25">
      <c r="B74" s="44">
        <v>66</v>
      </c>
      <c r="C74" s="45" t="s">
        <v>521</v>
      </c>
      <c r="D74" s="46" t="s">
        <v>522</v>
      </c>
      <c r="E74" s="47" t="s">
        <v>523</v>
      </c>
      <c r="F74" s="48" t="s">
        <v>524</v>
      </c>
      <c r="G74" s="45" t="s">
        <v>91</v>
      </c>
      <c r="H74" s="83">
        <v>9</v>
      </c>
      <c r="I74" s="49">
        <v>6</v>
      </c>
      <c r="J74" s="49">
        <v>7</v>
      </c>
      <c r="K74" s="49" t="s">
        <v>36</v>
      </c>
      <c r="L74" s="54"/>
      <c r="M74" s="54"/>
      <c r="N74" s="54"/>
      <c r="O74" s="54"/>
      <c r="P74" s="80">
        <v>1</v>
      </c>
      <c r="Q74" s="51">
        <f t="shared" si="5"/>
        <v>2.9</v>
      </c>
      <c r="R74" s="52" t="str">
        <f t="shared" si="3"/>
        <v>F</v>
      </c>
      <c r="S74" s="53" t="str">
        <f t="shared" si="1"/>
        <v>Kém</v>
      </c>
      <c r="T74" s="41" t="str">
        <f t="shared" si="4"/>
        <v/>
      </c>
      <c r="U74" s="41" t="s">
        <v>556</v>
      </c>
      <c r="V74" s="71"/>
      <c r="W74" s="4"/>
      <c r="X74" s="43" t="str">
        <f t="shared" ref="X74:X85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Học lại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2:40" ht="18.75" customHeight="1" x14ac:dyDescent="0.25">
      <c r="B75" s="44">
        <v>67</v>
      </c>
      <c r="C75" s="45" t="s">
        <v>525</v>
      </c>
      <c r="D75" s="46" t="s">
        <v>526</v>
      </c>
      <c r="E75" s="47" t="s">
        <v>523</v>
      </c>
      <c r="F75" s="48" t="s">
        <v>527</v>
      </c>
      <c r="G75" s="45" t="s">
        <v>78</v>
      </c>
      <c r="H75" s="83">
        <v>10</v>
      </c>
      <c r="I75" s="49">
        <v>7</v>
      </c>
      <c r="J75" s="49">
        <v>8</v>
      </c>
      <c r="K75" s="49" t="s">
        <v>36</v>
      </c>
      <c r="L75" s="54"/>
      <c r="M75" s="54"/>
      <c r="N75" s="54"/>
      <c r="O75" s="54"/>
      <c r="P75" s="80">
        <v>3</v>
      </c>
      <c r="Q75" s="51">
        <f t="shared" si="5"/>
        <v>4.5999999999999996</v>
      </c>
      <c r="R75" s="52" t="str">
        <f t="shared" si="3"/>
        <v>D</v>
      </c>
      <c r="S75" s="53" t="str">
        <f t="shared" si="1"/>
        <v>Trung bình yếu</v>
      </c>
      <c r="T75" s="41" t="str">
        <f t="shared" ref="T75:T85" si="7">+IF(OR($H75=0,$I75=0,$J75=0,$K75=0),"Không đủ ĐKDT",IF(AND(P75=0,Q75&gt;=4),"Không đạt",""))</f>
        <v/>
      </c>
      <c r="U75" s="41" t="s">
        <v>556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2:40" ht="18.75" customHeight="1" x14ac:dyDescent="0.25">
      <c r="B76" s="44">
        <v>68</v>
      </c>
      <c r="C76" s="45" t="s">
        <v>528</v>
      </c>
      <c r="D76" s="46" t="s">
        <v>59</v>
      </c>
      <c r="E76" s="47" t="s">
        <v>529</v>
      </c>
      <c r="F76" s="48" t="s">
        <v>527</v>
      </c>
      <c r="G76" s="45" t="s">
        <v>53</v>
      </c>
      <c r="H76" s="83">
        <v>9</v>
      </c>
      <c r="I76" s="49">
        <v>6</v>
      </c>
      <c r="J76" s="49">
        <v>9</v>
      </c>
      <c r="K76" s="49" t="s">
        <v>36</v>
      </c>
      <c r="L76" s="54"/>
      <c r="M76" s="54"/>
      <c r="N76" s="54"/>
      <c r="O76" s="54"/>
      <c r="P76" s="80">
        <v>1</v>
      </c>
      <c r="Q76" s="51">
        <f t="shared" si="5"/>
        <v>3.1</v>
      </c>
      <c r="R76" s="52" t="str">
        <f t="shared" si="3"/>
        <v>F</v>
      </c>
      <c r="S76" s="53" t="str">
        <f t="shared" si="1"/>
        <v>Kém</v>
      </c>
      <c r="T76" s="41" t="str">
        <f t="shared" si="7"/>
        <v/>
      </c>
      <c r="U76" s="41" t="s">
        <v>556</v>
      </c>
      <c r="V76" s="71"/>
      <c r="W76" s="4"/>
      <c r="X76" s="43" t="str">
        <f t="shared" si="6"/>
        <v>Học lại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2:40" ht="18.75" customHeight="1" x14ac:dyDescent="0.25">
      <c r="B77" s="44">
        <v>69</v>
      </c>
      <c r="C77" s="45" t="s">
        <v>530</v>
      </c>
      <c r="D77" s="46" t="s">
        <v>227</v>
      </c>
      <c r="E77" s="47" t="s">
        <v>308</v>
      </c>
      <c r="F77" s="48" t="s">
        <v>531</v>
      </c>
      <c r="G77" s="45" t="s">
        <v>53</v>
      </c>
      <c r="H77" s="83">
        <v>8</v>
      </c>
      <c r="I77" s="49">
        <v>6</v>
      </c>
      <c r="J77" s="49">
        <v>6</v>
      </c>
      <c r="K77" s="49" t="s">
        <v>36</v>
      </c>
      <c r="L77" s="54"/>
      <c r="M77" s="54"/>
      <c r="N77" s="54"/>
      <c r="O77" s="54"/>
      <c r="P77" s="80">
        <v>5</v>
      </c>
      <c r="Q77" s="51">
        <f t="shared" si="5"/>
        <v>5.5</v>
      </c>
      <c r="R77" s="52" t="str">
        <f t="shared" si="3"/>
        <v>C</v>
      </c>
      <c r="S77" s="53" t="str">
        <f t="shared" si="1"/>
        <v>Trung bình</v>
      </c>
      <c r="T77" s="41" t="str">
        <f t="shared" si="7"/>
        <v/>
      </c>
      <c r="U77" s="41" t="s">
        <v>556</v>
      </c>
      <c r="V77" s="71"/>
      <c r="W77" s="4"/>
      <c r="X77" s="43" t="str">
        <f t="shared" si="6"/>
        <v>Đạt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2:40" ht="18.75" customHeight="1" x14ac:dyDescent="0.25">
      <c r="B78" s="44">
        <v>70</v>
      </c>
      <c r="C78" s="45" t="s">
        <v>532</v>
      </c>
      <c r="D78" s="46" t="s">
        <v>533</v>
      </c>
      <c r="E78" s="47" t="s">
        <v>308</v>
      </c>
      <c r="F78" s="48" t="s">
        <v>534</v>
      </c>
      <c r="G78" s="45" t="s">
        <v>102</v>
      </c>
      <c r="H78" s="83">
        <v>10</v>
      </c>
      <c r="I78" s="49">
        <v>7</v>
      </c>
      <c r="J78" s="49">
        <v>7</v>
      </c>
      <c r="K78" s="49" t="s">
        <v>36</v>
      </c>
      <c r="L78" s="54"/>
      <c r="M78" s="54"/>
      <c r="N78" s="54"/>
      <c r="O78" s="54"/>
      <c r="P78" s="80">
        <v>3</v>
      </c>
      <c r="Q78" s="51">
        <f t="shared" si="5"/>
        <v>4.5</v>
      </c>
      <c r="R78" s="52" t="str">
        <f t="shared" si="3"/>
        <v>D</v>
      </c>
      <c r="S78" s="53" t="str">
        <f t="shared" si="1"/>
        <v>Trung bình yếu</v>
      </c>
      <c r="T78" s="41" t="str">
        <f t="shared" si="7"/>
        <v/>
      </c>
      <c r="U78" s="41" t="s">
        <v>556</v>
      </c>
      <c r="V78" s="71"/>
      <c r="W78" s="4"/>
      <c r="X78" s="43" t="str">
        <f t="shared" si="6"/>
        <v>Đạt</v>
      </c>
      <c r="Y78" s="4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61"/>
    </row>
    <row r="79" spans="2:40" ht="18.75" customHeight="1" x14ac:dyDescent="0.25">
      <c r="B79" s="44">
        <v>71</v>
      </c>
      <c r="C79" s="45" t="s">
        <v>535</v>
      </c>
      <c r="D79" s="46" t="s">
        <v>536</v>
      </c>
      <c r="E79" s="47" t="s">
        <v>315</v>
      </c>
      <c r="F79" s="48" t="s">
        <v>537</v>
      </c>
      <c r="G79" s="45" t="s">
        <v>69</v>
      </c>
      <c r="H79" s="83">
        <v>9</v>
      </c>
      <c r="I79" s="49">
        <v>7</v>
      </c>
      <c r="J79" s="49">
        <v>8</v>
      </c>
      <c r="K79" s="49" t="s">
        <v>36</v>
      </c>
      <c r="L79" s="54"/>
      <c r="M79" s="54"/>
      <c r="N79" s="54"/>
      <c r="O79" s="54"/>
      <c r="P79" s="80">
        <v>7</v>
      </c>
      <c r="Q79" s="51">
        <f t="shared" si="5"/>
        <v>7.3</v>
      </c>
      <c r="R79" s="52" t="str">
        <f t="shared" si="3"/>
        <v>B</v>
      </c>
      <c r="S79" s="53" t="str">
        <f t="shared" si="1"/>
        <v>Khá</v>
      </c>
      <c r="T79" s="41" t="str">
        <f t="shared" si="7"/>
        <v/>
      </c>
      <c r="U79" s="41" t="s">
        <v>556</v>
      </c>
      <c r="V79" s="71"/>
      <c r="W79" s="4"/>
      <c r="X79" s="43" t="str">
        <f t="shared" si="6"/>
        <v>Đạt</v>
      </c>
      <c r="Y79" s="4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61"/>
    </row>
    <row r="80" spans="2:40" ht="18.75" customHeight="1" x14ac:dyDescent="0.25">
      <c r="B80" s="44">
        <v>72</v>
      </c>
      <c r="C80" s="45" t="s">
        <v>538</v>
      </c>
      <c r="D80" s="46" t="s">
        <v>539</v>
      </c>
      <c r="E80" s="47" t="s">
        <v>315</v>
      </c>
      <c r="F80" s="48" t="s">
        <v>444</v>
      </c>
      <c r="G80" s="45" t="s">
        <v>102</v>
      </c>
      <c r="H80" s="83">
        <v>9</v>
      </c>
      <c r="I80" s="49">
        <v>7</v>
      </c>
      <c r="J80" s="49">
        <v>9</v>
      </c>
      <c r="K80" s="49" t="s">
        <v>36</v>
      </c>
      <c r="L80" s="54"/>
      <c r="M80" s="54"/>
      <c r="N80" s="54"/>
      <c r="O80" s="54"/>
      <c r="P80" s="80">
        <v>8</v>
      </c>
      <c r="Q80" s="51">
        <f t="shared" si="5"/>
        <v>8.1</v>
      </c>
      <c r="R80" s="52" t="str">
        <f t="shared" si="3"/>
        <v>B+</v>
      </c>
      <c r="S80" s="53" t="str">
        <f t="shared" si="1"/>
        <v>Khá</v>
      </c>
      <c r="T80" s="41" t="str">
        <f t="shared" si="7"/>
        <v/>
      </c>
      <c r="U80" s="41" t="s">
        <v>556</v>
      </c>
      <c r="V80" s="71"/>
      <c r="W80" s="4"/>
      <c r="X80" s="43" t="str">
        <f t="shared" si="6"/>
        <v>Đạt</v>
      </c>
      <c r="Y80" s="4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61"/>
    </row>
    <row r="81" spans="1:40" ht="18.75" customHeight="1" x14ac:dyDescent="0.25">
      <c r="B81" s="44">
        <v>73</v>
      </c>
      <c r="C81" s="45" t="s">
        <v>540</v>
      </c>
      <c r="D81" s="46" t="s">
        <v>541</v>
      </c>
      <c r="E81" s="47" t="s">
        <v>315</v>
      </c>
      <c r="F81" s="48" t="s">
        <v>542</v>
      </c>
      <c r="G81" s="45" t="s">
        <v>91</v>
      </c>
      <c r="H81" s="83">
        <v>10</v>
      </c>
      <c r="I81" s="49">
        <v>7</v>
      </c>
      <c r="J81" s="49">
        <v>8</v>
      </c>
      <c r="K81" s="49" t="s">
        <v>36</v>
      </c>
      <c r="L81" s="54"/>
      <c r="M81" s="54"/>
      <c r="N81" s="54"/>
      <c r="O81" s="54"/>
      <c r="P81" s="80">
        <v>5</v>
      </c>
      <c r="Q81" s="51">
        <f t="shared" si="5"/>
        <v>6</v>
      </c>
      <c r="R81" s="52" t="str">
        <f t="shared" si="3"/>
        <v>C</v>
      </c>
      <c r="S81" s="53" t="str">
        <f t="shared" si="1"/>
        <v>Trung bình</v>
      </c>
      <c r="T81" s="41" t="str">
        <f t="shared" si="7"/>
        <v/>
      </c>
      <c r="U81" s="41" t="s">
        <v>556</v>
      </c>
      <c r="V81" s="71"/>
      <c r="W81" s="4"/>
      <c r="X81" s="43" t="str">
        <f t="shared" si="6"/>
        <v>Đạt</v>
      </c>
      <c r="Y81" s="4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61"/>
    </row>
    <row r="82" spans="1:40" ht="18.75" customHeight="1" x14ac:dyDescent="0.25">
      <c r="B82" s="44">
        <v>74</v>
      </c>
      <c r="C82" s="45" t="s">
        <v>543</v>
      </c>
      <c r="D82" s="46" t="s">
        <v>417</v>
      </c>
      <c r="E82" s="47" t="s">
        <v>315</v>
      </c>
      <c r="F82" s="48" t="s">
        <v>544</v>
      </c>
      <c r="G82" s="45" t="s">
        <v>102</v>
      </c>
      <c r="H82" s="83">
        <v>10</v>
      </c>
      <c r="I82" s="49">
        <v>6</v>
      </c>
      <c r="J82" s="49">
        <v>7</v>
      </c>
      <c r="K82" s="49" t="s">
        <v>36</v>
      </c>
      <c r="L82" s="54"/>
      <c r="M82" s="54"/>
      <c r="N82" s="54"/>
      <c r="O82" s="54"/>
      <c r="P82" s="80">
        <v>3</v>
      </c>
      <c r="Q82" s="51">
        <f t="shared" si="5"/>
        <v>4.4000000000000004</v>
      </c>
      <c r="R82" s="52" t="str">
        <f t="shared" si="3"/>
        <v>D</v>
      </c>
      <c r="S82" s="53" t="str">
        <f t="shared" si="1"/>
        <v>Trung bình yếu</v>
      </c>
      <c r="T82" s="41" t="str">
        <f t="shared" si="7"/>
        <v/>
      </c>
      <c r="U82" s="41" t="s">
        <v>556</v>
      </c>
      <c r="V82" s="71"/>
      <c r="W82" s="4"/>
      <c r="X82" s="43" t="str">
        <f t="shared" si="6"/>
        <v>Đạt</v>
      </c>
      <c r="Y82" s="4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61"/>
    </row>
    <row r="83" spans="1:40" ht="18.75" customHeight="1" x14ac:dyDescent="0.25">
      <c r="B83" s="44">
        <v>75</v>
      </c>
      <c r="C83" s="45" t="s">
        <v>545</v>
      </c>
      <c r="D83" s="46" t="s">
        <v>148</v>
      </c>
      <c r="E83" s="47" t="s">
        <v>546</v>
      </c>
      <c r="F83" s="48" t="s">
        <v>170</v>
      </c>
      <c r="G83" s="45" t="s">
        <v>78</v>
      </c>
      <c r="H83" s="83">
        <v>8</v>
      </c>
      <c r="I83" s="49">
        <v>7</v>
      </c>
      <c r="J83" s="49">
        <v>7</v>
      </c>
      <c r="K83" s="49" t="s">
        <v>36</v>
      </c>
      <c r="L83" s="54"/>
      <c r="M83" s="54"/>
      <c r="N83" s="54"/>
      <c r="O83" s="54"/>
      <c r="P83" s="80">
        <v>2</v>
      </c>
      <c r="Q83" s="51">
        <f t="shared" si="5"/>
        <v>3.6</v>
      </c>
      <c r="R83" s="52" t="str">
        <f t="shared" si="3"/>
        <v>F</v>
      </c>
      <c r="S83" s="53" t="str">
        <f t="shared" si="1"/>
        <v>Kém</v>
      </c>
      <c r="T83" s="41" t="str">
        <f t="shared" si="7"/>
        <v/>
      </c>
      <c r="U83" s="41" t="s">
        <v>556</v>
      </c>
      <c r="V83" s="71"/>
      <c r="W83" s="4"/>
      <c r="X83" s="43" t="str">
        <f t="shared" si="6"/>
        <v>Học lại</v>
      </c>
      <c r="Y83" s="4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61"/>
    </row>
    <row r="84" spans="1:40" ht="18.75" customHeight="1" x14ac:dyDescent="0.25">
      <c r="B84" s="44">
        <v>76</v>
      </c>
      <c r="C84" s="45" t="s">
        <v>547</v>
      </c>
      <c r="D84" s="46" t="s">
        <v>548</v>
      </c>
      <c r="E84" s="47" t="s">
        <v>549</v>
      </c>
      <c r="F84" s="48" t="s">
        <v>550</v>
      </c>
      <c r="G84" s="45" t="s">
        <v>57</v>
      </c>
      <c r="H84" s="83">
        <v>5</v>
      </c>
      <c r="I84" s="49">
        <v>5</v>
      </c>
      <c r="J84" s="49">
        <v>8</v>
      </c>
      <c r="K84" s="49" t="s">
        <v>36</v>
      </c>
      <c r="L84" s="54"/>
      <c r="M84" s="54"/>
      <c r="N84" s="54"/>
      <c r="O84" s="54"/>
      <c r="P84" s="80">
        <v>3</v>
      </c>
      <c r="Q84" s="51">
        <f t="shared" si="5"/>
        <v>3.9</v>
      </c>
      <c r="R84" s="52" t="str">
        <f t="shared" si="3"/>
        <v>F</v>
      </c>
      <c r="S84" s="53" t="str">
        <f t="shared" si="1"/>
        <v>Kém</v>
      </c>
      <c r="T84" s="41" t="str">
        <f t="shared" si="7"/>
        <v/>
      </c>
      <c r="U84" s="41" t="s">
        <v>556</v>
      </c>
      <c r="V84" s="71"/>
      <c r="W84" s="4"/>
      <c r="X84" s="43" t="str">
        <f t="shared" si="6"/>
        <v>Học lại</v>
      </c>
      <c r="Y84" s="4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61"/>
    </row>
    <row r="85" spans="1:40" ht="18.75" customHeight="1" x14ac:dyDescent="0.25">
      <c r="B85" s="44">
        <v>77</v>
      </c>
      <c r="C85" s="45" t="s">
        <v>551</v>
      </c>
      <c r="D85" s="46" t="s">
        <v>378</v>
      </c>
      <c r="E85" s="47" t="s">
        <v>552</v>
      </c>
      <c r="F85" s="48" t="s">
        <v>553</v>
      </c>
      <c r="G85" s="45" t="s">
        <v>102</v>
      </c>
      <c r="H85" s="83">
        <v>10</v>
      </c>
      <c r="I85" s="49">
        <v>6</v>
      </c>
      <c r="J85" s="49">
        <v>7</v>
      </c>
      <c r="K85" s="49" t="s">
        <v>36</v>
      </c>
      <c r="L85" s="54"/>
      <c r="M85" s="54"/>
      <c r="N85" s="54"/>
      <c r="O85" s="54"/>
      <c r="P85" s="80">
        <v>5</v>
      </c>
      <c r="Q85" s="51">
        <f t="shared" si="5"/>
        <v>5.8</v>
      </c>
      <c r="R85" s="52" t="str">
        <f t="shared" si="3"/>
        <v>C</v>
      </c>
      <c r="S85" s="53" t="str">
        <f t="shared" si="1"/>
        <v>Trung bình</v>
      </c>
      <c r="T85" s="41" t="str">
        <f t="shared" si="7"/>
        <v/>
      </c>
      <c r="U85" s="41" t="s">
        <v>556</v>
      </c>
      <c r="V85" s="71"/>
      <c r="W85" s="4"/>
      <c r="X85" s="43" t="str">
        <f t="shared" si="6"/>
        <v>Đạt</v>
      </c>
      <c r="Y85" s="4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61"/>
    </row>
    <row r="86" spans="1:40" ht="7.5" customHeight="1" x14ac:dyDescent="0.25">
      <c r="A86" s="61"/>
      <c r="B86" s="62"/>
      <c r="C86" s="63"/>
      <c r="D86" s="63"/>
      <c r="E86" s="64"/>
      <c r="F86" s="64"/>
      <c r="G86" s="64"/>
      <c r="H86" s="65"/>
      <c r="I86" s="66"/>
      <c r="J86" s="66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4"/>
    </row>
    <row r="87" spans="1:40" ht="16.5" x14ac:dyDescent="0.25">
      <c r="A87" s="61"/>
      <c r="B87" s="125" t="s">
        <v>37</v>
      </c>
      <c r="C87" s="125"/>
      <c r="D87" s="63"/>
      <c r="E87" s="64"/>
      <c r="F87" s="64"/>
      <c r="G87" s="64"/>
      <c r="H87" s="65"/>
      <c r="I87" s="66"/>
      <c r="J87" s="66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4"/>
    </row>
    <row r="88" spans="1:40" ht="16.5" customHeight="1" x14ac:dyDescent="0.25">
      <c r="A88" s="61"/>
      <c r="B88" s="68" t="s">
        <v>38</v>
      </c>
      <c r="C88" s="68"/>
      <c r="D88" s="69">
        <f>+$AA$7</f>
        <v>77</v>
      </c>
      <c r="E88" s="70" t="s">
        <v>39</v>
      </c>
      <c r="F88" s="70"/>
      <c r="G88" s="112" t="s">
        <v>40</v>
      </c>
      <c r="H88" s="112"/>
      <c r="I88" s="112"/>
      <c r="J88" s="112"/>
      <c r="K88" s="112"/>
      <c r="L88" s="112"/>
      <c r="M88" s="112"/>
      <c r="N88" s="112"/>
      <c r="O88" s="112"/>
      <c r="P88" s="71">
        <f>$AA$7 -COUNTIF($T$8:$T$232,"Vắng") -COUNTIF($T$8:$T$232,"Vắng có phép") - COUNTIF($T$8:$T$232,"Đình chỉ thi") - COUNTIF($T$8:$T$232,"Không đủ ĐKDT")</f>
        <v>74</v>
      </c>
      <c r="Q88" s="71"/>
      <c r="R88" s="72"/>
      <c r="S88" s="73"/>
      <c r="T88" s="73" t="s">
        <v>39</v>
      </c>
      <c r="U88" s="73"/>
      <c r="V88" s="73"/>
      <c r="W88" s="4"/>
    </row>
    <row r="89" spans="1:40" ht="16.5" customHeight="1" x14ac:dyDescent="0.25">
      <c r="A89" s="61"/>
      <c r="B89" s="68" t="s">
        <v>41</v>
      </c>
      <c r="C89" s="68"/>
      <c r="D89" s="69">
        <f>+$AL$7</f>
        <v>51</v>
      </c>
      <c r="E89" s="70" t="s">
        <v>39</v>
      </c>
      <c r="F89" s="70"/>
      <c r="G89" s="112" t="s">
        <v>42</v>
      </c>
      <c r="H89" s="112"/>
      <c r="I89" s="112"/>
      <c r="J89" s="112"/>
      <c r="K89" s="112"/>
      <c r="L89" s="112"/>
      <c r="M89" s="112"/>
      <c r="N89" s="112"/>
      <c r="O89" s="112"/>
      <c r="P89" s="74">
        <f>COUNTIF($T$8:$T$108,"Vắng")</f>
        <v>2</v>
      </c>
      <c r="Q89" s="74"/>
      <c r="R89" s="75"/>
      <c r="S89" s="73"/>
      <c r="T89" s="73" t="s">
        <v>39</v>
      </c>
      <c r="U89" s="73"/>
      <c r="V89" s="73"/>
      <c r="W89" s="4"/>
    </row>
    <row r="90" spans="1:40" ht="16.5" customHeight="1" x14ac:dyDescent="0.25">
      <c r="A90" s="61"/>
      <c r="B90" s="68" t="s">
        <v>43</v>
      </c>
      <c r="C90" s="68"/>
      <c r="D90" s="76">
        <f>COUNTIF(X9:X85,"Học lại")</f>
        <v>26</v>
      </c>
      <c r="E90" s="70" t="s">
        <v>39</v>
      </c>
      <c r="F90" s="70"/>
      <c r="G90" s="112" t="s">
        <v>44</v>
      </c>
      <c r="H90" s="112"/>
      <c r="I90" s="112"/>
      <c r="J90" s="112"/>
      <c r="K90" s="112"/>
      <c r="L90" s="112"/>
      <c r="M90" s="112"/>
      <c r="N90" s="112"/>
      <c r="O90" s="112"/>
      <c r="P90" s="71">
        <f>COUNTIF($T$8:$T$108,"Vắng có phép")</f>
        <v>0</v>
      </c>
      <c r="Q90" s="71"/>
      <c r="R90" s="72"/>
      <c r="S90" s="73"/>
      <c r="T90" s="73" t="s">
        <v>39</v>
      </c>
      <c r="U90" s="73"/>
      <c r="V90" s="73"/>
      <c r="W90" s="4"/>
    </row>
    <row r="91" spans="1:40" ht="3" customHeight="1" x14ac:dyDescent="0.25">
      <c r="A91" s="61"/>
      <c r="B91" s="62"/>
      <c r="C91" s="63"/>
      <c r="D91" s="63"/>
      <c r="E91" s="64"/>
      <c r="F91" s="64"/>
      <c r="G91" s="64"/>
      <c r="H91" s="65"/>
      <c r="I91" s="66"/>
      <c r="J91" s="66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4"/>
    </row>
    <row r="92" spans="1:40" x14ac:dyDescent="0.25">
      <c r="B92" s="77" t="s">
        <v>45</v>
      </c>
      <c r="C92" s="77"/>
      <c r="D92" s="78">
        <f>COUNTIF(X9:X85,"Thi lại")</f>
        <v>0</v>
      </c>
      <c r="E92" s="79" t="s">
        <v>39</v>
      </c>
      <c r="F92" s="4"/>
      <c r="G92" s="4"/>
      <c r="H92" s="4"/>
      <c r="I92" s="4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92"/>
      <c r="V92" s="92"/>
      <c r="W92" s="4"/>
    </row>
    <row r="93" spans="1:40" x14ac:dyDescent="0.25">
      <c r="B93" s="77"/>
      <c r="C93" s="77"/>
      <c r="D93" s="78"/>
      <c r="E93" s="79"/>
      <c r="F93" s="4"/>
      <c r="G93" s="4"/>
      <c r="H93" s="4"/>
      <c r="I93" s="4"/>
      <c r="J93" s="113" t="s">
        <v>1186</v>
      </c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92"/>
      <c r="V93" s="92"/>
      <c r="W93" s="4"/>
    </row>
  </sheetData>
  <sheetProtection formatCells="0" formatColumns="0" formatRows="0" insertColumns="0" insertRows="0" insertHyperlinks="0" deleteColumns="0" deleteRows="0" sort="0" autoFilter="0" pivotTables="0"/>
  <autoFilter ref="A7:AN85">
    <filterColumn colId="3" showButton="0"/>
  </autoFilter>
  <mergeCells count="43">
    <mergeCell ref="U6:U8"/>
    <mergeCell ref="B8:G8"/>
    <mergeCell ref="B87:C87"/>
    <mergeCell ref="G88:O88"/>
    <mergeCell ref="R6:R7"/>
    <mergeCell ref="S6:S7"/>
    <mergeCell ref="G89:O89"/>
    <mergeCell ref="M6:N6"/>
    <mergeCell ref="O6:O7"/>
    <mergeCell ref="P6:P7"/>
    <mergeCell ref="Q6:Q8"/>
    <mergeCell ref="G90:O90"/>
    <mergeCell ref="J92:T92"/>
    <mergeCell ref="J93:T93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85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85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85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90 Y3:AM7 Z2:AM2 Z9 X9:Y85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"/>
  <sheetViews>
    <sheetView workbookViewId="0">
      <pane ySplit="2" topLeftCell="A3" activePane="bottomLeft" state="frozen"/>
      <selection activeCell="T5" sqref="T1:T1048576"/>
      <selection pane="bottomLeft" activeCell="D3" sqref="D3:O3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5" style="1" customWidth="1"/>
    <col min="5" max="5" width="12.25" style="1" customWidth="1"/>
    <col min="6" max="6" width="9.375" style="1" hidden="1" customWidth="1"/>
    <col min="7" max="7" width="11.37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" style="1" customWidth="1"/>
    <col min="21" max="21" width="8.1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1184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85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86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334</v>
      </c>
      <c r="Q3" s="106"/>
      <c r="R3" s="106"/>
      <c r="S3" s="106"/>
      <c r="T3" s="106"/>
      <c r="U3" s="106"/>
      <c r="V3" s="87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4" t="s">
        <v>11</v>
      </c>
      <c r="C4" s="114"/>
      <c r="D4" s="10">
        <v>3</v>
      </c>
      <c r="G4" s="115" t="s">
        <v>1183</v>
      </c>
      <c r="H4" s="115"/>
      <c r="I4" s="115"/>
      <c r="J4" s="115"/>
      <c r="K4" s="115"/>
      <c r="L4" s="115"/>
      <c r="M4" s="115"/>
      <c r="N4" s="115"/>
      <c r="O4" s="115"/>
      <c r="P4" s="115" t="s">
        <v>336</v>
      </c>
      <c r="Q4" s="115"/>
      <c r="R4" s="115"/>
      <c r="S4" s="115"/>
      <c r="T4" s="115"/>
      <c r="U4" s="115"/>
      <c r="V4" s="88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09" t="s">
        <v>12</v>
      </c>
      <c r="C6" s="116" t="s">
        <v>13</v>
      </c>
      <c r="D6" s="118" t="s">
        <v>14</v>
      </c>
      <c r="E6" s="119"/>
      <c r="F6" s="109" t="s">
        <v>15</v>
      </c>
      <c r="G6" s="109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2" t="s">
        <v>21</v>
      </c>
      <c r="N6" s="123"/>
      <c r="O6" s="103" t="s">
        <v>22</v>
      </c>
      <c r="P6" s="103" t="s">
        <v>23</v>
      </c>
      <c r="Q6" s="109" t="s">
        <v>24</v>
      </c>
      <c r="R6" s="103" t="s">
        <v>25</v>
      </c>
      <c r="S6" s="109" t="s">
        <v>26</v>
      </c>
      <c r="T6" s="109" t="s">
        <v>27</v>
      </c>
      <c r="U6" s="109" t="s">
        <v>47</v>
      </c>
      <c r="V6" s="89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7"/>
      <c r="D7" s="120"/>
      <c r="E7" s="121"/>
      <c r="F7" s="111"/>
      <c r="G7" s="111"/>
      <c r="H7" s="102"/>
      <c r="I7" s="102"/>
      <c r="J7" s="102"/>
      <c r="K7" s="102"/>
      <c r="L7" s="103"/>
      <c r="M7" s="16" t="s">
        <v>33</v>
      </c>
      <c r="N7" s="16" t="s">
        <v>34</v>
      </c>
      <c r="O7" s="103"/>
      <c r="P7" s="103"/>
      <c r="Q7" s="110"/>
      <c r="R7" s="103"/>
      <c r="S7" s="111"/>
      <c r="T7" s="110"/>
      <c r="U7" s="110"/>
      <c r="V7" s="89"/>
      <c r="X7" s="17"/>
      <c r="Y7" s="18" t="str">
        <f>+D3</f>
        <v>Các kỹ thuật lập trình</v>
      </c>
      <c r="Z7" s="19" t="str">
        <f>+P3</f>
        <v>Nhóm: D15-198_01</v>
      </c>
      <c r="AA7" s="20">
        <f>+$AJ$7+$AL$7+$AH$7</f>
        <v>77</v>
      </c>
      <c r="AB7" s="7">
        <f>COUNTIF($S$8:$S$103,"Khiển trách")</f>
        <v>0</v>
      </c>
      <c r="AC7" s="7">
        <f>COUNTIF($S$8:$S$103,"Cảnh cáo")</f>
        <v>0</v>
      </c>
      <c r="AD7" s="7">
        <f>COUNTIF($S$8:$S$103,"Đình chỉ thi")</f>
        <v>0</v>
      </c>
      <c r="AE7" s="21">
        <f>+($AB$7+$AC$7+$AD$7)/$AA$7*100%</f>
        <v>0</v>
      </c>
      <c r="AF7" s="7">
        <f>SUM(COUNTIF($S$8:$S$101,"Vắng"),COUNTIF($S$8:$S$101,"Vắng có phép"))</f>
        <v>0</v>
      </c>
      <c r="AG7" s="22">
        <f>+$AF$7/$AA$7</f>
        <v>0</v>
      </c>
      <c r="AH7" s="23">
        <f>COUNTIF($X$8:$X$101,"Thi lại")</f>
        <v>0</v>
      </c>
      <c r="AI7" s="22">
        <f>+$AH$7/$AA$7</f>
        <v>0</v>
      </c>
      <c r="AJ7" s="23">
        <f>COUNTIF($X$8:$X$102,"Học lại")</f>
        <v>16</v>
      </c>
      <c r="AK7" s="22">
        <f>+$AJ$7/$AA$7</f>
        <v>0.20779220779220781</v>
      </c>
      <c r="AL7" s="7">
        <f>COUNTIF($X$9:$X$102,"Đạt")</f>
        <v>61</v>
      </c>
      <c r="AM7" s="21">
        <f>+$AL$7/$AA$7</f>
        <v>0.79220779220779225</v>
      </c>
      <c r="AN7" s="24"/>
    </row>
    <row r="8" spans="2:40" ht="14.25" customHeight="1" x14ac:dyDescent="0.25">
      <c r="B8" s="122" t="s">
        <v>35</v>
      </c>
      <c r="C8" s="124"/>
      <c r="D8" s="124"/>
      <c r="E8" s="124"/>
      <c r="F8" s="124"/>
      <c r="G8" s="123"/>
      <c r="H8" s="25">
        <v>10</v>
      </c>
      <c r="I8" s="25">
        <v>10</v>
      </c>
      <c r="J8" s="84">
        <v>10</v>
      </c>
      <c r="K8" s="25"/>
      <c r="L8" s="26"/>
      <c r="M8" s="27"/>
      <c r="N8" s="27"/>
      <c r="O8" s="27"/>
      <c r="P8" s="28">
        <f>100-(H8+I8+J8+K8)</f>
        <v>70</v>
      </c>
      <c r="Q8" s="111"/>
      <c r="R8" s="29"/>
      <c r="S8" s="29"/>
      <c r="T8" s="111"/>
      <c r="U8" s="111"/>
      <c r="V8" s="89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2">
        <v>7</v>
      </c>
      <c r="I9" s="36">
        <v>6</v>
      </c>
      <c r="J9" s="36">
        <v>6</v>
      </c>
      <c r="K9" s="36" t="s">
        <v>36</v>
      </c>
      <c r="L9" s="37"/>
      <c r="M9" s="37"/>
      <c r="N9" s="37"/>
      <c r="O9" s="37"/>
      <c r="P9" s="38">
        <v>1</v>
      </c>
      <c r="Q9" s="39">
        <f t="shared" ref="Q9:Q72" si="0">ROUND(SUMPRODUCT(H9:P9,$H$8:$P$8)/100,1)</f>
        <v>2.6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85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/>
      </c>
      <c r="U9" s="98" t="s">
        <v>337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51</v>
      </c>
      <c r="F10" s="48" t="s">
        <v>56</v>
      </c>
      <c r="G10" s="45" t="s">
        <v>57</v>
      </c>
      <c r="H10" s="83">
        <v>9</v>
      </c>
      <c r="I10" s="49">
        <v>8</v>
      </c>
      <c r="J10" s="49">
        <v>9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7.5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337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58</v>
      </c>
      <c r="D11" s="46" t="s">
        <v>59</v>
      </c>
      <c r="E11" s="47" t="s">
        <v>51</v>
      </c>
      <c r="F11" s="48" t="s">
        <v>60</v>
      </c>
      <c r="G11" s="45" t="s">
        <v>53</v>
      </c>
      <c r="H11" s="83">
        <v>5</v>
      </c>
      <c r="I11" s="49">
        <v>5</v>
      </c>
      <c r="J11" s="49">
        <v>6</v>
      </c>
      <c r="K11" s="49" t="s">
        <v>36</v>
      </c>
      <c r="L11" s="54"/>
      <c r="M11" s="54"/>
      <c r="N11" s="54"/>
      <c r="O11" s="54"/>
      <c r="P11" s="80">
        <v>2</v>
      </c>
      <c r="Q11" s="51">
        <f t="shared" si="0"/>
        <v>3</v>
      </c>
      <c r="R11" s="52" t="str">
        <f t="shared" ref="R11:R85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4" si="4">+IF(OR($H11=0,$I11=0,$J11=0,$K11=0),"Không đủ ĐKDT",IF(AND(P11=0,Q11&gt;=4),"Không đạt",""))</f>
        <v/>
      </c>
      <c r="U11" s="41" t="s">
        <v>337</v>
      </c>
      <c r="V11" s="71"/>
      <c r="W11" s="4"/>
      <c r="X11" s="43" t="str">
        <f t="shared" si="2"/>
        <v>Học lại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61</v>
      </c>
      <c r="D12" s="46" t="s">
        <v>62</v>
      </c>
      <c r="E12" s="47" t="s">
        <v>63</v>
      </c>
      <c r="F12" s="48" t="s">
        <v>64</v>
      </c>
      <c r="G12" s="45" t="s">
        <v>65</v>
      </c>
      <c r="H12" s="83">
        <v>9</v>
      </c>
      <c r="I12" s="49">
        <v>6</v>
      </c>
      <c r="J12" s="49">
        <v>8</v>
      </c>
      <c r="K12" s="49" t="s">
        <v>36</v>
      </c>
      <c r="L12" s="54"/>
      <c r="M12" s="54"/>
      <c r="N12" s="54"/>
      <c r="O12" s="54"/>
      <c r="P12" s="80">
        <v>4</v>
      </c>
      <c r="Q12" s="51">
        <f t="shared" si="0"/>
        <v>5.0999999999999996</v>
      </c>
      <c r="R12" s="52" t="str">
        <f t="shared" si="3"/>
        <v>D+</v>
      </c>
      <c r="S12" s="53" t="str">
        <f t="shared" si="1"/>
        <v>Trung bình yếu</v>
      </c>
      <c r="T12" s="41" t="str">
        <f t="shared" si="4"/>
        <v/>
      </c>
      <c r="U12" s="41" t="s">
        <v>337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66</v>
      </c>
      <c r="D13" s="46" t="s">
        <v>59</v>
      </c>
      <c r="E13" s="47" t="s">
        <v>67</v>
      </c>
      <c r="F13" s="48" t="s">
        <v>68</v>
      </c>
      <c r="G13" s="45" t="s">
        <v>69</v>
      </c>
      <c r="H13" s="83">
        <v>9</v>
      </c>
      <c r="I13" s="49">
        <v>6</v>
      </c>
      <c r="J13" s="49">
        <v>7</v>
      </c>
      <c r="K13" s="49" t="s">
        <v>36</v>
      </c>
      <c r="L13" s="54"/>
      <c r="M13" s="54"/>
      <c r="N13" s="54"/>
      <c r="O13" s="54"/>
      <c r="P13" s="80">
        <v>6</v>
      </c>
      <c r="Q13" s="51">
        <f t="shared" si="0"/>
        <v>6.4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337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70</v>
      </c>
      <c r="D14" s="46" t="s">
        <v>71</v>
      </c>
      <c r="E14" s="47" t="s">
        <v>72</v>
      </c>
      <c r="F14" s="48" t="s">
        <v>73</v>
      </c>
      <c r="G14" s="45" t="s">
        <v>53</v>
      </c>
      <c r="H14" s="83">
        <v>8</v>
      </c>
      <c r="I14" s="49">
        <v>6</v>
      </c>
      <c r="J14" s="49">
        <v>6</v>
      </c>
      <c r="K14" s="49" t="s">
        <v>36</v>
      </c>
      <c r="L14" s="54"/>
      <c r="M14" s="54"/>
      <c r="N14" s="54"/>
      <c r="O14" s="54"/>
      <c r="P14" s="80">
        <v>5</v>
      </c>
      <c r="Q14" s="51">
        <f t="shared" si="0"/>
        <v>5.5</v>
      </c>
      <c r="R14" s="52" t="str">
        <f t="shared" si="3"/>
        <v>C</v>
      </c>
      <c r="S14" s="53" t="str">
        <f t="shared" si="1"/>
        <v>Trung bình</v>
      </c>
      <c r="T14" s="41" t="str">
        <f t="shared" si="4"/>
        <v/>
      </c>
      <c r="U14" s="41" t="s">
        <v>337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74</v>
      </c>
      <c r="D15" s="46" t="s">
        <v>75</v>
      </c>
      <c r="E15" s="47" t="s">
        <v>76</v>
      </c>
      <c r="F15" s="48" t="s">
        <v>77</v>
      </c>
      <c r="G15" s="45" t="s">
        <v>78</v>
      </c>
      <c r="H15" s="83">
        <v>8</v>
      </c>
      <c r="I15" s="49">
        <v>6</v>
      </c>
      <c r="J15" s="49">
        <v>8</v>
      </c>
      <c r="K15" s="49" t="s">
        <v>36</v>
      </c>
      <c r="L15" s="54"/>
      <c r="M15" s="54"/>
      <c r="N15" s="54"/>
      <c r="O15" s="54"/>
      <c r="P15" s="80">
        <v>6</v>
      </c>
      <c r="Q15" s="51">
        <f t="shared" si="0"/>
        <v>6.4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337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79</v>
      </c>
      <c r="D16" s="46" t="s">
        <v>80</v>
      </c>
      <c r="E16" s="47" t="s">
        <v>81</v>
      </c>
      <c r="F16" s="48" t="s">
        <v>82</v>
      </c>
      <c r="G16" s="45" t="s">
        <v>65</v>
      </c>
      <c r="H16" s="83">
        <v>8</v>
      </c>
      <c r="I16" s="49">
        <v>6</v>
      </c>
      <c r="J16" s="49">
        <v>7</v>
      </c>
      <c r="K16" s="49" t="s">
        <v>36</v>
      </c>
      <c r="L16" s="54"/>
      <c r="M16" s="54"/>
      <c r="N16" s="54"/>
      <c r="O16" s="54"/>
      <c r="P16" s="80">
        <v>2</v>
      </c>
      <c r="Q16" s="51">
        <f t="shared" si="0"/>
        <v>3.5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337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83</v>
      </c>
      <c r="D17" s="46" t="s">
        <v>84</v>
      </c>
      <c r="E17" s="47" t="s">
        <v>85</v>
      </c>
      <c r="F17" s="48" t="s">
        <v>86</v>
      </c>
      <c r="G17" s="45" t="s">
        <v>69</v>
      </c>
      <c r="H17" s="83">
        <v>7</v>
      </c>
      <c r="I17" s="49">
        <v>6</v>
      </c>
      <c r="J17" s="49">
        <v>8</v>
      </c>
      <c r="K17" s="49" t="s">
        <v>36</v>
      </c>
      <c r="L17" s="54"/>
      <c r="M17" s="54"/>
      <c r="N17" s="54"/>
      <c r="O17" s="54"/>
      <c r="P17" s="80">
        <v>6</v>
      </c>
      <c r="Q17" s="51">
        <f t="shared" si="0"/>
        <v>6.3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337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87</v>
      </c>
      <c r="D18" s="46" t="s">
        <v>88</v>
      </c>
      <c r="E18" s="47" t="s">
        <v>89</v>
      </c>
      <c r="F18" s="48" t="s">
        <v>90</v>
      </c>
      <c r="G18" s="45" t="s">
        <v>91</v>
      </c>
      <c r="H18" s="83">
        <v>9</v>
      </c>
      <c r="I18" s="49">
        <v>7</v>
      </c>
      <c r="J18" s="49">
        <v>6</v>
      </c>
      <c r="K18" s="49" t="s">
        <v>36</v>
      </c>
      <c r="L18" s="54"/>
      <c r="M18" s="54"/>
      <c r="N18" s="54"/>
      <c r="O18" s="54"/>
      <c r="P18" s="80">
        <v>2</v>
      </c>
      <c r="Q18" s="51">
        <f t="shared" si="0"/>
        <v>3.6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337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92</v>
      </c>
      <c r="D19" s="46" t="s">
        <v>93</v>
      </c>
      <c r="E19" s="47" t="s">
        <v>89</v>
      </c>
      <c r="F19" s="48" t="s">
        <v>94</v>
      </c>
      <c r="G19" s="45" t="s">
        <v>78</v>
      </c>
      <c r="H19" s="83">
        <v>5</v>
      </c>
      <c r="I19" s="49">
        <v>4</v>
      </c>
      <c r="J19" s="49">
        <v>2</v>
      </c>
      <c r="K19" s="49" t="s">
        <v>36</v>
      </c>
      <c r="L19" s="54"/>
      <c r="M19" s="54"/>
      <c r="N19" s="54"/>
      <c r="O19" s="54"/>
      <c r="P19" s="80">
        <v>0</v>
      </c>
      <c r="Q19" s="51">
        <f t="shared" si="0"/>
        <v>1.1000000000000001</v>
      </c>
      <c r="R19" s="52" t="str">
        <f t="shared" si="3"/>
        <v>F</v>
      </c>
      <c r="S19" s="53" t="str">
        <f t="shared" si="1"/>
        <v>Kém</v>
      </c>
      <c r="T19" s="41" t="s">
        <v>1185</v>
      </c>
      <c r="U19" s="41" t="s">
        <v>337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95</v>
      </c>
      <c r="D20" s="46" t="s">
        <v>96</v>
      </c>
      <c r="E20" s="47" t="s">
        <v>89</v>
      </c>
      <c r="F20" s="48" t="s">
        <v>97</v>
      </c>
      <c r="G20" s="45" t="s">
        <v>53</v>
      </c>
      <c r="H20" s="83">
        <v>5</v>
      </c>
      <c r="I20" s="49">
        <v>5</v>
      </c>
      <c r="J20" s="49">
        <v>7</v>
      </c>
      <c r="K20" s="49" t="s">
        <v>36</v>
      </c>
      <c r="L20" s="54"/>
      <c r="M20" s="54"/>
      <c r="N20" s="54"/>
      <c r="O20" s="54"/>
      <c r="P20" s="80">
        <v>3</v>
      </c>
      <c r="Q20" s="51">
        <f t="shared" si="0"/>
        <v>3.8</v>
      </c>
      <c r="R20" s="52" t="str">
        <f t="shared" si="3"/>
        <v>F</v>
      </c>
      <c r="S20" s="53" t="str">
        <f t="shared" si="1"/>
        <v>Kém</v>
      </c>
      <c r="T20" s="41" t="str">
        <f t="shared" si="4"/>
        <v/>
      </c>
      <c r="U20" s="41" t="s">
        <v>337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98</v>
      </c>
      <c r="D21" s="46" t="s">
        <v>99</v>
      </c>
      <c r="E21" s="47" t="s">
        <v>100</v>
      </c>
      <c r="F21" s="48" t="s">
        <v>101</v>
      </c>
      <c r="G21" s="45" t="s">
        <v>102</v>
      </c>
      <c r="H21" s="83">
        <v>9</v>
      </c>
      <c r="I21" s="49">
        <v>8</v>
      </c>
      <c r="J21" s="49">
        <v>9</v>
      </c>
      <c r="K21" s="49" t="s">
        <v>36</v>
      </c>
      <c r="L21" s="54"/>
      <c r="M21" s="54"/>
      <c r="N21" s="54"/>
      <c r="O21" s="54"/>
      <c r="P21" s="80">
        <v>3</v>
      </c>
      <c r="Q21" s="51">
        <f t="shared" si="0"/>
        <v>4.7</v>
      </c>
      <c r="R21" s="52" t="str">
        <f t="shared" si="3"/>
        <v>D</v>
      </c>
      <c r="S21" s="53" t="str">
        <f t="shared" si="1"/>
        <v>Trung bình yếu</v>
      </c>
      <c r="T21" s="41" t="str">
        <f t="shared" si="4"/>
        <v/>
      </c>
      <c r="U21" s="41" t="s">
        <v>337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103</v>
      </c>
      <c r="D22" s="46" t="s">
        <v>84</v>
      </c>
      <c r="E22" s="47" t="s">
        <v>104</v>
      </c>
      <c r="F22" s="48" t="s">
        <v>105</v>
      </c>
      <c r="G22" s="45" t="s">
        <v>65</v>
      </c>
      <c r="H22" s="83">
        <v>8</v>
      </c>
      <c r="I22" s="49">
        <v>7</v>
      </c>
      <c r="J22" s="49">
        <v>7</v>
      </c>
      <c r="K22" s="49" t="s">
        <v>36</v>
      </c>
      <c r="L22" s="54"/>
      <c r="M22" s="54"/>
      <c r="N22" s="54"/>
      <c r="O22" s="54"/>
      <c r="P22" s="80">
        <v>3</v>
      </c>
      <c r="Q22" s="51">
        <f t="shared" si="0"/>
        <v>4.3</v>
      </c>
      <c r="R22" s="52" t="str">
        <f t="shared" si="3"/>
        <v>D</v>
      </c>
      <c r="S22" s="53" t="str">
        <f t="shared" si="1"/>
        <v>Trung bình yếu</v>
      </c>
      <c r="T22" s="41" t="str">
        <f t="shared" si="4"/>
        <v/>
      </c>
      <c r="U22" s="41" t="s">
        <v>337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106</v>
      </c>
      <c r="D23" s="46" t="s">
        <v>107</v>
      </c>
      <c r="E23" s="47" t="s">
        <v>108</v>
      </c>
      <c r="F23" s="48" t="s">
        <v>109</v>
      </c>
      <c r="G23" s="45" t="s">
        <v>110</v>
      </c>
      <c r="H23" s="83">
        <v>7</v>
      </c>
      <c r="I23" s="49">
        <v>5</v>
      </c>
      <c r="J23" s="49">
        <v>8</v>
      </c>
      <c r="K23" s="49" t="s">
        <v>36</v>
      </c>
      <c r="L23" s="54"/>
      <c r="M23" s="54"/>
      <c r="N23" s="54"/>
      <c r="O23" s="54"/>
      <c r="P23" s="80">
        <v>5</v>
      </c>
      <c r="Q23" s="51">
        <f t="shared" si="0"/>
        <v>5.5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337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111</v>
      </c>
      <c r="D24" s="46" t="s">
        <v>59</v>
      </c>
      <c r="E24" s="47" t="s">
        <v>112</v>
      </c>
      <c r="F24" s="48" t="s">
        <v>113</v>
      </c>
      <c r="G24" s="45" t="s">
        <v>110</v>
      </c>
      <c r="H24" s="83">
        <v>8</v>
      </c>
      <c r="I24" s="49">
        <v>6</v>
      </c>
      <c r="J24" s="49">
        <v>9</v>
      </c>
      <c r="K24" s="49" t="s">
        <v>36</v>
      </c>
      <c r="L24" s="54"/>
      <c r="M24" s="54"/>
      <c r="N24" s="54"/>
      <c r="O24" s="54"/>
      <c r="P24" s="80">
        <v>6</v>
      </c>
      <c r="Q24" s="51">
        <f t="shared" si="0"/>
        <v>6.5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337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114</v>
      </c>
      <c r="D25" s="46" t="s">
        <v>115</v>
      </c>
      <c r="E25" s="47" t="s">
        <v>116</v>
      </c>
      <c r="F25" s="48" t="s">
        <v>117</v>
      </c>
      <c r="G25" s="45" t="s">
        <v>53</v>
      </c>
      <c r="H25" s="83">
        <v>6</v>
      </c>
      <c r="I25" s="49">
        <v>6</v>
      </c>
      <c r="J25" s="49">
        <v>9</v>
      </c>
      <c r="K25" s="49" t="s">
        <v>36</v>
      </c>
      <c r="L25" s="54"/>
      <c r="M25" s="54"/>
      <c r="N25" s="54"/>
      <c r="O25" s="54"/>
      <c r="P25" s="80">
        <v>4</v>
      </c>
      <c r="Q25" s="51">
        <f t="shared" si="0"/>
        <v>4.9000000000000004</v>
      </c>
      <c r="R25" s="52" t="str">
        <f t="shared" si="3"/>
        <v>D</v>
      </c>
      <c r="S25" s="53" t="str">
        <f t="shared" si="1"/>
        <v>Trung bình yếu</v>
      </c>
      <c r="T25" s="41" t="str">
        <f t="shared" si="4"/>
        <v/>
      </c>
      <c r="U25" s="41" t="s">
        <v>337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118</v>
      </c>
      <c r="D26" s="46" t="s">
        <v>88</v>
      </c>
      <c r="E26" s="47" t="s">
        <v>119</v>
      </c>
      <c r="F26" s="48" t="s">
        <v>120</v>
      </c>
      <c r="G26" s="45" t="s">
        <v>69</v>
      </c>
      <c r="H26" s="83">
        <v>9</v>
      </c>
      <c r="I26" s="49">
        <v>6</v>
      </c>
      <c r="J26" s="49">
        <v>7</v>
      </c>
      <c r="K26" s="49" t="s">
        <v>36</v>
      </c>
      <c r="L26" s="54"/>
      <c r="M26" s="54"/>
      <c r="N26" s="54"/>
      <c r="O26" s="54"/>
      <c r="P26" s="80">
        <v>4</v>
      </c>
      <c r="Q26" s="51">
        <f t="shared" si="0"/>
        <v>5</v>
      </c>
      <c r="R26" s="52" t="str">
        <f t="shared" si="3"/>
        <v>D+</v>
      </c>
      <c r="S26" s="53" t="str">
        <f t="shared" si="1"/>
        <v>Trung bình yếu</v>
      </c>
      <c r="T26" s="41" t="str">
        <f t="shared" si="4"/>
        <v/>
      </c>
      <c r="U26" s="41" t="s">
        <v>337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121</v>
      </c>
      <c r="D27" s="46" t="s">
        <v>122</v>
      </c>
      <c r="E27" s="47" t="s">
        <v>119</v>
      </c>
      <c r="F27" s="48" t="s">
        <v>123</v>
      </c>
      <c r="G27" s="45" t="s">
        <v>53</v>
      </c>
      <c r="H27" s="83">
        <v>7</v>
      </c>
      <c r="I27" s="49">
        <v>5</v>
      </c>
      <c r="J27" s="49">
        <v>8</v>
      </c>
      <c r="K27" s="49" t="s">
        <v>36</v>
      </c>
      <c r="L27" s="54"/>
      <c r="M27" s="54"/>
      <c r="N27" s="54"/>
      <c r="O27" s="54"/>
      <c r="P27" s="80">
        <v>4</v>
      </c>
      <c r="Q27" s="51">
        <f t="shared" si="0"/>
        <v>4.8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337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124</v>
      </c>
      <c r="D28" s="46" t="s">
        <v>125</v>
      </c>
      <c r="E28" s="47" t="s">
        <v>119</v>
      </c>
      <c r="F28" s="48" t="s">
        <v>126</v>
      </c>
      <c r="G28" s="45" t="s">
        <v>102</v>
      </c>
      <c r="H28" s="83">
        <v>9</v>
      </c>
      <c r="I28" s="49">
        <v>6</v>
      </c>
      <c r="J28" s="49">
        <v>7</v>
      </c>
      <c r="K28" s="49" t="s">
        <v>36</v>
      </c>
      <c r="L28" s="54"/>
      <c r="M28" s="54"/>
      <c r="N28" s="54"/>
      <c r="O28" s="54"/>
      <c r="P28" s="80">
        <v>3</v>
      </c>
      <c r="Q28" s="51">
        <f t="shared" si="0"/>
        <v>4.3</v>
      </c>
      <c r="R28" s="52" t="str">
        <f t="shared" si="3"/>
        <v>D</v>
      </c>
      <c r="S28" s="53" t="str">
        <f t="shared" si="1"/>
        <v>Trung bình yếu</v>
      </c>
      <c r="T28" s="41" t="str">
        <f t="shared" si="4"/>
        <v/>
      </c>
      <c r="U28" s="41" t="s">
        <v>337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127</v>
      </c>
      <c r="D29" s="46" t="s">
        <v>128</v>
      </c>
      <c r="E29" s="47" t="s">
        <v>129</v>
      </c>
      <c r="F29" s="48" t="s">
        <v>130</v>
      </c>
      <c r="G29" s="45" t="s">
        <v>53</v>
      </c>
      <c r="H29" s="83">
        <v>6</v>
      </c>
      <c r="I29" s="49">
        <v>6</v>
      </c>
      <c r="J29" s="49">
        <v>6</v>
      </c>
      <c r="K29" s="49" t="s">
        <v>36</v>
      </c>
      <c r="L29" s="54"/>
      <c r="M29" s="54"/>
      <c r="N29" s="54"/>
      <c r="O29" s="54"/>
      <c r="P29" s="80">
        <v>5</v>
      </c>
      <c r="Q29" s="51">
        <f t="shared" si="0"/>
        <v>5.3</v>
      </c>
      <c r="R29" s="52" t="str">
        <f t="shared" si="3"/>
        <v>D+</v>
      </c>
      <c r="S29" s="53" t="str">
        <f t="shared" si="1"/>
        <v>Trung bình yếu</v>
      </c>
      <c r="T29" s="41" t="str">
        <f t="shared" si="4"/>
        <v/>
      </c>
      <c r="U29" s="41" t="s">
        <v>337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131</v>
      </c>
      <c r="D30" s="46" t="s">
        <v>132</v>
      </c>
      <c r="E30" s="47" t="s">
        <v>133</v>
      </c>
      <c r="F30" s="48" t="s">
        <v>134</v>
      </c>
      <c r="G30" s="45" t="s">
        <v>57</v>
      </c>
      <c r="H30" s="83">
        <v>9</v>
      </c>
      <c r="I30" s="49">
        <v>8</v>
      </c>
      <c r="J30" s="49">
        <v>9</v>
      </c>
      <c r="K30" s="49" t="s">
        <v>36</v>
      </c>
      <c r="L30" s="54"/>
      <c r="M30" s="54"/>
      <c r="N30" s="54"/>
      <c r="O30" s="54"/>
      <c r="P30" s="80">
        <v>5</v>
      </c>
      <c r="Q30" s="51">
        <f t="shared" si="0"/>
        <v>6.1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337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135</v>
      </c>
      <c r="D31" s="46" t="s">
        <v>136</v>
      </c>
      <c r="E31" s="47" t="s">
        <v>137</v>
      </c>
      <c r="F31" s="48" t="s">
        <v>138</v>
      </c>
      <c r="G31" s="45" t="s">
        <v>102</v>
      </c>
      <c r="H31" s="83">
        <v>9</v>
      </c>
      <c r="I31" s="49">
        <v>6</v>
      </c>
      <c r="J31" s="49">
        <v>7</v>
      </c>
      <c r="K31" s="49" t="s">
        <v>36</v>
      </c>
      <c r="L31" s="54"/>
      <c r="M31" s="54"/>
      <c r="N31" s="54"/>
      <c r="O31" s="54"/>
      <c r="P31" s="80">
        <v>3</v>
      </c>
      <c r="Q31" s="51">
        <f t="shared" si="0"/>
        <v>4.3</v>
      </c>
      <c r="R31" s="52" t="str">
        <f t="shared" si="3"/>
        <v>D</v>
      </c>
      <c r="S31" s="53" t="str">
        <f t="shared" si="1"/>
        <v>Trung bình yếu</v>
      </c>
      <c r="T31" s="41" t="str">
        <f t="shared" si="4"/>
        <v/>
      </c>
      <c r="U31" s="41" t="s">
        <v>337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139</v>
      </c>
      <c r="D32" s="46" t="s">
        <v>140</v>
      </c>
      <c r="E32" s="47" t="s">
        <v>141</v>
      </c>
      <c r="F32" s="48" t="s">
        <v>142</v>
      </c>
      <c r="G32" s="45" t="s">
        <v>53</v>
      </c>
      <c r="H32" s="83">
        <v>7</v>
      </c>
      <c r="I32" s="49">
        <v>6</v>
      </c>
      <c r="J32" s="49">
        <v>6</v>
      </c>
      <c r="K32" s="49" t="s">
        <v>36</v>
      </c>
      <c r="L32" s="54"/>
      <c r="M32" s="54"/>
      <c r="N32" s="54"/>
      <c r="O32" s="54"/>
      <c r="P32" s="80">
        <v>2</v>
      </c>
      <c r="Q32" s="51">
        <f t="shared" si="0"/>
        <v>3.3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337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143</v>
      </c>
      <c r="D33" s="46" t="s">
        <v>144</v>
      </c>
      <c r="E33" s="47" t="s">
        <v>145</v>
      </c>
      <c r="F33" s="48" t="s">
        <v>146</v>
      </c>
      <c r="G33" s="45" t="s">
        <v>65</v>
      </c>
      <c r="H33" s="83">
        <v>9</v>
      </c>
      <c r="I33" s="49">
        <v>6</v>
      </c>
      <c r="J33" s="49">
        <v>8</v>
      </c>
      <c r="K33" s="49" t="s">
        <v>36</v>
      </c>
      <c r="L33" s="54"/>
      <c r="M33" s="54"/>
      <c r="N33" s="54"/>
      <c r="O33" s="54"/>
      <c r="P33" s="80">
        <v>5</v>
      </c>
      <c r="Q33" s="51">
        <f t="shared" si="0"/>
        <v>5.8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337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147</v>
      </c>
      <c r="D34" s="46" t="s">
        <v>148</v>
      </c>
      <c r="E34" s="47" t="s">
        <v>149</v>
      </c>
      <c r="F34" s="48" t="s">
        <v>150</v>
      </c>
      <c r="G34" s="45" t="s">
        <v>78</v>
      </c>
      <c r="H34" s="83">
        <v>8</v>
      </c>
      <c r="I34" s="49">
        <v>6</v>
      </c>
      <c r="J34" s="49">
        <v>7</v>
      </c>
      <c r="K34" s="49" t="s">
        <v>36</v>
      </c>
      <c r="L34" s="54"/>
      <c r="M34" s="54"/>
      <c r="N34" s="54"/>
      <c r="O34" s="54"/>
      <c r="P34" s="80">
        <v>5</v>
      </c>
      <c r="Q34" s="51">
        <f t="shared" si="0"/>
        <v>5.6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337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151</v>
      </c>
      <c r="D35" s="46" t="s">
        <v>152</v>
      </c>
      <c r="E35" s="47" t="s">
        <v>153</v>
      </c>
      <c r="F35" s="48" t="s">
        <v>154</v>
      </c>
      <c r="G35" s="45" t="s">
        <v>91</v>
      </c>
      <c r="H35" s="83">
        <v>8</v>
      </c>
      <c r="I35" s="49">
        <v>6</v>
      </c>
      <c r="J35" s="49">
        <v>7</v>
      </c>
      <c r="K35" s="49" t="s">
        <v>36</v>
      </c>
      <c r="L35" s="54"/>
      <c r="M35" s="54"/>
      <c r="N35" s="54"/>
      <c r="O35" s="54"/>
      <c r="P35" s="80">
        <v>2</v>
      </c>
      <c r="Q35" s="51">
        <f t="shared" si="0"/>
        <v>3.5</v>
      </c>
      <c r="R35" s="52" t="str">
        <f t="shared" si="3"/>
        <v>F</v>
      </c>
      <c r="S35" s="53" t="str">
        <f t="shared" si="1"/>
        <v>Kém</v>
      </c>
      <c r="T35" s="41" t="str">
        <f t="shared" si="4"/>
        <v/>
      </c>
      <c r="U35" s="41" t="s">
        <v>337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155</v>
      </c>
      <c r="D36" s="46" t="s">
        <v>156</v>
      </c>
      <c r="E36" s="47" t="s">
        <v>157</v>
      </c>
      <c r="F36" s="48" t="s">
        <v>158</v>
      </c>
      <c r="G36" s="45" t="s">
        <v>110</v>
      </c>
      <c r="H36" s="83">
        <v>9</v>
      </c>
      <c r="I36" s="49">
        <v>5</v>
      </c>
      <c r="J36" s="49">
        <v>8</v>
      </c>
      <c r="K36" s="49" t="s">
        <v>36</v>
      </c>
      <c r="L36" s="54"/>
      <c r="M36" s="54"/>
      <c r="N36" s="54"/>
      <c r="O36" s="54"/>
      <c r="P36" s="80">
        <v>8</v>
      </c>
      <c r="Q36" s="51">
        <f t="shared" si="0"/>
        <v>7.8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337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159</v>
      </c>
      <c r="D37" s="46" t="s">
        <v>160</v>
      </c>
      <c r="E37" s="47" t="s">
        <v>157</v>
      </c>
      <c r="F37" s="48" t="s">
        <v>161</v>
      </c>
      <c r="G37" s="45" t="s">
        <v>102</v>
      </c>
      <c r="H37" s="83">
        <v>9</v>
      </c>
      <c r="I37" s="49">
        <v>6</v>
      </c>
      <c r="J37" s="49">
        <v>7</v>
      </c>
      <c r="K37" s="49" t="s">
        <v>36</v>
      </c>
      <c r="L37" s="54"/>
      <c r="M37" s="54"/>
      <c r="N37" s="54"/>
      <c r="O37" s="54"/>
      <c r="P37" s="80">
        <v>2</v>
      </c>
      <c r="Q37" s="51">
        <f t="shared" si="0"/>
        <v>3.6</v>
      </c>
      <c r="R37" s="52" t="str">
        <f t="shared" si="3"/>
        <v>F</v>
      </c>
      <c r="S37" s="53" t="str">
        <f t="shared" si="1"/>
        <v>Kém</v>
      </c>
      <c r="T37" s="41" t="str">
        <f t="shared" si="4"/>
        <v/>
      </c>
      <c r="U37" s="41" t="s">
        <v>337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162</v>
      </c>
      <c r="D38" s="46" t="s">
        <v>163</v>
      </c>
      <c r="E38" s="47" t="s">
        <v>164</v>
      </c>
      <c r="F38" s="48" t="s">
        <v>165</v>
      </c>
      <c r="G38" s="45" t="s">
        <v>69</v>
      </c>
      <c r="H38" s="83">
        <v>8</v>
      </c>
      <c r="I38" s="49">
        <v>6</v>
      </c>
      <c r="J38" s="49">
        <v>6</v>
      </c>
      <c r="K38" s="49" t="s">
        <v>36</v>
      </c>
      <c r="L38" s="54"/>
      <c r="M38" s="54"/>
      <c r="N38" s="54"/>
      <c r="O38" s="54"/>
      <c r="P38" s="80">
        <v>5</v>
      </c>
      <c r="Q38" s="51">
        <f t="shared" si="0"/>
        <v>5.5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337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166</v>
      </c>
      <c r="D39" s="46" t="s">
        <v>167</v>
      </c>
      <c r="E39" s="47" t="s">
        <v>164</v>
      </c>
      <c r="F39" s="48" t="s">
        <v>168</v>
      </c>
      <c r="G39" s="45" t="s">
        <v>65</v>
      </c>
      <c r="H39" s="83">
        <v>8</v>
      </c>
      <c r="I39" s="49">
        <v>6</v>
      </c>
      <c r="J39" s="49">
        <v>7</v>
      </c>
      <c r="K39" s="49" t="s">
        <v>36</v>
      </c>
      <c r="L39" s="54"/>
      <c r="M39" s="54"/>
      <c r="N39" s="54"/>
      <c r="O39" s="54"/>
      <c r="P39" s="80">
        <v>1</v>
      </c>
      <c r="Q39" s="51">
        <f t="shared" si="0"/>
        <v>2.8</v>
      </c>
      <c r="R39" s="52" t="str">
        <f t="shared" si="3"/>
        <v>F</v>
      </c>
      <c r="S39" s="53" t="str">
        <f t="shared" si="1"/>
        <v>Kém</v>
      </c>
      <c r="T39" s="41" t="str">
        <f t="shared" si="4"/>
        <v/>
      </c>
      <c r="U39" s="41" t="s">
        <v>337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169</v>
      </c>
      <c r="D40" s="46" t="s">
        <v>140</v>
      </c>
      <c r="E40" s="47" t="s">
        <v>164</v>
      </c>
      <c r="F40" s="48" t="s">
        <v>170</v>
      </c>
      <c r="G40" s="45" t="s">
        <v>53</v>
      </c>
      <c r="H40" s="83">
        <v>6</v>
      </c>
      <c r="I40" s="49">
        <v>6</v>
      </c>
      <c r="J40" s="49">
        <v>7</v>
      </c>
      <c r="K40" s="49" t="s">
        <v>36</v>
      </c>
      <c r="L40" s="54"/>
      <c r="M40" s="54"/>
      <c r="N40" s="54"/>
      <c r="O40" s="54"/>
      <c r="P40" s="80">
        <v>3</v>
      </c>
      <c r="Q40" s="51">
        <f t="shared" si="0"/>
        <v>4</v>
      </c>
      <c r="R40" s="52" t="str">
        <f t="shared" si="3"/>
        <v>D</v>
      </c>
      <c r="S40" s="53" t="str">
        <f t="shared" si="1"/>
        <v>Trung bình yếu</v>
      </c>
      <c r="T40" s="41" t="str">
        <f t="shared" si="4"/>
        <v/>
      </c>
      <c r="U40" s="41" t="s">
        <v>337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171</v>
      </c>
      <c r="D41" s="46" t="s">
        <v>172</v>
      </c>
      <c r="E41" s="47" t="s">
        <v>164</v>
      </c>
      <c r="F41" s="48" t="s">
        <v>173</v>
      </c>
      <c r="G41" s="45" t="s">
        <v>65</v>
      </c>
      <c r="H41" s="83">
        <v>9</v>
      </c>
      <c r="I41" s="49">
        <v>7</v>
      </c>
      <c r="J41" s="49">
        <v>9</v>
      </c>
      <c r="K41" s="49" t="s">
        <v>36</v>
      </c>
      <c r="L41" s="54"/>
      <c r="M41" s="54"/>
      <c r="N41" s="54"/>
      <c r="O41" s="54"/>
      <c r="P41" s="80">
        <v>1</v>
      </c>
      <c r="Q41" s="51">
        <f t="shared" si="0"/>
        <v>3.2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337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174</v>
      </c>
      <c r="D42" s="46" t="s">
        <v>175</v>
      </c>
      <c r="E42" s="47" t="s">
        <v>176</v>
      </c>
      <c r="F42" s="48" t="s">
        <v>177</v>
      </c>
      <c r="G42" s="45" t="s">
        <v>69</v>
      </c>
      <c r="H42" s="83">
        <v>8</v>
      </c>
      <c r="I42" s="49">
        <v>7</v>
      </c>
      <c r="J42" s="49">
        <v>9</v>
      </c>
      <c r="K42" s="49" t="s">
        <v>36</v>
      </c>
      <c r="L42" s="54"/>
      <c r="M42" s="54"/>
      <c r="N42" s="54"/>
      <c r="O42" s="54"/>
      <c r="P42" s="80">
        <v>2</v>
      </c>
      <c r="Q42" s="51">
        <f t="shared" si="0"/>
        <v>3.8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337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178</v>
      </c>
      <c r="D43" s="46" t="s">
        <v>179</v>
      </c>
      <c r="E43" s="47" t="s">
        <v>180</v>
      </c>
      <c r="F43" s="48" t="s">
        <v>181</v>
      </c>
      <c r="G43" s="45" t="s">
        <v>69</v>
      </c>
      <c r="H43" s="83">
        <v>8</v>
      </c>
      <c r="I43" s="49">
        <v>6</v>
      </c>
      <c r="J43" s="49">
        <v>6</v>
      </c>
      <c r="K43" s="49" t="s">
        <v>36</v>
      </c>
      <c r="L43" s="54"/>
      <c r="M43" s="54"/>
      <c r="N43" s="54"/>
      <c r="O43" s="54"/>
      <c r="P43" s="80">
        <v>4</v>
      </c>
      <c r="Q43" s="51">
        <f t="shared" si="0"/>
        <v>4.8</v>
      </c>
      <c r="R43" s="52" t="str">
        <f t="shared" si="3"/>
        <v>D</v>
      </c>
      <c r="S43" s="53" t="str">
        <f t="shared" si="1"/>
        <v>Trung bình yếu</v>
      </c>
      <c r="T43" s="41" t="str">
        <f t="shared" si="4"/>
        <v/>
      </c>
      <c r="U43" s="41" t="s">
        <v>337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182</v>
      </c>
      <c r="D44" s="46" t="s">
        <v>148</v>
      </c>
      <c r="E44" s="47" t="s">
        <v>183</v>
      </c>
      <c r="F44" s="48" t="s">
        <v>184</v>
      </c>
      <c r="G44" s="45" t="s">
        <v>53</v>
      </c>
      <c r="H44" s="83">
        <v>9</v>
      </c>
      <c r="I44" s="49">
        <v>6</v>
      </c>
      <c r="J44" s="49">
        <v>8</v>
      </c>
      <c r="K44" s="49" t="s">
        <v>36</v>
      </c>
      <c r="L44" s="54"/>
      <c r="M44" s="54"/>
      <c r="N44" s="54"/>
      <c r="O44" s="54"/>
      <c r="P44" s="80">
        <v>1</v>
      </c>
      <c r="Q44" s="51">
        <f t="shared" si="0"/>
        <v>3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337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185</v>
      </c>
      <c r="D45" s="46" t="s">
        <v>148</v>
      </c>
      <c r="E45" s="47" t="s">
        <v>186</v>
      </c>
      <c r="F45" s="48" t="s">
        <v>187</v>
      </c>
      <c r="G45" s="45" t="s">
        <v>57</v>
      </c>
      <c r="H45" s="83">
        <v>8</v>
      </c>
      <c r="I45" s="49">
        <v>7</v>
      </c>
      <c r="J45" s="49">
        <v>8</v>
      </c>
      <c r="K45" s="49" t="s">
        <v>36</v>
      </c>
      <c r="L45" s="54"/>
      <c r="M45" s="54"/>
      <c r="N45" s="54"/>
      <c r="O45" s="54"/>
      <c r="P45" s="80">
        <v>3</v>
      </c>
      <c r="Q45" s="51">
        <f t="shared" si="0"/>
        <v>4.4000000000000004</v>
      </c>
      <c r="R45" s="52" t="str">
        <f t="shared" si="3"/>
        <v>D</v>
      </c>
      <c r="S45" s="53" t="str">
        <f t="shared" si="1"/>
        <v>Trung bình yếu</v>
      </c>
      <c r="T45" s="41" t="str">
        <f t="shared" si="4"/>
        <v/>
      </c>
      <c r="U45" s="41" t="s">
        <v>337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188</v>
      </c>
      <c r="D46" s="46" t="s">
        <v>189</v>
      </c>
      <c r="E46" s="47" t="s">
        <v>190</v>
      </c>
      <c r="F46" s="48" t="s">
        <v>191</v>
      </c>
      <c r="G46" s="45" t="s">
        <v>78</v>
      </c>
      <c r="H46" s="83">
        <v>9</v>
      </c>
      <c r="I46" s="49">
        <v>6</v>
      </c>
      <c r="J46" s="49">
        <v>8</v>
      </c>
      <c r="K46" s="49" t="s">
        <v>36</v>
      </c>
      <c r="L46" s="54"/>
      <c r="M46" s="54"/>
      <c r="N46" s="54"/>
      <c r="O46" s="54"/>
      <c r="P46" s="80">
        <v>5</v>
      </c>
      <c r="Q46" s="51">
        <f t="shared" si="0"/>
        <v>5.8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337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192</v>
      </c>
      <c r="D47" s="46" t="s">
        <v>193</v>
      </c>
      <c r="E47" s="47" t="s">
        <v>190</v>
      </c>
      <c r="F47" s="48" t="s">
        <v>194</v>
      </c>
      <c r="G47" s="45" t="s">
        <v>69</v>
      </c>
      <c r="H47" s="83">
        <v>7</v>
      </c>
      <c r="I47" s="49">
        <v>6</v>
      </c>
      <c r="J47" s="49">
        <v>8</v>
      </c>
      <c r="K47" s="49" t="s">
        <v>36</v>
      </c>
      <c r="L47" s="54"/>
      <c r="M47" s="54"/>
      <c r="N47" s="54"/>
      <c r="O47" s="54"/>
      <c r="P47" s="80">
        <v>4</v>
      </c>
      <c r="Q47" s="51">
        <f t="shared" si="0"/>
        <v>4.9000000000000004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337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195</v>
      </c>
      <c r="D48" s="46" t="s">
        <v>196</v>
      </c>
      <c r="E48" s="47" t="s">
        <v>197</v>
      </c>
      <c r="F48" s="48" t="s">
        <v>198</v>
      </c>
      <c r="G48" s="45" t="s">
        <v>110</v>
      </c>
      <c r="H48" s="83">
        <v>6</v>
      </c>
      <c r="I48" s="49">
        <v>5</v>
      </c>
      <c r="J48" s="49">
        <v>6</v>
      </c>
      <c r="K48" s="49" t="s">
        <v>36</v>
      </c>
      <c r="L48" s="54"/>
      <c r="M48" s="54"/>
      <c r="N48" s="54"/>
      <c r="O48" s="54"/>
      <c r="P48" s="80">
        <v>5</v>
      </c>
      <c r="Q48" s="51">
        <f t="shared" si="0"/>
        <v>5.2</v>
      </c>
      <c r="R48" s="52" t="str">
        <f t="shared" si="3"/>
        <v>D+</v>
      </c>
      <c r="S48" s="53" t="str">
        <f t="shared" si="1"/>
        <v>Trung bình yếu</v>
      </c>
      <c r="T48" s="41" t="str">
        <f t="shared" si="4"/>
        <v/>
      </c>
      <c r="U48" s="41" t="s">
        <v>337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199</v>
      </c>
      <c r="D49" s="46" t="s">
        <v>200</v>
      </c>
      <c r="E49" s="47" t="s">
        <v>201</v>
      </c>
      <c r="F49" s="48" t="s">
        <v>202</v>
      </c>
      <c r="G49" s="45" t="s">
        <v>65</v>
      </c>
      <c r="H49" s="83">
        <v>8</v>
      </c>
      <c r="I49" s="49">
        <v>6</v>
      </c>
      <c r="J49" s="49">
        <v>7</v>
      </c>
      <c r="K49" s="49" t="s">
        <v>36</v>
      </c>
      <c r="L49" s="54"/>
      <c r="M49" s="54"/>
      <c r="N49" s="54"/>
      <c r="O49" s="54"/>
      <c r="P49" s="80">
        <v>6</v>
      </c>
      <c r="Q49" s="51">
        <f t="shared" si="0"/>
        <v>6.3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337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203</v>
      </c>
      <c r="D50" s="46" t="s">
        <v>148</v>
      </c>
      <c r="E50" s="47" t="s">
        <v>204</v>
      </c>
      <c r="F50" s="48" t="s">
        <v>205</v>
      </c>
      <c r="G50" s="45" t="s">
        <v>69</v>
      </c>
      <c r="H50" s="83">
        <v>8</v>
      </c>
      <c r="I50" s="49">
        <v>7</v>
      </c>
      <c r="J50" s="49">
        <v>9</v>
      </c>
      <c r="K50" s="49" t="s">
        <v>36</v>
      </c>
      <c r="L50" s="54"/>
      <c r="M50" s="54"/>
      <c r="N50" s="54"/>
      <c r="O50" s="54"/>
      <c r="P50" s="80">
        <v>3</v>
      </c>
      <c r="Q50" s="51">
        <f t="shared" si="0"/>
        <v>4.5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337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206</v>
      </c>
      <c r="D51" s="46" t="s">
        <v>207</v>
      </c>
      <c r="E51" s="47" t="s">
        <v>208</v>
      </c>
      <c r="F51" s="48" t="s">
        <v>209</v>
      </c>
      <c r="G51" s="45" t="s">
        <v>210</v>
      </c>
      <c r="H51" s="83">
        <v>5</v>
      </c>
      <c r="I51" s="49">
        <v>4</v>
      </c>
      <c r="J51" s="49">
        <v>2</v>
      </c>
      <c r="K51" s="49" t="s">
        <v>36</v>
      </c>
      <c r="L51" s="54"/>
      <c r="M51" s="54"/>
      <c r="N51" s="54"/>
      <c r="O51" s="54"/>
      <c r="P51" s="80">
        <v>3</v>
      </c>
      <c r="Q51" s="51">
        <f t="shared" si="0"/>
        <v>3.2</v>
      </c>
      <c r="R51" s="52" t="str">
        <f t="shared" si="3"/>
        <v>F</v>
      </c>
      <c r="S51" s="53" t="str">
        <f t="shared" si="1"/>
        <v>Kém</v>
      </c>
      <c r="T51" s="41" t="str">
        <f t="shared" si="4"/>
        <v/>
      </c>
      <c r="U51" s="41" t="s">
        <v>337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211</v>
      </c>
      <c r="D52" s="46" t="s">
        <v>212</v>
      </c>
      <c r="E52" s="47" t="s">
        <v>213</v>
      </c>
      <c r="F52" s="48" t="s">
        <v>214</v>
      </c>
      <c r="G52" s="45" t="s">
        <v>69</v>
      </c>
      <c r="H52" s="83">
        <v>9</v>
      </c>
      <c r="I52" s="49">
        <v>6</v>
      </c>
      <c r="J52" s="49">
        <v>7</v>
      </c>
      <c r="K52" s="49" t="s">
        <v>36</v>
      </c>
      <c r="L52" s="54"/>
      <c r="M52" s="54"/>
      <c r="N52" s="54"/>
      <c r="O52" s="54"/>
      <c r="P52" s="80">
        <v>8</v>
      </c>
      <c r="Q52" s="51">
        <f t="shared" si="0"/>
        <v>7.8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337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215</v>
      </c>
      <c r="D53" s="46" t="s">
        <v>216</v>
      </c>
      <c r="E53" s="47" t="s">
        <v>213</v>
      </c>
      <c r="F53" s="48" t="s">
        <v>217</v>
      </c>
      <c r="G53" s="45" t="s">
        <v>65</v>
      </c>
      <c r="H53" s="83">
        <v>9</v>
      </c>
      <c r="I53" s="49">
        <v>7</v>
      </c>
      <c r="J53" s="49">
        <v>9</v>
      </c>
      <c r="K53" s="49" t="s">
        <v>36</v>
      </c>
      <c r="L53" s="54"/>
      <c r="M53" s="54"/>
      <c r="N53" s="54"/>
      <c r="O53" s="54"/>
      <c r="P53" s="80">
        <v>10</v>
      </c>
      <c r="Q53" s="51">
        <f t="shared" si="0"/>
        <v>9.5</v>
      </c>
      <c r="R53" s="52" t="str">
        <f t="shared" si="3"/>
        <v>A+</v>
      </c>
      <c r="S53" s="53" t="str">
        <f t="shared" si="1"/>
        <v>Giỏi</v>
      </c>
      <c r="T53" s="41" t="str">
        <f t="shared" si="4"/>
        <v/>
      </c>
      <c r="U53" s="41" t="s">
        <v>337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218</v>
      </c>
      <c r="D54" s="46" t="s">
        <v>219</v>
      </c>
      <c r="E54" s="47" t="s">
        <v>220</v>
      </c>
      <c r="F54" s="48" t="s">
        <v>221</v>
      </c>
      <c r="G54" s="45" t="s">
        <v>65</v>
      </c>
      <c r="H54" s="83">
        <v>8</v>
      </c>
      <c r="I54" s="49">
        <v>6</v>
      </c>
      <c r="J54" s="49">
        <v>8</v>
      </c>
      <c r="K54" s="49" t="s">
        <v>36</v>
      </c>
      <c r="L54" s="54"/>
      <c r="M54" s="54"/>
      <c r="N54" s="54"/>
      <c r="O54" s="54"/>
      <c r="P54" s="80">
        <v>3</v>
      </c>
      <c r="Q54" s="51">
        <f t="shared" si="0"/>
        <v>4.3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337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222</v>
      </c>
      <c r="D55" s="46" t="s">
        <v>223</v>
      </c>
      <c r="E55" s="47" t="s">
        <v>224</v>
      </c>
      <c r="F55" s="48" t="s">
        <v>225</v>
      </c>
      <c r="G55" s="45" t="s">
        <v>69</v>
      </c>
      <c r="H55" s="83">
        <v>8</v>
      </c>
      <c r="I55" s="49">
        <v>5</v>
      </c>
      <c r="J55" s="49">
        <v>6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6.1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337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226</v>
      </c>
      <c r="D56" s="46" t="s">
        <v>227</v>
      </c>
      <c r="E56" s="47" t="s">
        <v>228</v>
      </c>
      <c r="F56" s="48" t="s">
        <v>229</v>
      </c>
      <c r="G56" s="45" t="s">
        <v>102</v>
      </c>
      <c r="H56" s="83">
        <v>9</v>
      </c>
      <c r="I56" s="49">
        <v>8</v>
      </c>
      <c r="J56" s="49">
        <v>8</v>
      </c>
      <c r="K56" s="49" t="s">
        <v>36</v>
      </c>
      <c r="L56" s="54"/>
      <c r="M56" s="54"/>
      <c r="N56" s="54"/>
      <c r="O56" s="54"/>
      <c r="P56" s="80">
        <v>10</v>
      </c>
      <c r="Q56" s="51">
        <f t="shared" si="0"/>
        <v>9.5</v>
      </c>
      <c r="R56" s="52" t="str">
        <f t="shared" si="3"/>
        <v>A+</v>
      </c>
      <c r="S56" s="53" t="str">
        <f t="shared" si="1"/>
        <v>Giỏi</v>
      </c>
      <c r="T56" s="41" t="str">
        <f t="shared" si="4"/>
        <v/>
      </c>
      <c r="U56" s="41" t="s">
        <v>337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230</v>
      </c>
      <c r="D57" s="46" t="s">
        <v>231</v>
      </c>
      <c r="E57" s="47" t="s">
        <v>228</v>
      </c>
      <c r="F57" s="48" t="s">
        <v>232</v>
      </c>
      <c r="G57" s="45" t="s">
        <v>53</v>
      </c>
      <c r="H57" s="83">
        <v>8</v>
      </c>
      <c r="I57" s="49">
        <v>6</v>
      </c>
      <c r="J57" s="49">
        <v>6</v>
      </c>
      <c r="K57" s="49" t="s">
        <v>36</v>
      </c>
      <c r="L57" s="54"/>
      <c r="M57" s="54"/>
      <c r="N57" s="54"/>
      <c r="O57" s="54"/>
      <c r="P57" s="80">
        <v>5</v>
      </c>
      <c r="Q57" s="51">
        <f t="shared" si="0"/>
        <v>5.5</v>
      </c>
      <c r="R57" s="52" t="str">
        <f t="shared" si="3"/>
        <v>C</v>
      </c>
      <c r="S57" s="53" t="str">
        <f t="shared" si="1"/>
        <v>Trung bình</v>
      </c>
      <c r="T57" s="41" t="str">
        <f t="shared" si="4"/>
        <v/>
      </c>
      <c r="U57" s="41" t="s">
        <v>337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233</v>
      </c>
      <c r="D58" s="46" t="s">
        <v>148</v>
      </c>
      <c r="E58" s="47" t="s">
        <v>234</v>
      </c>
      <c r="F58" s="48" t="s">
        <v>235</v>
      </c>
      <c r="G58" s="45" t="s">
        <v>78</v>
      </c>
      <c r="H58" s="83">
        <v>8</v>
      </c>
      <c r="I58" s="49">
        <v>6</v>
      </c>
      <c r="J58" s="49">
        <v>7</v>
      </c>
      <c r="K58" s="49" t="s">
        <v>36</v>
      </c>
      <c r="L58" s="54"/>
      <c r="M58" s="54"/>
      <c r="N58" s="54"/>
      <c r="O58" s="54"/>
      <c r="P58" s="80">
        <v>3</v>
      </c>
      <c r="Q58" s="51">
        <f t="shared" si="0"/>
        <v>4.2</v>
      </c>
      <c r="R58" s="52" t="str">
        <f t="shared" si="3"/>
        <v>D</v>
      </c>
      <c r="S58" s="53" t="str">
        <f t="shared" si="1"/>
        <v>Trung bình yếu</v>
      </c>
      <c r="T58" s="41" t="str">
        <f t="shared" si="4"/>
        <v/>
      </c>
      <c r="U58" s="41" t="s">
        <v>337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236</v>
      </c>
      <c r="D59" s="46" t="s">
        <v>237</v>
      </c>
      <c r="E59" s="47" t="s">
        <v>238</v>
      </c>
      <c r="F59" s="48" t="s">
        <v>239</v>
      </c>
      <c r="G59" s="45" t="s">
        <v>69</v>
      </c>
      <c r="H59" s="83">
        <v>9</v>
      </c>
      <c r="I59" s="49">
        <v>6</v>
      </c>
      <c r="J59" s="49">
        <v>7</v>
      </c>
      <c r="K59" s="49" t="s">
        <v>36</v>
      </c>
      <c r="L59" s="54"/>
      <c r="M59" s="54"/>
      <c r="N59" s="54"/>
      <c r="O59" s="54"/>
      <c r="P59" s="80">
        <v>3</v>
      </c>
      <c r="Q59" s="51">
        <f t="shared" si="0"/>
        <v>4.3</v>
      </c>
      <c r="R59" s="52" t="str">
        <f t="shared" si="3"/>
        <v>D</v>
      </c>
      <c r="S59" s="53" t="str">
        <f t="shared" si="1"/>
        <v>Trung bình yếu</v>
      </c>
      <c r="T59" s="41" t="str">
        <f t="shared" si="4"/>
        <v/>
      </c>
      <c r="U59" s="41" t="s">
        <v>337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240</v>
      </c>
      <c r="D60" s="46" t="s">
        <v>241</v>
      </c>
      <c r="E60" s="47" t="s">
        <v>242</v>
      </c>
      <c r="F60" s="48" t="s">
        <v>243</v>
      </c>
      <c r="G60" s="45" t="s">
        <v>53</v>
      </c>
      <c r="H60" s="83">
        <v>8</v>
      </c>
      <c r="I60" s="49">
        <v>6</v>
      </c>
      <c r="J60" s="49">
        <v>8</v>
      </c>
      <c r="K60" s="49" t="s">
        <v>36</v>
      </c>
      <c r="L60" s="54"/>
      <c r="M60" s="54"/>
      <c r="N60" s="54"/>
      <c r="O60" s="54"/>
      <c r="P60" s="80">
        <v>3</v>
      </c>
      <c r="Q60" s="51">
        <f t="shared" si="0"/>
        <v>4.3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337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244</v>
      </c>
      <c r="D61" s="46" t="s">
        <v>140</v>
      </c>
      <c r="E61" s="47" t="s">
        <v>245</v>
      </c>
      <c r="F61" s="48" t="s">
        <v>105</v>
      </c>
      <c r="G61" s="45" t="s">
        <v>65</v>
      </c>
      <c r="H61" s="83">
        <v>8</v>
      </c>
      <c r="I61" s="49">
        <v>6</v>
      </c>
      <c r="J61" s="49">
        <v>8</v>
      </c>
      <c r="K61" s="49" t="s">
        <v>36</v>
      </c>
      <c r="L61" s="54"/>
      <c r="M61" s="54"/>
      <c r="N61" s="54"/>
      <c r="O61" s="54"/>
      <c r="P61" s="80">
        <v>9</v>
      </c>
      <c r="Q61" s="51">
        <f t="shared" si="0"/>
        <v>8.5</v>
      </c>
      <c r="R61" s="52" t="str">
        <f t="shared" si="3"/>
        <v>A</v>
      </c>
      <c r="S61" s="53" t="str">
        <f t="shared" si="1"/>
        <v>Giỏi</v>
      </c>
      <c r="T61" s="41" t="str">
        <f t="shared" si="4"/>
        <v/>
      </c>
      <c r="U61" s="41" t="s">
        <v>337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246</v>
      </c>
      <c r="D62" s="46" t="s">
        <v>247</v>
      </c>
      <c r="E62" s="47" t="s">
        <v>248</v>
      </c>
      <c r="F62" s="48" t="s">
        <v>249</v>
      </c>
      <c r="G62" s="45" t="s">
        <v>57</v>
      </c>
      <c r="H62" s="83">
        <v>9</v>
      </c>
      <c r="I62" s="49">
        <v>7</v>
      </c>
      <c r="J62" s="49">
        <v>9</v>
      </c>
      <c r="K62" s="49" t="s">
        <v>36</v>
      </c>
      <c r="L62" s="54"/>
      <c r="M62" s="54"/>
      <c r="N62" s="54"/>
      <c r="O62" s="54"/>
      <c r="P62" s="80">
        <v>10</v>
      </c>
      <c r="Q62" s="51">
        <f t="shared" si="0"/>
        <v>9.5</v>
      </c>
      <c r="R62" s="52" t="str">
        <f t="shared" si="3"/>
        <v>A+</v>
      </c>
      <c r="S62" s="53" t="str">
        <f t="shared" si="1"/>
        <v>Giỏi</v>
      </c>
      <c r="T62" s="41" t="str">
        <f t="shared" si="4"/>
        <v/>
      </c>
      <c r="U62" s="41" t="s">
        <v>337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250</v>
      </c>
      <c r="D63" s="46" t="s">
        <v>251</v>
      </c>
      <c r="E63" s="47" t="s">
        <v>252</v>
      </c>
      <c r="F63" s="48" t="s">
        <v>253</v>
      </c>
      <c r="G63" s="45" t="s">
        <v>53</v>
      </c>
      <c r="H63" s="83">
        <v>8</v>
      </c>
      <c r="I63" s="49">
        <v>6</v>
      </c>
      <c r="J63" s="49">
        <v>8</v>
      </c>
      <c r="K63" s="49" t="s">
        <v>36</v>
      </c>
      <c r="L63" s="54"/>
      <c r="M63" s="54"/>
      <c r="N63" s="54"/>
      <c r="O63" s="54"/>
      <c r="P63" s="80">
        <v>8</v>
      </c>
      <c r="Q63" s="51">
        <f t="shared" si="0"/>
        <v>7.8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337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254</v>
      </c>
      <c r="D64" s="46" t="s">
        <v>255</v>
      </c>
      <c r="E64" s="47" t="s">
        <v>256</v>
      </c>
      <c r="F64" s="48" t="s">
        <v>257</v>
      </c>
      <c r="G64" s="45" t="s">
        <v>102</v>
      </c>
      <c r="H64" s="83">
        <v>9</v>
      </c>
      <c r="I64" s="49">
        <v>8</v>
      </c>
      <c r="J64" s="49">
        <v>6</v>
      </c>
      <c r="K64" s="49" t="s">
        <v>36</v>
      </c>
      <c r="L64" s="54"/>
      <c r="M64" s="54"/>
      <c r="N64" s="54"/>
      <c r="O64" s="54"/>
      <c r="P64" s="80">
        <v>5</v>
      </c>
      <c r="Q64" s="51">
        <f t="shared" si="0"/>
        <v>5.8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337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2:40" ht="18.75" customHeight="1" x14ac:dyDescent="0.25">
      <c r="B65" s="44">
        <v>57</v>
      </c>
      <c r="C65" s="45" t="s">
        <v>258</v>
      </c>
      <c r="D65" s="46" t="s">
        <v>231</v>
      </c>
      <c r="E65" s="47" t="s">
        <v>256</v>
      </c>
      <c r="F65" s="48" t="s">
        <v>259</v>
      </c>
      <c r="G65" s="45" t="s">
        <v>53</v>
      </c>
      <c r="H65" s="83">
        <v>5</v>
      </c>
      <c r="I65" s="49">
        <v>4</v>
      </c>
      <c r="J65" s="49">
        <v>2</v>
      </c>
      <c r="K65" s="49" t="s">
        <v>36</v>
      </c>
      <c r="L65" s="54"/>
      <c r="M65" s="54"/>
      <c r="N65" s="54"/>
      <c r="O65" s="54"/>
      <c r="P65" s="80">
        <v>2</v>
      </c>
      <c r="Q65" s="51">
        <f t="shared" si="0"/>
        <v>2.5</v>
      </c>
      <c r="R65" s="52" t="str">
        <f t="shared" si="3"/>
        <v>F</v>
      </c>
      <c r="S65" s="53" t="str">
        <f t="shared" si="1"/>
        <v>Kém</v>
      </c>
      <c r="T65" s="41" t="str">
        <f t="shared" si="4"/>
        <v/>
      </c>
      <c r="U65" s="41" t="s">
        <v>337</v>
      </c>
      <c r="V65" s="71"/>
      <c r="W65" s="4"/>
      <c r="X65" s="43" t="str">
        <f t="shared" si="2"/>
        <v>Học lại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2:40" ht="18.75" customHeight="1" x14ac:dyDescent="0.25">
      <c r="B66" s="44">
        <v>58</v>
      </c>
      <c r="C66" s="45" t="s">
        <v>260</v>
      </c>
      <c r="D66" s="46" t="s">
        <v>261</v>
      </c>
      <c r="E66" s="47" t="s">
        <v>262</v>
      </c>
      <c r="F66" s="48" t="s">
        <v>263</v>
      </c>
      <c r="G66" s="45" t="s">
        <v>53</v>
      </c>
      <c r="H66" s="83">
        <v>9</v>
      </c>
      <c r="I66" s="49">
        <v>6</v>
      </c>
      <c r="J66" s="49">
        <v>9</v>
      </c>
      <c r="K66" s="49" t="s">
        <v>36</v>
      </c>
      <c r="L66" s="54"/>
      <c r="M66" s="54"/>
      <c r="N66" s="54"/>
      <c r="O66" s="54"/>
      <c r="P66" s="80">
        <v>6</v>
      </c>
      <c r="Q66" s="51">
        <f t="shared" si="0"/>
        <v>6.6</v>
      </c>
      <c r="R66" s="52" t="str">
        <f t="shared" si="3"/>
        <v>C+</v>
      </c>
      <c r="S66" s="53" t="str">
        <f t="shared" si="1"/>
        <v>Trung bình</v>
      </c>
      <c r="T66" s="41" t="str">
        <f t="shared" si="4"/>
        <v/>
      </c>
      <c r="U66" s="41" t="s">
        <v>337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2:40" ht="18.75" customHeight="1" x14ac:dyDescent="0.25">
      <c r="B67" s="44">
        <v>59</v>
      </c>
      <c r="C67" s="45" t="s">
        <v>264</v>
      </c>
      <c r="D67" s="46" t="s">
        <v>265</v>
      </c>
      <c r="E67" s="47" t="s">
        <v>266</v>
      </c>
      <c r="F67" s="48" t="s">
        <v>267</v>
      </c>
      <c r="G67" s="45" t="s">
        <v>57</v>
      </c>
      <c r="H67" s="83">
        <v>9</v>
      </c>
      <c r="I67" s="49">
        <v>7</v>
      </c>
      <c r="J67" s="49">
        <v>6</v>
      </c>
      <c r="K67" s="49" t="s">
        <v>36</v>
      </c>
      <c r="L67" s="54"/>
      <c r="M67" s="54"/>
      <c r="N67" s="54"/>
      <c r="O67" s="54"/>
      <c r="P67" s="80">
        <v>4</v>
      </c>
      <c r="Q67" s="51">
        <f t="shared" si="0"/>
        <v>5</v>
      </c>
      <c r="R67" s="52" t="str">
        <f t="shared" si="3"/>
        <v>D+</v>
      </c>
      <c r="S67" s="53" t="str">
        <f t="shared" si="1"/>
        <v>Trung bình yếu</v>
      </c>
      <c r="T67" s="41" t="str">
        <f t="shared" si="4"/>
        <v/>
      </c>
      <c r="U67" s="41" t="s">
        <v>337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2:40" ht="18.75" customHeight="1" x14ac:dyDescent="0.25">
      <c r="B68" s="44">
        <v>60</v>
      </c>
      <c r="C68" s="45" t="s">
        <v>268</v>
      </c>
      <c r="D68" s="46" t="s">
        <v>269</v>
      </c>
      <c r="E68" s="47" t="s">
        <v>270</v>
      </c>
      <c r="F68" s="48" t="s">
        <v>271</v>
      </c>
      <c r="G68" s="45" t="s">
        <v>57</v>
      </c>
      <c r="H68" s="83">
        <v>8</v>
      </c>
      <c r="I68" s="49">
        <v>7</v>
      </c>
      <c r="J68" s="49">
        <v>7</v>
      </c>
      <c r="K68" s="49" t="s">
        <v>36</v>
      </c>
      <c r="L68" s="54"/>
      <c r="M68" s="54"/>
      <c r="N68" s="54"/>
      <c r="O68" s="54"/>
      <c r="P68" s="80">
        <v>6</v>
      </c>
      <c r="Q68" s="51">
        <f t="shared" si="0"/>
        <v>6.4</v>
      </c>
      <c r="R68" s="52" t="str">
        <f t="shared" si="3"/>
        <v>C</v>
      </c>
      <c r="S68" s="53" t="str">
        <f t="shared" si="1"/>
        <v>Trung bình</v>
      </c>
      <c r="T68" s="41" t="str">
        <f t="shared" si="4"/>
        <v/>
      </c>
      <c r="U68" s="41" t="s">
        <v>337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2:40" ht="18.75" customHeight="1" x14ac:dyDescent="0.25">
      <c r="B69" s="44">
        <v>61</v>
      </c>
      <c r="C69" s="45" t="s">
        <v>272</v>
      </c>
      <c r="D69" s="46" t="s">
        <v>273</v>
      </c>
      <c r="E69" s="47" t="s">
        <v>274</v>
      </c>
      <c r="F69" s="48" t="s">
        <v>275</v>
      </c>
      <c r="G69" s="45" t="s">
        <v>69</v>
      </c>
      <c r="H69" s="83">
        <v>8</v>
      </c>
      <c r="I69" s="49">
        <v>6</v>
      </c>
      <c r="J69" s="49">
        <v>7</v>
      </c>
      <c r="K69" s="49" t="s">
        <v>36</v>
      </c>
      <c r="L69" s="54"/>
      <c r="M69" s="54"/>
      <c r="N69" s="54"/>
      <c r="O69" s="54"/>
      <c r="P69" s="80">
        <v>2</v>
      </c>
      <c r="Q69" s="51">
        <f t="shared" si="0"/>
        <v>3.5</v>
      </c>
      <c r="R69" s="52" t="str">
        <f t="shared" si="3"/>
        <v>F</v>
      </c>
      <c r="S69" s="53" t="str">
        <f t="shared" si="1"/>
        <v>Kém</v>
      </c>
      <c r="T69" s="41" t="str">
        <f t="shared" si="4"/>
        <v/>
      </c>
      <c r="U69" s="41" t="s">
        <v>337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2:40" ht="18.75" customHeight="1" x14ac:dyDescent="0.25">
      <c r="B70" s="44">
        <v>62</v>
      </c>
      <c r="C70" s="45" t="s">
        <v>276</v>
      </c>
      <c r="D70" s="46" t="s">
        <v>277</v>
      </c>
      <c r="E70" s="47" t="s">
        <v>278</v>
      </c>
      <c r="F70" s="48" t="s">
        <v>279</v>
      </c>
      <c r="G70" s="45" t="s">
        <v>78</v>
      </c>
      <c r="H70" s="83">
        <v>8</v>
      </c>
      <c r="I70" s="49">
        <v>6</v>
      </c>
      <c r="J70" s="49">
        <v>7</v>
      </c>
      <c r="K70" s="49" t="s">
        <v>36</v>
      </c>
      <c r="L70" s="54"/>
      <c r="M70" s="54"/>
      <c r="N70" s="54"/>
      <c r="O70" s="54"/>
      <c r="P70" s="80">
        <v>3</v>
      </c>
      <c r="Q70" s="51">
        <f t="shared" si="0"/>
        <v>4.2</v>
      </c>
      <c r="R70" s="52" t="str">
        <f t="shared" si="3"/>
        <v>D</v>
      </c>
      <c r="S70" s="53" t="str">
        <f t="shared" si="1"/>
        <v>Trung bình yếu</v>
      </c>
      <c r="T70" s="41" t="str">
        <f t="shared" si="4"/>
        <v/>
      </c>
      <c r="U70" s="41" t="s">
        <v>337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2:40" ht="18.75" customHeight="1" x14ac:dyDescent="0.25">
      <c r="B71" s="44">
        <v>63</v>
      </c>
      <c r="C71" s="45" t="s">
        <v>280</v>
      </c>
      <c r="D71" s="46" t="s">
        <v>281</v>
      </c>
      <c r="E71" s="47" t="s">
        <v>282</v>
      </c>
      <c r="F71" s="48" t="s">
        <v>283</v>
      </c>
      <c r="G71" s="45" t="s">
        <v>91</v>
      </c>
      <c r="H71" s="83">
        <v>9</v>
      </c>
      <c r="I71" s="49">
        <v>6</v>
      </c>
      <c r="J71" s="49">
        <v>8</v>
      </c>
      <c r="K71" s="49" t="s">
        <v>36</v>
      </c>
      <c r="L71" s="54"/>
      <c r="M71" s="54"/>
      <c r="N71" s="54"/>
      <c r="O71" s="54"/>
      <c r="P71" s="80">
        <v>3</v>
      </c>
      <c r="Q71" s="51">
        <f t="shared" si="0"/>
        <v>4.4000000000000004</v>
      </c>
      <c r="R71" s="52" t="str">
        <f t="shared" si="3"/>
        <v>D</v>
      </c>
      <c r="S71" s="53" t="str">
        <f t="shared" si="1"/>
        <v>Trung bình yếu</v>
      </c>
      <c r="T71" s="41" t="str">
        <f t="shared" si="4"/>
        <v/>
      </c>
      <c r="U71" s="41" t="s">
        <v>337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2:40" ht="18.75" customHeight="1" x14ac:dyDescent="0.25">
      <c r="B72" s="44">
        <v>64</v>
      </c>
      <c r="C72" s="45" t="s">
        <v>284</v>
      </c>
      <c r="D72" s="46" t="s">
        <v>285</v>
      </c>
      <c r="E72" s="47" t="s">
        <v>286</v>
      </c>
      <c r="F72" s="48" t="s">
        <v>287</v>
      </c>
      <c r="G72" s="45" t="s">
        <v>102</v>
      </c>
      <c r="H72" s="83">
        <v>9</v>
      </c>
      <c r="I72" s="49">
        <v>7</v>
      </c>
      <c r="J72" s="49">
        <v>8</v>
      </c>
      <c r="K72" s="49" t="s">
        <v>36</v>
      </c>
      <c r="L72" s="54"/>
      <c r="M72" s="54"/>
      <c r="N72" s="54"/>
      <c r="O72" s="54"/>
      <c r="P72" s="80">
        <v>3</v>
      </c>
      <c r="Q72" s="51">
        <f t="shared" si="0"/>
        <v>4.5</v>
      </c>
      <c r="R72" s="52" t="str">
        <f t="shared" si="3"/>
        <v>D</v>
      </c>
      <c r="S72" s="53" t="str">
        <f t="shared" si="1"/>
        <v>Trung bình yếu</v>
      </c>
      <c r="T72" s="41" t="str">
        <f t="shared" si="4"/>
        <v/>
      </c>
      <c r="U72" s="41" t="s">
        <v>337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2:40" ht="18.75" customHeight="1" x14ac:dyDescent="0.25">
      <c r="B73" s="44">
        <v>65</v>
      </c>
      <c r="C73" s="45" t="s">
        <v>288</v>
      </c>
      <c r="D73" s="46" t="s">
        <v>289</v>
      </c>
      <c r="E73" s="47" t="s">
        <v>286</v>
      </c>
      <c r="F73" s="48" t="s">
        <v>290</v>
      </c>
      <c r="G73" s="45" t="s">
        <v>53</v>
      </c>
      <c r="H73" s="83">
        <v>9</v>
      </c>
      <c r="I73" s="49">
        <v>6</v>
      </c>
      <c r="J73" s="49">
        <v>7</v>
      </c>
      <c r="K73" s="49" t="s">
        <v>36</v>
      </c>
      <c r="L73" s="54"/>
      <c r="M73" s="54"/>
      <c r="N73" s="54"/>
      <c r="O73" s="54"/>
      <c r="P73" s="80">
        <v>3</v>
      </c>
      <c r="Q73" s="51">
        <f t="shared" ref="Q73:Q84" si="5">ROUND(SUMPRODUCT(H73:P73,$H$8:$P$8)/100,1)</f>
        <v>4.3</v>
      </c>
      <c r="R73" s="52" t="str">
        <f t="shared" si="3"/>
        <v>D</v>
      </c>
      <c r="S73" s="53" t="str">
        <f t="shared" si="1"/>
        <v>Trung bình yếu</v>
      </c>
      <c r="T73" s="41" t="str">
        <f t="shared" si="4"/>
        <v/>
      </c>
      <c r="U73" s="41" t="s">
        <v>337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2:40" ht="18.75" customHeight="1" x14ac:dyDescent="0.25">
      <c r="B74" s="44">
        <v>66</v>
      </c>
      <c r="C74" s="45" t="s">
        <v>291</v>
      </c>
      <c r="D74" s="46" t="s">
        <v>148</v>
      </c>
      <c r="E74" s="47" t="s">
        <v>292</v>
      </c>
      <c r="F74" s="48" t="s">
        <v>293</v>
      </c>
      <c r="G74" s="45" t="s">
        <v>91</v>
      </c>
      <c r="H74" s="83">
        <v>9</v>
      </c>
      <c r="I74" s="49">
        <v>6</v>
      </c>
      <c r="J74" s="49">
        <v>8</v>
      </c>
      <c r="K74" s="49" t="s">
        <v>36</v>
      </c>
      <c r="L74" s="54"/>
      <c r="M74" s="54"/>
      <c r="N74" s="54"/>
      <c r="O74" s="54"/>
      <c r="P74" s="80">
        <v>3</v>
      </c>
      <c r="Q74" s="51">
        <f t="shared" si="5"/>
        <v>4.4000000000000004</v>
      </c>
      <c r="R74" s="52" t="str">
        <f t="shared" si="3"/>
        <v>D</v>
      </c>
      <c r="S74" s="53" t="str">
        <f t="shared" si="1"/>
        <v>Trung bình yếu</v>
      </c>
      <c r="T74" s="41" t="str">
        <f t="shared" si="4"/>
        <v/>
      </c>
      <c r="U74" s="41" t="s">
        <v>337</v>
      </c>
      <c r="V74" s="71"/>
      <c r="W74" s="4"/>
      <c r="X74" s="43" t="str">
        <f t="shared" ref="X74:X85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2:40" ht="18.75" customHeight="1" x14ac:dyDescent="0.25">
      <c r="B75" s="44">
        <v>67</v>
      </c>
      <c r="C75" s="45" t="s">
        <v>294</v>
      </c>
      <c r="D75" s="46" t="s">
        <v>295</v>
      </c>
      <c r="E75" s="47" t="s">
        <v>296</v>
      </c>
      <c r="F75" s="48" t="s">
        <v>297</v>
      </c>
      <c r="G75" s="45" t="s">
        <v>298</v>
      </c>
      <c r="H75" s="83">
        <v>7</v>
      </c>
      <c r="I75" s="49">
        <v>5</v>
      </c>
      <c r="J75" s="49">
        <v>9</v>
      </c>
      <c r="K75" s="49" t="s">
        <v>36</v>
      </c>
      <c r="L75" s="54"/>
      <c r="M75" s="54"/>
      <c r="N75" s="54"/>
      <c r="O75" s="54"/>
      <c r="P75" s="80">
        <v>5</v>
      </c>
      <c r="Q75" s="51">
        <f t="shared" si="5"/>
        <v>5.6</v>
      </c>
      <c r="R75" s="52" t="str">
        <f t="shared" si="3"/>
        <v>C</v>
      </c>
      <c r="S75" s="53" t="str">
        <f t="shared" si="1"/>
        <v>Trung bình</v>
      </c>
      <c r="T75" s="41" t="str">
        <f t="shared" ref="T75:T85" si="7">+IF(OR($H75=0,$I75=0,$J75=0,$K75=0),"Không đủ ĐKDT",IF(AND(P75=0,Q75&gt;=4),"Không đạt",""))</f>
        <v/>
      </c>
      <c r="U75" s="41" t="s">
        <v>337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2:40" ht="18.75" customHeight="1" x14ac:dyDescent="0.25">
      <c r="B76" s="44">
        <v>68</v>
      </c>
      <c r="C76" s="45" t="s">
        <v>299</v>
      </c>
      <c r="D76" s="46" t="s">
        <v>300</v>
      </c>
      <c r="E76" s="47" t="s">
        <v>301</v>
      </c>
      <c r="F76" s="48" t="s">
        <v>302</v>
      </c>
      <c r="G76" s="45" t="s">
        <v>65</v>
      </c>
      <c r="H76" s="83">
        <v>8</v>
      </c>
      <c r="I76" s="49">
        <v>6</v>
      </c>
      <c r="J76" s="49">
        <v>7</v>
      </c>
      <c r="K76" s="49" t="s">
        <v>36</v>
      </c>
      <c r="L76" s="54"/>
      <c r="M76" s="54"/>
      <c r="N76" s="54"/>
      <c r="O76" s="54"/>
      <c r="P76" s="80">
        <v>5</v>
      </c>
      <c r="Q76" s="51">
        <f t="shared" si="5"/>
        <v>5.6</v>
      </c>
      <c r="R76" s="52" t="str">
        <f t="shared" si="3"/>
        <v>C</v>
      </c>
      <c r="S76" s="53" t="str">
        <f t="shared" si="1"/>
        <v>Trung bình</v>
      </c>
      <c r="T76" s="41" t="str">
        <f t="shared" si="7"/>
        <v/>
      </c>
      <c r="U76" s="41" t="s">
        <v>337</v>
      </c>
      <c r="V76" s="71"/>
      <c r="W76" s="4"/>
      <c r="X76" s="43" t="str">
        <f t="shared" si="6"/>
        <v>Đạt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2:40" ht="18.75" customHeight="1" x14ac:dyDescent="0.25">
      <c r="B77" s="44">
        <v>69</v>
      </c>
      <c r="C77" s="45" t="s">
        <v>303</v>
      </c>
      <c r="D77" s="46" t="s">
        <v>304</v>
      </c>
      <c r="E77" s="47" t="s">
        <v>305</v>
      </c>
      <c r="F77" s="48" t="s">
        <v>306</v>
      </c>
      <c r="G77" s="45" t="s">
        <v>69</v>
      </c>
      <c r="H77" s="83">
        <v>9</v>
      </c>
      <c r="I77" s="49">
        <v>6</v>
      </c>
      <c r="J77" s="49">
        <v>7</v>
      </c>
      <c r="K77" s="49" t="s">
        <v>36</v>
      </c>
      <c r="L77" s="54"/>
      <c r="M77" s="54"/>
      <c r="N77" s="54"/>
      <c r="O77" s="54"/>
      <c r="P77" s="80">
        <v>4</v>
      </c>
      <c r="Q77" s="51">
        <f t="shared" si="5"/>
        <v>5</v>
      </c>
      <c r="R77" s="52" t="str">
        <f t="shared" si="3"/>
        <v>D+</v>
      </c>
      <c r="S77" s="53" t="str">
        <f t="shared" si="1"/>
        <v>Trung bình yếu</v>
      </c>
      <c r="T77" s="41" t="str">
        <f t="shared" si="7"/>
        <v/>
      </c>
      <c r="U77" s="41" t="s">
        <v>337</v>
      </c>
      <c r="V77" s="71"/>
      <c r="W77" s="4"/>
      <c r="X77" s="43" t="str">
        <f t="shared" si="6"/>
        <v>Đạt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2:40" ht="18.75" customHeight="1" x14ac:dyDescent="0.25">
      <c r="B78" s="44">
        <v>70</v>
      </c>
      <c r="C78" s="45" t="s">
        <v>307</v>
      </c>
      <c r="D78" s="46" t="s">
        <v>227</v>
      </c>
      <c r="E78" s="47" t="s">
        <v>308</v>
      </c>
      <c r="F78" s="48" t="s">
        <v>309</v>
      </c>
      <c r="G78" s="45" t="s">
        <v>65</v>
      </c>
      <c r="H78" s="83">
        <v>8</v>
      </c>
      <c r="I78" s="49">
        <v>7</v>
      </c>
      <c r="J78" s="49">
        <v>7</v>
      </c>
      <c r="K78" s="49" t="s">
        <v>36</v>
      </c>
      <c r="L78" s="54"/>
      <c r="M78" s="54"/>
      <c r="N78" s="54"/>
      <c r="O78" s="54"/>
      <c r="P78" s="80">
        <v>3</v>
      </c>
      <c r="Q78" s="51">
        <f t="shared" si="5"/>
        <v>4.3</v>
      </c>
      <c r="R78" s="52" t="str">
        <f t="shared" si="3"/>
        <v>D</v>
      </c>
      <c r="S78" s="53" t="str">
        <f t="shared" si="1"/>
        <v>Trung bình yếu</v>
      </c>
      <c r="T78" s="41" t="str">
        <f t="shared" si="7"/>
        <v/>
      </c>
      <c r="U78" s="41" t="s">
        <v>337</v>
      </c>
      <c r="V78" s="71"/>
      <c r="W78" s="4"/>
      <c r="X78" s="43" t="str">
        <f t="shared" si="6"/>
        <v>Đạt</v>
      </c>
      <c r="Y78" s="4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61"/>
    </row>
    <row r="79" spans="2:40" ht="18.75" customHeight="1" x14ac:dyDescent="0.25">
      <c r="B79" s="44">
        <v>71</v>
      </c>
      <c r="C79" s="45" t="s">
        <v>310</v>
      </c>
      <c r="D79" s="46" t="s">
        <v>311</v>
      </c>
      <c r="E79" s="47" t="s">
        <v>308</v>
      </c>
      <c r="F79" s="48" t="s">
        <v>312</v>
      </c>
      <c r="G79" s="45" t="s">
        <v>69</v>
      </c>
      <c r="H79" s="83">
        <v>8</v>
      </c>
      <c r="I79" s="49">
        <v>7</v>
      </c>
      <c r="J79" s="49">
        <v>6</v>
      </c>
      <c r="K79" s="49" t="s">
        <v>36</v>
      </c>
      <c r="L79" s="54"/>
      <c r="M79" s="54"/>
      <c r="N79" s="54"/>
      <c r="O79" s="54"/>
      <c r="P79" s="80">
        <v>7</v>
      </c>
      <c r="Q79" s="51">
        <f t="shared" si="5"/>
        <v>7</v>
      </c>
      <c r="R79" s="52" t="str">
        <f t="shared" si="3"/>
        <v>B</v>
      </c>
      <c r="S79" s="53" t="str">
        <f t="shared" si="1"/>
        <v>Khá</v>
      </c>
      <c r="T79" s="41" t="str">
        <f t="shared" si="7"/>
        <v/>
      </c>
      <c r="U79" s="41" t="s">
        <v>337</v>
      </c>
      <c r="V79" s="71"/>
      <c r="W79" s="4"/>
      <c r="X79" s="43" t="str">
        <f t="shared" si="6"/>
        <v>Đạt</v>
      </c>
      <c r="Y79" s="4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61"/>
    </row>
    <row r="80" spans="2:40" ht="18.75" customHeight="1" x14ac:dyDescent="0.25">
      <c r="B80" s="44">
        <v>72</v>
      </c>
      <c r="C80" s="45" t="s">
        <v>313</v>
      </c>
      <c r="D80" s="46" t="s">
        <v>314</v>
      </c>
      <c r="E80" s="47" t="s">
        <v>315</v>
      </c>
      <c r="F80" s="48" t="s">
        <v>316</v>
      </c>
      <c r="G80" s="45" t="s">
        <v>78</v>
      </c>
      <c r="H80" s="83">
        <v>8</v>
      </c>
      <c r="I80" s="49">
        <v>6</v>
      </c>
      <c r="J80" s="49">
        <v>8</v>
      </c>
      <c r="K80" s="49" t="s">
        <v>36</v>
      </c>
      <c r="L80" s="54"/>
      <c r="M80" s="54"/>
      <c r="N80" s="54"/>
      <c r="O80" s="54"/>
      <c r="P80" s="80">
        <v>4</v>
      </c>
      <c r="Q80" s="51">
        <f t="shared" si="5"/>
        <v>5</v>
      </c>
      <c r="R80" s="52" t="str">
        <f t="shared" si="3"/>
        <v>D+</v>
      </c>
      <c r="S80" s="53" t="str">
        <f t="shared" si="1"/>
        <v>Trung bình yếu</v>
      </c>
      <c r="T80" s="41" t="str">
        <f t="shared" si="7"/>
        <v/>
      </c>
      <c r="U80" s="41" t="s">
        <v>337</v>
      </c>
      <c r="V80" s="71"/>
      <c r="W80" s="4"/>
      <c r="X80" s="43" t="str">
        <f t="shared" si="6"/>
        <v>Đạt</v>
      </c>
      <c r="Y80" s="4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61"/>
    </row>
    <row r="81" spans="1:40" ht="18.75" customHeight="1" x14ac:dyDescent="0.25">
      <c r="B81" s="44">
        <v>73</v>
      </c>
      <c r="C81" s="45" t="s">
        <v>317</v>
      </c>
      <c r="D81" s="46" t="s">
        <v>318</v>
      </c>
      <c r="E81" s="47" t="s">
        <v>315</v>
      </c>
      <c r="F81" s="48" t="s">
        <v>319</v>
      </c>
      <c r="G81" s="45" t="s">
        <v>298</v>
      </c>
      <c r="H81" s="83">
        <v>8</v>
      </c>
      <c r="I81" s="49">
        <v>6</v>
      </c>
      <c r="J81" s="49">
        <v>9</v>
      </c>
      <c r="K81" s="49" t="s">
        <v>36</v>
      </c>
      <c r="L81" s="54"/>
      <c r="M81" s="54"/>
      <c r="N81" s="54"/>
      <c r="O81" s="54"/>
      <c r="P81" s="80">
        <v>9</v>
      </c>
      <c r="Q81" s="51">
        <f t="shared" si="5"/>
        <v>8.6</v>
      </c>
      <c r="R81" s="52" t="str">
        <f t="shared" si="3"/>
        <v>A</v>
      </c>
      <c r="S81" s="53" t="str">
        <f t="shared" si="1"/>
        <v>Giỏi</v>
      </c>
      <c r="T81" s="41" t="str">
        <f t="shared" si="7"/>
        <v/>
      </c>
      <c r="U81" s="41" t="s">
        <v>337</v>
      </c>
      <c r="V81" s="71"/>
      <c r="W81" s="4"/>
      <c r="X81" s="43" t="str">
        <f t="shared" si="6"/>
        <v>Đạt</v>
      </c>
      <c r="Y81" s="4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61"/>
    </row>
    <row r="82" spans="1:40" ht="18.75" customHeight="1" x14ac:dyDescent="0.25">
      <c r="B82" s="44">
        <v>74</v>
      </c>
      <c r="C82" s="45" t="s">
        <v>320</v>
      </c>
      <c r="D82" s="46" t="s">
        <v>321</v>
      </c>
      <c r="E82" s="47" t="s">
        <v>322</v>
      </c>
      <c r="F82" s="48" t="s">
        <v>323</v>
      </c>
      <c r="G82" s="45" t="s">
        <v>102</v>
      </c>
      <c r="H82" s="83">
        <v>8</v>
      </c>
      <c r="I82" s="49">
        <v>7</v>
      </c>
      <c r="J82" s="49">
        <v>7</v>
      </c>
      <c r="K82" s="49" t="s">
        <v>36</v>
      </c>
      <c r="L82" s="54"/>
      <c r="M82" s="54"/>
      <c r="N82" s="54"/>
      <c r="O82" s="54"/>
      <c r="P82" s="80">
        <v>3</v>
      </c>
      <c r="Q82" s="51">
        <f t="shared" si="5"/>
        <v>4.3</v>
      </c>
      <c r="R82" s="52" t="str">
        <f t="shared" si="3"/>
        <v>D</v>
      </c>
      <c r="S82" s="53" t="str">
        <f t="shared" si="1"/>
        <v>Trung bình yếu</v>
      </c>
      <c r="T82" s="41" t="str">
        <f t="shared" si="7"/>
        <v/>
      </c>
      <c r="U82" s="41" t="s">
        <v>337</v>
      </c>
      <c r="V82" s="71"/>
      <c r="W82" s="4"/>
      <c r="X82" s="43" t="str">
        <f t="shared" si="6"/>
        <v>Đạt</v>
      </c>
      <c r="Y82" s="4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61"/>
    </row>
    <row r="83" spans="1:40" ht="18.75" customHeight="1" x14ac:dyDescent="0.25">
      <c r="B83" s="44">
        <v>75</v>
      </c>
      <c r="C83" s="45" t="s">
        <v>324</v>
      </c>
      <c r="D83" s="46" t="s">
        <v>325</v>
      </c>
      <c r="E83" s="47" t="s">
        <v>322</v>
      </c>
      <c r="F83" s="48" t="s">
        <v>326</v>
      </c>
      <c r="G83" s="45" t="s">
        <v>53</v>
      </c>
      <c r="H83" s="83">
        <v>9</v>
      </c>
      <c r="I83" s="49">
        <v>6</v>
      </c>
      <c r="J83" s="49">
        <v>8</v>
      </c>
      <c r="K83" s="49" t="s">
        <v>36</v>
      </c>
      <c r="L83" s="54"/>
      <c r="M83" s="54"/>
      <c r="N83" s="54"/>
      <c r="O83" s="54"/>
      <c r="P83" s="80">
        <v>3</v>
      </c>
      <c r="Q83" s="51">
        <f t="shared" si="5"/>
        <v>4.4000000000000004</v>
      </c>
      <c r="R83" s="52" t="str">
        <f t="shared" si="3"/>
        <v>D</v>
      </c>
      <c r="S83" s="53" t="str">
        <f t="shared" si="1"/>
        <v>Trung bình yếu</v>
      </c>
      <c r="T83" s="41" t="str">
        <f t="shared" si="7"/>
        <v/>
      </c>
      <c r="U83" s="41" t="s">
        <v>337</v>
      </c>
      <c r="V83" s="71"/>
      <c r="W83" s="4"/>
      <c r="X83" s="43" t="str">
        <f t="shared" si="6"/>
        <v>Đạt</v>
      </c>
      <c r="Y83" s="4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61"/>
    </row>
    <row r="84" spans="1:40" ht="18.75" customHeight="1" x14ac:dyDescent="0.25">
      <c r="B84" s="44">
        <v>76</v>
      </c>
      <c r="C84" s="45" t="s">
        <v>327</v>
      </c>
      <c r="D84" s="46" t="s">
        <v>55</v>
      </c>
      <c r="E84" s="47" t="s">
        <v>328</v>
      </c>
      <c r="F84" s="48" t="s">
        <v>329</v>
      </c>
      <c r="G84" s="45" t="s">
        <v>65</v>
      </c>
      <c r="H84" s="83">
        <v>9</v>
      </c>
      <c r="I84" s="49">
        <v>7</v>
      </c>
      <c r="J84" s="49">
        <v>8</v>
      </c>
      <c r="K84" s="49" t="s">
        <v>36</v>
      </c>
      <c r="L84" s="54"/>
      <c r="M84" s="54"/>
      <c r="N84" s="54"/>
      <c r="O84" s="54"/>
      <c r="P84" s="80">
        <v>6</v>
      </c>
      <c r="Q84" s="51">
        <f t="shared" si="5"/>
        <v>6.6</v>
      </c>
      <c r="R84" s="52" t="str">
        <f t="shared" si="3"/>
        <v>C+</v>
      </c>
      <c r="S84" s="53" t="str">
        <f t="shared" si="1"/>
        <v>Trung bình</v>
      </c>
      <c r="T84" s="41" t="str">
        <f t="shared" si="7"/>
        <v/>
      </c>
      <c r="U84" s="41" t="s">
        <v>337</v>
      </c>
      <c r="V84" s="71"/>
      <c r="W84" s="4"/>
      <c r="X84" s="43" t="str">
        <f t="shared" si="6"/>
        <v>Đạt</v>
      </c>
      <c r="Y84" s="4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61"/>
    </row>
    <row r="85" spans="1:40" ht="18.75" customHeight="1" x14ac:dyDescent="0.25">
      <c r="B85" s="44">
        <v>77</v>
      </c>
      <c r="C85" s="45" t="s">
        <v>330</v>
      </c>
      <c r="D85" s="46" t="s">
        <v>331</v>
      </c>
      <c r="E85" s="47" t="s">
        <v>332</v>
      </c>
      <c r="F85" s="48" t="s">
        <v>333</v>
      </c>
      <c r="G85" s="45" t="s">
        <v>69</v>
      </c>
      <c r="H85" s="83">
        <v>9</v>
      </c>
      <c r="I85" s="49">
        <v>6</v>
      </c>
      <c r="J85" s="49">
        <v>7</v>
      </c>
      <c r="K85" s="49" t="s">
        <v>36</v>
      </c>
      <c r="L85" s="54"/>
      <c r="M85" s="54"/>
      <c r="N85" s="54"/>
      <c r="O85" s="54"/>
      <c r="P85" s="80">
        <v>3</v>
      </c>
      <c r="Q85" s="51">
        <f t="shared" ref="Q85" si="8">ROUND(SUMPRODUCT(H85:P85,$H$8:$P$8)/100,1)</f>
        <v>4.3</v>
      </c>
      <c r="R85" s="52" t="str">
        <f t="shared" si="3"/>
        <v>D</v>
      </c>
      <c r="S85" s="53" t="str">
        <f t="shared" si="1"/>
        <v>Trung bình yếu</v>
      </c>
      <c r="T85" s="41" t="str">
        <f t="shared" si="7"/>
        <v/>
      </c>
      <c r="U85" s="41" t="s">
        <v>337</v>
      </c>
      <c r="V85" s="71"/>
      <c r="W85" s="4"/>
      <c r="X85" s="43" t="str">
        <f t="shared" si="6"/>
        <v>Đạt</v>
      </c>
      <c r="Y85" s="4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61"/>
    </row>
    <row r="86" spans="1:40" ht="7.5" customHeight="1" x14ac:dyDescent="0.25">
      <c r="A86" s="61"/>
      <c r="B86" s="62"/>
      <c r="C86" s="63"/>
      <c r="D86" s="63"/>
      <c r="E86" s="64"/>
      <c r="F86" s="64"/>
      <c r="G86" s="64"/>
      <c r="H86" s="65"/>
      <c r="I86" s="66"/>
      <c r="J86" s="66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4"/>
    </row>
    <row r="87" spans="1:40" ht="16.5" x14ac:dyDescent="0.25">
      <c r="A87" s="61"/>
      <c r="B87" s="125" t="s">
        <v>37</v>
      </c>
      <c r="C87" s="125"/>
      <c r="D87" s="63"/>
      <c r="E87" s="64"/>
      <c r="F87" s="64"/>
      <c r="G87" s="64"/>
      <c r="H87" s="65"/>
      <c r="I87" s="66"/>
      <c r="J87" s="66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4"/>
    </row>
    <row r="88" spans="1:40" ht="16.5" customHeight="1" x14ac:dyDescent="0.25">
      <c r="A88" s="61"/>
      <c r="B88" s="68" t="s">
        <v>38</v>
      </c>
      <c r="C88" s="68"/>
      <c r="D88" s="69">
        <f>+$AA$7</f>
        <v>77</v>
      </c>
      <c r="E88" s="70" t="s">
        <v>39</v>
      </c>
      <c r="F88" s="70"/>
      <c r="G88" s="112" t="s">
        <v>40</v>
      </c>
      <c r="H88" s="112"/>
      <c r="I88" s="112"/>
      <c r="J88" s="112"/>
      <c r="K88" s="112"/>
      <c r="L88" s="112"/>
      <c r="M88" s="112"/>
      <c r="N88" s="112"/>
      <c r="O88" s="112"/>
      <c r="P88" s="71">
        <f>$AA$7 -COUNTIF($T$8:$T$233,"Vắng") -COUNTIF($T$8:$T$233,"Vắng có phép") - COUNTIF($T$8:$T$233,"Đình chỉ thi") - COUNTIF($T$8:$T$233,"Không đủ ĐKDT")</f>
        <v>76</v>
      </c>
      <c r="Q88" s="71"/>
      <c r="R88" s="72"/>
      <c r="S88" s="73"/>
      <c r="T88" s="73" t="s">
        <v>39</v>
      </c>
      <c r="U88" s="73"/>
      <c r="V88" s="73"/>
      <c r="W88" s="4"/>
    </row>
    <row r="89" spans="1:40" ht="16.5" customHeight="1" x14ac:dyDescent="0.25">
      <c r="A89" s="61"/>
      <c r="B89" s="68" t="s">
        <v>41</v>
      </c>
      <c r="C89" s="68"/>
      <c r="D89" s="69">
        <f>+$AL$7</f>
        <v>61</v>
      </c>
      <c r="E89" s="70" t="s">
        <v>39</v>
      </c>
      <c r="F89" s="70"/>
      <c r="G89" s="112" t="s">
        <v>42</v>
      </c>
      <c r="H89" s="112"/>
      <c r="I89" s="112"/>
      <c r="J89" s="112"/>
      <c r="K89" s="112"/>
      <c r="L89" s="112"/>
      <c r="M89" s="112"/>
      <c r="N89" s="112"/>
      <c r="O89" s="112"/>
      <c r="P89" s="74">
        <f>COUNTIF($T$8:$T$109,"Vắng")</f>
        <v>1</v>
      </c>
      <c r="Q89" s="74"/>
      <c r="R89" s="75"/>
      <c r="S89" s="73"/>
      <c r="T89" s="73" t="s">
        <v>39</v>
      </c>
      <c r="U89" s="73"/>
      <c r="V89" s="73"/>
      <c r="W89" s="4"/>
    </row>
    <row r="90" spans="1:40" ht="16.5" customHeight="1" x14ac:dyDescent="0.25">
      <c r="A90" s="61"/>
      <c r="B90" s="68" t="s">
        <v>43</v>
      </c>
      <c r="C90" s="68"/>
      <c r="D90" s="76">
        <f>COUNTIF(X9:X85,"Học lại")</f>
        <v>16</v>
      </c>
      <c r="E90" s="70" t="s">
        <v>39</v>
      </c>
      <c r="F90" s="70"/>
      <c r="G90" s="112" t="s">
        <v>44</v>
      </c>
      <c r="H90" s="112"/>
      <c r="I90" s="112"/>
      <c r="J90" s="112"/>
      <c r="K90" s="112"/>
      <c r="L90" s="112"/>
      <c r="M90" s="112"/>
      <c r="N90" s="112"/>
      <c r="O90" s="112"/>
      <c r="P90" s="71">
        <f>COUNTIF($T$8:$T$109,"Vắng có phép")</f>
        <v>0</v>
      </c>
      <c r="Q90" s="71"/>
      <c r="R90" s="72"/>
      <c r="S90" s="73"/>
      <c r="T90" s="73" t="s">
        <v>39</v>
      </c>
      <c r="U90" s="73"/>
      <c r="V90" s="73"/>
      <c r="W90" s="4"/>
    </row>
    <row r="91" spans="1:40" ht="3" customHeight="1" x14ac:dyDescent="0.25">
      <c r="A91" s="61"/>
      <c r="B91" s="62"/>
      <c r="C91" s="63"/>
      <c r="D91" s="63"/>
      <c r="E91" s="64"/>
      <c r="F91" s="64"/>
      <c r="G91" s="64"/>
      <c r="H91" s="65"/>
      <c r="I91" s="66"/>
      <c r="J91" s="66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4"/>
    </row>
    <row r="92" spans="1:40" x14ac:dyDescent="0.25">
      <c r="B92" s="77" t="s">
        <v>45</v>
      </c>
      <c r="C92" s="77"/>
      <c r="D92" s="78">
        <f>COUNTIF(X9:X85,"Thi lại")</f>
        <v>0</v>
      </c>
      <c r="E92" s="79" t="s">
        <v>39</v>
      </c>
      <c r="F92" s="4"/>
      <c r="G92" s="4"/>
      <c r="H92" s="4"/>
      <c r="I92" s="4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90"/>
      <c r="V92" s="90"/>
      <c r="W92" s="4"/>
    </row>
    <row r="93" spans="1:40" x14ac:dyDescent="0.25">
      <c r="B93" s="77"/>
      <c r="C93" s="77"/>
      <c r="D93" s="78"/>
      <c r="E93" s="79"/>
      <c r="F93" s="4"/>
      <c r="G93" s="4"/>
      <c r="H93" s="4"/>
      <c r="I93" s="4"/>
      <c r="J93" s="113" t="s">
        <v>1186</v>
      </c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90"/>
      <c r="V93" s="90"/>
      <c r="W93" s="4"/>
    </row>
  </sheetData>
  <sheetProtection formatCells="0" formatColumns="0" formatRows="0" insertColumns="0" insertRows="0" insertHyperlinks="0" deleteColumns="0" deleteRows="0" sort="0" autoFilter="0" pivotTables="0"/>
  <autoFilter ref="A7:AN85">
    <filterColumn colId="3" showButton="0"/>
  </autoFilter>
  <mergeCells count="43">
    <mergeCell ref="J92:T92"/>
    <mergeCell ref="J93:T93"/>
    <mergeCell ref="G90:O90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87:C87"/>
    <mergeCell ref="G88:O88"/>
    <mergeCell ref="G89:O89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P4:U4"/>
    <mergeCell ref="B1:G1"/>
    <mergeCell ref="B2:G2"/>
    <mergeCell ref="H1:U1"/>
    <mergeCell ref="H2:U2"/>
  </mergeCells>
  <conditionalFormatting sqref="H9:P85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85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85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90 Y3:AM7 Z2:AM2 Z9 X9:Y85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Nhom(5)</vt:lpstr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  <vt:lpstr>'Nhom(5)'!Print_Titles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2018-07-12T01:30:21Z</cp:lastPrinted>
  <dcterms:created xsi:type="dcterms:W3CDTF">2017-10-31T02:06:52Z</dcterms:created>
  <dcterms:modified xsi:type="dcterms:W3CDTF">2018-07-12T06:58:40Z</dcterms:modified>
</cp:coreProperties>
</file>