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240" yWindow="30" windowWidth="20100" windowHeight="7680" activeTab="2"/>
  </bookViews>
  <sheets>
    <sheet name="Nhom(15)" sheetId="15" r:id="rId1"/>
    <sheet name="Nhom(14)" sheetId="14" r:id="rId2"/>
    <sheet name="Nhom(13)" sheetId="13" r:id="rId3"/>
    <sheet name="Nhom(12)" sheetId="12" r:id="rId4"/>
    <sheet name="Nhom(11)" sheetId="11" r:id="rId5"/>
    <sheet name="Nhom(10)" sheetId="10" r:id="rId6"/>
    <sheet name="Nhom(9)" sheetId="9" r:id="rId7"/>
    <sheet name="Nhom(8)" sheetId="8" r:id="rId8"/>
    <sheet name="Nhom(7)" sheetId="7" r:id="rId9"/>
    <sheet name="Nhom(6)" sheetId="6" r:id="rId10"/>
    <sheet name="Nhom(5)" sheetId="5" r:id="rId11"/>
    <sheet name="Nhom(4)" sheetId="4" r:id="rId12"/>
    <sheet name="Nhom(3)" sheetId="3" r:id="rId13"/>
    <sheet name="Nhom(2)" sheetId="2" r:id="rId14"/>
    <sheet name="Nhom(1)" sheetId="1" r:id="rId15"/>
  </sheets>
  <definedNames>
    <definedName name="_xlnm._FilterDatabase" localSheetId="14" hidden="1">'Nhom(1)'!$A$7:$AN$71</definedName>
    <definedName name="_xlnm._FilterDatabase" localSheetId="5" hidden="1">'Nhom(10)'!$A$7:$AN$72</definedName>
    <definedName name="_xlnm._FilterDatabase" localSheetId="4" hidden="1">'Nhom(11)'!$A$7:$AN$70</definedName>
    <definedName name="_xlnm._FilterDatabase" localSheetId="3" hidden="1">'Nhom(12)'!$A$7:$AN$70</definedName>
    <definedName name="_xlnm._FilterDatabase" localSheetId="2" hidden="1">'Nhom(13)'!$A$7:$AN$71</definedName>
    <definedName name="_xlnm._FilterDatabase" localSheetId="1" hidden="1">'Nhom(14)'!$A$7:$AN$71</definedName>
    <definedName name="_xlnm._FilterDatabase" localSheetId="0" hidden="1">'Nhom(15)'!$A$7:$AN$43</definedName>
    <definedName name="_xlnm._FilterDatabase" localSheetId="13" hidden="1">'Nhom(2)'!$A$7:$AN$71</definedName>
    <definedName name="_xlnm._FilterDatabase" localSheetId="12" hidden="1">'Nhom(3)'!$A$7:$AN$70</definedName>
    <definedName name="_xlnm._FilterDatabase" localSheetId="11" hidden="1">'Nhom(4)'!$A$7:$AN$70</definedName>
    <definedName name="_xlnm._FilterDatabase" localSheetId="10" hidden="1">'Nhom(5)'!$A$7:$AN$70</definedName>
    <definedName name="_xlnm._FilterDatabase" localSheetId="9" hidden="1">'Nhom(6)'!$A$7:$AN$70</definedName>
    <definedName name="_xlnm._FilterDatabase" localSheetId="8" hidden="1">'Nhom(7)'!$A$7:$AN$70</definedName>
    <definedName name="_xlnm._FilterDatabase" localSheetId="7" hidden="1">'Nhom(8)'!$A$7:$AN$70</definedName>
    <definedName name="_xlnm._FilterDatabase" localSheetId="6" hidden="1">'Nhom(9)'!$A$7:$AN$70</definedName>
    <definedName name="_xlnm.Print_Titles" localSheetId="14">'Nhom(1)'!$3:$8</definedName>
    <definedName name="_xlnm.Print_Titles" localSheetId="5">'Nhom(10)'!$3:$8</definedName>
    <definedName name="_xlnm.Print_Titles" localSheetId="4">'Nhom(11)'!$3:$8</definedName>
    <definedName name="_xlnm.Print_Titles" localSheetId="3">'Nhom(12)'!$3:$8</definedName>
    <definedName name="_xlnm.Print_Titles" localSheetId="2">'Nhom(13)'!$3:$8</definedName>
    <definedName name="_xlnm.Print_Titles" localSheetId="1">'Nhom(14)'!$3:$8</definedName>
    <definedName name="_xlnm.Print_Titles" localSheetId="0">'Nhom(15)'!$3:$8</definedName>
    <definedName name="_xlnm.Print_Titles" localSheetId="13">'Nhom(2)'!$3:$8</definedName>
    <definedName name="_xlnm.Print_Titles" localSheetId="12">'Nhom(3)'!$3:$8</definedName>
    <definedName name="_xlnm.Print_Titles" localSheetId="11">'Nhom(4)'!$3:$8</definedName>
    <definedName name="_xlnm.Print_Titles" localSheetId="10">'Nhom(5)'!$3:$8</definedName>
    <definedName name="_xlnm.Print_Titles" localSheetId="9">'Nhom(6)'!$3:$8</definedName>
    <definedName name="_xlnm.Print_Titles" localSheetId="8">'Nhom(7)'!$3:$8</definedName>
    <definedName name="_xlnm.Print_Titles" localSheetId="7">'Nhom(8)'!$3:$8</definedName>
    <definedName name="_xlnm.Print_Titles" localSheetId="6">'Nhom(9)'!$3:$8</definedName>
  </definedNames>
  <calcPr calcId="162913"/>
</workbook>
</file>

<file path=xl/calcChain.xml><?xml version="1.0" encoding="utf-8"?>
<calcChain xmlns="http://schemas.openxmlformats.org/spreadsheetml/2006/main">
  <c r="P8" i="15" l="1"/>
  <c r="Q31" i="15" s="1"/>
  <c r="Z7" i="15"/>
  <c r="Y7" i="15"/>
  <c r="P8" i="14"/>
  <c r="Q18" i="14" s="1"/>
  <c r="Z7" i="14"/>
  <c r="Y7" i="14"/>
  <c r="P8" i="13"/>
  <c r="Q47" i="13" s="1"/>
  <c r="Z7" i="13"/>
  <c r="Y7" i="13"/>
  <c r="P8" i="12"/>
  <c r="Q30" i="12" s="1"/>
  <c r="T30" i="12" s="1"/>
  <c r="X30" i="12" s="1"/>
  <c r="Z7" i="12"/>
  <c r="Y7" i="12"/>
  <c r="P8" i="11"/>
  <c r="Q67" i="11" s="1"/>
  <c r="Z7" i="11"/>
  <c r="Y7" i="11"/>
  <c r="P8" i="10"/>
  <c r="Q38" i="10" s="1"/>
  <c r="Z7" i="10"/>
  <c r="Y7" i="10"/>
  <c r="P8" i="9"/>
  <c r="Z7" i="9"/>
  <c r="Y7" i="9"/>
  <c r="P8" i="8"/>
  <c r="Q22" i="8" s="1"/>
  <c r="T22" i="8" s="1"/>
  <c r="X22" i="8" s="1"/>
  <c r="Z7" i="8"/>
  <c r="Y7" i="8"/>
  <c r="P8" i="7"/>
  <c r="Q54" i="7" s="1"/>
  <c r="Z7" i="7"/>
  <c r="Y7" i="7"/>
  <c r="P8" i="6"/>
  <c r="Z7" i="6"/>
  <c r="Y7" i="6"/>
  <c r="P8" i="5"/>
  <c r="Q70" i="5" s="1"/>
  <c r="Z7" i="5"/>
  <c r="Y7" i="5"/>
  <c r="P8" i="4"/>
  <c r="Q58" i="4" s="1"/>
  <c r="Z7" i="4"/>
  <c r="Y7" i="4"/>
  <c r="P8" i="3"/>
  <c r="Q11" i="3" s="1"/>
  <c r="T11" i="3" s="1"/>
  <c r="X11" i="3" s="1"/>
  <c r="Z7" i="3"/>
  <c r="Y7" i="3"/>
  <c r="P8" i="2"/>
  <c r="Q58" i="2" s="1"/>
  <c r="Z7" i="2"/>
  <c r="Y7" i="2"/>
  <c r="Q31" i="9" l="1"/>
  <c r="S31" i="9" s="1"/>
  <c r="Q70" i="9"/>
  <c r="Q11" i="7"/>
  <c r="T11" i="7" s="1"/>
  <c r="X11" i="7" s="1"/>
  <c r="Q25" i="5"/>
  <c r="R25" i="5" s="1"/>
  <c r="Q58" i="7"/>
  <c r="T58" i="7" s="1"/>
  <c r="X58" i="7" s="1"/>
  <c r="Q10" i="5"/>
  <c r="S10" i="5" s="1"/>
  <c r="Q17" i="5"/>
  <c r="R17" i="5" s="1"/>
  <c r="Q16" i="8"/>
  <c r="R16" i="8" s="1"/>
  <c r="Q24" i="8"/>
  <c r="R24" i="8" s="1"/>
  <c r="Q19" i="7"/>
  <c r="T19" i="7" s="1"/>
  <c r="X19" i="7" s="1"/>
  <c r="Q18" i="10"/>
  <c r="T18" i="10" s="1"/>
  <c r="X18" i="10" s="1"/>
  <c r="Q9" i="11"/>
  <c r="T9" i="11" s="1"/>
  <c r="Q55" i="11"/>
  <c r="T55" i="11" s="1"/>
  <c r="X55" i="11" s="1"/>
  <c r="Q18" i="12"/>
  <c r="T18" i="12" s="1"/>
  <c r="X18" i="12" s="1"/>
  <c r="Q32" i="13"/>
  <c r="R32" i="13" s="1"/>
  <c r="Q26" i="7"/>
  <c r="S26" i="7" s="1"/>
  <c r="Q54" i="8"/>
  <c r="T54" i="8" s="1"/>
  <c r="X54" i="8" s="1"/>
  <c r="Q19" i="11"/>
  <c r="S19" i="11" s="1"/>
  <c r="Q59" i="13"/>
  <c r="T59" i="13" s="1"/>
  <c r="X59" i="13" s="1"/>
  <c r="Q44" i="7"/>
  <c r="T44" i="7" s="1"/>
  <c r="X44" i="7" s="1"/>
  <c r="Q29" i="11"/>
  <c r="S29" i="11" s="1"/>
  <c r="Q39" i="11"/>
  <c r="T39" i="11" s="1"/>
  <c r="X39" i="11" s="1"/>
  <c r="Q22" i="14"/>
  <c r="T22" i="14" s="1"/>
  <c r="X22" i="14" s="1"/>
  <c r="Q18" i="5"/>
  <c r="R18" i="5" s="1"/>
  <c r="Q30" i="5"/>
  <c r="S30" i="5" s="1"/>
  <c r="Q41" i="7"/>
  <c r="S41" i="7" s="1"/>
  <c r="Q19" i="8"/>
  <c r="S19" i="8" s="1"/>
  <c r="Q30" i="8"/>
  <c r="T30" i="8" s="1"/>
  <c r="X30" i="8" s="1"/>
  <c r="Q27" i="10"/>
  <c r="T27" i="10" s="1"/>
  <c r="X27" i="10" s="1"/>
  <c r="Q31" i="11"/>
  <c r="Q22" i="12"/>
  <c r="S22" i="12" s="1"/>
  <c r="Q16" i="13"/>
  <c r="R16" i="13" s="1"/>
  <c r="Q34" i="13"/>
  <c r="T34" i="13" s="1"/>
  <c r="X34" i="13" s="1"/>
  <c r="Q66" i="13"/>
  <c r="R66" i="13" s="1"/>
  <c r="Q10" i="14"/>
  <c r="T10" i="14" s="1"/>
  <c r="X10" i="14" s="1"/>
  <c r="Q20" i="8"/>
  <c r="R20" i="8" s="1"/>
  <c r="Q37" i="10"/>
  <c r="S37" i="10" s="1"/>
  <c r="Q39" i="12"/>
  <c r="S39" i="12" s="1"/>
  <c r="Q21" i="13"/>
  <c r="T21" i="13" s="1"/>
  <c r="X21" i="13" s="1"/>
  <c r="Q36" i="13"/>
  <c r="S36" i="13" s="1"/>
  <c r="Q14" i="14"/>
  <c r="T14" i="14" s="1"/>
  <c r="X14" i="14" s="1"/>
  <c r="Q13" i="5"/>
  <c r="R13" i="5" s="1"/>
  <c r="Q34" i="5"/>
  <c r="S34" i="5" s="1"/>
  <c r="Q21" i="4"/>
  <c r="S21" i="4" s="1"/>
  <c r="Q9" i="5"/>
  <c r="R9" i="5" s="1"/>
  <c r="Q14" i="5"/>
  <c r="S14" i="5" s="1"/>
  <c r="Q22" i="5"/>
  <c r="S22" i="5" s="1"/>
  <c r="Q54" i="5"/>
  <c r="T54" i="5" s="1"/>
  <c r="X54" i="5" s="1"/>
  <c r="Q14" i="8"/>
  <c r="T14" i="8" s="1"/>
  <c r="X14" i="8" s="1"/>
  <c r="Q23" i="8"/>
  <c r="S23" i="8" s="1"/>
  <c r="Q40" i="8"/>
  <c r="T40" i="8" s="1"/>
  <c r="X40" i="8" s="1"/>
  <c r="Q11" i="10"/>
  <c r="S11" i="10" s="1"/>
  <c r="Q9" i="12"/>
  <c r="T9" i="12" s="1"/>
  <c r="X9" i="12" s="1"/>
  <c r="Q46" i="12"/>
  <c r="R46" i="12" s="1"/>
  <c r="Q9" i="13"/>
  <c r="X9" i="13" s="1"/>
  <c r="Q24" i="13"/>
  <c r="T24" i="13" s="1"/>
  <c r="X24" i="13" s="1"/>
  <c r="Q50" i="13"/>
  <c r="S50" i="13" s="1"/>
  <c r="Q16" i="14"/>
  <c r="R16" i="14" s="1"/>
  <c r="R31" i="15"/>
  <c r="S31" i="15"/>
  <c r="Q19" i="15"/>
  <c r="T19" i="15" s="1"/>
  <c r="X19" i="15" s="1"/>
  <c r="Q29" i="15"/>
  <c r="T29" i="15" s="1"/>
  <c r="X29" i="15" s="1"/>
  <c r="Q9" i="15"/>
  <c r="X9" i="15" s="1"/>
  <c r="Q15" i="15"/>
  <c r="T15" i="15" s="1"/>
  <c r="X15" i="15" s="1"/>
  <c r="Q25" i="15"/>
  <c r="X25" i="15" s="1"/>
  <c r="Q41" i="15"/>
  <c r="T41" i="15" s="1"/>
  <c r="X41" i="15" s="1"/>
  <c r="Q11" i="15"/>
  <c r="T11" i="15" s="1"/>
  <c r="X11" i="15" s="1"/>
  <c r="Q21" i="15"/>
  <c r="T21" i="15" s="1"/>
  <c r="X21" i="15" s="1"/>
  <c r="Q27" i="15"/>
  <c r="T27" i="15" s="1"/>
  <c r="X27" i="15" s="1"/>
  <c r="Q17" i="15"/>
  <c r="T17" i="15" s="1"/>
  <c r="X17" i="15" s="1"/>
  <c r="Q23" i="15"/>
  <c r="X23" i="15" s="1"/>
  <c r="Q33" i="15"/>
  <c r="T33" i="15" s="1"/>
  <c r="X33" i="15" s="1"/>
  <c r="Q13" i="15"/>
  <c r="T13" i="15" s="1"/>
  <c r="X13" i="15" s="1"/>
  <c r="Q37" i="15"/>
  <c r="S37" i="15" s="1"/>
  <c r="Q10" i="13"/>
  <c r="Q17" i="13"/>
  <c r="T17" i="13" s="1"/>
  <c r="X17" i="13" s="1"/>
  <c r="Q29" i="13"/>
  <c r="R29" i="13" s="1"/>
  <c r="Q10" i="12"/>
  <c r="T10" i="12" s="1"/>
  <c r="X10" i="12" s="1"/>
  <c r="Q26" i="12"/>
  <c r="R26" i="12" s="1"/>
  <c r="Q62" i="12"/>
  <c r="T62" i="12" s="1"/>
  <c r="X62" i="12" s="1"/>
  <c r="Q14" i="12"/>
  <c r="S14" i="12" s="1"/>
  <c r="Q10" i="11"/>
  <c r="S10" i="11" s="1"/>
  <c r="Q18" i="11"/>
  <c r="Q21" i="11"/>
  <c r="S21" i="11" s="1"/>
  <c r="Q23" i="11"/>
  <c r="T23" i="11" s="1"/>
  <c r="X23" i="11" s="1"/>
  <c r="Q30" i="11"/>
  <c r="Q35" i="11"/>
  <c r="S35" i="11" s="1"/>
  <c r="R39" i="11"/>
  <c r="Q41" i="11"/>
  <c r="Q44" i="11"/>
  <c r="R44" i="11" s="1"/>
  <c r="Q51" i="11"/>
  <c r="T51" i="11" s="1"/>
  <c r="X51" i="11" s="1"/>
  <c r="Q57" i="11"/>
  <c r="Q60" i="11"/>
  <c r="Q11" i="11"/>
  <c r="R11" i="11" s="1"/>
  <c r="Q15" i="11"/>
  <c r="T15" i="11" s="1"/>
  <c r="X15" i="11" s="1"/>
  <c r="Q22" i="11"/>
  <c r="Q25" i="11"/>
  <c r="S25" i="11" s="1"/>
  <c r="Q27" i="11"/>
  <c r="S27" i="11" s="1"/>
  <c r="Q36" i="11"/>
  <c r="R36" i="11" s="1"/>
  <c r="Q52" i="11"/>
  <c r="S52" i="11" s="1"/>
  <c r="Q13" i="11"/>
  <c r="Q14" i="11"/>
  <c r="Q17" i="11"/>
  <c r="S17" i="11" s="1"/>
  <c r="Q26" i="11"/>
  <c r="Q37" i="11"/>
  <c r="S37" i="11" s="1"/>
  <c r="Q40" i="11"/>
  <c r="T40" i="11" s="1"/>
  <c r="X40" i="11" s="1"/>
  <c r="Q43" i="11"/>
  <c r="Q45" i="11"/>
  <c r="Q53" i="11"/>
  <c r="R53" i="11" s="1"/>
  <c r="Q56" i="11"/>
  <c r="T56" i="11" s="1"/>
  <c r="X56" i="11" s="1"/>
  <c r="Q59" i="11"/>
  <c r="R59" i="11" s="1"/>
  <c r="Q14" i="10"/>
  <c r="S14" i="10" s="1"/>
  <c r="Q23" i="10"/>
  <c r="S23" i="10" s="1"/>
  <c r="Q30" i="10"/>
  <c r="Q70" i="10"/>
  <c r="S70" i="10" s="1"/>
  <c r="Q10" i="10"/>
  <c r="Q19" i="10"/>
  <c r="T19" i="10" s="1"/>
  <c r="X19" i="10" s="1"/>
  <c r="Q26" i="10"/>
  <c r="Q39" i="10"/>
  <c r="S39" i="10" s="1"/>
  <c r="Q15" i="10"/>
  <c r="S15" i="10" s="1"/>
  <c r="Q22" i="10"/>
  <c r="S22" i="10" s="1"/>
  <c r="Q31" i="10"/>
  <c r="S31" i="10" s="1"/>
  <c r="Q54" i="10"/>
  <c r="S54" i="10" s="1"/>
  <c r="Q62" i="10"/>
  <c r="T62" i="10" s="1"/>
  <c r="X62" i="10" s="1"/>
  <c r="Q30" i="9"/>
  <c r="Q53" i="9"/>
  <c r="Q9" i="9"/>
  <c r="T9" i="9" s="1"/>
  <c r="Q14" i="9"/>
  <c r="Q17" i="9"/>
  <c r="T17" i="9" s="1"/>
  <c r="X17" i="9" s="1"/>
  <c r="Q22" i="9"/>
  <c r="Q25" i="9"/>
  <c r="T25" i="9" s="1"/>
  <c r="X25" i="9" s="1"/>
  <c r="Q33" i="9"/>
  <c r="S33" i="9" s="1"/>
  <c r="Q41" i="9"/>
  <c r="S41" i="9" s="1"/>
  <c r="Q49" i="9"/>
  <c r="Q57" i="9"/>
  <c r="T57" i="9" s="1"/>
  <c r="X57" i="9" s="1"/>
  <c r="Q23" i="9"/>
  <c r="T23" i="9" s="1"/>
  <c r="X23" i="9" s="1"/>
  <c r="Q61" i="9"/>
  <c r="S61" i="9" s="1"/>
  <c r="Q11" i="9"/>
  <c r="T11" i="9" s="1"/>
  <c r="X11" i="9" s="1"/>
  <c r="Q19" i="9"/>
  <c r="T19" i="9" s="1"/>
  <c r="X19" i="9" s="1"/>
  <c r="Q27" i="9"/>
  <c r="T27" i="9" s="1"/>
  <c r="X27" i="9" s="1"/>
  <c r="Q34" i="9"/>
  <c r="T34" i="9" s="1"/>
  <c r="X34" i="9" s="1"/>
  <c r="Q42" i="9"/>
  <c r="T42" i="9" s="1"/>
  <c r="X42" i="9" s="1"/>
  <c r="Q50" i="9"/>
  <c r="T50" i="9" s="1"/>
  <c r="X50" i="9" s="1"/>
  <c r="Q58" i="9"/>
  <c r="T58" i="9" s="1"/>
  <c r="X58" i="9" s="1"/>
  <c r="Q15" i="9"/>
  <c r="T15" i="9" s="1"/>
  <c r="X15" i="9" s="1"/>
  <c r="Q37" i="9"/>
  <c r="R37" i="9" s="1"/>
  <c r="Q45" i="9"/>
  <c r="T45" i="9" s="1"/>
  <c r="X45" i="9" s="1"/>
  <c r="Q10" i="9"/>
  <c r="Q13" i="9"/>
  <c r="T13" i="9" s="1"/>
  <c r="X13" i="9" s="1"/>
  <c r="Q18" i="9"/>
  <c r="Q21" i="9"/>
  <c r="Q26" i="9"/>
  <c r="Q29" i="9"/>
  <c r="R29" i="9" s="1"/>
  <c r="T16" i="8"/>
  <c r="X16" i="8" s="1"/>
  <c r="Q15" i="8"/>
  <c r="R15" i="8" s="1"/>
  <c r="Q18" i="8"/>
  <c r="T18" i="8" s="1"/>
  <c r="X18" i="8" s="1"/>
  <c r="S14" i="8"/>
  <c r="Q10" i="7"/>
  <c r="Q13" i="7"/>
  <c r="T13" i="7" s="1"/>
  <c r="X13" i="7" s="1"/>
  <c r="Q18" i="7"/>
  <c r="Q21" i="7"/>
  <c r="R21" i="7" s="1"/>
  <c r="Q23" i="7"/>
  <c r="R26" i="7"/>
  <c r="Q29" i="7"/>
  <c r="R29" i="7" s="1"/>
  <c r="Q31" i="7"/>
  <c r="R31" i="7" s="1"/>
  <c r="Q37" i="7"/>
  <c r="Q40" i="7"/>
  <c r="S40" i="7" s="1"/>
  <c r="Q45" i="7"/>
  <c r="S45" i="7" s="1"/>
  <c r="Q62" i="7"/>
  <c r="T62" i="7" s="1"/>
  <c r="X62" i="7" s="1"/>
  <c r="Q15" i="7"/>
  <c r="T15" i="7" s="1"/>
  <c r="X15" i="7" s="1"/>
  <c r="Q30" i="7"/>
  <c r="Q42" i="7"/>
  <c r="T42" i="7" s="1"/>
  <c r="X42" i="7" s="1"/>
  <c r="Q46" i="7"/>
  <c r="S46" i="7" s="1"/>
  <c r="Q70" i="7"/>
  <c r="Q22" i="7"/>
  <c r="T26" i="7"/>
  <c r="X26" i="7" s="1"/>
  <c r="Q9" i="7"/>
  <c r="Q14" i="7"/>
  <c r="Q17" i="7"/>
  <c r="T17" i="7" s="1"/>
  <c r="X17" i="7" s="1"/>
  <c r="Q25" i="7"/>
  <c r="R25" i="7" s="1"/>
  <c r="Q27" i="7"/>
  <c r="R27" i="7" s="1"/>
  <c r="Q36" i="7"/>
  <c r="Q38" i="7"/>
  <c r="S38" i="7" s="1"/>
  <c r="S9" i="5"/>
  <c r="Q11" i="5"/>
  <c r="T11" i="5" s="1"/>
  <c r="X11" i="5" s="1"/>
  <c r="Q19" i="5"/>
  <c r="T19" i="5" s="1"/>
  <c r="X19" i="5" s="1"/>
  <c r="R22" i="5"/>
  <c r="S25" i="5"/>
  <c r="Q27" i="5"/>
  <c r="T27" i="5" s="1"/>
  <c r="X27" i="5" s="1"/>
  <c r="R30" i="5"/>
  <c r="Q38" i="5"/>
  <c r="T38" i="5" s="1"/>
  <c r="X38" i="5" s="1"/>
  <c r="Q58" i="5"/>
  <c r="Q21" i="5"/>
  <c r="T22" i="5"/>
  <c r="X22" i="5" s="1"/>
  <c r="Q26" i="5"/>
  <c r="Q29" i="5"/>
  <c r="Q42" i="5"/>
  <c r="T42" i="5" s="1"/>
  <c r="X42" i="5" s="1"/>
  <c r="Q62" i="5"/>
  <c r="S62" i="5" s="1"/>
  <c r="R10" i="5"/>
  <c r="Q15" i="5"/>
  <c r="T15" i="5" s="1"/>
  <c r="X15" i="5" s="1"/>
  <c r="Q23" i="5"/>
  <c r="T23" i="5" s="1"/>
  <c r="X23" i="5" s="1"/>
  <c r="Q31" i="5"/>
  <c r="X31" i="5" s="1"/>
  <c r="Q46" i="5"/>
  <c r="T46" i="5" s="1"/>
  <c r="X46" i="5" s="1"/>
  <c r="Q17" i="4"/>
  <c r="S17" i="4" s="1"/>
  <c r="Q22" i="4"/>
  <c r="R22" i="4" s="1"/>
  <c r="Q29" i="4"/>
  <c r="R29" i="4" s="1"/>
  <c r="Q18" i="4"/>
  <c r="R18" i="4" s="1"/>
  <c r="Q16" i="4"/>
  <c r="T16" i="4" s="1"/>
  <c r="X16" i="4" s="1"/>
  <c r="Q20" i="4"/>
  <c r="T20" i="4" s="1"/>
  <c r="X20" i="4" s="1"/>
  <c r="T37" i="15"/>
  <c r="X37" i="15" s="1"/>
  <c r="Q10" i="15"/>
  <c r="Q14" i="15"/>
  <c r="Q18" i="15"/>
  <c r="Q22" i="15"/>
  <c r="Q26" i="15"/>
  <c r="Q30" i="15"/>
  <c r="T31" i="15"/>
  <c r="X31" i="15" s="1"/>
  <c r="Q34" i="15"/>
  <c r="Q42" i="15"/>
  <c r="Q40" i="15"/>
  <c r="Q36" i="15"/>
  <c r="Q43" i="15"/>
  <c r="Q39" i="15"/>
  <c r="Q35" i="15"/>
  <c r="Q12" i="15"/>
  <c r="Q16" i="15"/>
  <c r="Q20" i="15"/>
  <c r="Q24" i="15"/>
  <c r="Q28" i="15"/>
  <c r="Q32" i="15"/>
  <c r="Q38" i="15"/>
  <c r="T18" i="14"/>
  <c r="X18" i="14" s="1"/>
  <c r="R18" i="14"/>
  <c r="Q69" i="14"/>
  <c r="Q65" i="14"/>
  <c r="Q68" i="14"/>
  <c r="Q71" i="14"/>
  <c r="Q67" i="14"/>
  <c r="Q63" i="14"/>
  <c r="Q59" i="14"/>
  <c r="Q55" i="14"/>
  <c r="Q51" i="14"/>
  <c r="Q47" i="14"/>
  <c r="Q43" i="14"/>
  <c r="Q39" i="14"/>
  <c r="Q35" i="14"/>
  <c r="Q70" i="14"/>
  <c r="Q66" i="14"/>
  <c r="Q62" i="14"/>
  <c r="Q58" i="14"/>
  <c r="Q54" i="14"/>
  <c r="Q50" i="14"/>
  <c r="Q46" i="14"/>
  <c r="Q42" i="14"/>
  <c r="Q38" i="14"/>
  <c r="Q34" i="14"/>
  <c r="Q61" i="14"/>
  <c r="Q53" i="14"/>
  <c r="Q45" i="14"/>
  <c r="Q37" i="14"/>
  <c r="Q29" i="14"/>
  <c r="Q25" i="14"/>
  <c r="Q21" i="14"/>
  <c r="Q17" i="14"/>
  <c r="Q13" i="14"/>
  <c r="Q9" i="14"/>
  <c r="Q64" i="14"/>
  <c r="Q56" i="14"/>
  <c r="Q48" i="14"/>
  <c r="Q40" i="14"/>
  <c r="Q32" i="14"/>
  <c r="Q28" i="14"/>
  <c r="Q57" i="14"/>
  <c r="Q49" i="14"/>
  <c r="Q41" i="14"/>
  <c r="Q33" i="14"/>
  <c r="Q31" i="14"/>
  <c r="Q27" i="14"/>
  <c r="Q23" i="14"/>
  <c r="Q19" i="14"/>
  <c r="Q15" i="14"/>
  <c r="Q11" i="14"/>
  <c r="Q60" i="14"/>
  <c r="Q52" i="14"/>
  <c r="Q44" i="14"/>
  <c r="Q36" i="14"/>
  <c r="Q30" i="14"/>
  <c r="Q26" i="14"/>
  <c r="Q12" i="14"/>
  <c r="S18" i="14"/>
  <c r="Q20" i="14"/>
  <c r="Q24" i="14"/>
  <c r="R34" i="13"/>
  <c r="S47" i="13"/>
  <c r="R47" i="13"/>
  <c r="T47" i="13"/>
  <c r="X47" i="13" s="1"/>
  <c r="T50" i="13"/>
  <c r="X50" i="13" s="1"/>
  <c r="Q69" i="13"/>
  <c r="Q65" i="13"/>
  <c r="Q61" i="13"/>
  <c r="Q57" i="13"/>
  <c r="Q53" i="13"/>
  <c r="Q49" i="13"/>
  <c r="Q45" i="13"/>
  <c r="Q41" i="13"/>
  <c r="Q37" i="13"/>
  <c r="Q33" i="13"/>
  <c r="Q68" i="13"/>
  <c r="Q64" i="13"/>
  <c r="Q60" i="13"/>
  <c r="Q56" i="13"/>
  <c r="Q52" i="13"/>
  <c r="Q48" i="13"/>
  <c r="Q71" i="13"/>
  <c r="Q63" i="13"/>
  <c r="Q55" i="13"/>
  <c r="Q44" i="13"/>
  <c r="Q43" i="13"/>
  <c r="Q42" i="13"/>
  <c r="Q30" i="13"/>
  <c r="Q26" i="13"/>
  <c r="Q22" i="13"/>
  <c r="Q70" i="13"/>
  <c r="Q62" i="13"/>
  <c r="Q54" i="13"/>
  <c r="Q40" i="13"/>
  <c r="Q39" i="13"/>
  <c r="Q38" i="13"/>
  <c r="Q31" i="13"/>
  <c r="Q27" i="13"/>
  <c r="Q23" i="13"/>
  <c r="Q19" i="13"/>
  <c r="Q15" i="13"/>
  <c r="Q11" i="13"/>
  <c r="Q18" i="13"/>
  <c r="Q12" i="13"/>
  <c r="Q13" i="13"/>
  <c r="Q14" i="13"/>
  <c r="Q20" i="13"/>
  <c r="Q28" i="13"/>
  <c r="Q35" i="13"/>
  <c r="Q51" i="13"/>
  <c r="Q67" i="13"/>
  <c r="Q25" i="13"/>
  <c r="Q46" i="13"/>
  <c r="Q58" i="13"/>
  <c r="R39" i="12"/>
  <c r="S9" i="12"/>
  <c r="Q11" i="12"/>
  <c r="Q15" i="12"/>
  <c r="Q19" i="12"/>
  <c r="Q23" i="12"/>
  <c r="Q27" i="12"/>
  <c r="R30" i="12"/>
  <c r="Q31" i="12"/>
  <c r="Q38" i="12"/>
  <c r="Q50" i="12"/>
  <c r="Q66" i="12"/>
  <c r="Q69" i="12"/>
  <c r="Q65" i="12"/>
  <c r="Q61" i="12"/>
  <c r="Q57" i="12"/>
  <c r="Q53" i="12"/>
  <c r="Q49" i="12"/>
  <c r="Q45" i="12"/>
  <c r="Q41" i="12"/>
  <c r="Q37" i="12"/>
  <c r="Q33" i="12"/>
  <c r="Q68" i="12"/>
  <c r="Q64" i="12"/>
  <c r="Q60" i="12"/>
  <c r="Q56" i="12"/>
  <c r="Q52" i="12"/>
  <c r="Q48" i="12"/>
  <c r="Q44" i="12"/>
  <c r="Q40" i="12"/>
  <c r="Q36" i="12"/>
  <c r="Q67" i="12"/>
  <c r="Q63" i="12"/>
  <c r="Q59" i="12"/>
  <c r="Q55" i="12"/>
  <c r="Q51" i="12"/>
  <c r="Q47" i="12"/>
  <c r="Q43" i="12"/>
  <c r="Q12" i="12"/>
  <c r="Q16" i="12"/>
  <c r="Q20" i="12"/>
  <c r="Q24" i="12"/>
  <c r="Q28" i="12"/>
  <c r="S30" i="12"/>
  <c r="Q32" i="12"/>
  <c r="Q34" i="12"/>
  <c r="Q35" i="12"/>
  <c r="Q54" i="12"/>
  <c r="Q70" i="12"/>
  <c r="Q13" i="12"/>
  <c r="Q17" i="12"/>
  <c r="Q21" i="12"/>
  <c r="Q25" i="12"/>
  <c r="Q29" i="12"/>
  <c r="Q42" i="12"/>
  <c r="Q58" i="12"/>
  <c r="R9" i="11"/>
  <c r="S9" i="11"/>
  <c r="T21" i="11"/>
  <c r="X21" i="11" s="1"/>
  <c r="T31" i="11"/>
  <c r="X31" i="11" s="1"/>
  <c r="R31" i="11"/>
  <c r="X9" i="11"/>
  <c r="S31" i="11"/>
  <c r="R37" i="11"/>
  <c r="T19" i="11"/>
  <c r="X19" i="11" s="1"/>
  <c r="R25" i="11"/>
  <c r="T25" i="11"/>
  <c r="X25" i="11" s="1"/>
  <c r="Q69" i="11"/>
  <c r="Q65" i="11"/>
  <c r="Q61" i="11"/>
  <c r="Q68" i="11"/>
  <c r="Q64" i="11"/>
  <c r="Q70" i="11"/>
  <c r="Q66" i="11"/>
  <c r="Q62" i="11"/>
  <c r="Q58" i="11"/>
  <c r="Q54" i="11"/>
  <c r="Q50" i="11"/>
  <c r="Q46" i="11"/>
  <c r="Q42" i="11"/>
  <c r="Q38" i="11"/>
  <c r="Q34" i="11"/>
  <c r="Q12" i="11"/>
  <c r="Q16" i="11"/>
  <c r="Q20" i="11"/>
  <c r="Q24" i="11"/>
  <c r="Q28" i="11"/>
  <c r="Q32" i="11"/>
  <c r="Q33" i="11"/>
  <c r="T41" i="11"/>
  <c r="X41" i="11" s="1"/>
  <c r="Q47" i="11"/>
  <c r="Q48" i="11"/>
  <c r="Q49" i="11"/>
  <c r="S53" i="11"/>
  <c r="Q63" i="11"/>
  <c r="T53" i="11"/>
  <c r="X53" i="11" s="1"/>
  <c r="S67" i="11"/>
  <c r="R67" i="11"/>
  <c r="X67" i="11"/>
  <c r="R60" i="11"/>
  <c r="T37" i="10"/>
  <c r="X37" i="10" s="1"/>
  <c r="S38" i="10"/>
  <c r="T38" i="10"/>
  <c r="X38" i="10" s="1"/>
  <c r="R38" i="10"/>
  <c r="T15" i="10"/>
  <c r="X15" i="10" s="1"/>
  <c r="R15" i="10"/>
  <c r="Q72" i="10"/>
  <c r="Q68" i="10"/>
  <c r="Q64" i="10"/>
  <c r="Q60" i="10"/>
  <c r="Q56" i="10"/>
  <c r="Q52" i="10"/>
  <c r="Q48" i="10"/>
  <c r="Q44" i="10"/>
  <c r="Q40" i="10"/>
  <c r="Q36" i="10"/>
  <c r="Q71" i="10"/>
  <c r="Q67" i="10"/>
  <c r="Q63" i="10"/>
  <c r="Q59" i="10"/>
  <c r="Q55" i="10"/>
  <c r="Q51" i="10"/>
  <c r="S10" i="10"/>
  <c r="Q12" i="10"/>
  <c r="Q16" i="10"/>
  <c r="Q20" i="10"/>
  <c r="Q24" i="10"/>
  <c r="Q28" i="10"/>
  <c r="Q32" i="10"/>
  <c r="Q33" i="10"/>
  <c r="Q34" i="10"/>
  <c r="Q35" i="10"/>
  <c r="Q49" i="10"/>
  <c r="Q50" i="10"/>
  <c r="Q53" i="10"/>
  <c r="Q61" i="10"/>
  <c r="T61" i="10" s="1"/>
  <c r="Q69" i="10"/>
  <c r="T70" i="10"/>
  <c r="X70" i="10" s="1"/>
  <c r="S62" i="10"/>
  <c r="R62" i="10"/>
  <c r="Q9" i="10"/>
  <c r="Q13" i="10"/>
  <c r="Q17" i="10"/>
  <c r="Q21" i="10"/>
  <c r="Q25" i="10"/>
  <c r="Q29" i="10"/>
  <c r="Q45" i="10"/>
  <c r="Q46" i="10"/>
  <c r="Q47" i="10"/>
  <c r="Q58" i="10"/>
  <c r="Q66" i="10"/>
  <c r="Q41" i="10"/>
  <c r="Q42" i="10"/>
  <c r="Q43" i="10"/>
  <c r="Q57" i="10"/>
  <c r="Q65" i="10"/>
  <c r="S29" i="9"/>
  <c r="T41" i="9"/>
  <c r="X41" i="9" s="1"/>
  <c r="T49" i="9"/>
  <c r="X49" i="9" s="1"/>
  <c r="S49" i="9"/>
  <c r="Q69" i="9"/>
  <c r="Q65" i="9"/>
  <c r="Q68" i="9"/>
  <c r="Q64" i="9"/>
  <c r="Q60" i="9"/>
  <c r="Q56" i="9"/>
  <c r="Q52" i="9"/>
  <c r="Q48" i="9"/>
  <c r="Q44" i="9"/>
  <c r="Q40" i="9"/>
  <c r="Q36" i="9"/>
  <c r="Q67" i="9"/>
  <c r="Q63" i="9"/>
  <c r="Q59" i="9"/>
  <c r="Q55" i="9"/>
  <c r="Q51" i="9"/>
  <c r="Q47" i="9"/>
  <c r="Q43" i="9"/>
  <c r="Q39" i="9"/>
  <c r="Q35" i="9"/>
  <c r="R11" i="9"/>
  <c r="Q12" i="9"/>
  <c r="R15" i="9"/>
  <c r="Q16" i="9"/>
  <c r="Q20" i="9"/>
  <c r="Q24" i="9"/>
  <c r="Q28" i="9"/>
  <c r="T29" i="9"/>
  <c r="X29" i="9" s="1"/>
  <c r="R31" i="9"/>
  <c r="Q32" i="9"/>
  <c r="Q38" i="9"/>
  <c r="Q46" i="9"/>
  <c r="R49" i="9"/>
  <c r="Q54" i="9"/>
  <c r="Q62" i="9"/>
  <c r="Q66" i="9"/>
  <c r="T53" i="9"/>
  <c r="X53" i="9" s="1"/>
  <c r="S53" i="9"/>
  <c r="T61" i="9"/>
  <c r="X61" i="9" s="1"/>
  <c r="S34" i="9"/>
  <c r="R34" i="9"/>
  <c r="R45" i="9"/>
  <c r="R53" i="9"/>
  <c r="R61" i="9"/>
  <c r="S22" i="8"/>
  <c r="Q69" i="8"/>
  <c r="Q65" i="8"/>
  <c r="Q61" i="8"/>
  <c r="Q57" i="8"/>
  <c r="Q53" i="8"/>
  <c r="Q49" i="8"/>
  <c r="Q45" i="8"/>
  <c r="Q41" i="8"/>
  <c r="Q37" i="8"/>
  <c r="Q33" i="8"/>
  <c r="Q68" i="8"/>
  <c r="Q64" i="8"/>
  <c r="Q60" i="8"/>
  <c r="Q56" i="8"/>
  <c r="Q52" i="8"/>
  <c r="Q48" i="8"/>
  <c r="Q67" i="8"/>
  <c r="Q63" i="8"/>
  <c r="Q59" i="8"/>
  <c r="Q55" i="8"/>
  <c r="Q51" i="8"/>
  <c r="Q47" i="8"/>
  <c r="Q43" i="8"/>
  <c r="Q39" i="8"/>
  <c r="Q35" i="8"/>
  <c r="Q58" i="8"/>
  <c r="Q42" i="8"/>
  <c r="Q34" i="8"/>
  <c r="Q31" i="8"/>
  <c r="Q70" i="8"/>
  <c r="Q66" i="8"/>
  <c r="Q50" i="8"/>
  <c r="Q38" i="8"/>
  <c r="Q29" i="8"/>
  <c r="Q25" i="8"/>
  <c r="Q21" i="8"/>
  <c r="Q17" i="8"/>
  <c r="Q13" i="8"/>
  <c r="Q9" i="8"/>
  <c r="Q62" i="8"/>
  <c r="Q46" i="8"/>
  <c r="Q44" i="8"/>
  <c r="Q36" i="8"/>
  <c r="Q32" i="8"/>
  <c r="Q10" i="8"/>
  <c r="Q11" i="8"/>
  <c r="Q12" i="8"/>
  <c r="S16" i="8"/>
  <c r="S18" i="8"/>
  <c r="Q26" i="8"/>
  <c r="Q27" i="8"/>
  <c r="Q28" i="8"/>
  <c r="R22" i="8"/>
  <c r="S44" i="7"/>
  <c r="R62" i="7"/>
  <c r="Q69" i="7"/>
  <c r="Q65" i="7"/>
  <c r="Q61" i="7"/>
  <c r="Q57" i="7"/>
  <c r="Q53" i="7"/>
  <c r="Q49" i="7"/>
  <c r="Q68" i="7"/>
  <c r="Q64" i="7"/>
  <c r="Q60" i="7"/>
  <c r="Q56" i="7"/>
  <c r="Q52" i="7"/>
  <c r="Q48" i="7"/>
  <c r="Q67" i="7"/>
  <c r="Q63" i="7"/>
  <c r="Q59" i="7"/>
  <c r="Q55" i="7"/>
  <c r="Q51" i="7"/>
  <c r="Q47" i="7"/>
  <c r="Q43" i="7"/>
  <c r="Q39" i="7"/>
  <c r="Q35" i="7"/>
  <c r="T9" i="7"/>
  <c r="Q12" i="7"/>
  <c r="R15" i="7"/>
  <c r="Q16" i="7"/>
  <c r="R19" i="7"/>
  <c r="Q20" i="7"/>
  <c r="R23" i="7"/>
  <c r="Q24" i="7"/>
  <c r="Q28" i="7"/>
  <c r="T29" i="7"/>
  <c r="X29" i="7" s="1"/>
  <c r="Q32" i="7"/>
  <c r="Q33" i="7"/>
  <c r="Q34" i="7"/>
  <c r="R36" i="7"/>
  <c r="R37" i="7"/>
  <c r="Q50" i="7"/>
  <c r="Q66" i="7"/>
  <c r="T46" i="7"/>
  <c r="X46" i="7" s="1"/>
  <c r="T54" i="7"/>
  <c r="X54" i="7" s="1"/>
  <c r="S54" i="7"/>
  <c r="R54" i="7"/>
  <c r="T70" i="7"/>
  <c r="X70" i="7" s="1"/>
  <c r="S70" i="7"/>
  <c r="R70" i="7"/>
  <c r="S15" i="7"/>
  <c r="S19" i="7"/>
  <c r="R44" i="7"/>
  <c r="Q69" i="6"/>
  <c r="Q65" i="6"/>
  <c r="Q61" i="6"/>
  <c r="Q57" i="6"/>
  <c r="Q53" i="6"/>
  <c r="Q49" i="6"/>
  <c r="Q45" i="6"/>
  <c r="Q41" i="6"/>
  <c r="Q37" i="6"/>
  <c r="Q67" i="6"/>
  <c r="Q63" i="6"/>
  <c r="Q59" i="6"/>
  <c r="Q55" i="6"/>
  <c r="Q51" i="6"/>
  <c r="Q47" i="6"/>
  <c r="Q43" i="6"/>
  <c r="Q39" i="6"/>
  <c r="Q35" i="6"/>
  <c r="Q66" i="6"/>
  <c r="Q58" i="6"/>
  <c r="Q50" i="6"/>
  <c r="Q42" i="6"/>
  <c r="Q36" i="6"/>
  <c r="Q31" i="6"/>
  <c r="Q27" i="6"/>
  <c r="Q23" i="6"/>
  <c r="Q19" i="6"/>
  <c r="Q15" i="6"/>
  <c r="Q11" i="6"/>
  <c r="Q13" i="6"/>
  <c r="Q29" i="6"/>
  <c r="Q60" i="6"/>
  <c r="Q64" i="6"/>
  <c r="Q9" i="6"/>
  <c r="Q20" i="6"/>
  <c r="Q21" i="6"/>
  <c r="Q22" i="6"/>
  <c r="Q33" i="6"/>
  <c r="Q44" i="6"/>
  <c r="Q46" i="6"/>
  <c r="Q48" i="6"/>
  <c r="Q16" i="6"/>
  <c r="Q17" i="6"/>
  <c r="Q18" i="6"/>
  <c r="Q32" i="6"/>
  <c r="Q38" i="6"/>
  <c r="Q40" i="6"/>
  <c r="Q68" i="6"/>
  <c r="Q70" i="6"/>
  <c r="Q12" i="6"/>
  <c r="Q14" i="6"/>
  <c r="Q28" i="6"/>
  <c r="Q30" i="6"/>
  <c r="Q62" i="6"/>
  <c r="Q10" i="6"/>
  <c r="Q24" i="6"/>
  <c r="Q25" i="6"/>
  <c r="Q26" i="6"/>
  <c r="Q34" i="6"/>
  <c r="Q52" i="6"/>
  <c r="Q54" i="6"/>
  <c r="Q56" i="6"/>
  <c r="T34" i="5"/>
  <c r="X34" i="5" s="1"/>
  <c r="T62" i="5"/>
  <c r="X62" i="5" s="1"/>
  <c r="Q69" i="5"/>
  <c r="Q65" i="5"/>
  <c r="Q61" i="5"/>
  <c r="Q57" i="5"/>
  <c r="Q53" i="5"/>
  <c r="Q49" i="5"/>
  <c r="Q45" i="5"/>
  <c r="Q41" i="5"/>
  <c r="Q37" i="5"/>
  <c r="Q33" i="5"/>
  <c r="Q68" i="5"/>
  <c r="Q64" i="5"/>
  <c r="Q60" i="5"/>
  <c r="Q56" i="5"/>
  <c r="Q52" i="5"/>
  <c r="Q48" i="5"/>
  <c r="Q44" i="5"/>
  <c r="Q40" i="5"/>
  <c r="Q36" i="5"/>
  <c r="Q67" i="5"/>
  <c r="Q63" i="5"/>
  <c r="Q59" i="5"/>
  <c r="Q55" i="5"/>
  <c r="Q51" i="5"/>
  <c r="Q47" i="5"/>
  <c r="Q43" i="5"/>
  <c r="Q39" i="5"/>
  <c r="Q35" i="5"/>
  <c r="R11" i="5"/>
  <c r="Q12" i="5"/>
  <c r="T13" i="5"/>
  <c r="X13" i="5" s="1"/>
  <c r="Q16" i="5"/>
  <c r="T17" i="5"/>
  <c r="X17" i="5" s="1"/>
  <c r="Q20" i="5"/>
  <c r="Q24" i="5"/>
  <c r="T25" i="5"/>
  <c r="X25" i="5" s="1"/>
  <c r="Q28" i="5"/>
  <c r="T29" i="5"/>
  <c r="X29" i="5" s="1"/>
  <c r="R31" i="5"/>
  <c r="Q32" i="5"/>
  <c r="R34" i="5"/>
  <c r="Q50" i="5"/>
  <c r="Q66" i="5"/>
  <c r="S11" i="5"/>
  <c r="S15" i="5"/>
  <c r="S31" i="5"/>
  <c r="T70" i="5"/>
  <c r="X70" i="5" s="1"/>
  <c r="S70" i="5"/>
  <c r="R70" i="5"/>
  <c r="T58" i="5"/>
  <c r="X58" i="5" s="1"/>
  <c r="S58" i="5"/>
  <c r="R58" i="5"/>
  <c r="Q69" i="4"/>
  <c r="Q65" i="4"/>
  <c r="Q61" i="4"/>
  <c r="Q57" i="4"/>
  <c r="Q53" i="4"/>
  <c r="Q49" i="4"/>
  <c r="Q45" i="4"/>
  <c r="Q41" i="4"/>
  <c r="Q37" i="4"/>
  <c r="Q33" i="4"/>
  <c r="Q68" i="4"/>
  <c r="Q64" i="4"/>
  <c r="Q60" i="4"/>
  <c r="Q56" i="4"/>
  <c r="Q52" i="4"/>
  <c r="Q48" i="4"/>
  <c r="Q44" i="4"/>
  <c r="Q40" i="4"/>
  <c r="Q36" i="4"/>
  <c r="Q67" i="4"/>
  <c r="Q63" i="4"/>
  <c r="Q59" i="4"/>
  <c r="Q55" i="4"/>
  <c r="Q51" i="4"/>
  <c r="Q47" i="4"/>
  <c r="Q43" i="4"/>
  <c r="Q39" i="4"/>
  <c r="Q35" i="4"/>
  <c r="Q66" i="4"/>
  <c r="Q50" i="4"/>
  <c r="Q31" i="4"/>
  <c r="Q27" i="4"/>
  <c r="Q23" i="4"/>
  <c r="Q19" i="4"/>
  <c r="Q15" i="4"/>
  <c r="Q11" i="4"/>
  <c r="Q62" i="4"/>
  <c r="Q46" i="4"/>
  <c r="Q30" i="4"/>
  <c r="Q12" i="4"/>
  <c r="Q13" i="4"/>
  <c r="Q14" i="4"/>
  <c r="R16" i="4"/>
  <c r="R17" i="4"/>
  <c r="S20" i="4"/>
  <c r="T22" i="4"/>
  <c r="X22" i="4" s="1"/>
  <c r="Q42" i="4"/>
  <c r="Q9" i="4"/>
  <c r="Q10" i="4"/>
  <c r="S16" i="4"/>
  <c r="T17" i="4"/>
  <c r="X17" i="4" s="1"/>
  <c r="Q24" i="4"/>
  <c r="Q25" i="4"/>
  <c r="Q26" i="4"/>
  <c r="Q32" i="4"/>
  <c r="Q34" i="4"/>
  <c r="Q38" i="4"/>
  <c r="Q70" i="4"/>
  <c r="S29" i="4"/>
  <c r="T58" i="4"/>
  <c r="X58" i="4" s="1"/>
  <c r="S58" i="4"/>
  <c r="R58" i="4"/>
  <c r="Q28" i="4"/>
  <c r="Q54" i="4"/>
  <c r="Q69" i="3"/>
  <c r="Q65" i="3"/>
  <c r="Q61" i="3"/>
  <c r="Q57" i="3"/>
  <c r="Q53" i="3"/>
  <c r="Q68" i="3"/>
  <c r="Q64" i="3"/>
  <c r="Q60" i="3"/>
  <c r="Q56" i="3"/>
  <c r="Q52" i="3"/>
  <c r="Q48" i="3"/>
  <c r="Q44" i="3"/>
  <c r="Q40" i="3"/>
  <c r="Q36" i="3"/>
  <c r="Q70" i="3"/>
  <c r="Q66" i="3"/>
  <c r="Q62" i="3"/>
  <c r="Q58" i="3"/>
  <c r="Q54" i="3"/>
  <c r="Q50" i="3"/>
  <c r="Q46" i="3"/>
  <c r="Q42" i="3"/>
  <c r="Q38" i="3"/>
  <c r="Q34" i="3"/>
  <c r="Q55" i="3"/>
  <c r="Q49" i="3"/>
  <c r="Q41" i="3"/>
  <c r="Q67" i="3"/>
  <c r="Q47" i="3"/>
  <c r="Q39" i="3"/>
  <c r="Q31" i="3"/>
  <c r="Q63" i="3"/>
  <c r="Q45" i="3"/>
  <c r="Q37" i="3"/>
  <c r="Q30" i="3"/>
  <c r="Q26" i="3"/>
  <c r="Q22" i="3"/>
  <c r="Q18" i="3"/>
  <c r="Q14" i="3"/>
  <c r="Q10" i="3"/>
  <c r="Q59" i="3"/>
  <c r="Q51" i="3"/>
  <c r="Q43" i="3"/>
  <c r="Q12" i="3"/>
  <c r="Q13" i="3"/>
  <c r="Q28" i="3"/>
  <c r="Q33" i="3"/>
  <c r="Q9" i="3"/>
  <c r="R11" i="3"/>
  <c r="Q23" i="3"/>
  <c r="Q24" i="3"/>
  <c r="Q25" i="3"/>
  <c r="S11" i="3"/>
  <c r="Q19" i="3"/>
  <c r="Q20" i="3"/>
  <c r="Q21" i="3"/>
  <c r="Q32" i="3"/>
  <c r="Q15" i="3"/>
  <c r="Q16" i="3"/>
  <c r="Q17" i="3"/>
  <c r="Q29" i="3"/>
  <c r="Q35" i="3"/>
  <c r="Q27" i="3"/>
  <c r="X58" i="2"/>
  <c r="S58" i="2"/>
  <c r="R58" i="2"/>
  <c r="Q18" i="2"/>
  <c r="Q19" i="2"/>
  <c r="Q20" i="2"/>
  <c r="Q34" i="2"/>
  <c r="Q70" i="2"/>
  <c r="Q14" i="2"/>
  <c r="Q15" i="2"/>
  <c r="Q16" i="2"/>
  <c r="Q30" i="2"/>
  <c r="Q31" i="2"/>
  <c r="Q32" i="2"/>
  <c r="Q44" i="2"/>
  <c r="Q69" i="2"/>
  <c r="Q65" i="2"/>
  <c r="Q61" i="2"/>
  <c r="Q57" i="2"/>
  <c r="Q53" i="2"/>
  <c r="Q49" i="2"/>
  <c r="Q45" i="2"/>
  <c r="Q41" i="2"/>
  <c r="Q37" i="2"/>
  <c r="Q33" i="2"/>
  <c r="Q68" i="2"/>
  <c r="Q64" i="2"/>
  <c r="Q60" i="2"/>
  <c r="Q56" i="2"/>
  <c r="Q52" i="2"/>
  <c r="Q71" i="2"/>
  <c r="Q67" i="2"/>
  <c r="Q63" i="2"/>
  <c r="Q59" i="2"/>
  <c r="Q55" i="2"/>
  <c r="Q51" i="2"/>
  <c r="Q47" i="2"/>
  <c r="Q43" i="2"/>
  <c r="Q39" i="2"/>
  <c r="Q35" i="2"/>
  <c r="Q66" i="2"/>
  <c r="Q50" i="2"/>
  <c r="Q48" i="2"/>
  <c r="Q40" i="2"/>
  <c r="Q29" i="2"/>
  <c r="Q25" i="2"/>
  <c r="Q21" i="2"/>
  <c r="Q17" i="2"/>
  <c r="Q13" i="2"/>
  <c r="Q9" i="2"/>
  <c r="Q62" i="2"/>
  <c r="Q46" i="2"/>
  <c r="Q38" i="2"/>
  <c r="Q10" i="2"/>
  <c r="Q11" i="2"/>
  <c r="Q12" i="2"/>
  <c r="Q26" i="2"/>
  <c r="Q27" i="2"/>
  <c r="Q28" i="2"/>
  <c r="Q42" i="2"/>
  <c r="Q54" i="2"/>
  <c r="Q22" i="2"/>
  <c r="Q23" i="2"/>
  <c r="Q24" i="2"/>
  <c r="Q36" i="2"/>
  <c r="Z7" i="1"/>
  <c r="Y7" i="1"/>
  <c r="P8" i="1"/>
  <c r="S10" i="14" l="1"/>
  <c r="S46" i="12"/>
  <c r="T22" i="12"/>
  <c r="X22" i="12" s="1"/>
  <c r="R22" i="12"/>
  <c r="T37" i="11"/>
  <c r="X37" i="11" s="1"/>
  <c r="S18" i="10"/>
  <c r="T54" i="10"/>
  <c r="X54" i="10" s="1"/>
  <c r="T39" i="10"/>
  <c r="X39" i="10" s="1"/>
  <c r="S58" i="9"/>
  <c r="R40" i="8"/>
  <c r="T19" i="8"/>
  <c r="X19" i="8" s="1"/>
  <c r="S40" i="8"/>
  <c r="R19" i="8"/>
  <c r="S38" i="5"/>
  <c r="R14" i="14"/>
  <c r="S59" i="13"/>
  <c r="R21" i="13"/>
  <c r="R13" i="15"/>
  <c r="R9" i="15"/>
  <c r="S9" i="15"/>
  <c r="S15" i="9"/>
  <c r="T39" i="12"/>
  <c r="X39" i="12" s="1"/>
  <c r="R10" i="12"/>
  <c r="R22" i="14"/>
  <c r="S13" i="5"/>
  <c r="S17" i="5"/>
  <c r="T10" i="5"/>
  <c r="X10" i="5" s="1"/>
  <c r="T14" i="5"/>
  <c r="X14" i="5" s="1"/>
  <c r="R18" i="10"/>
  <c r="T23" i="10"/>
  <c r="X23" i="10" s="1"/>
  <c r="R10" i="11"/>
  <c r="T10" i="11"/>
  <c r="X10" i="11" s="1"/>
  <c r="X66" i="13"/>
  <c r="S16" i="14"/>
  <c r="R17" i="15"/>
  <c r="S10" i="12"/>
  <c r="R14" i="12"/>
  <c r="T31" i="9"/>
  <c r="X31" i="9" s="1"/>
  <c r="R18" i="8"/>
  <c r="T23" i="8"/>
  <c r="X23" i="8" s="1"/>
  <c r="R23" i="8"/>
  <c r="S29" i="7"/>
  <c r="R38" i="5"/>
  <c r="R20" i="4"/>
  <c r="S22" i="4"/>
  <c r="S70" i="9"/>
  <c r="R70" i="9"/>
  <c r="T70" i="9"/>
  <c r="X70" i="9" s="1"/>
  <c r="T16" i="14"/>
  <c r="X16" i="14" s="1"/>
  <c r="R10" i="14"/>
  <c r="S21" i="13"/>
  <c r="S32" i="13"/>
  <c r="T32" i="13"/>
  <c r="X32" i="13" s="1"/>
  <c r="S66" i="13"/>
  <c r="R18" i="12"/>
  <c r="T14" i="12"/>
  <c r="X14" i="12" s="1"/>
  <c r="S18" i="12"/>
  <c r="R21" i="11"/>
  <c r="S39" i="11"/>
  <c r="T52" i="11"/>
  <c r="X52" i="11" s="1"/>
  <c r="R19" i="11"/>
  <c r="R54" i="10"/>
  <c r="R39" i="10"/>
  <c r="R70" i="10"/>
  <c r="S27" i="9"/>
  <c r="R41" i="9"/>
  <c r="R23" i="9"/>
  <c r="S23" i="9"/>
  <c r="R58" i="9"/>
  <c r="R27" i="9"/>
  <c r="S62" i="7"/>
  <c r="R46" i="7"/>
  <c r="R11" i="7"/>
  <c r="S11" i="7"/>
  <c r="R14" i="5"/>
  <c r="S24" i="8"/>
  <c r="S58" i="7"/>
  <c r="R58" i="7"/>
  <c r="S15" i="11"/>
  <c r="R30" i="8"/>
  <c r="T20" i="8"/>
  <c r="X20" i="8" s="1"/>
  <c r="R54" i="8"/>
  <c r="S21" i="15"/>
  <c r="R21" i="15"/>
  <c r="T24" i="8"/>
  <c r="X24" i="8" s="1"/>
  <c r="S26" i="12"/>
  <c r="T21" i="4"/>
  <c r="X21" i="4" s="1"/>
  <c r="R21" i="4"/>
  <c r="R42" i="5"/>
  <c r="T41" i="7"/>
  <c r="X41" i="7" s="1"/>
  <c r="R41" i="7"/>
  <c r="T33" i="9"/>
  <c r="X33" i="9" s="1"/>
  <c r="S19" i="9"/>
  <c r="T31" i="10"/>
  <c r="X31" i="10" s="1"/>
  <c r="T11" i="10"/>
  <c r="X11" i="10" s="1"/>
  <c r="T36" i="11"/>
  <c r="X36" i="11" s="1"/>
  <c r="R17" i="11"/>
  <c r="S36" i="11"/>
  <c r="T46" i="12"/>
  <c r="X46" i="12" s="1"/>
  <c r="R59" i="13"/>
  <c r="T16" i="13"/>
  <c r="X16" i="13" s="1"/>
  <c r="S24" i="13"/>
  <c r="T36" i="13"/>
  <c r="X36" i="13" s="1"/>
  <c r="S22" i="14"/>
  <c r="T18" i="4"/>
  <c r="X18" i="4" s="1"/>
  <c r="R54" i="5"/>
  <c r="R46" i="5"/>
  <c r="S54" i="8"/>
  <c r="R57" i="9"/>
  <c r="S55" i="11"/>
  <c r="T29" i="11"/>
  <c r="X29" i="11" s="1"/>
  <c r="R36" i="13"/>
  <c r="S16" i="13"/>
  <c r="R33" i="15"/>
  <c r="S30" i="8"/>
  <c r="R15" i="5"/>
  <c r="R62" i="5"/>
  <c r="S46" i="5"/>
  <c r="S20" i="8"/>
  <c r="S37" i="9"/>
  <c r="R11" i="10"/>
  <c r="T35" i="11"/>
  <c r="X35" i="11" s="1"/>
  <c r="R29" i="11"/>
  <c r="R24" i="13"/>
  <c r="S33" i="15"/>
  <c r="S54" i="5"/>
  <c r="T21" i="7"/>
  <c r="X21" i="7" s="1"/>
  <c r="S51" i="11"/>
  <c r="R55" i="11"/>
  <c r="S42" i="5"/>
  <c r="T9" i="5"/>
  <c r="R42" i="9"/>
  <c r="T37" i="9"/>
  <c r="X37" i="9" s="1"/>
  <c r="R19" i="10"/>
  <c r="R27" i="10"/>
  <c r="R51" i="11"/>
  <c r="T11" i="11"/>
  <c r="X11" i="11" s="1"/>
  <c r="R62" i="12"/>
  <c r="S34" i="13"/>
  <c r="S14" i="14"/>
  <c r="T30" i="5"/>
  <c r="X30" i="5" s="1"/>
  <c r="S18" i="5"/>
  <c r="T18" i="5"/>
  <c r="X18" i="5" s="1"/>
  <c r="R19" i="5"/>
  <c r="R14" i="8"/>
  <c r="S42" i="9"/>
  <c r="S11" i="9"/>
  <c r="S57" i="9"/>
  <c r="S19" i="10"/>
  <c r="R23" i="10"/>
  <c r="R37" i="10"/>
  <c r="S27" i="10"/>
  <c r="R35" i="11"/>
  <c r="S11" i="11"/>
  <c r="R27" i="11"/>
  <c r="S62" i="12"/>
  <c r="S17" i="13"/>
  <c r="R50" i="13"/>
  <c r="S9" i="13"/>
  <c r="R9" i="13"/>
  <c r="S19" i="5"/>
  <c r="T29" i="4"/>
  <c r="X29" i="4" s="1"/>
  <c r="T27" i="11"/>
  <c r="X27" i="11" s="1"/>
  <c r="R17" i="13"/>
  <c r="S13" i="15"/>
  <c r="S25" i="15"/>
  <c r="R25" i="15"/>
  <c r="R9" i="12"/>
  <c r="S17" i="15"/>
  <c r="R27" i="15"/>
  <c r="S27" i="15"/>
  <c r="R19" i="15"/>
  <c r="S19" i="15"/>
  <c r="R41" i="15"/>
  <c r="S41" i="15"/>
  <c r="S29" i="15"/>
  <c r="R15" i="15"/>
  <c r="S15" i="15"/>
  <c r="R37" i="15"/>
  <c r="R29" i="15"/>
  <c r="R23" i="15"/>
  <c r="S23" i="15"/>
  <c r="R11" i="15"/>
  <c r="S11" i="15"/>
  <c r="S29" i="13"/>
  <c r="T29" i="13"/>
  <c r="X29" i="13" s="1"/>
  <c r="R10" i="13"/>
  <c r="T10" i="13"/>
  <c r="X10" i="13" s="1"/>
  <c r="S10" i="13"/>
  <c r="T26" i="12"/>
  <c r="X26" i="12" s="1"/>
  <c r="R57" i="11"/>
  <c r="S57" i="11"/>
  <c r="R23" i="11"/>
  <c r="R15" i="11"/>
  <c r="S56" i="11"/>
  <c r="R56" i="11"/>
  <c r="S40" i="11"/>
  <c r="R40" i="11"/>
  <c r="S14" i="11"/>
  <c r="R14" i="11"/>
  <c r="T14" i="11"/>
  <c r="X14" i="11" s="1"/>
  <c r="S18" i="11"/>
  <c r="T18" i="11"/>
  <c r="X18" i="11" s="1"/>
  <c r="R18" i="11"/>
  <c r="R45" i="11"/>
  <c r="T45" i="11"/>
  <c r="X45" i="11" s="1"/>
  <c r="S26" i="11"/>
  <c r="T26" i="11"/>
  <c r="X26" i="11" s="1"/>
  <c r="R26" i="11"/>
  <c r="S22" i="11"/>
  <c r="R22" i="11"/>
  <c r="T22" i="11"/>
  <c r="X22" i="11" s="1"/>
  <c r="R41" i="11"/>
  <c r="S41" i="11"/>
  <c r="S45" i="11"/>
  <c r="T59" i="11"/>
  <c r="X59" i="11" s="1"/>
  <c r="S59" i="11"/>
  <c r="T43" i="11"/>
  <c r="X43" i="11" s="1"/>
  <c r="S43" i="11"/>
  <c r="R43" i="11"/>
  <c r="T57" i="11"/>
  <c r="X57" i="11" s="1"/>
  <c r="R52" i="11"/>
  <c r="S23" i="11"/>
  <c r="T17" i="11"/>
  <c r="X17" i="11" s="1"/>
  <c r="T13" i="11"/>
  <c r="X13" i="11" s="1"/>
  <c r="R13" i="11"/>
  <c r="S13" i="11"/>
  <c r="S60" i="11"/>
  <c r="T60" i="11"/>
  <c r="X60" i="11" s="1"/>
  <c r="S44" i="11"/>
  <c r="T44" i="11"/>
  <c r="X44" i="11" s="1"/>
  <c r="S30" i="11"/>
  <c r="T30" i="11"/>
  <c r="X30" i="11" s="1"/>
  <c r="R30" i="11"/>
  <c r="T26" i="10"/>
  <c r="X26" i="10" s="1"/>
  <c r="R26" i="10"/>
  <c r="T30" i="10"/>
  <c r="X30" i="10" s="1"/>
  <c r="R30" i="10"/>
  <c r="S30" i="10"/>
  <c r="T22" i="10"/>
  <c r="X22" i="10" s="1"/>
  <c r="R22" i="10"/>
  <c r="R31" i="10"/>
  <c r="T10" i="10"/>
  <c r="X10" i="10" s="1"/>
  <c r="R10" i="10"/>
  <c r="S26" i="10"/>
  <c r="T14" i="10"/>
  <c r="X14" i="10" s="1"/>
  <c r="R14" i="10"/>
  <c r="R50" i="9"/>
  <c r="S45" i="9"/>
  <c r="R33" i="9"/>
  <c r="R13" i="9"/>
  <c r="S13" i="9"/>
  <c r="S22" i="9"/>
  <c r="T22" i="9"/>
  <c r="X22" i="9" s="1"/>
  <c r="R22" i="9"/>
  <c r="R21" i="9"/>
  <c r="S21" i="9"/>
  <c r="S50" i="9"/>
  <c r="T21" i="9"/>
  <c r="X21" i="9" s="1"/>
  <c r="S26" i="9"/>
  <c r="R26" i="9"/>
  <c r="T26" i="9"/>
  <c r="X26" i="9" s="1"/>
  <c r="S10" i="9"/>
  <c r="T10" i="9"/>
  <c r="X10" i="9" s="1"/>
  <c r="R10" i="9"/>
  <c r="R17" i="9"/>
  <c r="S17" i="9"/>
  <c r="S30" i="9"/>
  <c r="T30" i="9"/>
  <c r="X30" i="9" s="1"/>
  <c r="R30" i="9"/>
  <c r="S14" i="9"/>
  <c r="T14" i="9"/>
  <c r="X14" i="9" s="1"/>
  <c r="R14" i="9"/>
  <c r="R19" i="9"/>
  <c r="S18" i="9"/>
  <c r="T18" i="9"/>
  <c r="X18" i="9" s="1"/>
  <c r="R18" i="9"/>
  <c r="R25" i="9"/>
  <c r="S25" i="9"/>
  <c r="R9" i="9"/>
  <c r="S9" i="9"/>
  <c r="S15" i="8"/>
  <c r="T15" i="8"/>
  <c r="X15" i="8" s="1"/>
  <c r="R45" i="7"/>
  <c r="T25" i="7"/>
  <c r="X25" i="7" s="1"/>
  <c r="S25" i="7"/>
  <c r="R38" i="7"/>
  <c r="T38" i="7"/>
  <c r="X38" i="7" s="1"/>
  <c r="R17" i="7"/>
  <c r="S17" i="7"/>
  <c r="S22" i="7"/>
  <c r="R22" i="7"/>
  <c r="X22" i="7"/>
  <c r="S30" i="7"/>
  <c r="R30" i="7"/>
  <c r="T30" i="7"/>
  <c r="X30" i="7" s="1"/>
  <c r="S18" i="7"/>
  <c r="T18" i="7"/>
  <c r="X18" i="7" s="1"/>
  <c r="R18" i="7"/>
  <c r="R42" i="7"/>
  <c r="S42" i="7"/>
  <c r="T31" i="7"/>
  <c r="X31" i="7" s="1"/>
  <c r="S31" i="7"/>
  <c r="T45" i="7"/>
  <c r="X45" i="7" s="1"/>
  <c r="S21" i="7"/>
  <c r="T36" i="7"/>
  <c r="X36" i="7" s="1"/>
  <c r="S36" i="7"/>
  <c r="S14" i="7"/>
  <c r="T14" i="7"/>
  <c r="X14" i="7" s="1"/>
  <c r="R14" i="7"/>
  <c r="T40" i="7"/>
  <c r="X40" i="7" s="1"/>
  <c r="R40" i="7"/>
  <c r="R13" i="7"/>
  <c r="S13" i="7"/>
  <c r="T27" i="7"/>
  <c r="X27" i="7" s="1"/>
  <c r="S27" i="7"/>
  <c r="R9" i="7"/>
  <c r="S9" i="7"/>
  <c r="S37" i="7"/>
  <c r="T37" i="7"/>
  <c r="X37" i="7" s="1"/>
  <c r="T23" i="7"/>
  <c r="X23" i="7" s="1"/>
  <c r="S23" i="7"/>
  <c r="S10" i="7"/>
  <c r="T10" i="7"/>
  <c r="X10" i="7" s="1"/>
  <c r="R10" i="7"/>
  <c r="R23" i="5"/>
  <c r="R29" i="5"/>
  <c r="S29" i="5"/>
  <c r="R21" i="5"/>
  <c r="S21" i="5"/>
  <c r="S27" i="5"/>
  <c r="R27" i="5"/>
  <c r="T21" i="5"/>
  <c r="X21" i="5" s="1"/>
  <c r="S26" i="5"/>
  <c r="R26" i="5"/>
  <c r="T26" i="5"/>
  <c r="X26" i="5" s="1"/>
  <c r="S23" i="5"/>
  <c r="S18" i="4"/>
  <c r="T16" i="15"/>
  <c r="X16" i="15" s="1"/>
  <c r="S16" i="15"/>
  <c r="R16" i="15"/>
  <c r="S34" i="15"/>
  <c r="R34" i="15"/>
  <c r="T34" i="15"/>
  <c r="X34" i="15" s="1"/>
  <c r="T28" i="15"/>
  <c r="X28" i="15" s="1"/>
  <c r="R28" i="15"/>
  <c r="S28" i="15"/>
  <c r="T12" i="15"/>
  <c r="X12" i="15" s="1"/>
  <c r="S12" i="15"/>
  <c r="R12" i="15"/>
  <c r="S26" i="15"/>
  <c r="R26" i="15"/>
  <c r="X26" i="15"/>
  <c r="S10" i="15"/>
  <c r="R10" i="15"/>
  <c r="T10" i="15"/>
  <c r="R43" i="15"/>
  <c r="S43" i="15"/>
  <c r="X43" i="15"/>
  <c r="S22" i="15"/>
  <c r="X22" i="15"/>
  <c r="R22" i="15"/>
  <c r="S38" i="15"/>
  <c r="R38" i="15"/>
  <c r="X38" i="15"/>
  <c r="R24" i="15"/>
  <c r="X24" i="15"/>
  <c r="S24" i="15"/>
  <c r="R35" i="15"/>
  <c r="S35" i="15"/>
  <c r="T35" i="15"/>
  <c r="X35" i="15" s="1"/>
  <c r="T36" i="15"/>
  <c r="X36" i="15" s="1"/>
  <c r="S36" i="15"/>
  <c r="R36" i="15"/>
  <c r="S42" i="15"/>
  <c r="R42" i="15"/>
  <c r="T42" i="15"/>
  <c r="X42" i="15" s="1"/>
  <c r="S30" i="15"/>
  <c r="R30" i="15"/>
  <c r="T30" i="15"/>
  <c r="X30" i="15" s="1"/>
  <c r="S14" i="15"/>
  <c r="R14" i="15"/>
  <c r="X14" i="15"/>
  <c r="T32" i="15"/>
  <c r="X32" i="15" s="1"/>
  <c r="R32" i="15"/>
  <c r="S32" i="15"/>
  <c r="R20" i="15"/>
  <c r="T20" i="15"/>
  <c r="X20" i="15" s="1"/>
  <c r="S20" i="15"/>
  <c r="R39" i="15"/>
  <c r="T39" i="15"/>
  <c r="X39" i="15" s="1"/>
  <c r="S39" i="15"/>
  <c r="X40" i="15"/>
  <c r="R40" i="15"/>
  <c r="S40" i="15"/>
  <c r="S18" i="15"/>
  <c r="X18" i="15"/>
  <c r="R18" i="15"/>
  <c r="R24" i="14"/>
  <c r="T24" i="14"/>
  <c r="X24" i="14" s="1"/>
  <c r="S24" i="14"/>
  <c r="S15" i="14"/>
  <c r="R15" i="14"/>
  <c r="T15" i="14"/>
  <c r="X15" i="14" s="1"/>
  <c r="S57" i="14"/>
  <c r="R57" i="14"/>
  <c r="T57" i="14"/>
  <c r="X57" i="14" s="1"/>
  <c r="T29" i="14"/>
  <c r="X29" i="14" s="1"/>
  <c r="S29" i="14"/>
  <c r="R29" i="14"/>
  <c r="R46" i="14"/>
  <c r="T46" i="14"/>
  <c r="X46" i="14" s="1"/>
  <c r="S46" i="14"/>
  <c r="T43" i="14"/>
  <c r="X43" i="14" s="1"/>
  <c r="S43" i="14"/>
  <c r="R43" i="14"/>
  <c r="R20" i="14"/>
  <c r="T20" i="14"/>
  <c r="X20" i="14" s="1"/>
  <c r="S20" i="14"/>
  <c r="T26" i="14"/>
  <c r="X26" i="14" s="1"/>
  <c r="R26" i="14"/>
  <c r="S26" i="14"/>
  <c r="T52" i="14"/>
  <c r="X52" i="14" s="1"/>
  <c r="S52" i="14"/>
  <c r="R52" i="14"/>
  <c r="S19" i="14"/>
  <c r="T19" i="14"/>
  <c r="X19" i="14" s="1"/>
  <c r="R19" i="14"/>
  <c r="S33" i="14"/>
  <c r="R33" i="14"/>
  <c r="T33" i="14"/>
  <c r="X33" i="14" s="1"/>
  <c r="R28" i="14"/>
  <c r="T28" i="14"/>
  <c r="X28" i="14" s="1"/>
  <c r="S28" i="14"/>
  <c r="T56" i="14"/>
  <c r="X56" i="14" s="1"/>
  <c r="S56" i="14"/>
  <c r="R56" i="14"/>
  <c r="S17" i="14"/>
  <c r="T17" i="14"/>
  <c r="X17" i="14" s="1"/>
  <c r="R17" i="14"/>
  <c r="S37" i="14"/>
  <c r="R37" i="14"/>
  <c r="T37" i="14"/>
  <c r="X37" i="14" s="1"/>
  <c r="R34" i="14"/>
  <c r="T34" i="14"/>
  <c r="X34" i="14" s="1"/>
  <c r="S34" i="14"/>
  <c r="R50" i="14"/>
  <c r="T50" i="14"/>
  <c r="X50" i="14" s="1"/>
  <c r="S50" i="14"/>
  <c r="T66" i="14"/>
  <c r="X66" i="14" s="1"/>
  <c r="S66" i="14"/>
  <c r="R66" i="14"/>
  <c r="T47" i="14"/>
  <c r="X47" i="14" s="1"/>
  <c r="S47" i="14"/>
  <c r="R47" i="14"/>
  <c r="T63" i="14"/>
  <c r="X63" i="14" s="1"/>
  <c r="S63" i="14"/>
  <c r="R63" i="14"/>
  <c r="S13" i="14"/>
  <c r="T13" i="14"/>
  <c r="X13" i="14" s="1"/>
  <c r="R13" i="14"/>
  <c r="T30" i="14"/>
  <c r="X30" i="14" s="1"/>
  <c r="S30" i="14"/>
  <c r="R30" i="14"/>
  <c r="T60" i="14"/>
  <c r="X60" i="14" s="1"/>
  <c r="S60" i="14"/>
  <c r="R60" i="14"/>
  <c r="S23" i="14"/>
  <c r="T23" i="14"/>
  <c r="X23" i="14" s="1"/>
  <c r="R23" i="14"/>
  <c r="S41" i="14"/>
  <c r="R41" i="14"/>
  <c r="X41" i="14"/>
  <c r="T32" i="14"/>
  <c r="X32" i="14" s="1"/>
  <c r="S32" i="14"/>
  <c r="R32" i="14"/>
  <c r="R64" i="14"/>
  <c r="T64" i="14"/>
  <c r="X64" i="14" s="1"/>
  <c r="S64" i="14"/>
  <c r="S21" i="14"/>
  <c r="T21" i="14"/>
  <c r="X21" i="14" s="1"/>
  <c r="R21" i="14"/>
  <c r="S45" i="14"/>
  <c r="R45" i="14"/>
  <c r="T45" i="14"/>
  <c r="X45" i="14" s="1"/>
  <c r="R38" i="14"/>
  <c r="T38" i="14"/>
  <c r="X38" i="14" s="1"/>
  <c r="S38" i="14"/>
  <c r="R54" i="14"/>
  <c r="T54" i="14"/>
  <c r="X54" i="14" s="1"/>
  <c r="S54" i="14"/>
  <c r="T70" i="14"/>
  <c r="X70" i="14" s="1"/>
  <c r="S70" i="14"/>
  <c r="R70" i="14"/>
  <c r="T35" i="14"/>
  <c r="X35" i="14" s="1"/>
  <c r="S35" i="14"/>
  <c r="R35" i="14"/>
  <c r="T51" i="14"/>
  <c r="X51" i="14" s="1"/>
  <c r="S51" i="14"/>
  <c r="R51" i="14"/>
  <c r="S67" i="14"/>
  <c r="R67" i="14"/>
  <c r="T67" i="14"/>
  <c r="X67" i="14" s="1"/>
  <c r="R68" i="14"/>
  <c r="T68" i="14"/>
  <c r="X68" i="14" s="1"/>
  <c r="S68" i="14"/>
  <c r="T65" i="14"/>
  <c r="X65" i="14" s="1"/>
  <c r="S65" i="14"/>
  <c r="R65" i="14"/>
  <c r="T44" i="14"/>
  <c r="X44" i="14" s="1"/>
  <c r="S44" i="14"/>
  <c r="R44" i="14"/>
  <c r="S31" i="14"/>
  <c r="R31" i="14"/>
  <c r="T31" i="14"/>
  <c r="X31" i="14" s="1"/>
  <c r="T48" i="14"/>
  <c r="X48" i="14" s="1"/>
  <c r="S48" i="14"/>
  <c r="R48" i="14"/>
  <c r="S61" i="14"/>
  <c r="R61" i="14"/>
  <c r="T61" i="14"/>
  <c r="X61" i="14" s="1"/>
  <c r="R62" i="14"/>
  <c r="T62" i="14"/>
  <c r="X62" i="14" s="1"/>
  <c r="S62" i="14"/>
  <c r="T59" i="14"/>
  <c r="X59" i="14" s="1"/>
  <c r="S59" i="14"/>
  <c r="R59" i="14"/>
  <c r="R12" i="14"/>
  <c r="T12" i="14"/>
  <c r="X12" i="14" s="1"/>
  <c r="S12" i="14"/>
  <c r="T36" i="14"/>
  <c r="X36" i="14" s="1"/>
  <c r="S36" i="14"/>
  <c r="R36" i="14"/>
  <c r="S11" i="14"/>
  <c r="T11" i="14"/>
  <c r="X11" i="14" s="1"/>
  <c r="R11" i="14"/>
  <c r="S27" i="14"/>
  <c r="R27" i="14"/>
  <c r="T27" i="14"/>
  <c r="X27" i="14" s="1"/>
  <c r="S49" i="14"/>
  <c r="R49" i="14"/>
  <c r="X49" i="14"/>
  <c r="T40" i="14"/>
  <c r="X40" i="14" s="1"/>
  <c r="S40" i="14"/>
  <c r="R40" i="14"/>
  <c r="S9" i="14"/>
  <c r="R9" i="14"/>
  <c r="S25" i="14"/>
  <c r="R25" i="14"/>
  <c r="T25" i="14"/>
  <c r="X25" i="14" s="1"/>
  <c r="S53" i="14"/>
  <c r="R53" i="14"/>
  <c r="T53" i="14"/>
  <c r="X53" i="14" s="1"/>
  <c r="R42" i="14"/>
  <c r="T42" i="14"/>
  <c r="X42" i="14" s="1"/>
  <c r="S42" i="14"/>
  <c r="R58" i="14"/>
  <c r="T58" i="14"/>
  <c r="X58" i="14" s="1"/>
  <c r="S58" i="14"/>
  <c r="T39" i="14"/>
  <c r="X39" i="14" s="1"/>
  <c r="S39" i="14"/>
  <c r="R39" i="14"/>
  <c r="T55" i="14"/>
  <c r="X55" i="14" s="1"/>
  <c r="S55" i="14"/>
  <c r="R55" i="14"/>
  <c r="S71" i="14"/>
  <c r="R71" i="14"/>
  <c r="T71" i="14"/>
  <c r="X71" i="14" s="1"/>
  <c r="T69" i="14"/>
  <c r="X69" i="14" s="1"/>
  <c r="S69" i="14"/>
  <c r="R69" i="14"/>
  <c r="T58" i="13"/>
  <c r="X58" i="13" s="1"/>
  <c r="S58" i="13"/>
  <c r="R58" i="13"/>
  <c r="R14" i="13"/>
  <c r="S14" i="13"/>
  <c r="T14" i="13"/>
  <c r="X14" i="13" s="1"/>
  <c r="T23" i="13"/>
  <c r="X23" i="13" s="1"/>
  <c r="S23" i="13"/>
  <c r="R23" i="13"/>
  <c r="T70" i="13"/>
  <c r="X70" i="13" s="1"/>
  <c r="S70" i="13"/>
  <c r="R70" i="13"/>
  <c r="S43" i="13"/>
  <c r="R43" i="13"/>
  <c r="T43" i="13"/>
  <c r="X43" i="13" s="1"/>
  <c r="R48" i="13"/>
  <c r="T48" i="13"/>
  <c r="X48" i="13" s="1"/>
  <c r="S48" i="13"/>
  <c r="T61" i="13"/>
  <c r="X61" i="13" s="1"/>
  <c r="S61" i="13"/>
  <c r="R61" i="13"/>
  <c r="T46" i="13"/>
  <c r="X46" i="13" s="1"/>
  <c r="R46" i="13"/>
  <c r="S46" i="13"/>
  <c r="S13" i="13"/>
  <c r="R13" i="13"/>
  <c r="T13" i="13"/>
  <c r="X13" i="13" s="1"/>
  <c r="X27" i="13"/>
  <c r="S27" i="13"/>
  <c r="R27" i="13"/>
  <c r="R44" i="13"/>
  <c r="S44" i="13"/>
  <c r="T44" i="13"/>
  <c r="X44" i="13" s="1"/>
  <c r="R52" i="13"/>
  <c r="S52" i="13"/>
  <c r="T52" i="13"/>
  <c r="X52" i="13" s="1"/>
  <c r="S33" i="13"/>
  <c r="T33" i="13"/>
  <c r="X33" i="13" s="1"/>
  <c r="R33" i="13"/>
  <c r="T65" i="13"/>
  <c r="X65" i="13" s="1"/>
  <c r="R65" i="13"/>
  <c r="S65" i="13"/>
  <c r="S51" i="13"/>
  <c r="R51" i="13"/>
  <c r="T51" i="13"/>
  <c r="X51" i="13" s="1"/>
  <c r="X20" i="13"/>
  <c r="S20" i="13"/>
  <c r="R20" i="13"/>
  <c r="T19" i="13"/>
  <c r="X19" i="13" s="1"/>
  <c r="S19" i="13"/>
  <c r="R19" i="13"/>
  <c r="T38" i="13"/>
  <c r="X38" i="13" s="1"/>
  <c r="R38" i="13"/>
  <c r="S38" i="13"/>
  <c r="T62" i="13"/>
  <c r="X62" i="13" s="1"/>
  <c r="S62" i="13"/>
  <c r="R62" i="13"/>
  <c r="T42" i="13"/>
  <c r="X42" i="13" s="1"/>
  <c r="R42" i="13"/>
  <c r="S42" i="13"/>
  <c r="S63" i="13"/>
  <c r="R63" i="13"/>
  <c r="X63" i="13"/>
  <c r="R60" i="13"/>
  <c r="S60" i="13"/>
  <c r="T60" i="13"/>
  <c r="X60" i="13" s="1"/>
  <c r="R41" i="13"/>
  <c r="T41" i="13"/>
  <c r="X41" i="13" s="1"/>
  <c r="S41" i="13"/>
  <c r="T57" i="13"/>
  <c r="X57" i="13" s="1"/>
  <c r="R57" i="13"/>
  <c r="S57" i="13"/>
  <c r="S35" i="13"/>
  <c r="T35" i="13"/>
  <c r="X35" i="13" s="1"/>
  <c r="R35" i="13"/>
  <c r="R18" i="13"/>
  <c r="T18" i="13"/>
  <c r="X18" i="13" s="1"/>
  <c r="S18" i="13"/>
  <c r="S39" i="13"/>
  <c r="T39" i="13"/>
  <c r="X39" i="13" s="1"/>
  <c r="R39" i="13"/>
  <c r="R22" i="13"/>
  <c r="T22" i="13"/>
  <c r="X22" i="13" s="1"/>
  <c r="S22" i="13"/>
  <c r="S71" i="13"/>
  <c r="R71" i="13"/>
  <c r="T71" i="13"/>
  <c r="X71" i="13" s="1"/>
  <c r="R64" i="13"/>
  <c r="T64" i="13"/>
  <c r="X64" i="13" s="1"/>
  <c r="S64" i="13"/>
  <c r="R45" i="13"/>
  <c r="S45" i="13"/>
  <c r="T45" i="13"/>
  <c r="X45" i="13" s="1"/>
  <c r="R11" i="13"/>
  <c r="T11" i="13"/>
  <c r="S11" i="13"/>
  <c r="R40" i="13"/>
  <c r="S40" i="13"/>
  <c r="T40" i="13"/>
  <c r="X40" i="13" s="1"/>
  <c r="R26" i="13"/>
  <c r="T26" i="13"/>
  <c r="X26" i="13" s="1"/>
  <c r="S26" i="13"/>
  <c r="R68" i="13"/>
  <c r="S68" i="13"/>
  <c r="T68" i="13"/>
  <c r="X68" i="13" s="1"/>
  <c r="T49" i="13"/>
  <c r="X49" i="13" s="1"/>
  <c r="R49" i="13"/>
  <c r="S49" i="13"/>
  <c r="S25" i="13"/>
  <c r="R25" i="13"/>
  <c r="T25" i="13"/>
  <c r="X25" i="13" s="1"/>
  <c r="S67" i="13"/>
  <c r="R67" i="13"/>
  <c r="T67" i="13"/>
  <c r="X67" i="13" s="1"/>
  <c r="S28" i="13"/>
  <c r="T28" i="13"/>
  <c r="X28" i="13" s="1"/>
  <c r="R28" i="13"/>
  <c r="T12" i="13"/>
  <c r="X12" i="13" s="1"/>
  <c r="R12" i="13"/>
  <c r="S12" i="13"/>
  <c r="T15" i="13"/>
  <c r="X15" i="13" s="1"/>
  <c r="S15" i="13"/>
  <c r="R15" i="13"/>
  <c r="T31" i="13"/>
  <c r="X31" i="13" s="1"/>
  <c r="S31" i="13"/>
  <c r="R31" i="13"/>
  <c r="T54" i="13"/>
  <c r="X54" i="13" s="1"/>
  <c r="S54" i="13"/>
  <c r="R54" i="13"/>
  <c r="R30" i="13"/>
  <c r="T30" i="13"/>
  <c r="X30" i="13" s="1"/>
  <c r="S30" i="13"/>
  <c r="S55" i="13"/>
  <c r="R55" i="13"/>
  <c r="T55" i="13"/>
  <c r="X55" i="13" s="1"/>
  <c r="R56" i="13"/>
  <c r="T56" i="13"/>
  <c r="X56" i="13" s="1"/>
  <c r="S56" i="13"/>
  <c r="T37" i="13"/>
  <c r="X37" i="13" s="1"/>
  <c r="S37" i="13"/>
  <c r="R37" i="13"/>
  <c r="X53" i="13"/>
  <c r="S53" i="13"/>
  <c r="R53" i="13"/>
  <c r="T69" i="13"/>
  <c r="X69" i="13" s="1"/>
  <c r="S69" i="13"/>
  <c r="R69" i="13"/>
  <c r="T70" i="12"/>
  <c r="X70" i="12" s="1"/>
  <c r="S70" i="12"/>
  <c r="R70" i="12"/>
  <c r="S47" i="12"/>
  <c r="R47" i="12"/>
  <c r="T47" i="12"/>
  <c r="X47" i="12" s="1"/>
  <c r="R48" i="12"/>
  <c r="T48" i="12"/>
  <c r="X48" i="12" s="1"/>
  <c r="S48" i="12"/>
  <c r="T61" i="12"/>
  <c r="X61" i="12" s="1"/>
  <c r="S61" i="12"/>
  <c r="R61" i="12"/>
  <c r="T50" i="12"/>
  <c r="X50" i="12" s="1"/>
  <c r="S50" i="12"/>
  <c r="R50" i="12"/>
  <c r="T42" i="12"/>
  <c r="X42" i="12" s="1"/>
  <c r="S42" i="12"/>
  <c r="R42" i="12"/>
  <c r="T17" i="12"/>
  <c r="X17" i="12" s="1"/>
  <c r="S17" i="12"/>
  <c r="R17" i="12"/>
  <c r="X54" i="12"/>
  <c r="S54" i="12"/>
  <c r="R54" i="12"/>
  <c r="R16" i="12"/>
  <c r="T16" i="12"/>
  <c r="X16" i="12" s="1"/>
  <c r="S16" i="12"/>
  <c r="S51" i="12"/>
  <c r="R51" i="12"/>
  <c r="T51" i="12"/>
  <c r="X51" i="12" s="1"/>
  <c r="S67" i="12"/>
  <c r="R67" i="12"/>
  <c r="T67" i="12"/>
  <c r="X67" i="12" s="1"/>
  <c r="R36" i="12"/>
  <c r="T36" i="12"/>
  <c r="X36" i="12" s="1"/>
  <c r="S36" i="12"/>
  <c r="R52" i="12"/>
  <c r="T52" i="12"/>
  <c r="X52" i="12" s="1"/>
  <c r="S52" i="12"/>
  <c r="R68" i="12"/>
  <c r="T68" i="12"/>
  <c r="X68" i="12" s="1"/>
  <c r="S68" i="12"/>
  <c r="R33" i="12"/>
  <c r="T33" i="12"/>
  <c r="X33" i="12" s="1"/>
  <c r="S33" i="12"/>
  <c r="T49" i="12"/>
  <c r="X49" i="12" s="1"/>
  <c r="S49" i="12"/>
  <c r="R49" i="12"/>
  <c r="T65" i="12"/>
  <c r="X65" i="12" s="1"/>
  <c r="S65" i="12"/>
  <c r="R65" i="12"/>
  <c r="S27" i="12"/>
  <c r="R27" i="12"/>
  <c r="T27" i="12"/>
  <c r="X27" i="12" s="1"/>
  <c r="S11" i="12"/>
  <c r="R11" i="12"/>
  <c r="T11" i="12"/>
  <c r="T58" i="12"/>
  <c r="X58" i="12" s="1"/>
  <c r="S58" i="12"/>
  <c r="R58" i="12"/>
  <c r="R20" i="12"/>
  <c r="T20" i="12"/>
  <c r="X20" i="12" s="1"/>
  <c r="S20" i="12"/>
  <c r="R64" i="12"/>
  <c r="T64" i="12"/>
  <c r="X64" i="12" s="1"/>
  <c r="S64" i="12"/>
  <c r="T45" i="12"/>
  <c r="X45" i="12" s="1"/>
  <c r="S45" i="12"/>
  <c r="R45" i="12"/>
  <c r="S15" i="12"/>
  <c r="R15" i="12"/>
  <c r="T15" i="12"/>
  <c r="X15" i="12" s="1"/>
  <c r="T29" i="12"/>
  <c r="X29" i="12" s="1"/>
  <c r="S29" i="12"/>
  <c r="R29" i="12"/>
  <c r="T13" i="12"/>
  <c r="X13" i="12" s="1"/>
  <c r="S13" i="12"/>
  <c r="R13" i="12"/>
  <c r="S35" i="12"/>
  <c r="R35" i="12"/>
  <c r="T35" i="12"/>
  <c r="X35" i="12" s="1"/>
  <c r="R28" i="12"/>
  <c r="T28" i="12"/>
  <c r="X28" i="12" s="1"/>
  <c r="S28" i="12"/>
  <c r="R12" i="12"/>
  <c r="T12" i="12"/>
  <c r="X12" i="12" s="1"/>
  <c r="S12" i="12"/>
  <c r="S55" i="12"/>
  <c r="R55" i="12"/>
  <c r="T55" i="12"/>
  <c r="X55" i="12" s="1"/>
  <c r="R40" i="12"/>
  <c r="S40" i="12"/>
  <c r="T40" i="12"/>
  <c r="X40" i="12" s="1"/>
  <c r="R56" i="12"/>
  <c r="T56" i="12"/>
  <c r="X56" i="12" s="1"/>
  <c r="S56" i="12"/>
  <c r="T37" i="12"/>
  <c r="X37" i="12" s="1"/>
  <c r="R37" i="12"/>
  <c r="S37" i="12"/>
  <c r="T53" i="12"/>
  <c r="X53" i="12" s="1"/>
  <c r="S53" i="12"/>
  <c r="R53" i="12"/>
  <c r="T69" i="12"/>
  <c r="X69" i="12" s="1"/>
  <c r="S69" i="12"/>
  <c r="R69" i="12"/>
  <c r="T38" i="12"/>
  <c r="X38" i="12" s="1"/>
  <c r="S38" i="12"/>
  <c r="R38" i="12"/>
  <c r="S23" i="12"/>
  <c r="R23" i="12"/>
  <c r="T23" i="12"/>
  <c r="X23" i="12" s="1"/>
  <c r="T21" i="12"/>
  <c r="X21" i="12" s="1"/>
  <c r="S21" i="12"/>
  <c r="R21" i="12"/>
  <c r="R32" i="12"/>
  <c r="T32" i="12"/>
  <c r="X32" i="12" s="1"/>
  <c r="S32" i="12"/>
  <c r="S63" i="12"/>
  <c r="R63" i="12"/>
  <c r="T63" i="12"/>
  <c r="X63" i="12" s="1"/>
  <c r="T25" i="12"/>
  <c r="X25" i="12" s="1"/>
  <c r="S25" i="12"/>
  <c r="R25" i="12"/>
  <c r="T34" i="12"/>
  <c r="X34" i="12" s="1"/>
  <c r="R34" i="12"/>
  <c r="S34" i="12"/>
  <c r="R24" i="12"/>
  <c r="T24" i="12"/>
  <c r="X24" i="12" s="1"/>
  <c r="S24" i="12"/>
  <c r="S43" i="12"/>
  <c r="R43" i="12"/>
  <c r="T43" i="12"/>
  <c r="X43" i="12" s="1"/>
  <c r="S59" i="12"/>
  <c r="R59" i="12"/>
  <c r="T59" i="12"/>
  <c r="X59" i="12" s="1"/>
  <c r="R44" i="12"/>
  <c r="T44" i="12"/>
  <c r="X44" i="12" s="1"/>
  <c r="S44" i="12"/>
  <c r="R60" i="12"/>
  <c r="T60" i="12"/>
  <c r="X60" i="12" s="1"/>
  <c r="S60" i="12"/>
  <c r="T41" i="12"/>
  <c r="X41" i="12" s="1"/>
  <c r="S41" i="12"/>
  <c r="R41" i="12"/>
  <c r="T57" i="12"/>
  <c r="X57" i="12" s="1"/>
  <c r="S57" i="12"/>
  <c r="R57" i="12"/>
  <c r="T66" i="12"/>
  <c r="X66" i="12" s="1"/>
  <c r="S66" i="12"/>
  <c r="R66" i="12"/>
  <c r="S31" i="12"/>
  <c r="R31" i="12"/>
  <c r="T31" i="12"/>
  <c r="X31" i="12" s="1"/>
  <c r="S19" i="12"/>
  <c r="R19" i="12"/>
  <c r="T19" i="12"/>
  <c r="X19" i="12" s="1"/>
  <c r="T12" i="11"/>
  <c r="X12" i="11" s="1"/>
  <c r="S12" i="11"/>
  <c r="R12" i="11"/>
  <c r="S46" i="11"/>
  <c r="R46" i="11"/>
  <c r="T46" i="11"/>
  <c r="X46" i="11" s="1"/>
  <c r="T65" i="11"/>
  <c r="X65" i="11" s="1"/>
  <c r="R65" i="11"/>
  <c r="S65" i="11"/>
  <c r="S63" i="11"/>
  <c r="R63" i="11"/>
  <c r="T63" i="11"/>
  <c r="X63" i="11" s="1"/>
  <c r="S48" i="11"/>
  <c r="T48" i="11"/>
  <c r="X48" i="11" s="1"/>
  <c r="R48" i="11"/>
  <c r="S24" i="11"/>
  <c r="T24" i="11"/>
  <c r="X24" i="11" s="1"/>
  <c r="R24" i="11"/>
  <c r="T34" i="11"/>
  <c r="X34" i="11" s="1"/>
  <c r="S34" i="11"/>
  <c r="R34" i="11"/>
  <c r="T50" i="11"/>
  <c r="X50" i="11" s="1"/>
  <c r="S50" i="11"/>
  <c r="R50" i="11"/>
  <c r="T66" i="11"/>
  <c r="X66" i="11" s="1"/>
  <c r="S66" i="11"/>
  <c r="R66" i="11"/>
  <c r="T69" i="11"/>
  <c r="X69" i="11" s="1"/>
  <c r="R69" i="11"/>
  <c r="S69" i="11"/>
  <c r="T47" i="11"/>
  <c r="X47" i="11" s="1"/>
  <c r="S47" i="11"/>
  <c r="R47" i="11"/>
  <c r="R33" i="11"/>
  <c r="T33" i="11"/>
  <c r="X33" i="11" s="1"/>
  <c r="S33" i="11"/>
  <c r="S20" i="11"/>
  <c r="T20" i="11"/>
  <c r="X20" i="11" s="1"/>
  <c r="R20" i="11"/>
  <c r="T38" i="11"/>
  <c r="X38" i="11" s="1"/>
  <c r="S38" i="11"/>
  <c r="R38" i="11"/>
  <c r="T54" i="11"/>
  <c r="X54" i="11" s="1"/>
  <c r="S54" i="11"/>
  <c r="R54" i="11"/>
  <c r="T70" i="11"/>
  <c r="X70" i="11" s="1"/>
  <c r="S70" i="11"/>
  <c r="R70" i="11"/>
  <c r="R64" i="11"/>
  <c r="S64" i="11"/>
  <c r="T64" i="11"/>
  <c r="X64" i="11" s="1"/>
  <c r="R49" i="11"/>
  <c r="T49" i="11"/>
  <c r="X49" i="11" s="1"/>
  <c r="S49" i="11"/>
  <c r="S28" i="11"/>
  <c r="T28" i="11"/>
  <c r="X28" i="11" s="1"/>
  <c r="R28" i="11"/>
  <c r="T62" i="11"/>
  <c r="X62" i="11" s="1"/>
  <c r="S62" i="11"/>
  <c r="R62" i="11"/>
  <c r="S32" i="11"/>
  <c r="T32" i="11"/>
  <c r="X32" i="11" s="1"/>
  <c r="R32" i="11"/>
  <c r="S16" i="11"/>
  <c r="R16" i="11"/>
  <c r="T16" i="11"/>
  <c r="X16" i="11" s="1"/>
  <c r="R42" i="11"/>
  <c r="T42" i="11"/>
  <c r="X42" i="11" s="1"/>
  <c r="S42" i="11"/>
  <c r="R58" i="11"/>
  <c r="T58" i="11"/>
  <c r="X58" i="11" s="1"/>
  <c r="S58" i="11"/>
  <c r="R68" i="11"/>
  <c r="S68" i="11"/>
  <c r="T68" i="11"/>
  <c r="X68" i="11" s="1"/>
  <c r="R61" i="11"/>
  <c r="T61" i="11"/>
  <c r="X61" i="11" s="1"/>
  <c r="S61" i="11"/>
  <c r="R63" i="10"/>
  <c r="S63" i="10"/>
  <c r="T63" i="10"/>
  <c r="X63" i="10" s="1"/>
  <c r="T65" i="10"/>
  <c r="X65" i="10" s="1"/>
  <c r="S65" i="10"/>
  <c r="R65" i="10"/>
  <c r="T41" i="10"/>
  <c r="X41" i="10" s="1"/>
  <c r="S41" i="10"/>
  <c r="R41" i="10"/>
  <c r="S66" i="10"/>
  <c r="R66" i="10"/>
  <c r="T66" i="10"/>
  <c r="X66" i="10" s="1"/>
  <c r="T45" i="10"/>
  <c r="X45" i="10" s="1"/>
  <c r="R45" i="10"/>
  <c r="S45" i="10"/>
  <c r="R17" i="10"/>
  <c r="T17" i="10"/>
  <c r="X17" i="10" s="1"/>
  <c r="S17" i="10"/>
  <c r="T69" i="10"/>
  <c r="X69" i="10" s="1"/>
  <c r="S69" i="10"/>
  <c r="R69" i="10"/>
  <c r="T49" i="10"/>
  <c r="X49" i="10" s="1"/>
  <c r="S49" i="10"/>
  <c r="R49" i="10"/>
  <c r="S32" i="10"/>
  <c r="R32" i="10"/>
  <c r="T32" i="10"/>
  <c r="X32" i="10" s="1"/>
  <c r="S24" i="10"/>
  <c r="R24" i="10"/>
  <c r="T24" i="10"/>
  <c r="X24" i="10" s="1"/>
  <c r="S16" i="10"/>
  <c r="R16" i="10"/>
  <c r="T16" i="10"/>
  <c r="X16" i="10" s="1"/>
  <c r="R51" i="10"/>
  <c r="T51" i="10"/>
  <c r="X51" i="10" s="1"/>
  <c r="S51" i="10"/>
  <c r="R67" i="10"/>
  <c r="T67" i="10"/>
  <c r="X67" i="10" s="1"/>
  <c r="S67" i="10"/>
  <c r="T36" i="10"/>
  <c r="X36" i="10" s="1"/>
  <c r="S36" i="10"/>
  <c r="R36" i="10"/>
  <c r="T52" i="10"/>
  <c r="X52" i="10" s="1"/>
  <c r="R52" i="10"/>
  <c r="S52" i="10"/>
  <c r="T68" i="10"/>
  <c r="X68" i="10" s="1"/>
  <c r="R68" i="10"/>
  <c r="S68" i="10"/>
  <c r="T33" i="10"/>
  <c r="X33" i="10" s="1"/>
  <c r="S33" i="10"/>
  <c r="R33" i="10"/>
  <c r="S48" i="10"/>
  <c r="R48" i="10"/>
  <c r="T48" i="10"/>
  <c r="X48" i="10" s="1"/>
  <c r="T57" i="10"/>
  <c r="X57" i="10" s="1"/>
  <c r="S57" i="10"/>
  <c r="R57" i="10"/>
  <c r="S58" i="10"/>
  <c r="R58" i="10"/>
  <c r="T58" i="10"/>
  <c r="X58" i="10" s="1"/>
  <c r="R29" i="10"/>
  <c r="T29" i="10"/>
  <c r="X29" i="10" s="1"/>
  <c r="S29" i="10"/>
  <c r="R13" i="10"/>
  <c r="T13" i="10"/>
  <c r="X13" i="10" s="1"/>
  <c r="S13" i="10"/>
  <c r="X61" i="10"/>
  <c r="S61" i="10"/>
  <c r="R61" i="10"/>
  <c r="R35" i="10"/>
  <c r="T35" i="10"/>
  <c r="X35" i="10" s="1"/>
  <c r="S35" i="10"/>
  <c r="R55" i="10"/>
  <c r="S55" i="10"/>
  <c r="T55" i="10"/>
  <c r="X55" i="10" s="1"/>
  <c r="R71" i="10"/>
  <c r="S71" i="10"/>
  <c r="T71" i="10"/>
  <c r="X71" i="10" s="1"/>
  <c r="T40" i="10"/>
  <c r="X40" i="10" s="1"/>
  <c r="S40" i="10"/>
  <c r="R40" i="10"/>
  <c r="T56" i="10"/>
  <c r="X56" i="10" s="1"/>
  <c r="S56" i="10"/>
  <c r="R56" i="10"/>
  <c r="T72" i="10"/>
  <c r="X72" i="10" s="1"/>
  <c r="S72" i="10"/>
  <c r="R72" i="10"/>
  <c r="S42" i="10"/>
  <c r="T42" i="10"/>
  <c r="X42" i="10" s="1"/>
  <c r="R42" i="10"/>
  <c r="S46" i="10"/>
  <c r="R46" i="10"/>
  <c r="T46" i="10"/>
  <c r="X46" i="10" s="1"/>
  <c r="R21" i="10"/>
  <c r="T21" i="10"/>
  <c r="X21" i="10" s="1"/>
  <c r="S21" i="10"/>
  <c r="S50" i="10"/>
  <c r="T50" i="10"/>
  <c r="X50" i="10" s="1"/>
  <c r="R50" i="10"/>
  <c r="T64" i="10"/>
  <c r="X64" i="10" s="1"/>
  <c r="S64" i="10"/>
  <c r="R64" i="10"/>
  <c r="R43" i="10"/>
  <c r="T43" i="10"/>
  <c r="X43" i="10" s="1"/>
  <c r="S43" i="10"/>
  <c r="R47" i="10"/>
  <c r="S47" i="10"/>
  <c r="T47" i="10"/>
  <c r="X47" i="10" s="1"/>
  <c r="R25" i="10"/>
  <c r="T25" i="10"/>
  <c r="X25" i="10" s="1"/>
  <c r="S25" i="10"/>
  <c r="R9" i="10"/>
  <c r="T9" i="10"/>
  <c r="S9" i="10"/>
  <c r="T53" i="10"/>
  <c r="X53" i="10" s="1"/>
  <c r="S53" i="10"/>
  <c r="R53" i="10"/>
  <c r="S34" i="10"/>
  <c r="T34" i="10"/>
  <c r="X34" i="10" s="1"/>
  <c r="R34" i="10"/>
  <c r="S28" i="10"/>
  <c r="R28" i="10"/>
  <c r="T28" i="10"/>
  <c r="X28" i="10" s="1"/>
  <c r="S20" i="10"/>
  <c r="R20" i="10"/>
  <c r="T20" i="10"/>
  <c r="X20" i="10" s="1"/>
  <c r="S12" i="10"/>
  <c r="R12" i="10"/>
  <c r="T12" i="10"/>
  <c r="X12" i="10" s="1"/>
  <c r="R59" i="10"/>
  <c r="T59" i="10"/>
  <c r="X59" i="10" s="1"/>
  <c r="S59" i="10"/>
  <c r="R44" i="10"/>
  <c r="T44" i="10"/>
  <c r="X44" i="10" s="1"/>
  <c r="S44" i="10"/>
  <c r="T60" i="10"/>
  <c r="X60" i="10" s="1"/>
  <c r="R60" i="10"/>
  <c r="S60" i="10"/>
  <c r="S20" i="9"/>
  <c r="R20" i="9"/>
  <c r="T20" i="9"/>
  <c r="X20" i="9" s="1"/>
  <c r="X9" i="9"/>
  <c r="R47" i="9"/>
  <c r="T47" i="9"/>
  <c r="X47" i="9" s="1"/>
  <c r="S47" i="9"/>
  <c r="R63" i="9"/>
  <c r="T63" i="9"/>
  <c r="X63" i="9" s="1"/>
  <c r="S63" i="9"/>
  <c r="T48" i="9"/>
  <c r="X48" i="9" s="1"/>
  <c r="S48" i="9"/>
  <c r="R48" i="9"/>
  <c r="T64" i="9"/>
  <c r="X64" i="9" s="1"/>
  <c r="S64" i="9"/>
  <c r="R64" i="9"/>
  <c r="S54" i="9"/>
  <c r="R54" i="9"/>
  <c r="T54" i="9"/>
  <c r="X54" i="9" s="1"/>
  <c r="S38" i="9"/>
  <c r="R38" i="9"/>
  <c r="T38" i="9"/>
  <c r="X38" i="9" s="1"/>
  <c r="S24" i="9"/>
  <c r="R24" i="9"/>
  <c r="T24" i="9"/>
  <c r="X24" i="9" s="1"/>
  <c r="R35" i="9"/>
  <c r="T35" i="9"/>
  <c r="X35" i="9" s="1"/>
  <c r="S35" i="9"/>
  <c r="R51" i="9"/>
  <c r="T51" i="9"/>
  <c r="X51" i="9" s="1"/>
  <c r="S51" i="9"/>
  <c r="S67" i="9"/>
  <c r="R67" i="9"/>
  <c r="T67" i="9"/>
  <c r="X67" i="9" s="1"/>
  <c r="T36" i="9"/>
  <c r="X36" i="9" s="1"/>
  <c r="S36" i="9"/>
  <c r="R36" i="9"/>
  <c r="T52" i="9"/>
  <c r="X52" i="9" s="1"/>
  <c r="S52" i="9"/>
  <c r="R52" i="9"/>
  <c r="R68" i="9"/>
  <c r="T68" i="9"/>
  <c r="X68" i="9" s="1"/>
  <c r="S68" i="9"/>
  <c r="T65" i="9"/>
  <c r="X65" i="9" s="1"/>
  <c r="S65" i="9"/>
  <c r="R65" i="9"/>
  <c r="T66" i="9"/>
  <c r="X66" i="9" s="1"/>
  <c r="S66" i="9"/>
  <c r="R66" i="9"/>
  <c r="S28" i="9"/>
  <c r="R28" i="9"/>
  <c r="T28" i="9"/>
  <c r="X28" i="9" s="1"/>
  <c r="S12" i="9"/>
  <c r="R12" i="9"/>
  <c r="T12" i="9"/>
  <c r="X12" i="9" s="1"/>
  <c r="R39" i="9"/>
  <c r="T39" i="9"/>
  <c r="X39" i="9" s="1"/>
  <c r="S39" i="9"/>
  <c r="R55" i="9"/>
  <c r="T55" i="9"/>
  <c r="X55" i="9" s="1"/>
  <c r="S55" i="9"/>
  <c r="T40" i="9"/>
  <c r="X40" i="9" s="1"/>
  <c r="S40" i="9"/>
  <c r="R40" i="9"/>
  <c r="T56" i="9"/>
  <c r="X56" i="9" s="1"/>
  <c r="S56" i="9"/>
  <c r="R56" i="9"/>
  <c r="T69" i="9"/>
  <c r="X69" i="9" s="1"/>
  <c r="S69" i="9"/>
  <c r="R69" i="9"/>
  <c r="S62" i="9"/>
  <c r="R62" i="9"/>
  <c r="T62" i="9"/>
  <c r="X62" i="9" s="1"/>
  <c r="S46" i="9"/>
  <c r="R46" i="9"/>
  <c r="T46" i="9"/>
  <c r="X46" i="9" s="1"/>
  <c r="T32" i="9"/>
  <c r="X32" i="9" s="1"/>
  <c r="S32" i="9"/>
  <c r="R32" i="9"/>
  <c r="S16" i="9"/>
  <c r="R16" i="9"/>
  <c r="T16" i="9"/>
  <c r="X16" i="9" s="1"/>
  <c r="R43" i="9"/>
  <c r="T43" i="9"/>
  <c r="X43" i="9" s="1"/>
  <c r="S43" i="9"/>
  <c r="R59" i="9"/>
  <c r="T59" i="9"/>
  <c r="X59" i="9" s="1"/>
  <c r="S59" i="9"/>
  <c r="T44" i="9"/>
  <c r="X44" i="9" s="1"/>
  <c r="S44" i="9"/>
  <c r="R44" i="9"/>
  <c r="T60" i="9"/>
  <c r="X60" i="9" s="1"/>
  <c r="S60" i="9"/>
  <c r="R60" i="9"/>
  <c r="S11" i="8"/>
  <c r="T11" i="8"/>
  <c r="X11" i="8" s="1"/>
  <c r="R11" i="8"/>
  <c r="R44" i="8"/>
  <c r="T44" i="8"/>
  <c r="X44" i="8" s="1"/>
  <c r="S44" i="8"/>
  <c r="R21" i="8"/>
  <c r="T21" i="8"/>
  <c r="X21" i="8" s="1"/>
  <c r="S21" i="8"/>
  <c r="T50" i="8"/>
  <c r="X50" i="8" s="1"/>
  <c r="S50" i="8"/>
  <c r="R50" i="8"/>
  <c r="T70" i="8"/>
  <c r="X70" i="8" s="1"/>
  <c r="S70" i="8"/>
  <c r="R70" i="8"/>
  <c r="T42" i="8"/>
  <c r="X42" i="8" s="1"/>
  <c r="R42" i="8"/>
  <c r="S42" i="8"/>
  <c r="S35" i="8"/>
  <c r="T35" i="8"/>
  <c r="X35" i="8" s="1"/>
  <c r="R35" i="8"/>
  <c r="S51" i="8"/>
  <c r="R51" i="8"/>
  <c r="T51" i="8"/>
  <c r="X51" i="8" s="1"/>
  <c r="S67" i="8"/>
  <c r="R67" i="8"/>
  <c r="T67" i="8"/>
  <c r="X67" i="8" s="1"/>
  <c r="R48" i="8"/>
  <c r="T48" i="8"/>
  <c r="X48" i="8" s="1"/>
  <c r="S48" i="8"/>
  <c r="R64" i="8"/>
  <c r="T64" i="8"/>
  <c r="X64" i="8" s="1"/>
  <c r="S64" i="8"/>
  <c r="T45" i="8"/>
  <c r="X45" i="8" s="1"/>
  <c r="S45" i="8"/>
  <c r="R45" i="8"/>
  <c r="T61" i="8"/>
  <c r="X61" i="8" s="1"/>
  <c r="S61" i="8"/>
  <c r="R61" i="8"/>
  <c r="T10" i="8"/>
  <c r="X10" i="8" s="1"/>
  <c r="S10" i="8"/>
  <c r="R10" i="8"/>
  <c r="T46" i="8"/>
  <c r="X46" i="8" s="1"/>
  <c r="S46" i="8"/>
  <c r="R46" i="8"/>
  <c r="R9" i="8"/>
  <c r="T9" i="8"/>
  <c r="S9" i="8"/>
  <c r="S25" i="8"/>
  <c r="R25" i="8"/>
  <c r="T25" i="8"/>
  <c r="X25" i="8" s="1"/>
  <c r="T66" i="8"/>
  <c r="X66" i="8" s="1"/>
  <c r="S66" i="8"/>
  <c r="R66" i="8"/>
  <c r="T58" i="8"/>
  <c r="X58" i="8" s="1"/>
  <c r="S58" i="8"/>
  <c r="R58" i="8"/>
  <c r="S39" i="8"/>
  <c r="T39" i="8"/>
  <c r="X39" i="8" s="1"/>
  <c r="R39" i="8"/>
  <c r="S55" i="8"/>
  <c r="R55" i="8"/>
  <c r="T55" i="8"/>
  <c r="X55" i="8" s="1"/>
  <c r="R52" i="8"/>
  <c r="T52" i="8"/>
  <c r="X52" i="8" s="1"/>
  <c r="S52" i="8"/>
  <c r="R68" i="8"/>
  <c r="T68" i="8"/>
  <c r="X68" i="8" s="1"/>
  <c r="S68" i="8"/>
  <c r="S33" i="8"/>
  <c r="R33" i="8"/>
  <c r="T33" i="8"/>
  <c r="X33" i="8" s="1"/>
  <c r="T49" i="8"/>
  <c r="X49" i="8" s="1"/>
  <c r="S49" i="8"/>
  <c r="R49" i="8"/>
  <c r="T65" i="8"/>
  <c r="X65" i="8" s="1"/>
  <c r="S65" i="8"/>
  <c r="R65" i="8"/>
  <c r="T26" i="8"/>
  <c r="X26" i="8" s="1"/>
  <c r="S26" i="8"/>
  <c r="R26" i="8"/>
  <c r="R28" i="8"/>
  <c r="T28" i="8"/>
  <c r="X28" i="8" s="1"/>
  <c r="S28" i="8"/>
  <c r="T32" i="8"/>
  <c r="X32" i="8" s="1"/>
  <c r="R32" i="8"/>
  <c r="S32" i="8"/>
  <c r="T62" i="8"/>
  <c r="X62" i="8" s="1"/>
  <c r="S62" i="8"/>
  <c r="R62" i="8"/>
  <c r="T13" i="8"/>
  <c r="X13" i="8" s="1"/>
  <c r="S13" i="8"/>
  <c r="R13" i="8"/>
  <c r="T29" i="8"/>
  <c r="X29" i="8" s="1"/>
  <c r="S29" i="8"/>
  <c r="R29" i="8"/>
  <c r="S31" i="8"/>
  <c r="R31" i="8"/>
  <c r="T31" i="8"/>
  <c r="X31" i="8" s="1"/>
  <c r="S43" i="8"/>
  <c r="T43" i="8"/>
  <c r="X43" i="8" s="1"/>
  <c r="R43" i="8"/>
  <c r="S59" i="8"/>
  <c r="R59" i="8"/>
  <c r="T59" i="8"/>
  <c r="X59" i="8" s="1"/>
  <c r="R56" i="8"/>
  <c r="T56" i="8"/>
  <c r="X56" i="8" s="1"/>
  <c r="S56" i="8"/>
  <c r="S37" i="8"/>
  <c r="R37" i="8"/>
  <c r="T37" i="8"/>
  <c r="X37" i="8" s="1"/>
  <c r="T53" i="8"/>
  <c r="X53" i="8" s="1"/>
  <c r="S53" i="8"/>
  <c r="R53" i="8"/>
  <c r="T69" i="8"/>
  <c r="X69" i="8" s="1"/>
  <c r="S69" i="8"/>
  <c r="R69" i="8"/>
  <c r="S27" i="8"/>
  <c r="T27" i="8"/>
  <c r="X27" i="8" s="1"/>
  <c r="R27" i="8"/>
  <c r="R12" i="8"/>
  <c r="T12" i="8"/>
  <c r="X12" i="8" s="1"/>
  <c r="S12" i="8"/>
  <c r="R36" i="8"/>
  <c r="T36" i="8"/>
  <c r="X36" i="8" s="1"/>
  <c r="S36" i="8"/>
  <c r="S17" i="8"/>
  <c r="R17" i="8"/>
  <c r="T17" i="8"/>
  <c r="X17" i="8" s="1"/>
  <c r="T38" i="8"/>
  <c r="X38" i="8" s="1"/>
  <c r="R38" i="8"/>
  <c r="S38" i="8"/>
  <c r="T34" i="8"/>
  <c r="X34" i="8" s="1"/>
  <c r="R34" i="8"/>
  <c r="S34" i="8"/>
  <c r="S47" i="8"/>
  <c r="R47" i="8"/>
  <c r="T47" i="8"/>
  <c r="X47" i="8" s="1"/>
  <c r="S63" i="8"/>
  <c r="R63" i="8"/>
  <c r="T63" i="8"/>
  <c r="X63" i="8" s="1"/>
  <c r="R60" i="8"/>
  <c r="T60" i="8"/>
  <c r="X60" i="8" s="1"/>
  <c r="S60" i="8"/>
  <c r="S41" i="8"/>
  <c r="R41" i="8"/>
  <c r="T41" i="8"/>
  <c r="X41" i="8" s="1"/>
  <c r="T57" i="8"/>
  <c r="X57" i="8" s="1"/>
  <c r="S57" i="8"/>
  <c r="R57" i="8"/>
  <c r="X9" i="7"/>
  <c r="S47" i="7"/>
  <c r="T47" i="7"/>
  <c r="X47" i="7" s="1"/>
  <c r="R47" i="7"/>
  <c r="S63" i="7"/>
  <c r="R63" i="7"/>
  <c r="T63" i="7"/>
  <c r="X63" i="7" s="1"/>
  <c r="R60" i="7"/>
  <c r="T60" i="7"/>
  <c r="X60" i="7" s="1"/>
  <c r="S60" i="7"/>
  <c r="T57" i="7"/>
  <c r="X57" i="7" s="1"/>
  <c r="S57" i="7"/>
  <c r="R57" i="7"/>
  <c r="T66" i="7"/>
  <c r="X66" i="7" s="1"/>
  <c r="S66" i="7"/>
  <c r="R66" i="7"/>
  <c r="R34" i="7"/>
  <c r="T34" i="7"/>
  <c r="X34" i="7" s="1"/>
  <c r="S34" i="7"/>
  <c r="S24" i="7"/>
  <c r="R24" i="7"/>
  <c r="T24" i="7"/>
  <c r="X24" i="7" s="1"/>
  <c r="T35" i="7"/>
  <c r="X35" i="7" s="1"/>
  <c r="S35" i="7"/>
  <c r="R35" i="7"/>
  <c r="S51" i="7"/>
  <c r="R51" i="7"/>
  <c r="T51" i="7"/>
  <c r="X51" i="7" s="1"/>
  <c r="S67" i="7"/>
  <c r="R67" i="7"/>
  <c r="T67" i="7"/>
  <c r="X67" i="7" s="1"/>
  <c r="R48" i="7"/>
  <c r="T48" i="7"/>
  <c r="X48" i="7" s="1"/>
  <c r="S48" i="7"/>
  <c r="R64" i="7"/>
  <c r="T64" i="7"/>
  <c r="X64" i="7" s="1"/>
  <c r="S64" i="7"/>
  <c r="T61" i="7"/>
  <c r="X61" i="7" s="1"/>
  <c r="S61" i="7"/>
  <c r="R61" i="7"/>
  <c r="T50" i="7"/>
  <c r="X50" i="7" s="1"/>
  <c r="S50" i="7"/>
  <c r="R50" i="7"/>
  <c r="S33" i="7"/>
  <c r="X33" i="7"/>
  <c r="R33" i="7"/>
  <c r="S28" i="7"/>
  <c r="R28" i="7"/>
  <c r="X28" i="7"/>
  <c r="S12" i="7"/>
  <c r="R12" i="7"/>
  <c r="T12" i="7"/>
  <c r="X12" i="7" s="1"/>
  <c r="T39" i="7"/>
  <c r="X39" i="7" s="1"/>
  <c r="S39" i="7"/>
  <c r="R39" i="7"/>
  <c r="S55" i="7"/>
  <c r="R55" i="7"/>
  <c r="T55" i="7"/>
  <c r="X55" i="7" s="1"/>
  <c r="R52" i="7"/>
  <c r="T52" i="7"/>
  <c r="X52" i="7" s="1"/>
  <c r="S52" i="7"/>
  <c r="R68" i="7"/>
  <c r="T68" i="7"/>
  <c r="X68" i="7" s="1"/>
  <c r="S68" i="7"/>
  <c r="T49" i="7"/>
  <c r="X49" i="7" s="1"/>
  <c r="S49" i="7"/>
  <c r="R49" i="7"/>
  <c r="T65" i="7"/>
  <c r="X65" i="7" s="1"/>
  <c r="S65" i="7"/>
  <c r="R65" i="7"/>
  <c r="S20" i="7"/>
  <c r="R20" i="7"/>
  <c r="X20" i="7"/>
  <c r="T32" i="7"/>
  <c r="X32" i="7" s="1"/>
  <c r="S32" i="7"/>
  <c r="R32" i="7"/>
  <c r="S16" i="7"/>
  <c r="R16" i="7"/>
  <c r="T16" i="7"/>
  <c r="X16" i="7" s="1"/>
  <c r="R43" i="7"/>
  <c r="T43" i="7"/>
  <c r="X43" i="7" s="1"/>
  <c r="S43" i="7"/>
  <c r="S59" i="7"/>
  <c r="R59" i="7"/>
  <c r="T59" i="7"/>
  <c r="X59" i="7" s="1"/>
  <c r="R56" i="7"/>
  <c r="T56" i="7"/>
  <c r="X56" i="7" s="1"/>
  <c r="S56" i="7"/>
  <c r="T53" i="7"/>
  <c r="X53" i="7" s="1"/>
  <c r="S53" i="7"/>
  <c r="R53" i="7"/>
  <c r="T69" i="7"/>
  <c r="X69" i="7" s="1"/>
  <c r="S69" i="7"/>
  <c r="R69" i="7"/>
  <c r="R52" i="6"/>
  <c r="T52" i="6"/>
  <c r="X52" i="6" s="1"/>
  <c r="S52" i="6"/>
  <c r="T28" i="6"/>
  <c r="X28" i="6" s="1"/>
  <c r="R28" i="6"/>
  <c r="S28" i="6"/>
  <c r="X32" i="6"/>
  <c r="S32" i="6"/>
  <c r="R32" i="6"/>
  <c r="R48" i="6"/>
  <c r="T48" i="6"/>
  <c r="X48" i="6" s="1"/>
  <c r="S48" i="6"/>
  <c r="R64" i="6"/>
  <c r="T64" i="6"/>
  <c r="X64" i="6" s="1"/>
  <c r="S64" i="6"/>
  <c r="T19" i="6"/>
  <c r="X19" i="6" s="1"/>
  <c r="R19" i="6"/>
  <c r="S19" i="6"/>
  <c r="T66" i="6"/>
  <c r="X66" i="6" s="1"/>
  <c r="R66" i="6"/>
  <c r="S66" i="6"/>
  <c r="S43" i="6"/>
  <c r="T43" i="6"/>
  <c r="X43" i="6" s="1"/>
  <c r="R43" i="6"/>
  <c r="S45" i="6"/>
  <c r="R45" i="6"/>
  <c r="T45" i="6"/>
  <c r="X45" i="6" s="1"/>
  <c r="R56" i="6"/>
  <c r="T56" i="6"/>
  <c r="X56" i="6" s="1"/>
  <c r="S56" i="6"/>
  <c r="R26" i="6"/>
  <c r="T26" i="6"/>
  <c r="X26" i="6" s="1"/>
  <c r="S26" i="6"/>
  <c r="T62" i="6"/>
  <c r="X62" i="6" s="1"/>
  <c r="R62" i="6"/>
  <c r="S62" i="6"/>
  <c r="T12" i="6"/>
  <c r="X12" i="6" s="1"/>
  <c r="R12" i="6"/>
  <c r="S12" i="6"/>
  <c r="R40" i="6"/>
  <c r="T40" i="6"/>
  <c r="X40" i="6" s="1"/>
  <c r="S40" i="6"/>
  <c r="S17" i="6"/>
  <c r="T17" i="6"/>
  <c r="X17" i="6" s="1"/>
  <c r="R17" i="6"/>
  <c r="R44" i="6"/>
  <c r="T44" i="6"/>
  <c r="X44" i="6" s="1"/>
  <c r="S44" i="6"/>
  <c r="T20" i="6"/>
  <c r="X20" i="6" s="1"/>
  <c r="S20" i="6"/>
  <c r="R20" i="6"/>
  <c r="S29" i="6"/>
  <c r="R29" i="6"/>
  <c r="T29" i="6"/>
  <c r="X29" i="6" s="1"/>
  <c r="T11" i="6"/>
  <c r="X11" i="6" s="1"/>
  <c r="S11" i="6"/>
  <c r="R11" i="6"/>
  <c r="R27" i="6"/>
  <c r="T27" i="6"/>
  <c r="X27" i="6" s="1"/>
  <c r="S27" i="6"/>
  <c r="T50" i="6"/>
  <c r="X50" i="6" s="1"/>
  <c r="R50" i="6"/>
  <c r="S50" i="6"/>
  <c r="S35" i="6"/>
  <c r="T35" i="6"/>
  <c r="X35" i="6" s="1"/>
  <c r="R35" i="6"/>
  <c r="S51" i="6"/>
  <c r="T51" i="6"/>
  <c r="X51" i="6" s="1"/>
  <c r="R51" i="6"/>
  <c r="S67" i="6"/>
  <c r="T67" i="6"/>
  <c r="X67" i="6" s="1"/>
  <c r="R67" i="6"/>
  <c r="S37" i="6"/>
  <c r="R37" i="6"/>
  <c r="T37" i="6"/>
  <c r="X37" i="6" s="1"/>
  <c r="S53" i="6"/>
  <c r="R53" i="6"/>
  <c r="T53" i="6"/>
  <c r="X53" i="6" s="1"/>
  <c r="S69" i="6"/>
  <c r="R69" i="6"/>
  <c r="T69" i="6"/>
  <c r="X69" i="6" s="1"/>
  <c r="T54" i="6"/>
  <c r="X54" i="6" s="1"/>
  <c r="R54" i="6"/>
  <c r="S54" i="6"/>
  <c r="S25" i="6"/>
  <c r="T25" i="6"/>
  <c r="X25" i="6" s="1"/>
  <c r="R25" i="6"/>
  <c r="R30" i="6"/>
  <c r="S30" i="6"/>
  <c r="X30" i="6"/>
  <c r="T38" i="6"/>
  <c r="X38" i="6" s="1"/>
  <c r="R38" i="6"/>
  <c r="S38" i="6"/>
  <c r="T16" i="6"/>
  <c r="X16" i="6" s="1"/>
  <c r="S16" i="6"/>
  <c r="R16" i="6"/>
  <c r="S33" i="6"/>
  <c r="R33" i="6"/>
  <c r="T33" i="6"/>
  <c r="X33" i="6" s="1"/>
  <c r="S9" i="6"/>
  <c r="T9" i="6"/>
  <c r="R9" i="6"/>
  <c r="S13" i="6"/>
  <c r="T13" i="6"/>
  <c r="X13" i="6" s="1"/>
  <c r="R13" i="6"/>
  <c r="T15" i="6"/>
  <c r="X15" i="6" s="1"/>
  <c r="S15" i="6"/>
  <c r="R15" i="6"/>
  <c r="S31" i="6"/>
  <c r="R31" i="6"/>
  <c r="T31" i="6"/>
  <c r="X31" i="6" s="1"/>
  <c r="T58" i="6"/>
  <c r="X58" i="6" s="1"/>
  <c r="R58" i="6"/>
  <c r="S58" i="6"/>
  <c r="S39" i="6"/>
  <c r="R39" i="6"/>
  <c r="T39" i="6"/>
  <c r="X39" i="6" s="1"/>
  <c r="S55" i="6"/>
  <c r="R55" i="6"/>
  <c r="T55" i="6"/>
  <c r="X55" i="6" s="1"/>
  <c r="S41" i="6"/>
  <c r="R41" i="6"/>
  <c r="T41" i="6"/>
  <c r="X41" i="6" s="1"/>
  <c r="S57" i="6"/>
  <c r="X57" i="6"/>
  <c r="R57" i="6"/>
  <c r="T24" i="6"/>
  <c r="X24" i="6" s="1"/>
  <c r="S24" i="6"/>
  <c r="R24" i="6"/>
  <c r="T70" i="6"/>
  <c r="X70" i="6" s="1"/>
  <c r="R70" i="6"/>
  <c r="S70" i="6"/>
  <c r="R22" i="6"/>
  <c r="T22" i="6"/>
  <c r="X22" i="6" s="1"/>
  <c r="S22" i="6"/>
  <c r="T36" i="6"/>
  <c r="X36" i="6" s="1"/>
  <c r="S36" i="6"/>
  <c r="R36" i="6"/>
  <c r="S59" i="6"/>
  <c r="T59" i="6"/>
  <c r="X59" i="6" s="1"/>
  <c r="R59" i="6"/>
  <c r="S61" i="6"/>
  <c r="R61" i="6"/>
  <c r="T61" i="6"/>
  <c r="X61" i="6" s="1"/>
  <c r="R34" i="6"/>
  <c r="T34" i="6"/>
  <c r="X34" i="6" s="1"/>
  <c r="S34" i="6"/>
  <c r="R10" i="6"/>
  <c r="T10" i="6"/>
  <c r="X10" i="6" s="1"/>
  <c r="S10" i="6"/>
  <c r="R14" i="6"/>
  <c r="S14" i="6"/>
  <c r="T14" i="6"/>
  <c r="X14" i="6" s="1"/>
  <c r="R68" i="6"/>
  <c r="T68" i="6"/>
  <c r="X68" i="6" s="1"/>
  <c r="S68" i="6"/>
  <c r="R18" i="6"/>
  <c r="S18" i="6"/>
  <c r="T18" i="6"/>
  <c r="X18" i="6" s="1"/>
  <c r="T46" i="6"/>
  <c r="X46" i="6" s="1"/>
  <c r="R46" i="6"/>
  <c r="S46" i="6"/>
  <c r="S21" i="6"/>
  <c r="R21" i="6"/>
  <c r="T21" i="6"/>
  <c r="X21" i="6" s="1"/>
  <c r="R60" i="6"/>
  <c r="T60" i="6"/>
  <c r="X60" i="6" s="1"/>
  <c r="S60" i="6"/>
  <c r="S23" i="6"/>
  <c r="R23" i="6"/>
  <c r="T23" i="6"/>
  <c r="X23" i="6" s="1"/>
  <c r="T42" i="6"/>
  <c r="X42" i="6" s="1"/>
  <c r="R42" i="6"/>
  <c r="S42" i="6"/>
  <c r="S47" i="6"/>
  <c r="T47" i="6"/>
  <c r="X47" i="6" s="1"/>
  <c r="R47" i="6"/>
  <c r="S63" i="6"/>
  <c r="T63" i="6"/>
  <c r="X63" i="6" s="1"/>
  <c r="R63" i="6"/>
  <c r="S49" i="6"/>
  <c r="T49" i="6"/>
  <c r="X49" i="6" s="1"/>
  <c r="R49" i="6"/>
  <c r="S65" i="6"/>
  <c r="T65" i="6"/>
  <c r="X65" i="6" s="1"/>
  <c r="R65" i="6"/>
  <c r="S32" i="5"/>
  <c r="R32" i="5"/>
  <c r="T32" i="5"/>
  <c r="X32" i="5" s="1"/>
  <c r="S16" i="5"/>
  <c r="R16" i="5"/>
  <c r="T16" i="5"/>
  <c r="X16" i="5" s="1"/>
  <c r="S43" i="5"/>
  <c r="R43" i="5"/>
  <c r="T43" i="5"/>
  <c r="X43" i="5" s="1"/>
  <c r="S59" i="5"/>
  <c r="R59" i="5"/>
  <c r="T59" i="5"/>
  <c r="X59" i="5" s="1"/>
  <c r="R44" i="5"/>
  <c r="T44" i="5"/>
  <c r="X44" i="5" s="1"/>
  <c r="S44" i="5"/>
  <c r="R60" i="5"/>
  <c r="T60" i="5"/>
  <c r="X60" i="5" s="1"/>
  <c r="S60" i="5"/>
  <c r="T41" i="5"/>
  <c r="X41" i="5" s="1"/>
  <c r="S41" i="5"/>
  <c r="R41" i="5"/>
  <c r="T57" i="5"/>
  <c r="X57" i="5" s="1"/>
  <c r="S57" i="5"/>
  <c r="R57" i="5"/>
  <c r="T66" i="5"/>
  <c r="X66" i="5" s="1"/>
  <c r="S66" i="5"/>
  <c r="R66" i="5"/>
  <c r="S20" i="5"/>
  <c r="R20" i="5"/>
  <c r="T20" i="5"/>
  <c r="X20" i="5" s="1"/>
  <c r="X9" i="5"/>
  <c r="S47" i="5"/>
  <c r="R47" i="5"/>
  <c r="T47" i="5"/>
  <c r="X47" i="5" s="1"/>
  <c r="S63" i="5"/>
  <c r="R63" i="5"/>
  <c r="T63" i="5"/>
  <c r="X63" i="5" s="1"/>
  <c r="R48" i="5"/>
  <c r="X48" i="5"/>
  <c r="S48" i="5"/>
  <c r="R64" i="5"/>
  <c r="T64" i="5"/>
  <c r="X64" i="5" s="1"/>
  <c r="S64" i="5"/>
  <c r="T45" i="5"/>
  <c r="X45" i="5" s="1"/>
  <c r="S45" i="5"/>
  <c r="R45" i="5"/>
  <c r="T61" i="5"/>
  <c r="X61" i="5" s="1"/>
  <c r="S61" i="5"/>
  <c r="R61" i="5"/>
  <c r="T50" i="5"/>
  <c r="X50" i="5" s="1"/>
  <c r="S50" i="5"/>
  <c r="R50" i="5"/>
  <c r="S24" i="5"/>
  <c r="R24" i="5"/>
  <c r="T24" i="5"/>
  <c r="X24" i="5" s="1"/>
  <c r="S35" i="5"/>
  <c r="R35" i="5"/>
  <c r="T35" i="5"/>
  <c r="X35" i="5" s="1"/>
  <c r="S51" i="5"/>
  <c r="R51" i="5"/>
  <c r="T51" i="5"/>
  <c r="X51" i="5" s="1"/>
  <c r="S67" i="5"/>
  <c r="R67" i="5"/>
  <c r="T67" i="5"/>
  <c r="X67" i="5" s="1"/>
  <c r="R36" i="5"/>
  <c r="T36" i="5"/>
  <c r="X36" i="5" s="1"/>
  <c r="S36" i="5"/>
  <c r="R52" i="5"/>
  <c r="X52" i="5"/>
  <c r="S52" i="5"/>
  <c r="R68" i="5"/>
  <c r="T68" i="5"/>
  <c r="X68" i="5" s="1"/>
  <c r="S68" i="5"/>
  <c r="T33" i="5"/>
  <c r="X33" i="5" s="1"/>
  <c r="S33" i="5"/>
  <c r="R33" i="5"/>
  <c r="T49" i="5"/>
  <c r="X49" i="5" s="1"/>
  <c r="S49" i="5"/>
  <c r="R49" i="5"/>
  <c r="T65" i="5"/>
  <c r="X65" i="5" s="1"/>
  <c r="S65" i="5"/>
  <c r="R65" i="5"/>
  <c r="S28" i="5"/>
  <c r="R28" i="5"/>
  <c r="T28" i="5"/>
  <c r="X28" i="5" s="1"/>
  <c r="S12" i="5"/>
  <c r="T12" i="5"/>
  <c r="X12" i="5" s="1"/>
  <c r="R12" i="5"/>
  <c r="S39" i="5"/>
  <c r="R39" i="5"/>
  <c r="T39" i="5"/>
  <c r="X39" i="5" s="1"/>
  <c r="S55" i="5"/>
  <c r="R55" i="5"/>
  <c r="T55" i="5"/>
  <c r="X55" i="5" s="1"/>
  <c r="R40" i="5"/>
  <c r="T40" i="5"/>
  <c r="X40" i="5" s="1"/>
  <c r="S40" i="5"/>
  <c r="R56" i="5"/>
  <c r="T56" i="5"/>
  <c r="X56" i="5" s="1"/>
  <c r="S56" i="5"/>
  <c r="T37" i="5"/>
  <c r="X37" i="5" s="1"/>
  <c r="S37" i="5"/>
  <c r="R37" i="5"/>
  <c r="T53" i="5"/>
  <c r="X53" i="5" s="1"/>
  <c r="S53" i="5"/>
  <c r="R53" i="5"/>
  <c r="T69" i="5"/>
  <c r="X69" i="5" s="1"/>
  <c r="S69" i="5"/>
  <c r="R69" i="5"/>
  <c r="S9" i="4"/>
  <c r="R9" i="4"/>
  <c r="T9" i="4"/>
  <c r="R30" i="4"/>
  <c r="T30" i="4"/>
  <c r="X30" i="4" s="1"/>
  <c r="S30" i="4"/>
  <c r="S23" i="4"/>
  <c r="R23" i="4"/>
  <c r="T23" i="4"/>
  <c r="X23" i="4" s="1"/>
  <c r="T66" i="4"/>
  <c r="X66" i="4" s="1"/>
  <c r="S66" i="4"/>
  <c r="R66" i="4"/>
  <c r="S39" i="4"/>
  <c r="R39" i="4"/>
  <c r="T39" i="4"/>
  <c r="X39" i="4" s="1"/>
  <c r="S55" i="4"/>
  <c r="R55" i="4"/>
  <c r="T55" i="4"/>
  <c r="X55" i="4" s="1"/>
  <c r="R40" i="4"/>
  <c r="T40" i="4"/>
  <c r="X40" i="4" s="1"/>
  <c r="S40" i="4"/>
  <c r="R56" i="4"/>
  <c r="T56" i="4"/>
  <c r="X56" i="4" s="1"/>
  <c r="S56" i="4"/>
  <c r="T37" i="4"/>
  <c r="X37" i="4" s="1"/>
  <c r="S37" i="4"/>
  <c r="R37" i="4"/>
  <c r="T53" i="4"/>
  <c r="X53" i="4" s="1"/>
  <c r="S53" i="4"/>
  <c r="R53" i="4"/>
  <c r="T69" i="4"/>
  <c r="X69" i="4" s="1"/>
  <c r="S69" i="4"/>
  <c r="R69" i="4"/>
  <c r="T54" i="4"/>
  <c r="X54" i="4" s="1"/>
  <c r="S54" i="4"/>
  <c r="R54" i="4"/>
  <c r="T70" i="4"/>
  <c r="X70" i="4" s="1"/>
  <c r="S70" i="4"/>
  <c r="R70" i="4"/>
  <c r="R26" i="4"/>
  <c r="T26" i="4"/>
  <c r="X26" i="4" s="1"/>
  <c r="S26" i="4"/>
  <c r="R14" i="4"/>
  <c r="T14" i="4"/>
  <c r="X14" i="4" s="1"/>
  <c r="S14" i="4"/>
  <c r="T46" i="4"/>
  <c r="X46" i="4" s="1"/>
  <c r="S46" i="4"/>
  <c r="R46" i="4"/>
  <c r="S11" i="4"/>
  <c r="R11" i="4"/>
  <c r="T11" i="4"/>
  <c r="X11" i="4" s="1"/>
  <c r="T27" i="4"/>
  <c r="X27" i="4" s="1"/>
  <c r="S27" i="4"/>
  <c r="R27" i="4"/>
  <c r="S43" i="4"/>
  <c r="R43" i="4"/>
  <c r="T43" i="4"/>
  <c r="X43" i="4" s="1"/>
  <c r="S59" i="4"/>
  <c r="R59" i="4"/>
  <c r="T59" i="4"/>
  <c r="X59" i="4" s="1"/>
  <c r="R44" i="4"/>
  <c r="T44" i="4"/>
  <c r="X44" i="4" s="1"/>
  <c r="S44" i="4"/>
  <c r="R60" i="4"/>
  <c r="T60" i="4"/>
  <c r="X60" i="4" s="1"/>
  <c r="S60" i="4"/>
  <c r="T41" i="4"/>
  <c r="X41" i="4" s="1"/>
  <c r="S41" i="4"/>
  <c r="R41" i="4"/>
  <c r="T57" i="4"/>
  <c r="X57" i="4" s="1"/>
  <c r="S57" i="4"/>
  <c r="R57" i="4"/>
  <c r="T38" i="4"/>
  <c r="X38" i="4" s="1"/>
  <c r="S38" i="4"/>
  <c r="R38" i="4"/>
  <c r="S25" i="4"/>
  <c r="T25" i="4"/>
  <c r="X25" i="4" s="1"/>
  <c r="R25" i="4"/>
  <c r="X42" i="4"/>
  <c r="S42" i="4"/>
  <c r="R42" i="4"/>
  <c r="S13" i="4"/>
  <c r="T13" i="4"/>
  <c r="X13" i="4" s="1"/>
  <c r="R13" i="4"/>
  <c r="T62" i="4"/>
  <c r="X62" i="4" s="1"/>
  <c r="S62" i="4"/>
  <c r="R62" i="4"/>
  <c r="T15" i="4"/>
  <c r="X15" i="4" s="1"/>
  <c r="S15" i="4"/>
  <c r="R15" i="4"/>
  <c r="T31" i="4"/>
  <c r="X31" i="4" s="1"/>
  <c r="R31" i="4"/>
  <c r="S31" i="4"/>
  <c r="S47" i="4"/>
  <c r="R47" i="4"/>
  <c r="T47" i="4"/>
  <c r="X47" i="4" s="1"/>
  <c r="S63" i="4"/>
  <c r="R63" i="4"/>
  <c r="T63" i="4"/>
  <c r="X63" i="4" s="1"/>
  <c r="R48" i="4"/>
  <c r="T48" i="4"/>
  <c r="X48" i="4" s="1"/>
  <c r="S48" i="4"/>
  <c r="R64" i="4"/>
  <c r="T64" i="4"/>
  <c r="X64" i="4" s="1"/>
  <c r="S64" i="4"/>
  <c r="T45" i="4"/>
  <c r="X45" i="4" s="1"/>
  <c r="S45" i="4"/>
  <c r="R45" i="4"/>
  <c r="T61" i="4"/>
  <c r="X61" i="4" s="1"/>
  <c r="S61" i="4"/>
  <c r="R61" i="4"/>
  <c r="T32" i="4"/>
  <c r="X32" i="4" s="1"/>
  <c r="S32" i="4"/>
  <c r="R32" i="4"/>
  <c r="T28" i="4"/>
  <c r="X28" i="4" s="1"/>
  <c r="S28" i="4"/>
  <c r="R28" i="4"/>
  <c r="T34" i="4"/>
  <c r="X34" i="4" s="1"/>
  <c r="S34" i="4"/>
  <c r="R34" i="4"/>
  <c r="T24" i="4"/>
  <c r="X24" i="4" s="1"/>
  <c r="S24" i="4"/>
  <c r="R24" i="4"/>
  <c r="R10" i="4"/>
  <c r="T10" i="4"/>
  <c r="X10" i="4" s="1"/>
  <c r="S10" i="4"/>
  <c r="T12" i="4"/>
  <c r="X12" i="4" s="1"/>
  <c r="S12" i="4"/>
  <c r="R12" i="4"/>
  <c r="R19" i="4"/>
  <c r="T19" i="4"/>
  <c r="X19" i="4" s="1"/>
  <c r="S19" i="4"/>
  <c r="T50" i="4"/>
  <c r="X50" i="4" s="1"/>
  <c r="S50" i="4"/>
  <c r="R50" i="4"/>
  <c r="S35" i="4"/>
  <c r="R35" i="4"/>
  <c r="T35" i="4"/>
  <c r="X35" i="4" s="1"/>
  <c r="S51" i="4"/>
  <c r="R51" i="4"/>
  <c r="T51" i="4"/>
  <c r="X51" i="4" s="1"/>
  <c r="S67" i="4"/>
  <c r="R67" i="4"/>
  <c r="T67" i="4"/>
  <c r="X67" i="4" s="1"/>
  <c r="R36" i="4"/>
  <c r="T36" i="4"/>
  <c r="X36" i="4" s="1"/>
  <c r="S36" i="4"/>
  <c r="R52" i="4"/>
  <c r="T52" i="4"/>
  <c r="X52" i="4" s="1"/>
  <c r="S52" i="4"/>
  <c r="R68" i="4"/>
  <c r="T68" i="4"/>
  <c r="X68" i="4" s="1"/>
  <c r="S68" i="4"/>
  <c r="T33" i="4"/>
  <c r="X33" i="4" s="1"/>
  <c r="S33" i="4"/>
  <c r="R33" i="4"/>
  <c r="T49" i="4"/>
  <c r="X49" i="4" s="1"/>
  <c r="S49" i="4"/>
  <c r="R49" i="4"/>
  <c r="T65" i="4"/>
  <c r="X65" i="4" s="1"/>
  <c r="S65" i="4"/>
  <c r="R65" i="4"/>
  <c r="T19" i="3"/>
  <c r="X19" i="3" s="1"/>
  <c r="R19" i="3"/>
  <c r="S19" i="3"/>
  <c r="R51" i="3"/>
  <c r="T51" i="3"/>
  <c r="X51" i="3" s="1"/>
  <c r="S51" i="3"/>
  <c r="T26" i="3"/>
  <c r="X26" i="3" s="1"/>
  <c r="S26" i="3"/>
  <c r="R26" i="3"/>
  <c r="R39" i="3"/>
  <c r="T39" i="3"/>
  <c r="X39" i="3" s="1"/>
  <c r="S39" i="3"/>
  <c r="S46" i="3"/>
  <c r="T46" i="3"/>
  <c r="X46" i="3" s="1"/>
  <c r="R46" i="3"/>
  <c r="S44" i="3"/>
  <c r="R44" i="3"/>
  <c r="T44" i="3"/>
  <c r="X44" i="3" s="1"/>
  <c r="S29" i="3"/>
  <c r="R29" i="3"/>
  <c r="T29" i="3"/>
  <c r="X29" i="3" s="1"/>
  <c r="S32" i="3"/>
  <c r="T32" i="3"/>
  <c r="X32" i="3" s="1"/>
  <c r="R32" i="3"/>
  <c r="R13" i="3"/>
  <c r="T13" i="3"/>
  <c r="X13" i="3" s="1"/>
  <c r="S13" i="3"/>
  <c r="S59" i="3"/>
  <c r="R59" i="3"/>
  <c r="T59" i="3"/>
  <c r="X59" i="3" s="1"/>
  <c r="R30" i="3"/>
  <c r="T30" i="3"/>
  <c r="X30" i="3" s="1"/>
  <c r="S30" i="3"/>
  <c r="R47" i="3"/>
  <c r="T47" i="3"/>
  <c r="X47" i="3" s="1"/>
  <c r="S47" i="3"/>
  <c r="S34" i="3"/>
  <c r="R34" i="3"/>
  <c r="T34" i="3"/>
  <c r="X34" i="3" s="1"/>
  <c r="T66" i="3"/>
  <c r="X66" i="3" s="1"/>
  <c r="S66" i="3"/>
  <c r="R66" i="3"/>
  <c r="R17" i="3"/>
  <c r="T17" i="3"/>
  <c r="X17" i="3" s="1"/>
  <c r="S17" i="3"/>
  <c r="R21" i="3"/>
  <c r="T21" i="3"/>
  <c r="X21" i="3" s="1"/>
  <c r="S21" i="3"/>
  <c r="R25" i="3"/>
  <c r="T25" i="3"/>
  <c r="X25" i="3" s="1"/>
  <c r="S25" i="3"/>
  <c r="R9" i="3"/>
  <c r="T9" i="3"/>
  <c r="S9" i="3"/>
  <c r="S12" i="3"/>
  <c r="T12" i="3"/>
  <c r="X12" i="3" s="1"/>
  <c r="R12" i="3"/>
  <c r="R18" i="3"/>
  <c r="T18" i="3"/>
  <c r="X18" i="3" s="1"/>
  <c r="S18" i="3"/>
  <c r="T37" i="3"/>
  <c r="X37" i="3" s="1"/>
  <c r="R37" i="3"/>
  <c r="S37" i="3"/>
  <c r="S67" i="3"/>
  <c r="R67" i="3"/>
  <c r="T67" i="3"/>
  <c r="X67" i="3" s="1"/>
  <c r="S55" i="3"/>
  <c r="R55" i="3"/>
  <c r="T55" i="3"/>
  <c r="X55" i="3" s="1"/>
  <c r="S38" i="3"/>
  <c r="T38" i="3"/>
  <c r="X38" i="3" s="1"/>
  <c r="R38" i="3"/>
  <c r="T54" i="3"/>
  <c r="X54" i="3" s="1"/>
  <c r="S54" i="3"/>
  <c r="R54" i="3"/>
  <c r="T70" i="3"/>
  <c r="X70" i="3" s="1"/>
  <c r="S70" i="3"/>
  <c r="R70" i="3"/>
  <c r="S36" i="3"/>
  <c r="T36" i="3"/>
  <c r="X36" i="3" s="1"/>
  <c r="R36" i="3"/>
  <c r="S52" i="3"/>
  <c r="R52" i="3"/>
  <c r="T52" i="3"/>
  <c r="X52" i="3" s="1"/>
  <c r="R68" i="3"/>
  <c r="S68" i="3"/>
  <c r="T68" i="3"/>
  <c r="X68" i="3" s="1"/>
  <c r="T53" i="3"/>
  <c r="X53" i="3" s="1"/>
  <c r="R53" i="3"/>
  <c r="S53" i="3"/>
  <c r="T69" i="3"/>
  <c r="X69" i="3" s="1"/>
  <c r="R69" i="3"/>
  <c r="S69" i="3"/>
  <c r="T27" i="3"/>
  <c r="X27" i="3" s="1"/>
  <c r="S27" i="3"/>
  <c r="R27" i="3"/>
  <c r="S16" i="3"/>
  <c r="T16" i="3"/>
  <c r="X16" i="3" s="1"/>
  <c r="R16" i="3"/>
  <c r="S20" i="3"/>
  <c r="R20" i="3"/>
  <c r="T20" i="3"/>
  <c r="X20" i="3" s="1"/>
  <c r="S24" i="3"/>
  <c r="X24" i="3"/>
  <c r="R24" i="3"/>
  <c r="T33" i="3"/>
  <c r="X33" i="3" s="1"/>
  <c r="R33" i="3"/>
  <c r="S33" i="3"/>
  <c r="R43" i="3"/>
  <c r="T43" i="3"/>
  <c r="X43" i="3" s="1"/>
  <c r="S43" i="3"/>
  <c r="S22" i="3"/>
  <c r="R22" i="3"/>
  <c r="T22" i="3"/>
  <c r="X22" i="3" s="1"/>
  <c r="T45" i="3"/>
  <c r="X45" i="3" s="1"/>
  <c r="R45" i="3"/>
  <c r="S45" i="3"/>
  <c r="T31" i="3"/>
  <c r="X31" i="3" s="1"/>
  <c r="S31" i="3"/>
  <c r="R31" i="3"/>
  <c r="S42" i="3"/>
  <c r="T42" i="3"/>
  <c r="X42" i="3" s="1"/>
  <c r="R42" i="3"/>
  <c r="T58" i="3"/>
  <c r="X58" i="3" s="1"/>
  <c r="S58" i="3"/>
  <c r="R58" i="3"/>
  <c r="S40" i="3"/>
  <c r="T40" i="3"/>
  <c r="X40" i="3" s="1"/>
  <c r="R40" i="3"/>
  <c r="R56" i="3"/>
  <c r="S56" i="3"/>
  <c r="T56" i="3"/>
  <c r="X56" i="3" s="1"/>
  <c r="T57" i="3"/>
  <c r="X57" i="3" s="1"/>
  <c r="R57" i="3"/>
  <c r="S57" i="3"/>
  <c r="R35" i="3"/>
  <c r="T35" i="3"/>
  <c r="X35" i="3" s="1"/>
  <c r="S35" i="3"/>
  <c r="T28" i="3"/>
  <c r="X28" i="3" s="1"/>
  <c r="S28" i="3"/>
  <c r="R28" i="3"/>
  <c r="S63" i="3"/>
  <c r="R63" i="3"/>
  <c r="T63" i="3"/>
  <c r="X63" i="3" s="1"/>
  <c r="T41" i="3"/>
  <c r="X41" i="3" s="1"/>
  <c r="R41" i="3"/>
  <c r="S41" i="3"/>
  <c r="T62" i="3"/>
  <c r="X62" i="3" s="1"/>
  <c r="S62" i="3"/>
  <c r="R62" i="3"/>
  <c r="R60" i="3"/>
  <c r="S60" i="3"/>
  <c r="T60" i="3"/>
  <c r="X60" i="3" s="1"/>
  <c r="T61" i="3"/>
  <c r="X61" i="3" s="1"/>
  <c r="R61" i="3"/>
  <c r="S61" i="3"/>
  <c r="T15" i="3"/>
  <c r="X15" i="3" s="1"/>
  <c r="S15" i="3"/>
  <c r="R15" i="3"/>
  <c r="T23" i="3"/>
  <c r="X23" i="3" s="1"/>
  <c r="S23" i="3"/>
  <c r="R23" i="3"/>
  <c r="T10" i="3"/>
  <c r="X10" i="3" s="1"/>
  <c r="S10" i="3"/>
  <c r="R10" i="3"/>
  <c r="T14" i="3"/>
  <c r="X14" i="3" s="1"/>
  <c r="S14" i="3"/>
  <c r="R14" i="3"/>
  <c r="T49" i="3"/>
  <c r="X49" i="3" s="1"/>
  <c r="R49" i="3"/>
  <c r="S49" i="3"/>
  <c r="S50" i="3"/>
  <c r="T50" i="3"/>
  <c r="X50" i="3" s="1"/>
  <c r="R50" i="3"/>
  <c r="S48" i="3"/>
  <c r="T48" i="3"/>
  <c r="X48" i="3" s="1"/>
  <c r="R48" i="3"/>
  <c r="R64" i="3"/>
  <c r="S64" i="3"/>
  <c r="T64" i="3"/>
  <c r="X64" i="3" s="1"/>
  <c r="T65" i="3"/>
  <c r="X65" i="3" s="1"/>
  <c r="R65" i="3"/>
  <c r="S65" i="3"/>
  <c r="X54" i="2"/>
  <c r="S54" i="2"/>
  <c r="R54" i="2"/>
  <c r="T42" i="2"/>
  <c r="X42" i="2" s="1"/>
  <c r="R42" i="2"/>
  <c r="S42" i="2"/>
  <c r="X46" i="2"/>
  <c r="R46" i="2"/>
  <c r="S46" i="2"/>
  <c r="R25" i="2"/>
  <c r="T25" i="2"/>
  <c r="X25" i="2" s="1"/>
  <c r="S25" i="2"/>
  <c r="X22" i="2"/>
  <c r="S22" i="2"/>
  <c r="R22" i="2"/>
  <c r="R28" i="2"/>
  <c r="S28" i="2"/>
  <c r="T28" i="2"/>
  <c r="X28" i="2" s="1"/>
  <c r="S11" i="2"/>
  <c r="R11" i="2"/>
  <c r="X11" i="2"/>
  <c r="T62" i="2"/>
  <c r="X62" i="2" s="1"/>
  <c r="S62" i="2"/>
  <c r="R62" i="2"/>
  <c r="S13" i="2"/>
  <c r="R13" i="2"/>
  <c r="T13" i="2"/>
  <c r="X13" i="2" s="1"/>
  <c r="S29" i="2"/>
  <c r="R29" i="2"/>
  <c r="T29" i="2"/>
  <c r="X29" i="2" s="1"/>
  <c r="T66" i="2"/>
  <c r="X66" i="2" s="1"/>
  <c r="S66" i="2"/>
  <c r="R66" i="2"/>
  <c r="S35" i="2"/>
  <c r="R35" i="2"/>
  <c r="T35" i="2"/>
  <c r="X35" i="2" s="1"/>
  <c r="S51" i="2"/>
  <c r="R51" i="2"/>
  <c r="T51" i="2"/>
  <c r="X51" i="2" s="1"/>
  <c r="S67" i="2"/>
  <c r="R67" i="2"/>
  <c r="T67" i="2"/>
  <c r="X67" i="2" s="1"/>
  <c r="R52" i="2"/>
  <c r="T52" i="2"/>
  <c r="X52" i="2" s="1"/>
  <c r="S52" i="2"/>
  <c r="R68" i="2"/>
  <c r="X68" i="2"/>
  <c r="S68" i="2"/>
  <c r="S33" i="2"/>
  <c r="X33" i="2"/>
  <c r="R33" i="2"/>
  <c r="T49" i="2"/>
  <c r="X49" i="2" s="1"/>
  <c r="S49" i="2"/>
  <c r="R49" i="2"/>
  <c r="X65" i="2"/>
  <c r="S65" i="2"/>
  <c r="R65" i="2"/>
  <c r="T30" i="2"/>
  <c r="X30" i="2" s="1"/>
  <c r="S30" i="2"/>
  <c r="R30" i="2"/>
  <c r="X70" i="2"/>
  <c r="S70" i="2"/>
  <c r="R70" i="2"/>
  <c r="X18" i="2"/>
  <c r="S18" i="2"/>
  <c r="R18" i="2"/>
  <c r="R36" i="2"/>
  <c r="T36" i="2"/>
  <c r="X36" i="2" s="1"/>
  <c r="S36" i="2"/>
  <c r="S27" i="2"/>
  <c r="R27" i="2"/>
  <c r="T27" i="2"/>
  <c r="X27" i="2" s="1"/>
  <c r="T10" i="2"/>
  <c r="X10" i="2" s="1"/>
  <c r="R10" i="2"/>
  <c r="S10" i="2"/>
  <c r="T17" i="2"/>
  <c r="X17" i="2" s="1"/>
  <c r="S17" i="2"/>
  <c r="R17" i="2"/>
  <c r="R40" i="2"/>
  <c r="T40" i="2"/>
  <c r="X40" i="2" s="1"/>
  <c r="S40" i="2"/>
  <c r="S39" i="2"/>
  <c r="T39" i="2"/>
  <c r="X39" i="2" s="1"/>
  <c r="R39" i="2"/>
  <c r="S55" i="2"/>
  <c r="R55" i="2"/>
  <c r="T55" i="2"/>
  <c r="X55" i="2" s="1"/>
  <c r="S71" i="2"/>
  <c r="R71" i="2"/>
  <c r="T71" i="2"/>
  <c r="X71" i="2" s="1"/>
  <c r="R56" i="2"/>
  <c r="X56" i="2"/>
  <c r="S56" i="2"/>
  <c r="S37" i="2"/>
  <c r="T37" i="2"/>
  <c r="X37" i="2" s="1"/>
  <c r="R37" i="2"/>
  <c r="X53" i="2"/>
  <c r="S53" i="2"/>
  <c r="R53" i="2"/>
  <c r="T69" i="2"/>
  <c r="X69" i="2" s="1"/>
  <c r="S69" i="2"/>
  <c r="R69" i="2"/>
  <c r="R44" i="2"/>
  <c r="T44" i="2"/>
  <c r="X44" i="2" s="1"/>
  <c r="S44" i="2"/>
  <c r="R16" i="2"/>
  <c r="T16" i="2"/>
  <c r="X16" i="2" s="1"/>
  <c r="S16" i="2"/>
  <c r="T34" i="2"/>
  <c r="X34" i="2" s="1"/>
  <c r="R34" i="2"/>
  <c r="S34" i="2"/>
  <c r="R24" i="2"/>
  <c r="T24" i="2"/>
  <c r="X24" i="2" s="1"/>
  <c r="S24" i="2"/>
  <c r="T26" i="2"/>
  <c r="X26" i="2" s="1"/>
  <c r="R26" i="2"/>
  <c r="S26" i="2"/>
  <c r="T38" i="2"/>
  <c r="X38" i="2" s="1"/>
  <c r="R38" i="2"/>
  <c r="S38" i="2"/>
  <c r="T21" i="2"/>
  <c r="X21" i="2" s="1"/>
  <c r="S21" i="2"/>
  <c r="R21" i="2"/>
  <c r="R48" i="2"/>
  <c r="T48" i="2"/>
  <c r="X48" i="2" s="1"/>
  <c r="S48" i="2"/>
  <c r="S43" i="2"/>
  <c r="R43" i="2"/>
  <c r="T43" i="2"/>
  <c r="X43" i="2" s="1"/>
  <c r="S59" i="2"/>
  <c r="R59" i="2"/>
  <c r="X59" i="2"/>
  <c r="R60" i="2"/>
  <c r="T60" i="2"/>
  <c r="X60" i="2" s="1"/>
  <c r="S60" i="2"/>
  <c r="S41" i="2"/>
  <c r="X41" i="2"/>
  <c r="R41" i="2"/>
  <c r="T57" i="2"/>
  <c r="X57" i="2" s="1"/>
  <c r="S57" i="2"/>
  <c r="R57" i="2"/>
  <c r="X32" i="2"/>
  <c r="R32" i="2"/>
  <c r="S32" i="2"/>
  <c r="S15" i="2"/>
  <c r="T15" i="2"/>
  <c r="X15" i="2" s="1"/>
  <c r="R15" i="2"/>
  <c r="R20" i="2"/>
  <c r="T20" i="2"/>
  <c r="X20" i="2" s="1"/>
  <c r="S20" i="2"/>
  <c r="S23" i="2"/>
  <c r="X23" i="2"/>
  <c r="R23" i="2"/>
  <c r="R12" i="2"/>
  <c r="S12" i="2"/>
  <c r="T12" i="2"/>
  <c r="X12" i="2" s="1"/>
  <c r="R9" i="2"/>
  <c r="S9" i="2"/>
  <c r="T50" i="2"/>
  <c r="X50" i="2" s="1"/>
  <c r="S50" i="2"/>
  <c r="R50" i="2"/>
  <c r="S47" i="2"/>
  <c r="T47" i="2"/>
  <c r="X47" i="2" s="1"/>
  <c r="R47" i="2"/>
  <c r="S63" i="2"/>
  <c r="R63" i="2"/>
  <c r="T63" i="2"/>
  <c r="X63" i="2" s="1"/>
  <c r="R64" i="2"/>
  <c r="X64" i="2"/>
  <c r="S64" i="2"/>
  <c r="S45" i="2"/>
  <c r="T45" i="2"/>
  <c r="X45" i="2" s="1"/>
  <c r="R45" i="2"/>
  <c r="T61" i="2"/>
  <c r="X61" i="2" s="1"/>
  <c r="S61" i="2"/>
  <c r="R61" i="2"/>
  <c r="S31" i="2"/>
  <c r="X31" i="2"/>
  <c r="R31" i="2"/>
  <c r="X14" i="2"/>
  <c r="S14" i="2"/>
  <c r="R14" i="2"/>
  <c r="S19" i="2"/>
  <c r="T19" i="2"/>
  <c r="X19" i="2" s="1"/>
  <c r="R19" i="2"/>
  <c r="Q9" i="1"/>
  <c r="Q17" i="1"/>
  <c r="T17" i="1" s="1"/>
  <c r="X17" i="1" s="1"/>
  <c r="Q13" i="1"/>
  <c r="Q21" i="1"/>
  <c r="X21" i="1" s="1"/>
  <c r="Q29" i="1"/>
  <c r="Q25" i="1"/>
  <c r="Q11" i="1"/>
  <c r="T11" i="1" s="1"/>
  <c r="X11" i="1" s="1"/>
  <c r="Q15" i="1"/>
  <c r="Q19" i="1"/>
  <c r="Q23" i="1"/>
  <c r="X23" i="1" s="1"/>
  <c r="Q27" i="1"/>
  <c r="T27" i="1" s="1"/>
  <c r="X27" i="1" s="1"/>
  <c r="Q31" i="1"/>
  <c r="T31" i="1" s="1"/>
  <c r="X31" i="1" s="1"/>
  <c r="Q33" i="1"/>
  <c r="X33" i="1" s="1"/>
  <c r="Q35" i="1"/>
  <c r="T35" i="1" s="1"/>
  <c r="X35" i="1" s="1"/>
  <c r="Q37" i="1"/>
  <c r="T37" i="1" s="1"/>
  <c r="X37" i="1" s="1"/>
  <c r="Q39" i="1"/>
  <c r="T39" i="1" s="1"/>
  <c r="X39" i="1" s="1"/>
  <c r="Q41" i="1"/>
  <c r="T41" i="1" s="1"/>
  <c r="X41" i="1" s="1"/>
  <c r="Q43" i="1"/>
  <c r="X43" i="1" s="1"/>
  <c r="Q45" i="1"/>
  <c r="X45" i="1" s="1"/>
  <c r="Q47" i="1"/>
  <c r="T47" i="1" s="1"/>
  <c r="X47" i="1" s="1"/>
  <c r="Q49" i="1"/>
  <c r="T49" i="1" s="1"/>
  <c r="X49" i="1" s="1"/>
  <c r="Q51" i="1"/>
  <c r="T51" i="1" s="1"/>
  <c r="X51" i="1" s="1"/>
  <c r="Q53" i="1"/>
  <c r="X53" i="1" s="1"/>
  <c r="Q55" i="1"/>
  <c r="T55" i="1" s="1"/>
  <c r="X55" i="1" s="1"/>
  <c r="Q57" i="1"/>
  <c r="T57" i="1" s="1"/>
  <c r="X57" i="1" s="1"/>
  <c r="Q59" i="1"/>
  <c r="T59" i="1" s="1"/>
  <c r="X59" i="1" s="1"/>
  <c r="Q61" i="1"/>
  <c r="T61" i="1" s="1"/>
  <c r="X61" i="1" s="1"/>
  <c r="Q63" i="1"/>
  <c r="T63" i="1" s="1"/>
  <c r="X63" i="1" s="1"/>
  <c r="Q65" i="1"/>
  <c r="T65" i="1" s="1"/>
  <c r="X65" i="1" s="1"/>
  <c r="Q67" i="1"/>
  <c r="T67" i="1" s="1"/>
  <c r="X67" i="1" s="1"/>
  <c r="Q69" i="1"/>
  <c r="T69" i="1" s="1"/>
  <c r="X69" i="1" s="1"/>
  <c r="Q71" i="1"/>
  <c r="X71" i="1" s="1"/>
  <c r="Q10" i="1"/>
  <c r="T10" i="1" s="1"/>
  <c r="X10" i="1" s="1"/>
  <c r="Q12" i="1"/>
  <c r="T12" i="1" s="1"/>
  <c r="X12" i="1" s="1"/>
  <c r="Q14" i="1"/>
  <c r="T14" i="1" s="1"/>
  <c r="X14" i="1" s="1"/>
  <c r="Q16" i="1"/>
  <c r="X16" i="1" s="1"/>
  <c r="Q18" i="1"/>
  <c r="T18" i="1" s="1"/>
  <c r="X18" i="1" s="1"/>
  <c r="Q20" i="1"/>
  <c r="T20" i="1" s="1"/>
  <c r="X20" i="1" s="1"/>
  <c r="Q22" i="1"/>
  <c r="T22" i="1" s="1"/>
  <c r="X22" i="1" s="1"/>
  <c r="Q24" i="1"/>
  <c r="X24" i="1" s="1"/>
  <c r="Q26" i="1"/>
  <c r="T26" i="1" s="1"/>
  <c r="X26" i="1" s="1"/>
  <c r="Q28" i="1"/>
  <c r="X28" i="1" s="1"/>
  <c r="Q30" i="1"/>
  <c r="T30" i="1" s="1"/>
  <c r="X30" i="1" s="1"/>
  <c r="Q32" i="1"/>
  <c r="T32" i="1" s="1"/>
  <c r="X32" i="1" s="1"/>
  <c r="Q34" i="1"/>
  <c r="T34" i="1" s="1"/>
  <c r="X34" i="1" s="1"/>
  <c r="Q36" i="1"/>
  <c r="T36" i="1" s="1"/>
  <c r="X36" i="1" s="1"/>
  <c r="Q38" i="1"/>
  <c r="T38" i="1" s="1"/>
  <c r="X38" i="1" s="1"/>
  <c r="Q40" i="1"/>
  <c r="T40" i="1" s="1"/>
  <c r="X40" i="1" s="1"/>
  <c r="Q42" i="1"/>
  <c r="T42" i="1" s="1"/>
  <c r="X42" i="1" s="1"/>
  <c r="Q44" i="1"/>
  <c r="T44" i="1" s="1"/>
  <c r="X44" i="1" s="1"/>
  <c r="Q46" i="1"/>
  <c r="X46" i="1" s="1"/>
  <c r="Q48" i="1"/>
  <c r="T48" i="1" s="1"/>
  <c r="X48" i="1" s="1"/>
  <c r="Q50" i="1"/>
  <c r="T50" i="1" s="1"/>
  <c r="X50" i="1" s="1"/>
  <c r="Q52" i="1"/>
  <c r="T52" i="1" s="1"/>
  <c r="X52" i="1" s="1"/>
  <c r="Q54" i="1"/>
  <c r="T54" i="1" s="1"/>
  <c r="X54" i="1" s="1"/>
  <c r="Q56" i="1"/>
  <c r="X56" i="1" s="1"/>
  <c r="Q58" i="1"/>
  <c r="T58" i="1" s="1"/>
  <c r="X58" i="1" s="1"/>
  <c r="Q60" i="1"/>
  <c r="T60" i="1" s="1"/>
  <c r="X60" i="1" s="1"/>
  <c r="Q62" i="1"/>
  <c r="T62" i="1" s="1"/>
  <c r="X62" i="1" s="1"/>
  <c r="Q64" i="1"/>
  <c r="T64" i="1" s="1"/>
  <c r="X64" i="1" s="1"/>
  <c r="Q66" i="1"/>
  <c r="T66" i="1" s="1"/>
  <c r="X66" i="1" s="1"/>
  <c r="Q68" i="1"/>
  <c r="T68" i="1" s="1"/>
  <c r="X68" i="1" s="1"/>
  <c r="Q70" i="1"/>
  <c r="T70" i="1" s="1"/>
  <c r="X70" i="1" s="1"/>
  <c r="S17" i="1" l="1"/>
  <c r="AL7" i="11"/>
  <c r="D74" i="11" s="1"/>
  <c r="AD7" i="12"/>
  <c r="AC7" i="15"/>
  <c r="AC7" i="12"/>
  <c r="AF7" i="11"/>
  <c r="AD7" i="11"/>
  <c r="D75" i="11"/>
  <c r="AH7" i="11"/>
  <c r="AB7" i="9"/>
  <c r="AD7" i="9"/>
  <c r="AF7" i="7"/>
  <c r="AD7" i="15"/>
  <c r="AB7" i="15"/>
  <c r="X10" i="15"/>
  <c r="P47" i="15"/>
  <c r="P48" i="15"/>
  <c r="AF7" i="15"/>
  <c r="AC7" i="14"/>
  <c r="AF7" i="14"/>
  <c r="AD7" i="14"/>
  <c r="AB7" i="14"/>
  <c r="P76" i="14"/>
  <c r="P75" i="14"/>
  <c r="X9" i="14"/>
  <c r="X11" i="13"/>
  <c r="P76" i="13"/>
  <c r="P75" i="13"/>
  <c r="AF7" i="13"/>
  <c r="AC7" i="13"/>
  <c r="AD7" i="13"/>
  <c r="AB7" i="13"/>
  <c r="AB7" i="12"/>
  <c r="X11" i="12"/>
  <c r="P74" i="12"/>
  <c r="P75" i="12"/>
  <c r="AF7" i="12"/>
  <c r="D77" i="11"/>
  <c r="P75" i="11"/>
  <c r="AB7" i="11"/>
  <c r="AJ7" i="11"/>
  <c r="AC7" i="11"/>
  <c r="P74" i="11"/>
  <c r="P77" i="10"/>
  <c r="P76" i="10"/>
  <c r="X9" i="10"/>
  <c r="AD7" i="10"/>
  <c r="AC7" i="10"/>
  <c r="AF7" i="10"/>
  <c r="AB7" i="10"/>
  <c r="D77" i="9"/>
  <c r="D75" i="9"/>
  <c r="AL7" i="9"/>
  <c r="AH7" i="9"/>
  <c r="AJ7" i="9"/>
  <c r="AF7" i="9"/>
  <c r="AC7" i="9"/>
  <c r="P74" i="9"/>
  <c r="P75" i="9"/>
  <c r="AC7" i="8"/>
  <c r="AD7" i="8"/>
  <c r="AB7" i="8"/>
  <c r="AF7" i="8"/>
  <c r="P75" i="8"/>
  <c r="P74" i="8"/>
  <c r="X9" i="8"/>
  <c r="D77" i="7"/>
  <c r="D75" i="7"/>
  <c r="AL7" i="7"/>
  <c r="AH7" i="7"/>
  <c r="AJ7" i="7"/>
  <c r="AC7" i="7"/>
  <c r="AB7" i="7"/>
  <c r="P74" i="7"/>
  <c r="P75" i="7"/>
  <c r="AD7" i="7"/>
  <c r="P75" i="6"/>
  <c r="P74" i="6"/>
  <c r="X9" i="6"/>
  <c r="AB7" i="6"/>
  <c r="AF7" i="6"/>
  <c r="AD7" i="6"/>
  <c r="AC7" i="6"/>
  <c r="D77" i="5"/>
  <c r="D75" i="5"/>
  <c r="AL7" i="5"/>
  <c r="AH7" i="5"/>
  <c r="AJ7" i="5"/>
  <c r="AD7" i="5"/>
  <c r="AF7" i="5"/>
  <c r="AC7" i="5"/>
  <c r="AB7" i="5"/>
  <c r="P74" i="5"/>
  <c r="P75" i="5"/>
  <c r="P75" i="4"/>
  <c r="P74" i="4"/>
  <c r="X9" i="4"/>
  <c r="AF7" i="4"/>
  <c r="AD7" i="4"/>
  <c r="AC7" i="4"/>
  <c r="AB7" i="4"/>
  <c r="AD7" i="3"/>
  <c r="AC7" i="3"/>
  <c r="AB7" i="3"/>
  <c r="AF7" i="3"/>
  <c r="P75" i="3"/>
  <c r="P74" i="3"/>
  <c r="X9" i="3"/>
  <c r="P76" i="2"/>
  <c r="P75" i="2"/>
  <c r="X9" i="2"/>
  <c r="AC7" i="2"/>
  <c r="AD7" i="2"/>
  <c r="AB7" i="2"/>
  <c r="AF7" i="2"/>
  <c r="S27" i="1"/>
  <c r="S19" i="1"/>
  <c r="X19" i="1"/>
  <c r="S13" i="1"/>
  <c r="T13" i="1"/>
  <c r="X13" i="1" s="1"/>
  <c r="S15" i="1"/>
  <c r="T15" i="1"/>
  <c r="X15" i="1" s="1"/>
  <c r="S25" i="1"/>
  <c r="T25" i="1"/>
  <c r="X25" i="1" s="1"/>
  <c r="S21" i="1"/>
  <c r="S29" i="1"/>
  <c r="T29" i="1"/>
  <c r="X29" i="1" s="1"/>
  <c r="S9" i="1"/>
  <c r="T9" i="1"/>
  <c r="X9" i="1" s="1"/>
  <c r="S11" i="1"/>
  <c r="R31" i="1"/>
  <c r="R23" i="1"/>
  <c r="R15" i="1"/>
  <c r="R9" i="1"/>
  <c r="R27" i="1"/>
  <c r="R19" i="1"/>
  <c r="R11" i="1"/>
  <c r="R25" i="1"/>
  <c r="R29" i="1"/>
  <c r="R21" i="1"/>
  <c r="R13" i="1"/>
  <c r="R17" i="1"/>
  <c r="S31" i="1"/>
  <c r="S23" i="1"/>
  <c r="S68" i="1"/>
  <c r="R68" i="1"/>
  <c r="S64" i="1"/>
  <c r="R64" i="1"/>
  <c r="S60" i="1"/>
  <c r="R60" i="1"/>
  <c r="S56" i="1"/>
  <c r="R56" i="1"/>
  <c r="S52" i="1"/>
  <c r="R52" i="1"/>
  <c r="S48" i="1"/>
  <c r="R48" i="1"/>
  <c r="S44" i="1"/>
  <c r="R44" i="1"/>
  <c r="S40" i="1"/>
  <c r="R40" i="1"/>
  <c r="S36" i="1"/>
  <c r="R36" i="1"/>
  <c r="S32" i="1"/>
  <c r="R32" i="1"/>
  <c r="S28" i="1"/>
  <c r="R28" i="1"/>
  <c r="S24" i="1"/>
  <c r="R24" i="1"/>
  <c r="S20" i="1"/>
  <c r="R20" i="1"/>
  <c r="S16" i="1"/>
  <c r="R16" i="1"/>
  <c r="S12" i="1"/>
  <c r="R12" i="1"/>
  <c r="R71" i="1"/>
  <c r="S71" i="1"/>
  <c r="R67" i="1"/>
  <c r="S67" i="1"/>
  <c r="R63" i="1"/>
  <c r="S63" i="1"/>
  <c r="R59" i="1"/>
  <c r="S59" i="1"/>
  <c r="R55" i="1"/>
  <c r="S55" i="1"/>
  <c r="R51" i="1"/>
  <c r="S51" i="1"/>
  <c r="R47" i="1"/>
  <c r="S47" i="1"/>
  <c r="R43" i="1"/>
  <c r="S43" i="1"/>
  <c r="R39" i="1"/>
  <c r="S39" i="1"/>
  <c r="R35" i="1"/>
  <c r="S35" i="1"/>
  <c r="S70" i="1"/>
  <c r="R70" i="1"/>
  <c r="S66" i="1"/>
  <c r="R66" i="1"/>
  <c r="S62" i="1"/>
  <c r="R62" i="1"/>
  <c r="S58" i="1"/>
  <c r="R58" i="1"/>
  <c r="S54" i="1"/>
  <c r="R54" i="1"/>
  <c r="S50" i="1"/>
  <c r="R50" i="1"/>
  <c r="S46" i="1"/>
  <c r="R46" i="1"/>
  <c r="S42" i="1"/>
  <c r="R42" i="1"/>
  <c r="S38" i="1"/>
  <c r="R38" i="1"/>
  <c r="S34" i="1"/>
  <c r="R34" i="1"/>
  <c r="S30" i="1"/>
  <c r="R30" i="1"/>
  <c r="S26" i="1"/>
  <c r="R26" i="1"/>
  <c r="S22" i="1"/>
  <c r="R22" i="1"/>
  <c r="S18" i="1"/>
  <c r="R18" i="1"/>
  <c r="S14" i="1"/>
  <c r="R14" i="1"/>
  <c r="S10" i="1"/>
  <c r="R10" i="1"/>
  <c r="R69" i="1"/>
  <c r="S69" i="1"/>
  <c r="R65" i="1"/>
  <c r="S65" i="1"/>
  <c r="R61" i="1"/>
  <c r="S61" i="1"/>
  <c r="R57" i="1"/>
  <c r="S57" i="1"/>
  <c r="R53" i="1"/>
  <c r="S53" i="1"/>
  <c r="R49" i="1"/>
  <c r="S49" i="1"/>
  <c r="R45" i="1"/>
  <c r="S45" i="1"/>
  <c r="R41" i="1"/>
  <c r="S41" i="1"/>
  <c r="R37" i="1"/>
  <c r="S37" i="1"/>
  <c r="R33" i="1"/>
  <c r="S33" i="1"/>
  <c r="AJ7" i="15" l="1"/>
  <c r="AL7" i="15"/>
  <c r="D48" i="15"/>
  <c r="D50" i="15"/>
  <c r="AH7" i="15"/>
  <c r="D78" i="14"/>
  <c r="D76" i="14"/>
  <c r="AL7" i="14"/>
  <c r="AJ7" i="14"/>
  <c r="AH7" i="14"/>
  <c r="AL7" i="13"/>
  <c r="D78" i="13"/>
  <c r="AH7" i="13"/>
  <c r="D76" i="13"/>
  <c r="AJ7" i="13"/>
  <c r="D75" i="12"/>
  <c r="AH7" i="12"/>
  <c r="AJ7" i="12"/>
  <c r="AL7" i="12"/>
  <c r="D77" i="12"/>
  <c r="AA7" i="11"/>
  <c r="D79" i="10"/>
  <c r="D77" i="10"/>
  <c r="AL7" i="10"/>
  <c r="AH7" i="10"/>
  <c r="AJ7" i="10"/>
  <c r="D74" i="9"/>
  <c r="AA7" i="9"/>
  <c r="AI7" i="9" s="1"/>
  <c r="D77" i="8"/>
  <c r="D75" i="8"/>
  <c r="AL7" i="8"/>
  <c r="AH7" i="8"/>
  <c r="AJ7" i="8"/>
  <c r="D74" i="7"/>
  <c r="AA7" i="7"/>
  <c r="AK7" i="7" s="1"/>
  <c r="D77" i="6"/>
  <c r="D75" i="6"/>
  <c r="AJ7" i="6"/>
  <c r="AH7" i="6"/>
  <c r="AL7" i="6"/>
  <c r="D74" i="5"/>
  <c r="AA7" i="5"/>
  <c r="AI7" i="5" s="1"/>
  <c r="D77" i="4"/>
  <c r="D75" i="4"/>
  <c r="AL7" i="4"/>
  <c r="AJ7" i="4"/>
  <c r="AH7" i="4"/>
  <c r="D77" i="3"/>
  <c r="D75" i="3"/>
  <c r="AL7" i="3"/>
  <c r="AH7" i="3"/>
  <c r="AJ7" i="3"/>
  <c r="D78" i="2"/>
  <c r="D76" i="2"/>
  <c r="AJ7" i="2"/>
  <c r="AH7" i="2"/>
  <c r="AL7" i="2"/>
  <c r="AC7" i="1"/>
  <c r="AD7" i="1"/>
  <c r="P76" i="1"/>
  <c r="AH7" i="1"/>
  <c r="P75" i="1"/>
  <c r="AJ7" i="1"/>
  <c r="AF7" i="1"/>
  <c r="D78" i="1"/>
  <c r="AB7" i="1"/>
  <c r="D76" i="1"/>
  <c r="AL7" i="1"/>
  <c r="AI7" i="7" l="1"/>
  <c r="AM7" i="5"/>
  <c r="AK7" i="5"/>
  <c r="AG7" i="5"/>
  <c r="AE7" i="5"/>
  <c r="D47" i="15"/>
  <c r="AA7" i="15"/>
  <c r="AA7" i="14"/>
  <c r="AI7" i="14" s="1"/>
  <c r="D75" i="14"/>
  <c r="D75" i="13"/>
  <c r="AA7" i="13"/>
  <c r="D74" i="12"/>
  <c r="AA7" i="12"/>
  <c r="AM7" i="12" s="1"/>
  <c r="P73" i="11"/>
  <c r="D73" i="11"/>
  <c r="AI7" i="11"/>
  <c r="AG7" i="11"/>
  <c r="AM7" i="11"/>
  <c r="AK7" i="11"/>
  <c r="AE7" i="11"/>
  <c r="D76" i="10"/>
  <c r="AA7" i="10"/>
  <c r="AM7" i="10" s="1"/>
  <c r="P73" i="9"/>
  <c r="D73" i="9"/>
  <c r="AE7" i="9"/>
  <c r="AM7" i="9"/>
  <c r="AK7" i="9"/>
  <c r="AG7" i="9"/>
  <c r="D74" i="8"/>
  <c r="AA7" i="8"/>
  <c r="AM7" i="8" s="1"/>
  <c r="P73" i="7"/>
  <c r="D73" i="7"/>
  <c r="AG7" i="7"/>
  <c r="AE7" i="7"/>
  <c r="AM7" i="7"/>
  <c r="D74" i="6"/>
  <c r="AA7" i="6"/>
  <c r="AK7" i="6" s="1"/>
  <c r="P73" i="5"/>
  <c r="D73" i="5"/>
  <c r="AA7" i="4"/>
  <c r="D74" i="4"/>
  <c r="D74" i="3"/>
  <c r="AA7" i="3"/>
  <c r="AA7" i="2"/>
  <c r="AI7" i="2" s="1"/>
  <c r="D75" i="2"/>
  <c r="AA7" i="1"/>
  <c r="P74" i="1" s="1"/>
  <c r="D75" i="1"/>
  <c r="AI7" i="10" l="1"/>
  <c r="AI7" i="12"/>
  <c r="AK7" i="10"/>
  <c r="AI7" i="6"/>
  <c r="AK7" i="2"/>
  <c r="AM7" i="2"/>
  <c r="P46" i="15"/>
  <c r="D46" i="15"/>
  <c r="AG7" i="15"/>
  <c r="AE7" i="15"/>
  <c r="AK7" i="15"/>
  <c r="AM7" i="15"/>
  <c r="AI7" i="15"/>
  <c r="P74" i="14"/>
  <c r="D74" i="14"/>
  <c r="AG7" i="14"/>
  <c r="AE7" i="14"/>
  <c r="AM7" i="14"/>
  <c r="AK7" i="14"/>
  <c r="P74" i="13"/>
  <c r="D74" i="13"/>
  <c r="AG7" i="13"/>
  <c r="AE7" i="13"/>
  <c r="AK7" i="13"/>
  <c r="AI7" i="13"/>
  <c r="AM7" i="13"/>
  <c r="P73" i="12"/>
  <c r="D73" i="12"/>
  <c r="AE7" i="12"/>
  <c r="AG7" i="12"/>
  <c r="AK7" i="12"/>
  <c r="P75" i="10"/>
  <c r="D75" i="10"/>
  <c r="AE7" i="10"/>
  <c r="AG7" i="10"/>
  <c r="P73" i="8"/>
  <c r="D73" i="8"/>
  <c r="AG7" i="8"/>
  <c r="AE7" i="8"/>
  <c r="AI7" i="8"/>
  <c r="AK7" i="8"/>
  <c r="D73" i="6"/>
  <c r="P73" i="6"/>
  <c r="AE7" i="6"/>
  <c r="AG7" i="6"/>
  <c r="AM7" i="6"/>
  <c r="P73" i="4"/>
  <c r="D73" i="4"/>
  <c r="AG7" i="4"/>
  <c r="AE7" i="4"/>
  <c r="AM7" i="4"/>
  <c r="AI7" i="4"/>
  <c r="AK7" i="4"/>
  <c r="P73" i="3"/>
  <c r="D73" i="3"/>
  <c r="AE7" i="3"/>
  <c r="AG7" i="3"/>
  <c r="AI7" i="3"/>
  <c r="AK7" i="3"/>
  <c r="AM7" i="3"/>
  <c r="P74" i="2"/>
  <c r="D74" i="2"/>
  <c r="AE7" i="2"/>
  <c r="AG7" i="2"/>
  <c r="AI7" i="1"/>
  <c r="AK7" i="1"/>
  <c r="AM7" i="1"/>
  <c r="AE7" i="1"/>
  <c r="AG7" i="1"/>
  <c r="D74" i="1"/>
</calcChain>
</file>

<file path=xl/sharedStrings.xml><?xml version="1.0" encoding="utf-8"?>
<sst xmlns="http://schemas.openxmlformats.org/spreadsheetml/2006/main" count="7533" uniqueCount="2224">
  <si>
    <t>HỌC VIỆN CÔNG NGHỆ BƯU CHÍNH VIỄN THÔNG</t>
  </si>
  <si>
    <t>TRUNG TÂM KHẢO THÍ VÀ ĐẢM BẢO CHẤT LƯỢNG GIÁO DỤC</t>
  </si>
  <si>
    <t>Học phần:</t>
  </si>
  <si>
    <t>Học phần</t>
  </si>
  <si>
    <t>Lớp</t>
  </si>
  <si>
    <t>Sỹ số</t>
  </si>
  <si>
    <t>Vi phạm quy chế thi</t>
  </si>
  <si>
    <t>Vắng thi</t>
  </si>
  <si>
    <t>Thi lại</t>
  </si>
  <si>
    <t>Học lại</t>
  </si>
  <si>
    <t>Thi đạt</t>
  </si>
  <si>
    <t>Số tín chỉ:</t>
  </si>
  <si>
    <t>Số
TT</t>
  </si>
  <si>
    <t>Mã SV</t>
  </si>
  <si>
    <t>Họ và tên</t>
  </si>
  <si>
    <t>Ngày sinh</t>
  </si>
  <si>
    <t>Điểm CC</t>
  </si>
  <si>
    <t>Điểm TBKT</t>
  </si>
  <si>
    <t>Điểm TN-TH</t>
  </si>
  <si>
    <t>Điểm BTTL</t>
  </si>
  <si>
    <t>Mã đề</t>
  </si>
  <si>
    <t>Điểm thi</t>
  </si>
  <si>
    <t>Ký tên</t>
  </si>
  <si>
    <t>Điểm
THI</t>
  </si>
  <si>
    <t>Điểm
KTHP</t>
  </si>
  <si>
    <t>Điểm hệ
chữ</t>
  </si>
  <si>
    <t>Xếp loại</t>
  </si>
  <si>
    <t>Ghi chú</t>
  </si>
  <si>
    <t>KT</t>
  </si>
  <si>
    <t>CC</t>
  </si>
  <si>
    <t>ĐCT</t>
  </si>
  <si>
    <t>Tỷ lệ</t>
  </si>
  <si>
    <t>SL</t>
  </si>
  <si>
    <t>Bằng
số</t>
  </si>
  <si>
    <t>Bằng
chữ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</si>
  <si>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</si>
  <si>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</si>
  <si>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</si>
  <si>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</si>
  <si>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</si>
  <si>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</si>
  <si>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</si>
  <si>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</si>
  <si>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- Số SV thi không đạt:</t>
  </si>
  <si>
    <t>- Số SV vắng thi có phép:</t>
  </si>
  <si>
    <t>- Số SV thi lại:</t>
  </si>
  <si>
    <t>Thi lần 1 học 2 năm học 2017 - 2018</t>
  </si>
  <si>
    <t>Phòng
thi</t>
  </si>
  <si>
    <t>Cấu trúc dữ liệu và giải thuật</t>
  </si>
  <si>
    <t>B16DCCN021</t>
  </si>
  <si>
    <t>Trịnh Thị Ngọc</t>
  </si>
  <si>
    <t>ánh</t>
  </si>
  <si>
    <t>19/09/1998</t>
  </si>
  <si>
    <t>D16CQCN05-B</t>
  </si>
  <si>
    <t>B16DCCN023</t>
  </si>
  <si>
    <t>Nguyễn Thế</t>
  </si>
  <si>
    <t>Bách</t>
  </si>
  <si>
    <t>18/02/1997</t>
  </si>
  <si>
    <t>D16CQCN07-B</t>
  </si>
  <si>
    <t>B15DCPT019</t>
  </si>
  <si>
    <t>Nguyễn Đức</t>
  </si>
  <si>
    <t>Bình</t>
  </si>
  <si>
    <t>28/01/1997</t>
  </si>
  <si>
    <t>D15PTDPT</t>
  </si>
  <si>
    <t>B15DCPT024</t>
  </si>
  <si>
    <t>Nguyễn Thành</t>
  </si>
  <si>
    <t>Công</t>
  </si>
  <si>
    <t>20/07/1997</t>
  </si>
  <si>
    <t>B16DCCN051</t>
  </si>
  <si>
    <t>Bùi Xuân</t>
  </si>
  <si>
    <t>Dân</t>
  </si>
  <si>
    <t>25/12/1998</t>
  </si>
  <si>
    <t>D16CQCN03-B</t>
  </si>
  <si>
    <t>B16DCCN111</t>
  </si>
  <si>
    <t>Trần Văn</t>
  </si>
  <si>
    <t>Duy</t>
  </si>
  <si>
    <t>16/08/1998</t>
  </si>
  <si>
    <t>B16DCAT044</t>
  </si>
  <si>
    <t>Nguyễn Thị</t>
  </si>
  <si>
    <t>Duyên</t>
  </si>
  <si>
    <t>16/02/1997</t>
  </si>
  <si>
    <t>D16CQAT04-B</t>
  </si>
  <si>
    <t>B16DCCN062</t>
  </si>
  <si>
    <t>Lê Tiến</t>
  </si>
  <si>
    <t>Đạt</t>
  </si>
  <si>
    <t>26/12/1998</t>
  </si>
  <si>
    <t>D16CQCN06-B</t>
  </si>
  <si>
    <t>B16DCAT033</t>
  </si>
  <si>
    <t>Phạm Thành</t>
  </si>
  <si>
    <t>06/04/1998</t>
  </si>
  <si>
    <t>D16CQAT01-B</t>
  </si>
  <si>
    <t>B16DCAT036</t>
  </si>
  <si>
    <t>Nguyễn Minh</t>
  </si>
  <si>
    <t>Đức</t>
  </si>
  <si>
    <t>20/12/1998</t>
  </si>
  <si>
    <t>B16DCDT053</t>
  </si>
  <si>
    <t>Đoàn Đức</t>
  </si>
  <si>
    <t>Giang</t>
  </si>
  <si>
    <t>04/07/1998</t>
  </si>
  <si>
    <t>D16CQDT01-B</t>
  </si>
  <si>
    <t>B16DCCN117</t>
  </si>
  <si>
    <t>Hoàng Nguyên</t>
  </si>
  <si>
    <t>Giáp</t>
  </si>
  <si>
    <t>B16DCCN121</t>
  </si>
  <si>
    <t>Chu Xuân</t>
  </si>
  <si>
    <t>Hải</t>
  </si>
  <si>
    <t>05/12/1998</t>
  </si>
  <si>
    <t>D16CQCN01-B</t>
  </si>
  <si>
    <t>B16DCCN125</t>
  </si>
  <si>
    <t>Nguyễn Hồng</t>
  </si>
  <si>
    <t>30/09/1998</t>
  </si>
  <si>
    <t>B16DCCN126</t>
  </si>
  <si>
    <t>07/02/1996</t>
  </si>
  <si>
    <t>B16DCCN137</t>
  </si>
  <si>
    <t>Nguyễn Hoàng</t>
  </si>
  <si>
    <t>Hiệp</t>
  </si>
  <si>
    <t>02/04/1998</t>
  </si>
  <si>
    <t>B16DCAT053</t>
  </si>
  <si>
    <t>Nguyễn Khắc</t>
  </si>
  <si>
    <t>04/10/1998</t>
  </si>
  <si>
    <t>B16DCAT058</t>
  </si>
  <si>
    <t>Phan Trung</t>
  </si>
  <si>
    <t>Hiếu</t>
  </si>
  <si>
    <t>14/12/1997</t>
  </si>
  <si>
    <t>D16CQAT02-B</t>
  </si>
  <si>
    <t>B16DCCN151</t>
  </si>
  <si>
    <t>Lê Thị</t>
  </si>
  <si>
    <t>Hoa</t>
  </si>
  <si>
    <t>28/11/1998</t>
  </si>
  <si>
    <t>B16DCCN152</t>
  </si>
  <si>
    <t>29/12/1997</t>
  </si>
  <si>
    <t>D16CQCN08-B</t>
  </si>
  <si>
    <t>B16DCAT063</t>
  </si>
  <si>
    <t>Bùi Hữu</t>
  </si>
  <si>
    <t>Hoàng</t>
  </si>
  <si>
    <t>22/08/1998</t>
  </si>
  <si>
    <t>D16CQAT03-B</t>
  </si>
  <si>
    <t>B15DCPT099</t>
  </si>
  <si>
    <t>Vũ Đức Huy</t>
  </si>
  <si>
    <t>B16DCAT069</t>
  </si>
  <si>
    <t>Nghiêm Xuân</t>
  </si>
  <si>
    <t>Hợp</t>
  </si>
  <si>
    <t>26/05/1998</t>
  </si>
  <si>
    <t>B16DCAT077</t>
  </si>
  <si>
    <t>Hoàng Minh</t>
  </si>
  <si>
    <t>Huy</t>
  </si>
  <si>
    <t>05/09/1998</t>
  </si>
  <si>
    <t>B15DCPT114</t>
  </si>
  <si>
    <t>22/12/1997</t>
  </si>
  <si>
    <t>B16DCCN181</t>
  </si>
  <si>
    <t>Nguyễn Văn</t>
  </si>
  <si>
    <t>27/11/1998</t>
  </si>
  <si>
    <t>B16DCCN183</t>
  </si>
  <si>
    <t>Nguyễn Thị Thanh</t>
  </si>
  <si>
    <t>Huyền</t>
  </si>
  <si>
    <t>30/06/1998</t>
  </si>
  <si>
    <t>B16DCCN169</t>
  </si>
  <si>
    <t>Hương</t>
  </si>
  <si>
    <t>13/12/1998</t>
  </si>
  <si>
    <t>B16DCCN199</t>
  </si>
  <si>
    <t>Trần Minh Chính</t>
  </si>
  <si>
    <t>Kiên</t>
  </si>
  <si>
    <t>01/12/1998</t>
  </si>
  <si>
    <t>B14DCCN180</t>
  </si>
  <si>
    <t>Nguyễn Viết</t>
  </si>
  <si>
    <t>Lãm</t>
  </si>
  <si>
    <t>01/01/1996</t>
  </si>
  <si>
    <t>D14HTTT2</t>
  </si>
  <si>
    <t>B16DCCN207</t>
  </si>
  <si>
    <t>Ngô Thị</t>
  </si>
  <si>
    <t>Lệ</t>
  </si>
  <si>
    <t>19/01/1998</t>
  </si>
  <si>
    <t>B16DCCN209</t>
  </si>
  <si>
    <t>Lường Quang</t>
  </si>
  <si>
    <t>Linh</t>
  </si>
  <si>
    <t>16/09/1996</t>
  </si>
  <si>
    <t>B16DCCN223</t>
  </si>
  <si>
    <t>Vũ Thị Khánh</t>
  </si>
  <si>
    <t>Ly</t>
  </si>
  <si>
    <t>B16DCCN240</t>
  </si>
  <si>
    <t>Phạm Duy</t>
  </si>
  <si>
    <t>Nam</t>
  </si>
  <si>
    <t>B16DCCN250</t>
  </si>
  <si>
    <t>Hồ Hiếu</t>
  </si>
  <si>
    <t>Nghĩa</t>
  </si>
  <si>
    <t>D16CQCN02-B</t>
  </si>
  <si>
    <t>B16DCCN255</t>
  </si>
  <si>
    <t>Nguyễn Trung</t>
  </si>
  <si>
    <t>Ngôn</t>
  </si>
  <si>
    <t>31/08/1998</t>
  </si>
  <si>
    <t>B16DCCN257</t>
  </si>
  <si>
    <t>Nguyễn Anh</t>
  </si>
  <si>
    <t>Nhân</t>
  </si>
  <si>
    <t>31/01/1998</t>
  </si>
  <si>
    <t>B16DCCN259</t>
  </si>
  <si>
    <t>Đào Long</t>
  </si>
  <si>
    <t>Nhật</t>
  </si>
  <si>
    <t>10/01/1998</t>
  </si>
  <si>
    <t>B16DCCN504</t>
  </si>
  <si>
    <t>Vilasinh</t>
  </si>
  <si>
    <t>Phanakhone</t>
  </si>
  <si>
    <t>28/12/1997</t>
  </si>
  <si>
    <t>B16DCCN263</t>
  </si>
  <si>
    <t>Phạm Tiến</t>
  </si>
  <si>
    <t>Phát</t>
  </si>
  <si>
    <t>B16DCCN266</t>
  </si>
  <si>
    <t>Nguyễn Tiến</t>
  </si>
  <si>
    <t>Phong</t>
  </si>
  <si>
    <t>23/04/1998</t>
  </si>
  <si>
    <t>B16DCCN267</t>
  </si>
  <si>
    <t>Trương Thanh</t>
  </si>
  <si>
    <t>13/01/1998</t>
  </si>
  <si>
    <t>B16DCCN269</t>
  </si>
  <si>
    <t>Phúc</t>
  </si>
  <si>
    <t>08/04/1998</t>
  </si>
  <si>
    <t>B16DCCN273</t>
  </si>
  <si>
    <t>Nguyễn Hà</t>
  </si>
  <si>
    <t>Phương</t>
  </si>
  <si>
    <t>06/12/1998</t>
  </si>
  <si>
    <t>B16DCAT126</t>
  </si>
  <si>
    <t>Nguyễn Kim</t>
  </si>
  <si>
    <t>Quân</t>
  </si>
  <si>
    <t>17/10/1998</t>
  </si>
  <si>
    <t>B16DCCN294</t>
  </si>
  <si>
    <t>Chu Minh</t>
  </si>
  <si>
    <t>Sang</t>
  </si>
  <si>
    <t>25/08/1998</t>
  </si>
  <si>
    <t>B16DCCN500</t>
  </si>
  <si>
    <t>Sompadthana</t>
  </si>
  <si>
    <t>Sonevixianh</t>
  </si>
  <si>
    <t>21/05/1996</t>
  </si>
  <si>
    <t>B16DCCN303</t>
  </si>
  <si>
    <t>Sơn</t>
  </si>
  <si>
    <t>04/08/1995</t>
  </si>
  <si>
    <t>B16DCCN327</t>
  </si>
  <si>
    <t>Thanh</t>
  </si>
  <si>
    <t>13/09/1998</t>
  </si>
  <si>
    <t>B16DCCN331</t>
  </si>
  <si>
    <t>Phan Quang</t>
  </si>
  <si>
    <t>Thành</t>
  </si>
  <si>
    <t>17/02/1998</t>
  </si>
  <si>
    <t>B16DCCN335</t>
  </si>
  <si>
    <t>Phạm Thị</t>
  </si>
  <si>
    <t>Thảo</t>
  </si>
  <si>
    <t>01/09/1998</t>
  </si>
  <si>
    <t>B16DCCN319</t>
  </si>
  <si>
    <t>Nguyễn Đình</t>
  </si>
  <si>
    <t>Thắng</t>
  </si>
  <si>
    <t>20/10/1993</t>
  </si>
  <si>
    <t>B16DCCN314</t>
  </si>
  <si>
    <t>Bùi Văn</t>
  </si>
  <si>
    <t>Thận</t>
  </si>
  <si>
    <t>15/10/1998</t>
  </si>
  <si>
    <t>B16DCCN347</t>
  </si>
  <si>
    <t>Quách Quang</t>
  </si>
  <si>
    <t>Thuận</t>
  </si>
  <si>
    <t>23/06/1996</t>
  </si>
  <si>
    <t>B16DCCN346</t>
  </si>
  <si>
    <t>Thư</t>
  </si>
  <si>
    <t>21/12/1998</t>
  </si>
  <si>
    <t>B16DCCN354</t>
  </si>
  <si>
    <t>Trần Thế</t>
  </si>
  <si>
    <t>Tiến</t>
  </si>
  <si>
    <t>20/06/1998</t>
  </si>
  <si>
    <t>B16DCCN357</t>
  </si>
  <si>
    <t>Nguyễn Quang</t>
  </si>
  <si>
    <t>Toàn</t>
  </si>
  <si>
    <t>07/01/1998</t>
  </si>
  <si>
    <t>B15DCPT251</t>
  </si>
  <si>
    <t>Tú</t>
  </si>
  <si>
    <t>11/10/1997</t>
  </si>
  <si>
    <t>B15DCPT259</t>
  </si>
  <si>
    <t>Tuấn</t>
  </si>
  <si>
    <t>30/10/1997</t>
  </si>
  <si>
    <t>B16DCCN389</t>
  </si>
  <si>
    <t>Vương Anh</t>
  </si>
  <si>
    <t>14/06/1998</t>
  </si>
  <si>
    <t>B16DCCN505</t>
  </si>
  <si>
    <t>Khampasith</t>
  </si>
  <si>
    <t>Vannisay</t>
  </si>
  <si>
    <t>28/11/1997</t>
  </si>
  <si>
    <t>B14DCCN569</t>
  </si>
  <si>
    <t>Souphavan</t>
  </si>
  <si>
    <t>Vongxatry</t>
  </si>
  <si>
    <t>18/02/1995</t>
  </si>
  <si>
    <t>B16DCCN414</t>
  </si>
  <si>
    <t>Nguyễn Thanh</t>
  </si>
  <si>
    <t>Xuyên</t>
  </si>
  <si>
    <t>25/04/1998</t>
  </si>
  <si>
    <t>Nhóm: D15-132_01</t>
  </si>
  <si>
    <t>Giờ thi: 13:00</t>
  </si>
  <si>
    <t>B16DCDT013</t>
  </si>
  <si>
    <t>Nguyễn Duy</t>
  </si>
  <si>
    <t>15/08/1998</t>
  </si>
  <si>
    <t>B16DCCN035</t>
  </si>
  <si>
    <t>Nguyễn Bá</t>
  </si>
  <si>
    <t>23/10/1998</t>
  </si>
  <si>
    <t>B15DCCN078</t>
  </si>
  <si>
    <t>Nguyễn Hữu</t>
  </si>
  <si>
    <t>06/08/1997</t>
  </si>
  <si>
    <t>D15CQCN01-B</t>
  </si>
  <si>
    <t>B16DCCN039</t>
  </si>
  <si>
    <t>Vũ Đức</t>
  </si>
  <si>
    <t>Cương</t>
  </si>
  <si>
    <t>B16DCAT020</t>
  </si>
  <si>
    <t>Đỗ Tiến</t>
  </si>
  <si>
    <t>Cường</t>
  </si>
  <si>
    <t>B16DCCN045</t>
  </si>
  <si>
    <t>24/11/1998</t>
  </si>
  <si>
    <t>B16DCDT035</t>
  </si>
  <si>
    <t>Tô Thị Hồng</t>
  </si>
  <si>
    <t>Dịu</t>
  </si>
  <si>
    <t>02/01/1998</t>
  </si>
  <si>
    <t>D16CQDT03-B</t>
  </si>
  <si>
    <t>B12DCCN524</t>
  </si>
  <si>
    <t>Lany</t>
  </si>
  <si>
    <t>Douangchanh</t>
  </si>
  <si>
    <t>18/06/1995</t>
  </si>
  <si>
    <t>D12HTTT2</t>
  </si>
  <si>
    <t>B16DCCN097</t>
  </si>
  <si>
    <t>Phạm Văn</t>
  </si>
  <si>
    <t>Dũng</t>
  </si>
  <si>
    <t>25/11/1998</t>
  </si>
  <si>
    <t>B16DCCN109</t>
  </si>
  <si>
    <t>Lê Văn</t>
  </si>
  <si>
    <t>10/10/1998</t>
  </si>
  <si>
    <t>B16DCCN100</t>
  </si>
  <si>
    <t>Bùi Thị</t>
  </si>
  <si>
    <t>Dương</t>
  </si>
  <si>
    <t>09/05/1998</t>
  </si>
  <si>
    <t>D16CQCN04-B</t>
  </si>
  <si>
    <t>B16DCCN071</t>
  </si>
  <si>
    <t>Đỗ Khắc</t>
  </si>
  <si>
    <t>Điệp</t>
  </si>
  <si>
    <t>15/05/1998</t>
  </si>
  <si>
    <t>B16DCCN084</t>
  </si>
  <si>
    <t>Phạm Minh</t>
  </si>
  <si>
    <t>26/12/1997</t>
  </si>
  <si>
    <t>B16DCCN087</t>
  </si>
  <si>
    <t>Trần Minh</t>
  </si>
  <si>
    <t>B16DCAT037</t>
  </si>
  <si>
    <t>18/06/1998</t>
  </si>
  <si>
    <t>B16DCDT056</t>
  </si>
  <si>
    <t>Hà</t>
  </si>
  <si>
    <t>D16CQDT04-B</t>
  </si>
  <si>
    <t>B16DCAT048</t>
  </si>
  <si>
    <t>Nguyễn Đăng</t>
  </si>
  <si>
    <t>24/02/1998</t>
  </si>
  <si>
    <t>B16DCDT059</t>
  </si>
  <si>
    <t>Hằng</t>
  </si>
  <si>
    <t>B16DCCN133</t>
  </si>
  <si>
    <t>Hiên</t>
  </si>
  <si>
    <t>29/05/1998</t>
  </si>
  <si>
    <t>B16DCAT051</t>
  </si>
  <si>
    <t>Đào Minh</t>
  </si>
  <si>
    <t>Hiển</t>
  </si>
  <si>
    <t>09/11/1998</t>
  </si>
  <si>
    <t>B16DCAT054</t>
  </si>
  <si>
    <t>B16DCCN140</t>
  </si>
  <si>
    <t>14/11/1997</t>
  </si>
  <si>
    <t>B16DCDT067</t>
  </si>
  <si>
    <t>Lê Minh</t>
  </si>
  <si>
    <t>07/05/1998</t>
  </si>
  <si>
    <t>B16DCAT061</t>
  </si>
  <si>
    <t>Nguyễn Mạnh</t>
  </si>
  <si>
    <t>Hoàn</t>
  </si>
  <si>
    <t>03/08/1997</t>
  </si>
  <si>
    <t>B16DCCN156</t>
  </si>
  <si>
    <t>Nguyễn Nhật</t>
  </si>
  <si>
    <t>12/04/1998</t>
  </si>
  <si>
    <t>B16DCAT068</t>
  </si>
  <si>
    <t>Nguyễn Việt</t>
  </si>
  <si>
    <t>04/03/1998</t>
  </si>
  <si>
    <t>B16DCCN185</t>
  </si>
  <si>
    <t>Nguyễn Thu</t>
  </si>
  <si>
    <t>25/05/1998</t>
  </si>
  <si>
    <t>B16DCDT118</t>
  </si>
  <si>
    <t>Trịnh Thế</t>
  </si>
  <si>
    <t>Huynh</t>
  </si>
  <si>
    <t>01/01/1998</t>
  </si>
  <si>
    <t>D16CQDT02-B</t>
  </si>
  <si>
    <t>B16DCAT081</t>
  </si>
  <si>
    <t>Khải</t>
  </si>
  <si>
    <t>12/11/1998</t>
  </si>
  <si>
    <t>B16DCDT123</t>
  </si>
  <si>
    <t>Lê Trần</t>
  </si>
  <si>
    <t>Khoa</t>
  </si>
  <si>
    <t>11/03/1998</t>
  </si>
  <si>
    <t>B16DCDT124</t>
  </si>
  <si>
    <t>Trần Đăng</t>
  </si>
  <si>
    <t>16/10/1998</t>
  </si>
  <si>
    <t>B16DCCN201</t>
  </si>
  <si>
    <t>Hà Duyên</t>
  </si>
  <si>
    <t>Lâm</t>
  </si>
  <si>
    <t>03/02/1998</t>
  </si>
  <si>
    <t>B16DCAT093</t>
  </si>
  <si>
    <t>Nguyễn Hải</t>
  </si>
  <si>
    <t>08/12/1997</t>
  </si>
  <si>
    <t>B16DCDT132</t>
  </si>
  <si>
    <t>B16DCAT094</t>
  </si>
  <si>
    <t>Lộc</t>
  </si>
  <si>
    <t>14/10/1998</t>
  </si>
  <si>
    <t>B16DCCN221</t>
  </si>
  <si>
    <t>20/04/1998</t>
  </si>
  <si>
    <t>B16DCCN542</t>
  </si>
  <si>
    <t>Anousit</t>
  </si>
  <si>
    <t>Malavong</t>
  </si>
  <si>
    <t>13/02/1998</t>
  </si>
  <si>
    <t>B16DCAT105</t>
  </si>
  <si>
    <t>Nguyễn Công</t>
  </si>
  <si>
    <t>Minh</t>
  </si>
  <si>
    <t>11/09/1998</t>
  </si>
  <si>
    <t>B16DCCN235</t>
  </si>
  <si>
    <t>Đỗ Hữu Hoàng</t>
  </si>
  <si>
    <t>06/10/1998</t>
  </si>
  <si>
    <t>B16DCCN245</t>
  </si>
  <si>
    <t>Trần Ngọc</t>
  </si>
  <si>
    <t>18/07/1998</t>
  </si>
  <si>
    <t>B16DCAT114</t>
  </si>
  <si>
    <t>Đào Thúy</t>
  </si>
  <si>
    <t>Ngân</t>
  </si>
  <si>
    <t>27/01/1998</t>
  </si>
  <si>
    <t>B16DCDT155</t>
  </si>
  <si>
    <t>23/08/1998</t>
  </si>
  <si>
    <t>B16DCCN506</t>
  </si>
  <si>
    <t>Khamphien</t>
  </si>
  <si>
    <t>Oudomsin</t>
  </si>
  <si>
    <t>09/12/1995</t>
  </si>
  <si>
    <t>B16DCCN262</t>
  </si>
  <si>
    <t>Ngô Đức</t>
  </si>
  <si>
    <t>Phắc</t>
  </si>
  <si>
    <t>23/03/1998</t>
  </si>
  <si>
    <t>B16DCAT122</t>
  </si>
  <si>
    <t>Đặng Anh</t>
  </si>
  <si>
    <t>14/11/1998</t>
  </si>
  <si>
    <t>B15DCCN439</t>
  </si>
  <si>
    <t>Quang</t>
  </si>
  <si>
    <t>30/08/1996</t>
  </si>
  <si>
    <t>D15CQCN10-B</t>
  </si>
  <si>
    <t>B16DCAT134</t>
  </si>
  <si>
    <t>Đỗ Nhân</t>
  </si>
  <si>
    <t>Quyền</t>
  </si>
  <si>
    <t>09/02/1998</t>
  </si>
  <si>
    <t>B16DCAT135</t>
  </si>
  <si>
    <t>Đào Thị Như</t>
  </si>
  <si>
    <t>Quỳnh</t>
  </si>
  <si>
    <t>15/08/1997</t>
  </si>
  <si>
    <t>B16DCAT138</t>
  </si>
  <si>
    <t>Bùi Thanh</t>
  </si>
  <si>
    <t>24/06/1998</t>
  </si>
  <si>
    <t>B16DCAT140</t>
  </si>
  <si>
    <t>Phạm Hải</t>
  </si>
  <si>
    <t>12/10/1998</t>
  </si>
  <si>
    <t>B16DCDT186</t>
  </si>
  <si>
    <t>Đỗ Anh</t>
  </si>
  <si>
    <t>Tài</t>
  </si>
  <si>
    <t>B16DCAT147</t>
  </si>
  <si>
    <t>Trương Hữu</t>
  </si>
  <si>
    <t>05/06/1998</t>
  </si>
  <si>
    <t>B16DCCN340</t>
  </si>
  <si>
    <t>Nghiêm Phú</t>
  </si>
  <si>
    <t>Thiết</t>
  </si>
  <si>
    <t>14/12/1998</t>
  </si>
  <si>
    <t>B16DCAT153</t>
  </si>
  <si>
    <t>Hoàng Ngọc</t>
  </si>
  <si>
    <t>Thuần</t>
  </si>
  <si>
    <t>07/10/1998</t>
  </si>
  <si>
    <t>B16DCCN349</t>
  </si>
  <si>
    <t>Nguyễn Xuân</t>
  </si>
  <si>
    <t>Thụy</t>
  </si>
  <si>
    <t>11/12/1998</t>
  </si>
  <si>
    <t>B16DCAT154</t>
  </si>
  <si>
    <t>Đỗ Thị</t>
  </si>
  <si>
    <t>Thương</t>
  </si>
  <si>
    <t>09/01/1998</t>
  </si>
  <si>
    <t>B16DCDT200</t>
  </si>
  <si>
    <t>Nguyễn Trọng</t>
  </si>
  <si>
    <t>23/11/1998</t>
  </si>
  <si>
    <t>B16DCDT207</t>
  </si>
  <si>
    <t>Nguyễn Chí Thành</t>
  </si>
  <si>
    <t>Tôn</t>
  </si>
  <si>
    <t>B16DCCN374</t>
  </si>
  <si>
    <t>Vũ Xuân</t>
  </si>
  <si>
    <t>Trường</t>
  </si>
  <si>
    <t>29/08/1998</t>
  </si>
  <si>
    <t>B16DCCN381</t>
  </si>
  <si>
    <t>Đoàn Anh</t>
  </si>
  <si>
    <t>11/11/1991</t>
  </si>
  <si>
    <t>B16DCAT170</t>
  </si>
  <si>
    <t>Vũ Minh</t>
  </si>
  <si>
    <t>28/10/1998</t>
  </si>
  <si>
    <t>B16DCCN406</t>
  </si>
  <si>
    <t>Ngô Thùy</t>
  </si>
  <si>
    <t>Vân</t>
  </si>
  <si>
    <t>01/02/1998</t>
  </si>
  <si>
    <t>B16DCDT234</t>
  </si>
  <si>
    <t>Lê Đăng</t>
  </si>
  <si>
    <t>Vũ</t>
  </si>
  <si>
    <t>24/09/1997</t>
  </si>
  <si>
    <t>Nhóm: D15-133_02</t>
  </si>
  <si>
    <t>Giờ thi: 08:00</t>
  </si>
  <si>
    <t>B16DCCN017</t>
  </si>
  <si>
    <t>Đặng Thị Ngọc</t>
  </si>
  <si>
    <t>28/08/1998</t>
  </si>
  <si>
    <t>B16DCAT010</t>
  </si>
  <si>
    <t>Trịnh Phú</t>
  </si>
  <si>
    <t>Ba</t>
  </si>
  <si>
    <t>B16DCCN540</t>
  </si>
  <si>
    <t>Nguyễn Thái</t>
  </si>
  <si>
    <t>29/11/1998</t>
  </si>
  <si>
    <t>D16CQCN09-B</t>
  </si>
  <si>
    <t>B16DCCN033</t>
  </si>
  <si>
    <t>Cao Minh</t>
  </si>
  <si>
    <t>Chúng</t>
  </si>
  <si>
    <t>09/08/1998</t>
  </si>
  <si>
    <t>B16DCAT016</t>
  </si>
  <si>
    <t>Chượng</t>
  </si>
  <si>
    <t>B16DCCN041</t>
  </si>
  <si>
    <t>Đinh Mạnh</t>
  </si>
  <si>
    <t>B16DCCN535</t>
  </si>
  <si>
    <t>Lưu Tiến</t>
  </si>
  <si>
    <t>12/12/1998</t>
  </si>
  <si>
    <t>B16DCCN064</t>
  </si>
  <si>
    <t>Nguyễn Sỹ</t>
  </si>
  <si>
    <t>22/09/1998</t>
  </si>
  <si>
    <t>B16DCDT042</t>
  </si>
  <si>
    <t>Phạm Anh</t>
  </si>
  <si>
    <t>03/08/1998</t>
  </si>
  <si>
    <t>B15DCPT056</t>
  </si>
  <si>
    <t>B16DCCN116</t>
  </si>
  <si>
    <t>Phùng Thị</t>
  </si>
  <si>
    <t>13/03/1998</t>
  </si>
  <si>
    <t>B15DCPT081</t>
  </si>
  <si>
    <t>Đỗ Xuân</t>
  </si>
  <si>
    <t>22/01/1997</t>
  </si>
  <si>
    <t>B16DCCN141</t>
  </si>
  <si>
    <t>Lê Công</t>
  </si>
  <si>
    <t>18/09/1998</t>
  </si>
  <si>
    <t>B16DCCN524</t>
  </si>
  <si>
    <t>Lê Trung</t>
  </si>
  <si>
    <t>17/08/1998</t>
  </si>
  <si>
    <t>B16DCDT068</t>
  </si>
  <si>
    <t>30/07/1998</t>
  </si>
  <si>
    <t>B16DCDT070</t>
  </si>
  <si>
    <t>21/06/1998</t>
  </si>
  <si>
    <t>B16DCDT072</t>
  </si>
  <si>
    <t>05/03/1997</t>
  </si>
  <si>
    <t>B16DCDT086</t>
  </si>
  <si>
    <t>Hồ Văn</t>
  </si>
  <si>
    <t>20/05/1997</t>
  </si>
  <si>
    <t>B16DCAT066</t>
  </si>
  <si>
    <t>21/04/1998</t>
  </si>
  <si>
    <t>B16DCDT092</t>
  </si>
  <si>
    <t>Hùng</t>
  </si>
  <si>
    <t>10/02/1998</t>
  </si>
  <si>
    <t>B16DCAT072</t>
  </si>
  <si>
    <t>B14DCCN239</t>
  </si>
  <si>
    <t>Lê Bá</t>
  </si>
  <si>
    <t>09/09/1996</t>
  </si>
  <si>
    <t>D14HTTT1</t>
  </si>
  <si>
    <t>B16DCCN180</t>
  </si>
  <si>
    <t>Nguyễn Tuấn</t>
  </si>
  <si>
    <t>B15DCPT107</t>
  </si>
  <si>
    <t>Lê Xuân</t>
  </si>
  <si>
    <t>Hưng</t>
  </si>
  <si>
    <t>15/01/1996</t>
  </si>
  <si>
    <t>B16DCCN513</t>
  </si>
  <si>
    <t>03/09/1998</t>
  </si>
  <si>
    <t>B16DCCN171</t>
  </si>
  <si>
    <t>Nguyễn Thị Lan</t>
  </si>
  <si>
    <t>14/01/1998</t>
  </si>
  <si>
    <t>B16DCCN172</t>
  </si>
  <si>
    <t>Hường</t>
  </si>
  <si>
    <t>20/02/1998</t>
  </si>
  <si>
    <t>B16DCAT089</t>
  </si>
  <si>
    <t>18/01/1998</t>
  </si>
  <si>
    <t>B16DCCN210</t>
  </si>
  <si>
    <t>29/12/1998</t>
  </si>
  <si>
    <t>B16DCCN211</t>
  </si>
  <si>
    <t>26/04/1998</t>
  </si>
  <si>
    <t>B16DCAT095</t>
  </si>
  <si>
    <t>Đinh Công</t>
  </si>
  <si>
    <t>Long</t>
  </si>
  <si>
    <t>03/12/1998</t>
  </si>
  <si>
    <t>B15DCAT113</t>
  </si>
  <si>
    <t>Luân</t>
  </si>
  <si>
    <t>20/01/1997</t>
  </si>
  <si>
    <t>D15CQAT01-B</t>
  </si>
  <si>
    <t>B16DCCN220</t>
  </si>
  <si>
    <t>Luyến</t>
  </si>
  <si>
    <t>12/05/1998</t>
  </si>
  <si>
    <t>B16DCAT100</t>
  </si>
  <si>
    <t>Trần Xuân</t>
  </si>
  <si>
    <t>Lương</t>
  </si>
  <si>
    <t>14/09/1998</t>
  </si>
  <si>
    <t>B15DCCN331</t>
  </si>
  <si>
    <t>Lượng</t>
  </si>
  <si>
    <t>29/07/1997</t>
  </si>
  <si>
    <t>B16DCCN517</t>
  </si>
  <si>
    <t>Đặng Đình</t>
  </si>
  <si>
    <t>Mạnh</t>
  </si>
  <si>
    <t>B16DCCN236</t>
  </si>
  <si>
    <t>Nguyễn Phương</t>
  </si>
  <si>
    <t>B16DCCN239</t>
  </si>
  <si>
    <t>18/02/1998</t>
  </si>
  <si>
    <t>B16DCAT113</t>
  </si>
  <si>
    <t>Đặng Thị</t>
  </si>
  <si>
    <t>Nga</t>
  </si>
  <si>
    <t>B16DCAT118</t>
  </si>
  <si>
    <t>Phạm Đình</t>
  </si>
  <si>
    <t>Nhất</t>
  </si>
  <si>
    <t>B16DCCN270</t>
  </si>
  <si>
    <t>17/12/1998</t>
  </si>
  <si>
    <t>B13DCCN040</t>
  </si>
  <si>
    <t>Quả</t>
  </si>
  <si>
    <t>10/04/1995</t>
  </si>
  <si>
    <t>D13CNPM1</t>
  </si>
  <si>
    <t>B13DCCN517</t>
  </si>
  <si>
    <t>09/08/1994</t>
  </si>
  <si>
    <t>D13CNPM5</t>
  </si>
  <si>
    <t>B16DCCN501</t>
  </si>
  <si>
    <t>Daophone</t>
  </si>
  <si>
    <t>Seangngam</t>
  </si>
  <si>
    <t>09/12/1996</t>
  </si>
  <si>
    <t>B16DCCN297</t>
  </si>
  <si>
    <t>Đặng Hoàng</t>
  </si>
  <si>
    <t>20/03/1998</t>
  </si>
  <si>
    <t>B16DCDT183</t>
  </si>
  <si>
    <t>01/11/1998</t>
  </si>
  <si>
    <t>B16DCAT142</t>
  </si>
  <si>
    <t>Phan Văn</t>
  </si>
  <si>
    <t>Sỹ</t>
  </si>
  <si>
    <t>24/01/1998</t>
  </si>
  <si>
    <t>B16DCCN514</t>
  </si>
  <si>
    <t>Tâm</t>
  </si>
  <si>
    <t>19/03/1998</t>
  </si>
  <si>
    <t>B16DCCN308</t>
  </si>
  <si>
    <t>12/06/1998</t>
  </si>
  <si>
    <t>B16DCCN310</t>
  </si>
  <si>
    <t>Đỗ Duy</t>
  </si>
  <si>
    <t>Tân</t>
  </si>
  <si>
    <t>01/04/1998</t>
  </si>
  <si>
    <t>B16DCCN330</t>
  </si>
  <si>
    <t>30/03/1998</t>
  </si>
  <si>
    <t>B16DCCN332</t>
  </si>
  <si>
    <t>Phan Tiến</t>
  </si>
  <si>
    <t>25/10/1998</t>
  </si>
  <si>
    <t>B15DCCN516</t>
  </si>
  <si>
    <t>Vũ Chí</t>
  </si>
  <si>
    <t>06/10/1997</t>
  </si>
  <si>
    <t>B16DCDT192</t>
  </si>
  <si>
    <t>Trần Đức</t>
  </si>
  <si>
    <t>B16DCDT197</t>
  </si>
  <si>
    <t>Thoáng</t>
  </si>
  <si>
    <t>15/12/1998</t>
  </si>
  <si>
    <t>B15DCPT228</t>
  </si>
  <si>
    <t>Hà Viết</t>
  </si>
  <si>
    <t>Tiềm</t>
  </si>
  <si>
    <t>17/05/1997</t>
  </si>
  <si>
    <t>B16DCAT155</t>
  </si>
  <si>
    <t>Tiền</t>
  </si>
  <si>
    <t>B15DCPT231</t>
  </si>
  <si>
    <t>Nguyễn Ngọc</t>
  </si>
  <si>
    <t>27/01/1997</t>
  </si>
  <si>
    <t>B16DCCN363</t>
  </si>
  <si>
    <t>Trí</t>
  </si>
  <si>
    <t>B16DCCN371</t>
  </si>
  <si>
    <t>Trung</t>
  </si>
  <si>
    <t>31/07/1998</t>
  </si>
  <si>
    <t>B16DCCN385</t>
  </si>
  <si>
    <t>B16DCCN388</t>
  </si>
  <si>
    <t>Tạ Anh</t>
  </si>
  <si>
    <t>26/10/1998</t>
  </si>
  <si>
    <t>Nhóm: D15-134_03</t>
  </si>
  <si>
    <t>B16DCCN004</t>
  </si>
  <si>
    <t>Nhữ Đình</t>
  </si>
  <si>
    <t>An</t>
  </si>
  <si>
    <t>03/05/1998</t>
  </si>
  <si>
    <t>B15DCPT010</t>
  </si>
  <si>
    <t>Trần Tuấn</t>
  </si>
  <si>
    <t>Anh</t>
  </si>
  <si>
    <t>02/01/1997</t>
  </si>
  <si>
    <t>B16DCCN011</t>
  </si>
  <si>
    <t>Nguyễn Trọng Đức</t>
  </si>
  <si>
    <t>01/08/1998</t>
  </si>
  <si>
    <t>B16DCCN032</t>
  </si>
  <si>
    <t>Nguyễn</t>
  </si>
  <si>
    <t>Chung</t>
  </si>
  <si>
    <t>B16DCDT022</t>
  </si>
  <si>
    <t>23/06/1998</t>
  </si>
  <si>
    <t>B15DCPT030</t>
  </si>
  <si>
    <t>Đoàn Mạnh</t>
  </si>
  <si>
    <t>17/12/1997</t>
  </si>
  <si>
    <t>B16DCCN099</t>
  </si>
  <si>
    <t>Trương Mạnh</t>
  </si>
  <si>
    <t>27/07/1998</t>
  </si>
  <si>
    <t>B16DCDT051</t>
  </si>
  <si>
    <t>Vũ Bình</t>
  </si>
  <si>
    <t>B16DCCN058</t>
  </si>
  <si>
    <t>Lê Quang</t>
  </si>
  <si>
    <t>Đạo</t>
  </si>
  <si>
    <t>B16DCCN061</t>
  </si>
  <si>
    <t>Hoàng Văn</t>
  </si>
  <si>
    <t>10/03/1997</t>
  </si>
  <si>
    <t>B16DCCN531</t>
  </si>
  <si>
    <t>Trần Quang Tiến</t>
  </si>
  <si>
    <t>09/10/1998</t>
  </si>
  <si>
    <t>B16DCCN055</t>
  </si>
  <si>
    <t>Vũ Hải</t>
  </si>
  <si>
    <t>Đăng</t>
  </si>
  <si>
    <t>B16DCAT034</t>
  </si>
  <si>
    <t>Đình</t>
  </si>
  <si>
    <t>12/09/1998</t>
  </si>
  <si>
    <t>B15DCPT043</t>
  </si>
  <si>
    <t>Vũ Văn</t>
  </si>
  <si>
    <t>10/01/1996</t>
  </si>
  <si>
    <t>B16DCCN115</t>
  </si>
  <si>
    <t>Phạm Đức</t>
  </si>
  <si>
    <t>05/03/1998</t>
  </si>
  <si>
    <t>B16DCDT055</t>
  </si>
  <si>
    <t>Lâm Quang</t>
  </si>
  <si>
    <t>04/09/1998</t>
  </si>
  <si>
    <t>B16DCCN122</t>
  </si>
  <si>
    <t>Hoàng Đức</t>
  </si>
  <si>
    <t>27/05/1998</t>
  </si>
  <si>
    <t>B15DCPT067</t>
  </si>
  <si>
    <t>Mai Văn</t>
  </si>
  <si>
    <t>16/05/1997</t>
  </si>
  <si>
    <t>B16DCAT047</t>
  </si>
  <si>
    <t>Ngô Hoàng</t>
  </si>
  <si>
    <t>B15DCPT080</t>
  </si>
  <si>
    <t>Lê Mạnh</t>
  </si>
  <si>
    <t>09/10/1997</t>
  </si>
  <si>
    <t>B16DCDT074</t>
  </si>
  <si>
    <t>16/03/1998</t>
  </si>
  <si>
    <t>B15DCPT096</t>
  </si>
  <si>
    <t>Hòa</t>
  </si>
  <si>
    <t>B16DCAT059</t>
  </si>
  <si>
    <t>03/01/1997</t>
  </si>
  <si>
    <t>B16DCCN153</t>
  </si>
  <si>
    <t>11/04/1997</t>
  </si>
  <si>
    <t>B16DCAT065</t>
  </si>
  <si>
    <t>Đoàn Văn</t>
  </si>
  <si>
    <t>19/04/1997</t>
  </si>
  <si>
    <t>B16DCCN175</t>
  </si>
  <si>
    <t>Lã Quang</t>
  </si>
  <si>
    <t>09/07/1998</t>
  </si>
  <si>
    <t>B16DCAT079</t>
  </si>
  <si>
    <t>B14DCCN120</t>
  </si>
  <si>
    <t>28/09/1996</t>
  </si>
  <si>
    <t>B16DCCN219</t>
  </si>
  <si>
    <t>Lực</t>
  </si>
  <si>
    <t>08/10/1998</t>
  </si>
  <si>
    <t>B16DCAT103</t>
  </si>
  <si>
    <t>Nguyễn Bùi</t>
  </si>
  <si>
    <t>B16DCCN225</t>
  </si>
  <si>
    <t>Mai</t>
  </si>
  <si>
    <t>26/08/1998</t>
  </si>
  <si>
    <t>B16DCCN233</t>
  </si>
  <si>
    <t>25/02/1997</t>
  </si>
  <si>
    <t>B16DCAT119</t>
  </si>
  <si>
    <t>Ninh</t>
  </si>
  <si>
    <t>21/01/1998</t>
  </si>
  <si>
    <t>B16DCCN268</t>
  </si>
  <si>
    <t>Phú</t>
  </si>
  <si>
    <t>B16DCAT129</t>
  </si>
  <si>
    <t>Khuất Minh</t>
  </si>
  <si>
    <t>B16DCAT130</t>
  </si>
  <si>
    <t>28/07/1998</t>
  </si>
  <si>
    <t>B16DCDT169</t>
  </si>
  <si>
    <t>Đàm Văn</t>
  </si>
  <si>
    <t>B16DCAT125</t>
  </si>
  <si>
    <t>Lưu Hải</t>
  </si>
  <si>
    <t>26/07/1997</t>
  </si>
  <si>
    <t>B16DCAT131</t>
  </si>
  <si>
    <t>Quốc</t>
  </si>
  <si>
    <t>20/09/1998</t>
  </si>
  <si>
    <t>B16DCAT133</t>
  </si>
  <si>
    <t>Quý</t>
  </si>
  <si>
    <t>05/07/1998</t>
  </si>
  <si>
    <t>B16DCDT177</t>
  </si>
  <si>
    <t>14/04/1997</t>
  </si>
  <si>
    <t>B14DCCN567</t>
  </si>
  <si>
    <t>Khamkeo</t>
  </si>
  <si>
    <t>Seepasurt</t>
  </si>
  <si>
    <t>05/12/1994</t>
  </si>
  <si>
    <t>B14DCAT248</t>
  </si>
  <si>
    <t>Đặng Ngọc</t>
  </si>
  <si>
    <t>05/04/1996</t>
  </si>
  <si>
    <t>D14CQAT02-B</t>
  </si>
  <si>
    <t>B16DCAT148</t>
  </si>
  <si>
    <t>Doãn Tiến</t>
  </si>
  <si>
    <t>11/10/1998</t>
  </si>
  <si>
    <t>B16DCDT196</t>
  </si>
  <si>
    <t>B16DCAT149</t>
  </si>
  <si>
    <t>Tạ Tất</t>
  </si>
  <si>
    <t>14/10/1997</t>
  </si>
  <si>
    <t>B16DCCN324</t>
  </si>
  <si>
    <t>Trần Sỹ</t>
  </si>
  <si>
    <t>22/08/1996</t>
  </si>
  <si>
    <t>B16DCDT193</t>
  </si>
  <si>
    <t>Đỗ Văn</t>
  </si>
  <si>
    <t>Thặng</t>
  </si>
  <si>
    <t>03/01/1998</t>
  </si>
  <si>
    <t>B16DCCN356</t>
  </si>
  <si>
    <t>Ngô Tiến</t>
  </si>
  <si>
    <t>18/11/1998</t>
  </si>
  <si>
    <t>B16DCCN364</t>
  </si>
  <si>
    <t>Triều</t>
  </si>
  <si>
    <t>11/05/1998</t>
  </si>
  <si>
    <t>B16DCAT158</t>
  </si>
  <si>
    <t>Đinh Xuân</t>
  </si>
  <si>
    <t>18/04/1998</t>
  </si>
  <si>
    <t>B16DCCN370</t>
  </si>
  <si>
    <t>Hoàng Mậu</t>
  </si>
  <si>
    <t>B16DCCN372</t>
  </si>
  <si>
    <t>B16DCAT161</t>
  </si>
  <si>
    <t>15/01/1998</t>
  </si>
  <si>
    <t>B16DCCN375</t>
  </si>
  <si>
    <t>Trần Đình</t>
  </si>
  <si>
    <t>Trưởng</t>
  </si>
  <si>
    <t>B16DCDT218</t>
  </si>
  <si>
    <t>Trịnh Ngọc</t>
  </si>
  <si>
    <t>Tuân</t>
  </si>
  <si>
    <t>28/05/1998</t>
  </si>
  <si>
    <t>B16DCCN386</t>
  </si>
  <si>
    <t>Lưu Văn</t>
  </si>
  <si>
    <t>B16DCCN387</t>
  </si>
  <si>
    <t>Ngô Văn</t>
  </si>
  <si>
    <t>05/08/1998</t>
  </si>
  <si>
    <t>B16DCCN402</t>
  </si>
  <si>
    <t>Đào Văn</t>
  </si>
  <si>
    <t>Tuyên</t>
  </si>
  <si>
    <t>25/01/1998</t>
  </si>
  <si>
    <t>B16DCDT232</t>
  </si>
  <si>
    <t>Hoàng Quốc</t>
  </si>
  <si>
    <t>Việt</t>
  </si>
  <si>
    <t>B16DCCN410</t>
  </si>
  <si>
    <t>Lê Nguyễn Ngọc</t>
  </si>
  <si>
    <t>24/06/1997</t>
  </si>
  <si>
    <t>B16DCCN512</t>
  </si>
  <si>
    <t>Vinh</t>
  </si>
  <si>
    <t>Nhóm: D15-135_04</t>
  </si>
  <si>
    <t>B14DCCN378</t>
  </si>
  <si>
    <t>Lê Đức</t>
  </si>
  <si>
    <t>09/01/1995</t>
  </si>
  <si>
    <t>B15DCCN025</t>
  </si>
  <si>
    <t>07/08/1997</t>
  </si>
  <si>
    <t>D15CQCN03-B</t>
  </si>
  <si>
    <t>B15DCPT003</t>
  </si>
  <si>
    <t>23/11/1997</t>
  </si>
  <si>
    <t>B15DCPT013</t>
  </si>
  <si>
    <t>Trần Đông</t>
  </si>
  <si>
    <t>14/01/1997</t>
  </si>
  <si>
    <t>B16DCAT013</t>
  </si>
  <si>
    <t>Ngọ Quang</t>
  </si>
  <si>
    <t>Bảo</t>
  </si>
  <si>
    <t>16/04/1998</t>
  </si>
  <si>
    <t>B15DCPT028</t>
  </si>
  <si>
    <t>Nguyễn Lê Tuấn</t>
  </si>
  <si>
    <t>B16DCAT024</t>
  </si>
  <si>
    <t>Trịnh Tuấn</t>
  </si>
  <si>
    <t>24/12/1998</t>
  </si>
  <si>
    <t>B16DCAT039</t>
  </si>
  <si>
    <t>Cao Ngọc</t>
  </si>
  <si>
    <t>B16DCCN090</t>
  </si>
  <si>
    <t>Đỗ Trọng</t>
  </si>
  <si>
    <t>22/10/1998</t>
  </si>
  <si>
    <t>B16DCDT052</t>
  </si>
  <si>
    <t>Cao Văn</t>
  </si>
  <si>
    <t>11/06/1998</t>
  </si>
  <si>
    <t>B16DCCN053</t>
  </si>
  <si>
    <t>B16DCCN074</t>
  </si>
  <si>
    <t>Định</t>
  </si>
  <si>
    <t>B16DCDT036</t>
  </si>
  <si>
    <t>Tạ Đức</t>
  </si>
  <si>
    <t>Đoàn</t>
  </si>
  <si>
    <t>B16DCCN082</t>
  </si>
  <si>
    <t>17/03/1998</t>
  </si>
  <si>
    <t>B16DCCN120</t>
  </si>
  <si>
    <t>Nguyễn Bá Quang</t>
  </si>
  <si>
    <t>B16DCCN135</t>
  </si>
  <si>
    <t>Đoàn Trọng</t>
  </si>
  <si>
    <t>B16DCDT073</t>
  </si>
  <si>
    <t>B16DCCN154</t>
  </si>
  <si>
    <t>16/05/1998</t>
  </si>
  <si>
    <t>B16DCDT085</t>
  </si>
  <si>
    <t>Đỗ Huy</t>
  </si>
  <si>
    <t>B16DCAT067</t>
  </si>
  <si>
    <t>B16DCAT076</t>
  </si>
  <si>
    <t>Hạ Viết</t>
  </si>
  <si>
    <t>20/07/1998</t>
  </si>
  <si>
    <t>B16DCCN168</t>
  </si>
  <si>
    <t>Tạ Quang</t>
  </si>
  <si>
    <t>07/04/1998</t>
  </si>
  <si>
    <t>B16DCCN170</t>
  </si>
  <si>
    <t>Nguyễn Thị Hồng</t>
  </si>
  <si>
    <t>19/02/1998</t>
  </si>
  <si>
    <t>B15DCPT122</t>
  </si>
  <si>
    <t>Khanh</t>
  </si>
  <si>
    <t>24/12/1997</t>
  </si>
  <si>
    <t>B16DCAT084</t>
  </si>
  <si>
    <t>Trần Trung</t>
  </si>
  <si>
    <t>Khiêm</t>
  </si>
  <si>
    <t>02/08/1998</t>
  </si>
  <si>
    <t>B16DCCN192</t>
  </si>
  <si>
    <t>Khiên</t>
  </si>
  <si>
    <t>B16DCAT085</t>
  </si>
  <si>
    <t>Hồ Anh</t>
  </si>
  <si>
    <t>B16DCCN195</t>
  </si>
  <si>
    <t>Khuê</t>
  </si>
  <si>
    <t>09/09/1998</t>
  </si>
  <si>
    <t>B16DCAT088</t>
  </si>
  <si>
    <t>Kiểm</t>
  </si>
  <si>
    <t>18/10/1998</t>
  </si>
  <si>
    <t>B16DCCN196</t>
  </si>
  <si>
    <t>B16DCAT092</t>
  </si>
  <si>
    <t>Lê Ngọc</t>
  </si>
  <si>
    <t>31/03/1998</t>
  </si>
  <si>
    <t>B16DCCN519</t>
  </si>
  <si>
    <t>Trần Nhật</t>
  </si>
  <si>
    <t>B15DCPT156</t>
  </si>
  <si>
    <t>02/02/1997</t>
  </si>
  <si>
    <t>B15DCPT163</t>
  </si>
  <si>
    <t>15/05/1997</t>
  </si>
  <si>
    <t>B16DCCN251</t>
  </si>
  <si>
    <t>Lê Trọng</t>
  </si>
  <si>
    <t>B16DCCN253</t>
  </si>
  <si>
    <t>Trần Đại</t>
  </si>
  <si>
    <t>08/03/1998</t>
  </si>
  <si>
    <t>B15DCPT168</t>
  </si>
  <si>
    <t>16/01/1997</t>
  </si>
  <si>
    <t>B16DCCN258</t>
  </si>
  <si>
    <t>Đỗ Đình</t>
  </si>
  <si>
    <t>10/06/1998</t>
  </si>
  <si>
    <t>B16DCCN291</t>
  </si>
  <si>
    <t>Đoàn Lê</t>
  </si>
  <si>
    <t>28/02/1998</t>
  </si>
  <si>
    <t>B16DCCN293</t>
  </si>
  <si>
    <t>Nguyễn Gia</t>
  </si>
  <si>
    <t>Quyến</t>
  </si>
  <si>
    <t>17/07/1997</t>
  </si>
  <si>
    <t>B15DCPT200</t>
  </si>
  <si>
    <t>Nguyễn Hồng Anh</t>
  </si>
  <si>
    <t>Tấn</t>
  </si>
  <si>
    <t>25/11/1997</t>
  </si>
  <si>
    <t>B16DCCN333</t>
  </si>
  <si>
    <t>Đỗ Hoàng Phương</t>
  </si>
  <si>
    <t>22/12/1998</t>
  </si>
  <si>
    <t>B16DCCN336</t>
  </si>
  <si>
    <t>B15DCPT202</t>
  </si>
  <si>
    <t>Đặng Văn</t>
  </si>
  <si>
    <t>01/10/1997</t>
  </si>
  <si>
    <t>B16DCCN322</t>
  </si>
  <si>
    <t>18/12/1997</t>
  </si>
  <si>
    <t>B16DCCN341</t>
  </si>
  <si>
    <t>Thịnh</t>
  </si>
  <si>
    <t>B15DCPT217</t>
  </si>
  <si>
    <t>Trần Thị</t>
  </si>
  <si>
    <t>Thơm</t>
  </si>
  <si>
    <t>12/08/1997</t>
  </si>
  <si>
    <t>B16DCCN353</t>
  </si>
  <si>
    <t>25/03/1997</t>
  </si>
  <si>
    <t>B16DCCN355</t>
  </si>
  <si>
    <t>Tiệp</t>
  </si>
  <si>
    <t>04/08/1998</t>
  </si>
  <si>
    <t>B15DCPT233</t>
  </si>
  <si>
    <t>27/02/1997</t>
  </si>
  <si>
    <t>B16DCDT205</t>
  </si>
  <si>
    <t>28/06/1998</t>
  </si>
  <si>
    <t>B15DCPT247</t>
  </si>
  <si>
    <t>18/03/1997</t>
  </si>
  <si>
    <t>B16DCAT163</t>
  </si>
  <si>
    <t>Vũ Thế</t>
  </si>
  <si>
    <t>24/03/1998</t>
  </si>
  <si>
    <t>B16DCAT164</t>
  </si>
  <si>
    <t>10/11/1998</t>
  </si>
  <si>
    <t>B16DCAT165</t>
  </si>
  <si>
    <t>Đậu Mạnh</t>
  </si>
  <si>
    <t>29/06/1998</t>
  </si>
  <si>
    <t>B16DCAT167</t>
  </si>
  <si>
    <t>B16DCAT169</t>
  </si>
  <si>
    <t>Trương Ngọc</t>
  </si>
  <si>
    <t>30/09/1997</t>
  </si>
  <si>
    <t>B15DCPT260</t>
  </si>
  <si>
    <t>Tùng</t>
  </si>
  <si>
    <t>B16DCCN400</t>
  </si>
  <si>
    <t>Vũ Thanh</t>
  </si>
  <si>
    <t>26/01/1998</t>
  </si>
  <si>
    <t>B16DCAT176</t>
  </si>
  <si>
    <t>30/10/1998</t>
  </si>
  <si>
    <t>B16DCDT236</t>
  </si>
  <si>
    <t>Yến</t>
  </si>
  <si>
    <t>B15DCAT199</t>
  </si>
  <si>
    <t>Tô Thị Hải</t>
  </si>
  <si>
    <t>02/05/1997</t>
  </si>
  <si>
    <t>D15CQAT03-B</t>
  </si>
  <si>
    <t>Nhóm: D15-136_05</t>
  </si>
  <si>
    <t>B16DCDT001</t>
  </si>
  <si>
    <t>Bùi Đức</t>
  </si>
  <si>
    <t>B16DCCN007</t>
  </si>
  <si>
    <t>Hoàng Thị Lan</t>
  </si>
  <si>
    <t>B16DCCN009</t>
  </si>
  <si>
    <t>Nguyễn Lan</t>
  </si>
  <si>
    <t>15/04/1998</t>
  </si>
  <si>
    <t>B16DCDT006</t>
  </si>
  <si>
    <t>B16DCDT008</t>
  </si>
  <si>
    <t>B16DCCN022</t>
  </si>
  <si>
    <t>Lê Duy</t>
  </si>
  <si>
    <t>24/07/1998</t>
  </si>
  <si>
    <t>B16DCCN024</t>
  </si>
  <si>
    <t>02/10/1998</t>
  </si>
  <si>
    <t>B16DCCN528</t>
  </si>
  <si>
    <t>21/05/1998</t>
  </si>
  <si>
    <t>B16DCAT018</t>
  </si>
  <si>
    <t>Phùng Chí</t>
  </si>
  <si>
    <t>12/07/1998</t>
  </si>
  <si>
    <t>B16DCCN046</t>
  </si>
  <si>
    <t>Ninh Hoàng</t>
  </si>
  <si>
    <t>07/07/1998</t>
  </si>
  <si>
    <t>B16DCCN047</t>
  </si>
  <si>
    <t>Vũ Ngọc</t>
  </si>
  <si>
    <t>29/09/1998</t>
  </si>
  <si>
    <t>B16DCAT029</t>
  </si>
  <si>
    <t>Lê Đỗ Bá</t>
  </si>
  <si>
    <t>Danh</t>
  </si>
  <si>
    <t>07/12/1998</t>
  </si>
  <si>
    <t>B16DCCN098</t>
  </si>
  <si>
    <t>Phạm Việt</t>
  </si>
  <si>
    <t>B16DCCN057</t>
  </si>
  <si>
    <t>Đào</t>
  </si>
  <si>
    <t>15/03/1998</t>
  </si>
  <si>
    <t>B16DCCN059</t>
  </si>
  <si>
    <t>Đào Quốc</t>
  </si>
  <si>
    <t>B16DCCN060</t>
  </si>
  <si>
    <t>Hoàng Thành</t>
  </si>
  <si>
    <t>21/07/1997</t>
  </si>
  <si>
    <t>B16DCCN063</t>
  </si>
  <si>
    <t>Nguyễn Huy</t>
  </si>
  <si>
    <t>10/09/1998</t>
  </si>
  <si>
    <t>B16DCDT029</t>
  </si>
  <si>
    <t>Nguyễn Quốc</t>
  </si>
  <si>
    <t>18/03/1998</t>
  </si>
  <si>
    <t>B16DCCN073</t>
  </si>
  <si>
    <t>B16DCCN075</t>
  </si>
  <si>
    <t>Độ</t>
  </si>
  <si>
    <t>06/11/1998</t>
  </si>
  <si>
    <t>B16DCDT039</t>
  </si>
  <si>
    <t>Đặng Minh</t>
  </si>
  <si>
    <t>18/08/1998</t>
  </si>
  <si>
    <t>B16DCCN113</t>
  </si>
  <si>
    <t>Kim Bằng</t>
  </si>
  <si>
    <t>12/01/1998</t>
  </si>
  <si>
    <t>B16DCDT069</t>
  </si>
  <si>
    <t>B16DCAT057</t>
  </si>
  <si>
    <t>20/11/1998</t>
  </si>
  <si>
    <t>B16DCDT077</t>
  </si>
  <si>
    <t>B16DCAT062</t>
  </si>
  <si>
    <t>Tống Đình</t>
  </si>
  <si>
    <t>B16DCDT088</t>
  </si>
  <si>
    <t>09/03/1998</t>
  </si>
  <si>
    <t>B15DCCN245</t>
  </si>
  <si>
    <t>14/06/1997</t>
  </si>
  <si>
    <t>B16DCCN182</t>
  </si>
  <si>
    <t>Trần Quang</t>
  </si>
  <si>
    <t>26/03/1998</t>
  </si>
  <si>
    <t>B16DCDT116</t>
  </si>
  <si>
    <t>Mã Thị Thanh</t>
  </si>
  <si>
    <t>13/11/1998</t>
  </si>
  <si>
    <t>B16DCDT100</t>
  </si>
  <si>
    <t>Nguyễn Thạc</t>
  </si>
  <si>
    <t>B16DCCN167</t>
  </si>
  <si>
    <t>Phạm Quốc</t>
  </si>
  <si>
    <t>17/05/1998</t>
  </si>
  <si>
    <t>B16DCCN189</t>
  </si>
  <si>
    <t>22/11/1998</t>
  </si>
  <si>
    <t>B16DCAT086</t>
  </si>
  <si>
    <t>03/10/1998</t>
  </si>
  <si>
    <t>B16DCDT136</t>
  </si>
  <si>
    <t>Bùi Hoàng</t>
  </si>
  <si>
    <t>16/07/1998</t>
  </si>
  <si>
    <t>B16DCAT107</t>
  </si>
  <si>
    <t>22/01/1998</t>
  </si>
  <si>
    <t>B16DCCN231</t>
  </si>
  <si>
    <t>B16DCDT150</t>
  </si>
  <si>
    <t>Nguyễn Hoài</t>
  </si>
  <si>
    <t>B16DCCN248</t>
  </si>
  <si>
    <t>Nông Thị Bích</t>
  </si>
  <si>
    <t>Ngà</t>
  </si>
  <si>
    <t>18/07/1997</t>
  </si>
  <si>
    <t>B16DCDT153</t>
  </si>
  <si>
    <t>Ngữ</t>
  </si>
  <si>
    <t>B16DCCN260</t>
  </si>
  <si>
    <t>Phạm Quang</t>
  </si>
  <si>
    <t>B16DCAT123</t>
  </si>
  <si>
    <t>B16DCCN275</t>
  </si>
  <si>
    <t>Nguyễn Thị Minh</t>
  </si>
  <si>
    <t>19/05/1998</t>
  </si>
  <si>
    <t>B16DCCN286</t>
  </si>
  <si>
    <t>Lê Hồng</t>
  </si>
  <si>
    <t>06/05/1998</t>
  </si>
  <si>
    <t>B16DCCN281</t>
  </si>
  <si>
    <t>21/12/1997</t>
  </si>
  <si>
    <t>B16DCAT132</t>
  </si>
  <si>
    <t>Vũ Tiến</t>
  </si>
  <si>
    <t>B15DCPT197</t>
  </si>
  <si>
    <t>Đỗ Đức</t>
  </si>
  <si>
    <t>07/09/1996</t>
  </si>
  <si>
    <t>B16DCCN307</t>
  </si>
  <si>
    <t>09/06/1998</t>
  </si>
  <si>
    <t>B16DCCN527</t>
  </si>
  <si>
    <t>Lê Huy</t>
  </si>
  <si>
    <t>B16DCCN329</t>
  </si>
  <si>
    <t>16/06/1997</t>
  </si>
  <si>
    <t>B16DCCN323</t>
  </si>
  <si>
    <t>28/03/1998</t>
  </si>
  <si>
    <t>B16DCCN343</t>
  </si>
  <si>
    <t>Đinh Tiến</t>
  </si>
  <si>
    <t>Thọ</t>
  </si>
  <si>
    <t>B16DCCN348</t>
  </si>
  <si>
    <t>Thuật</t>
  </si>
  <si>
    <t>B16DCDT213</t>
  </si>
  <si>
    <t>B16DCCN383</t>
  </si>
  <si>
    <t>B13DCCN118</t>
  </si>
  <si>
    <t>11/01/1994</t>
  </si>
  <si>
    <t>D13CNPM2</t>
  </si>
  <si>
    <t>B16DCDT220</t>
  </si>
  <si>
    <t>Trần Hữu</t>
  </si>
  <si>
    <t>30/11/1998</t>
  </si>
  <si>
    <t>B16DCCN396</t>
  </si>
  <si>
    <t>Hoàng Thế</t>
  </si>
  <si>
    <t>31/12/1998</t>
  </si>
  <si>
    <t>B16DCCN399</t>
  </si>
  <si>
    <t>Nguyễn Sơn</t>
  </si>
  <si>
    <t>B16DCAT172</t>
  </si>
  <si>
    <t>B16DCDT224</t>
  </si>
  <si>
    <t>Trần Thanh</t>
  </si>
  <si>
    <t>07/11/1998</t>
  </si>
  <si>
    <t>B16DCAT175</t>
  </si>
  <si>
    <t>Vĩ</t>
  </si>
  <si>
    <t>Nhóm: D15-137_06</t>
  </si>
  <si>
    <t>B16DCCN008</t>
  </si>
  <si>
    <t>Hoàng Tuấn</t>
  </si>
  <si>
    <t>23/01/1997</t>
  </si>
  <si>
    <t>B16DCAT003</t>
  </si>
  <si>
    <t>Hồ Nam</t>
  </si>
  <si>
    <t>B15DCPT007</t>
  </si>
  <si>
    <t>11/01/1997</t>
  </si>
  <si>
    <t>B16DCDT010</t>
  </si>
  <si>
    <t>Nguyễn Thị Ngọc</t>
  </si>
  <si>
    <t>29/09/1997</t>
  </si>
  <si>
    <t>B16DCCN031</t>
  </si>
  <si>
    <t>Chiến</t>
  </si>
  <si>
    <t>B16DCCN034</t>
  </si>
  <si>
    <t>Chuyên</t>
  </si>
  <si>
    <t>28/02/1997</t>
  </si>
  <si>
    <t>B16DCAT017</t>
  </si>
  <si>
    <t>Ngô Thành</t>
  </si>
  <si>
    <t>B16DCAT043</t>
  </si>
  <si>
    <t>Lưu Hoàng</t>
  </si>
  <si>
    <t>29/04/1998</t>
  </si>
  <si>
    <t>B16DCCN112</t>
  </si>
  <si>
    <t>Vũ Anh</t>
  </si>
  <si>
    <t>29/01/1998</t>
  </si>
  <si>
    <t>B16DCCN104</t>
  </si>
  <si>
    <t>Nguyễn Nam</t>
  </si>
  <si>
    <t>16/02/1998</t>
  </si>
  <si>
    <t>B16DCCN068</t>
  </si>
  <si>
    <t>Trần Quốc</t>
  </si>
  <si>
    <t>10/05/1998</t>
  </si>
  <si>
    <t>B16DCAT035</t>
  </si>
  <si>
    <t>Lưu Huỳnh</t>
  </si>
  <si>
    <t>B16DCCN080</t>
  </si>
  <si>
    <t>B16DCCN114</t>
  </si>
  <si>
    <t>Ngô Trường</t>
  </si>
  <si>
    <t>26/10/1995</t>
  </si>
  <si>
    <t>B16DCAT045</t>
  </si>
  <si>
    <t>Đào Hoàng</t>
  </si>
  <si>
    <t>07/01/1997</t>
  </si>
  <si>
    <t>B15DCPT073</t>
  </si>
  <si>
    <t>Đỗ Thị Hồng</t>
  </si>
  <si>
    <t>Hạnh</t>
  </si>
  <si>
    <t>B16DCCN132</t>
  </si>
  <si>
    <t>Hậu</t>
  </si>
  <si>
    <t>B16DCCN139</t>
  </si>
  <si>
    <t>B15DCPT091</t>
  </si>
  <si>
    <t>26/05/1997</t>
  </si>
  <si>
    <t>B16DCCN146</t>
  </si>
  <si>
    <t>17/04/1998</t>
  </si>
  <si>
    <t>B16DCCN157</t>
  </si>
  <si>
    <t>Phạm Huy</t>
  </si>
  <si>
    <t>B16DCAT070</t>
  </si>
  <si>
    <t>B16DCAT078</t>
  </si>
  <si>
    <t>Khương Xuân</t>
  </si>
  <si>
    <t>16/01/1998</t>
  </si>
  <si>
    <t>B16DCCN176</t>
  </si>
  <si>
    <t>Lê Quốc</t>
  </si>
  <si>
    <t>B16DCDT111</t>
  </si>
  <si>
    <t>25/07/1998</t>
  </si>
  <si>
    <t>B15DCPT120</t>
  </si>
  <si>
    <t>28/04/1997</t>
  </si>
  <si>
    <t>B15DCPT118</t>
  </si>
  <si>
    <t>Phan Thị</t>
  </si>
  <si>
    <t>09/05/1997</t>
  </si>
  <si>
    <t>B16DCAT073</t>
  </si>
  <si>
    <t>Đinh Trọng</t>
  </si>
  <si>
    <t>B16DCCN164</t>
  </si>
  <si>
    <t>Ngô Quang</t>
  </si>
  <si>
    <t>08/07/1998</t>
  </si>
  <si>
    <t>B16DCCN190</t>
  </si>
  <si>
    <t>Khánh</t>
  </si>
  <si>
    <t>B16DCCN194</t>
  </si>
  <si>
    <t>13/10/1998</t>
  </si>
  <si>
    <t>B16DCCN197</t>
  </si>
  <si>
    <t>05/02/1998</t>
  </si>
  <si>
    <t>B16DCCN203</t>
  </si>
  <si>
    <t>08/12/1998</t>
  </si>
  <si>
    <t>B16DCCN216</t>
  </si>
  <si>
    <t>B16DCCN224</t>
  </si>
  <si>
    <t>Ngô Nhật</t>
  </si>
  <si>
    <t>03/11/1998</t>
  </si>
  <si>
    <t>B15DCPT145</t>
  </si>
  <si>
    <t>18/08/1997</t>
  </si>
  <si>
    <t>B16DCCN515</t>
  </si>
  <si>
    <t>B16DCCN538</t>
  </si>
  <si>
    <t>13/10/1997</t>
  </si>
  <si>
    <t>B16DCCN254</t>
  </si>
  <si>
    <t>Bùi Viết</t>
  </si>
  <si>
    <t>Ngọc</t>
  </si>
  <si>
    <t>15/11/1998</t>
  </si>
  <si>
    <t>B16DCAT120</t>
  </si>
  <si>
    <t>Phi</t>
  </si>
  <si>
    <t>B16DCCN264</t>
  </si>
  <si>
    <t>Đồng Văn</t>
  </si>
  <si>
    <t>01/03/1997</t>
  </si>
  <si>
    <t>B16DCCN265</t>
  </si>
  <si>
    <t>Khổng Hoàng</t>
  </si>
  <si>
    <t>B16DCCN274</t>
  </si>
  <si>
    <t>B16DCCN290</t>
  </si>
  <si>
    <t>Quảng</t>
  </si>
  <si>
    <t>20/05/1998</t>
  </si>
  <si>
    <t>B16DCCN282</t>
  </si>
  <si>
    <t>27/03/1998</t>
  </si>
  <si>
    <t>B16DCCN298</t>
  </si>
  <si>
    <t>Hàn Hồng</t>
  </si>
  <si>
    <t>23/09/1998</t>
  </si>
  <si>
    <t>B16DCCN304</t>
  </si>
  <si>
    <t>Tạ Ngọc</t>
  </si>
  <si>
    <t>B16DCAT141</t>
  </si>
  <si>
    <t>Trần Nguyễn Ngọc</t>
  </si>
  <si>
    <t>B16DCCN306</t>
  </si>
  <si>
    <t>B16DCCN309</t>
  </si>
  <si>
    <t>Trịnh Thị</t>
  </si>
  <si>
    <t>B16DCAT150</t>
  </si>
  <si>
    <t>Trần Quý</t>
  </si>
  <si>
    <t>10/12/1998</t>
  </si>
  <si>
    <t>B16DCAT144</t>
  </si>
  <si>
    <t>Hoàng Trọng</t>
  </si>
  <si>
    <t>08/05/1998</t>
  </si>
  <si>
    <t>B16DCCN320</t>
  </si>
  <si>
    <t>23/08/1997</t>
  </si>
  <si>
    <t>B16DCCN325</t>
  </si>
  <si>
    <t>Vũ Viết</t>
  </si>
  <si>
    <t>B16DCCN344</t>
  </si>
  <si>
    <t>Thu</t>
  </si>
  <si>
    <t>B16DCCN360</t>
  </si>
  <si>
    <t>Trang</t>
  </si>
  <si>
    <t>B16DCAT157</t>
  </si>
  <si>
    <t>Nguyễn Thị Hà</t>
  </si>
  <si>
    <t>06/02/1998</t>
  </si>
  <si>
    <t>B16DCCN362</t>
  </si>
  <si>
    <t>Tráng</t>
  </si>
  <si>
    <t>30/08/1998</t>
  </si>
  <si>
    <t>B16DCAT162</t>
  </si>
  <si>
    <t>Vũ Mạnh</t>
  </si>
  <si>
    <t>13/07/1998</t>
  </si>
  <si>
    <t>B16DCCN384</t>
  </si>
  <si>
    <t>B16DCAT171</t>
  </si>
  <si>
    <t>Đinh Phùng Lâm</t>
  </si>
  <si>
    <t>B16DCCN398</t>
  </si>
  <si>
    <t>25/06/1998</t>
  </si>
  <si>
    <t>Nhóm: D15-138_07</t>
  </si>
  <si>
    <t>B16DCAT006</t>
  </si>
  <si>
    <t>Trần Duy</t>
  </si>
  <si>
    <t>04/11/1998</t>
  </si>
  <si>
    <t>B16DCDT002</t>
  </si>
  <si>
    <t>Đinh Quế</t>
  </si>
  <si>
    <t>21/07/1998</t>
  </si>
  <si>
    <t>B15DCCN045</t>
  </si>
  <si>
    <t>Hoàng Tâm</t>
  </si>
  <si>
    <t>10/09/1997</t>
  </si>
  <si>
    <t>B16DCAT005</t>
  </si>
  <si>
    <t>B16DCDT011</t>
  </si>
  <si>
    <t>Biên</t>
  </si>
  <si>
    <t>B16DCAT023</t>
  </si>
  <si>
    <t>Thạch Tuấn</t>
  </si>
  <si>
    <t>B16DCDT047</t>
  </si>
  <si>
    <t>Ngô Trọng</t>
  </si>
  <si>
    <t>B16DCCN096</t>
  </si>
  <si>
    <t>19/10/1998</t>
  </si>
  <si>
    <t>B16DCCN102</t>
  </si>
  <si>
    <t>B16DCDT040</t>
  </si>
  <si>
    <t>Đinh Hữu</t>
  </si>
  <si>
    <t>B16DCDT041</t>
  </si>
  <si>
    <t>B16DCCN085</t>
  </si>
  <si>
    <t>Phạm Ngọc</t>
  </si>
  <si>
    <t>B16DCCN124</t>
  </si>
  <si>
    <t>B16DCDT062</t>
  </si>
  <si>
    <t>Hiến</t>
  </si>
  <si>
    <t>30/05/1998</t>
  </si>
  <si>
    <t>B16DCDT063</t>
  </si>
  <si>
    <t>B16DCDT075</t>
  </si>
  <si>
    <t>16/09/1998</t>
  </si>
  <si>
    <t>B16DCDT078</t>
  </si>
  <si>
    <t>B16DCDT091</t>
  </si>
  <si>
    <t>Ngô Khắc</t>
  </si>
  <si>
    <t>21/03/1998</t>
  </si>
  <si>
    <t>B16DCCN174</t>
  </si>
  <si>
    <t>Đinh Văn</t>
  </si>
  <si>
    <t>B16DCDT115</t>
  </si>
  <si>
    <t>Huyên</t>
  </si>
  <si>
    <t>21/11/1998</t>
  </si>
  <si>
    <t>B16DCDT098</t>
  </si>
  <si>
    <t>05/11/1998</t>
  </si>
  <si>
    <t>B16DCCN539</t>
  </si>
  <si>
    <t>04/03/1997</t>
  </si>
  <si>
    <t>B16DCCN173</t>
  </si>
  <si>
    <t>Tạ Thị</t>
  </si>
  <si>
    <t>B16DCDT119</t>
  </si>
  <si>
    <t>13/12/1997</t>
  </si>
  <si>
    <t>B16DCCN191</t>
  </si>
  <si>
    <t>Trương Văn</t>
  </si>
  <si>
    <t>19/06/1998</t>
  </si>
  <si>
    <t>B16DCCN193</t>
  </si>
  <si>
    <t>B16DCDT130</t>
  </si>
  <si>
    <t>Trần Hải</t>
  </si>
  <si>
    <t>Lan</t>
  </si>
  <si>
    <t>04/12/1998</t>
  </si>
  <si>
    <t>B16DCDT128</t>
  </si>
  <si>
    <t>Phạm Thế</t>
  </si>
  <si>
    <t>15/03/1997</t>
  </si>
  <si>
    <t>B16DCAT091</t>
  </si>
  <si>
    <t>Hà Vũ</t>
  </si>
  <si>
    <t>B16DCCN213</t>
  </si>
  <si>
    <t>B16DCDT133</t>
  </si>
  <si>
    <t>B16DCDT135</t>
  </si>
  <si>
    <t>Loan</t>
  </si>
  <si>
    <t>30/01/1998</t>
  </si>
  <si>
    <t>B16DCAT098</t>
  </si>
  <si>
    <t>Phan Xuân</t>
  </si>
  <si>
    <t>B16DCDT139</t>
  </si>
  <si>
    <t>Nguyễn Danh</t>
  </si>
  <si>
    <t>27/12/1998</t>
  </si>
  <si>
    <t>B16DCAT102</t>
  </si>
  <si>
    <t>Đỗ Thị Kiều</t>
  </si>
  <si>
    <t>18/11/1997</t>
  </si>
  <si>
    <t>B16DCDT143</t>
  </si>
  <si>
    <t>B16DCCN229</t>
  </si>
  <si>
    <t>B16DCCN516</t>
  </si>
  <si>
    <t>Đào Phúc</t>
  </si>
  <si>
    <t>B16DCDT147</t>
  </si>
  <si>
    <t>B16DCDT154</t>
  </si>
  <si>
    <t>Hoàng Thị</t>
  </si>
  <si>
    <t>Nguyệt</t>
  </si>
  <si>
    <t>B16DCDT157</t>
  </si>
  <si>
    <t>B16DCCN261</t>
  </si>
  <si>
    <t>Hứa Ngọc</t>
  </si>
  <si>
    <t>Oanh</t>
  </si>
  <si>
    <t>B16DCDT159</t>
  </si>
  <si>
    <t>Vũ Thị Kiều</t>
  </si>
  <si>
    <t>28/12/1998</t>
  </si>
  <si>
    <t>B16DCDT165</t>
  </si>
  <si>
    <t>28/01/1998</t>
  </si>
  <si>
    <t>B16DCDT166</t>
  </si>
  <si>
    <t>23/12/1998</t>
  </si>
  <si>
    <t>B16DCCN271</t>
  </si>
  <si>
    <t>31/10/1998</t>
  </si>
  <si>
    <t>B16DCCN287</t>
  </si>
  <si>
    <t>19/11/1997</t>
  </si>
  <si>
    <t>B16DCDT170</t>
  </si>
  <si>
    <t>Đào Trung</t>
  </si>
  <si>
    <t>B16DCAT127</t>
  </si>
  <si>
    <t>14/08/1998</t>
  </si>
  <si>
    <t>B16DCDT180</t>
  </si>
  <si>
    <t>Sáng</t>
  </si>
  <si>
    <t>B16DCCN311</t>
  </si>
  <si>
    <t>09/07/1996</t>
  </si>
  <si>
    <t>B16DCDT195</t>
  </si>
  <si>
    <t>19/08/1998</t>
  </si>
  <si>
    <t>B16DCCN317</t>
  </si>
  <si>
    <t>Đinh Đức</t>
  </si>
  <si>
    <t>B16DCAT145</t>
  </si>
  <si>
    <t>B14DCCN777</t>
  </si>
  <si>
    <t>Nguyễn Thị Thu</t>
  </si>
  <si>
    <t>21/02/1996</t>
  </si>
  <si>
    <t>D14HTTT4</t>
  </si>
  <si>
    <t>B16DCDT211</t>
  </si>
  <si>
    <t>22/05/1998</t>
  </si>
  <si>
    <t>B16DCDT214</t>
  </si>
  <si>
    <t>Hoàng Đăng</t>
  </si>
  <si>
    <t>B16DCCN373</t>
  </si>
  <si>
    <t>Phùng Ngọc</t>
  </si>
  <si>
    <t>26/11/1998</t>
  </si>
  <si>
    <t>B16DCDT217</t>
  </si>
  <si>
    <t>B16DCDT226</t>
  </si>
  <si>
    <t>09/03/1997</t>
  </si>
  <si>
    <t>B16DCDT233</t>
  </si>
  <si>
    <t>Bùi Quang</t>
  </si>
  <si>
    <t>20/10/1998</t>
  </si>
  <si>
    <t>B16DCDT235</t>
  </si>
  <si>
    <t>Ngô Minh</t>
  </si>
  <si>
    <t>17/09/1998</t>
  </si>
  <si>
    <t>Nhóm: D15-139_08</t>
  </si>
  <si>
    <t>B16DCAT008</t>
  </si>
  <si>
    <t>Trần Việt</t>
  </si>
  <si>
    <t>B15DCAT011</t>
  </si>
  <si>
    <t>Đặng Thị Minh</t>
  </si>
  <si>
    <t>11/11/1997</t>
  </si>
  <si>
    <t>B16DCDT009</t>
  </si>
  <si>
    <t>B16DCDT012</t>
  </si>
  <si>
    <t>Binh</t>
  </si>
  <si>
    <t>B16DCDT023</t>
  </si>
  <si>
    <t>Chu Văn</t>
  </si>
  <si>
    <t>B16DCAT025</t>
  </si>
  <si>
    <t>12/07/1993</t>
  </si>
  <si>
    <t>B16DCDT034</t>
  </si>
  <si>
    <t>Diệu</t>
  </si>
  <si>
    <t>B15DCCN158</t>
  </si>
  <si>
    <t>Phạm Hồng</t>
  </si>
  <si>
    <t>26/10/1997</t>
  </si>
  <si>
    <t>D15CQCN04-B</t>
  </si>
  <si>
    <t>B16DCDT027</t>
  </si>
  <si>
    <t>Lê Thành</t>
  </si>
  <si>
    <t>22/02/1998</t>
  </si>
  <si>
    <t>B16DCDT037</t>
  </si>
  <si>
    <t>Đông</t>
  </si>
  <si>
    <t>30/12/1998</t>
  </si>
  <si>
    <t>B16DCDT038</t>
  </si>
  <si>
    <t>Đồng</t>
  </si>
  <si>
    <t>13/06/1998</t>
  </si>
  <si>
    <t>B16DCDT054</t>
  </si>
  <si>
    <t>Mai Thiên</t>
  </si>
  <si>
    <t>B16DCCN119</t>
  </si>
  <si>
    <t>Cung Quang</t>
  </si>
  <si>
    <t>06/09/1998</t>
  </si>
  <si>
    <t>B16DCDT057</t>
  </si>
  <si>
    <t>Lại Hoàng</t>
  </si>
  <si>
    <t>B16DCDT058</t>
  </si>
  <si>
    <t>Nguyễn Quí</t>
  </si>
  <si>
    <t>27/09/1998</t>
  </si>
  <si>
    <t>B14DCCN211</t>
  </si>
  <si>
    <t>13/09/1996</t>
  </si>
  <si>
    <t>D14CNPM3</t>
  </si>
  <si>
    <t>B16DCDT065</t>
  </si>
  <si>
    <t>Đậu Văn Minh</t>
  </si>
  <si>
    <t>02/02/1998</t>
  </si>
  <si>
    <t>B16DCCN147</t>
  </si>
  <si>
    <t>Phan Đức</t>
  </si>
  <si>
    <t>B16DCDT089</t>
  </si>
  <si>
    <t>Huấn</t>
  </si>
  <si>
    <t>B16DCDT093</t>
  </si>
  <si>
    <t>B16DCDT094</t>
  </si>
  <si>
    <t>B16DCDT110</t>
  </si>
  <si>
    <t>B16DCCN179</t>
  </si>
  <si>
    <t>B16DCDT113</t>
  </si>
  <si>
    <t>B16DCDT114</t>
  </si>
  <si>
    <t>Vương Quốc</t>
  </si>
  <si>
    <t>12/03/1998</t>
  </si>
  <si>
    <t>B16DCDT117</t>
  </si>
  <si>
    <t>Lương Duy</t>
  </si>
  <si>
    <t>B16DCDT097</t>
  </si>
  <si>
    <t>Kiều Nguyên</t>
  </si>
  <si>
    <t>B16DCDT099</t>
  </si>
  <si>
    <t>16/12/1998</t>
  </si>
  <si>
    <t>B16DCDT104</t>
  </si>
  <si>
    <t>08/08/1998</t>
  </si>
  <si>
    <t>B16DCCN188</t>
  </si>
  <si>
    <t>B15DCAT099</t>
  </si>
  <si>
    <t>Cao Đức</t>
  </si>
  <si>
    <t>21/09/1997</t>
  </si>
  <si>
    <t>B16DCDT121</t>
  </si>
  <si>
    <t>04/05/1998</t>
  </si>
  <si>
    <t>B16DCDT122</t>
  </si>
  <si>
    <t>B16DCDT145</t>
  </si>
  <si>
    <t>27/08/1998</t>
  </si>
  <si>
    <t>B16DCDT140</t>
  </si>
  <si>
    <t>Mẫn</t>
  </si>
  <si>
    <t>08/11/1998</t>
  </si>
  <si>
    <t>B16DCAT104</t>
  </si>
  <si>
    <t>Mai Thị Hồng</t>
  </si>
  <si>
    <t>Mây</t>
  </si>
  <si>
    <t>B16DCCN234</t>
  </si>
  <si>
    <t>Dương Thị</t>
  </si>
  <si>
    <t>Mơ</t>
  </si>
  <si>
    <t>13/04/1997</t>
  </si>
  <si>
    <t>B16DCDT148</t>
  </si>
  <si>
    <t>Đinh Hải</t>
  </si>
  <si>
    <t>B16DCDT149</t>
  </si>
  <si>
    <t>B16DCAT115</t>
  </si>
  <si>
    <t>18/05/1998</t>
  </si>
  <si>
    <t>B14CCCN142</t>
  </si>
  <si>
    <t>Nguyễn Thị Huyền</t>
  </si>
  <si>
    <t>28/10/1996</t>
  </si>
  <si>
    <t>C14HTTT</t>
  </si>
  <si>
    <t>B16DCDT156</t>
  </si>
  <si>
    <t>B16DCDT158</t>
  </si>
  <si>
    <t>Nhu</t>
  </si>
  <si>
    <t>B15DCCN409</t>
  </si>
  <si>
    <t>20/10/1997</t>
  </si>
  <si>
    <t>D15CQCN02-B</t>
  </si>
  <si>
    <t>B16DCDT168</t>
  </si>
  <si>
    <t>11/08/1998</t>
  </si>
  <si>
    <t>B16DCDT173</t>
  </si>
  <si>
    <t>B15DCCN450</t>
  </si>
  <si>
    <t>Vũ Thị</t>
  </si>
  <si>
    <t>19/12/1997</t>
  </si>
  <si>
    <t>B16DCDT181</t>
  </si>
  <si>
    <t>17/07/1998</t>
  </si>
  <si>
    <t>B16DCDT182</t>
  </si>
  <si>
    <t>Lê Hoàng</t>
  </si>
  <si>
    <t>05/10/1998</t>
  </si>
  <si>
    <t>B16DCDT184</t>
  </si>
  <si>
    <t>B16DCAT139</t>
  </si>
  <si>
    <t>10/07/1998</t>
  </si>
  <si>
    <t>B16DCDT185</t>
  </si>
  <si>
    <t>10/08/1998</t>
  </si>
  <si>
    <t>B16DCDT187</t>
  </si>
  <si>
    <t>10/06/1995</t>
  </si>
  <si>
    <t>B16DCDT189</t>
  </si>
  <si>
    <t>B15DCCN533</t>
  </si>
  <si>
    <t>E15CQCN01-B</t>
  </si>
  <si>
    <t>B16DCDT201</t>
  </si>
  <si>
    <t>02/03/1998</t>
  </si>
  <si>
    <t>B16DCDT215</t>
  </si>
  <si>
    <t>B16DCDT222</t>
  </si>
  <si>
    <t>B16DCDT225</t>
  </si>
  <si>
    <t>07/02/1998</t>
  </si>
  <si>
    <t>B16DCDT231</t>
  </si>
  <si>
    <t>Hoàng Khắc</t>
  </si>
  <si>
    <t>Văn</t>
  </si>
  <si>
    <t>11/04/1998</t>
  </si>
  <si>
    <t>B15DCCN657</t>
  </si>
  <si>
    <t>21/10/1997</t>
  </si>
  <si>
    <t>D15CQCN08-B</t>
  </si>
  <si>
    <t>B16DCCN415</t>
  </si>
  <si>
    <t>Đặng Thị Hoàng</t>
  </si>
  <si>
    <t>Nhóm: D15-140_09</t>
  </si>
  <si>
    <t>B16DCCN015</t>
  </si>
  <si>
    <t>Trịnh Thị Vân</t>
  </si>
  <si>
    <t>B16DCDT004</t>
  </si>
  <si>
    <t>Đỗ Hồng</t>
  </si>
  <si>
    <t>N12DCCN054</t>
  </si>
  <si>
    <t>29/09/1994</t>
  </si>
  <si>
    <t>D12CNPM4</t>
  </si>
  <si>
    <t>B15DCPT005</t>
  </si>
  <si>
    <t>Lê Tiểu</t>
  </si>
  <si>
    <t>25/09/1997</t>
  </si>
  <si>
    <t>B16DCDT005</t>
  </si>
  <si>
    <t>Mai Tuấn</t>
  </si>
  <si>
    <t>07/03/1998</t>
  </si>
  <si>
    <t>B15DCPT006</t>
  </si>
  <si>
    <t>01/04/1997</t>
  </si>
  <si>
    <t>B16DCDT007</t>
  </si>
  <si>
    <t>B16DCDT015</t>
  </si>
  <si>
    <t>Canh</t>
  </si>
  <si>
    <t>B16DCDT017</t>
  </si>
  <si>
    <t>Chính</t>
  </si>
  <si>
    <t>27/05/1997</t>
  </si>
  <si>
    <t>B16DCDT018</t>
  </si>
  <si>
    <t>B16DCDT019</t>
  </si>
  <si>
    <t>B16DCDT020</t>
  </si>
  <si>
    <t>20/08/1998</t>
  </si>
  <si>
    <t>B16DCDT021</t>
  </si>
  <si>
    <t>B16DCAT021</t>
  </si>
  <si>
    <t>28/04/1998</t>
  </si>
  <si>
    <t>B16DCDT025</t>
  </si>
  <si>
    <t>B16DCDT026</t>
  </si>
  <si>
    <t>05/05/1997</t>
  </si>
  <si>
    <t>B16DCCN093</t>
  </si>
  <si>
    <t>Mai Anh</t>
  </si>
  <si>
    <t>21/11/1996</t>
  </si>
  <si>
    <t>B16DCDT049</t>
  </si>
  <si>
    <t>26/09/1997</t>
  </si>
  <si>
    <t>B16DCDT028</t>
  </si>
  <si>
    <t>15/07/1998</t>
  </si>
  <si>
    <t>B14DCCN448</t>
  </si>
  <si>
    <t>Trương Hoàng</t>
  </si>
  <si>
    <t>10/02/1996</t>
  </si>
  <si>
    <t>B15DCVT122</t>
  </si>
  <si>
    <t>Phạm Sơn</t>
  </si>
  <si>
    <t>20/03/1997</t>
  </si>
  <si>
    <t>B15DCCN179</t>
  </si>
  <si>
    <t>18/04/1997</t>
  </si>
  <si>
    <t>B16DCDT061</t>
  </si>
  <si>
    <t>B16DCDT079</t>
  </si>
  <si>
    <t>B16DCDT082</t>
  </si>
  <si>
    <t>Trần Khánh</t>
  </si>
  <si>
    <t>24/08/1998</t>
  </si>
  <si>
    <t>B16DCDT084</t>
  </si>
  <si>
    <t>B16DCDT087</t>
  </si>
  <si>
    <t>B13DCCN145</t>
  </si>
  <si>
    <t>20/08/1995</t>
  </si>
  <si>
    <t>D13HTTT2</t>
  </si>
  <si>
    <t>B16DCDT096</t>
  </si>
  <si>
    <t>B16DCDT107</t>
  </si>
  <si>
    <t>Dương Văn</t>
  </si>
  <si>
    <t>11/01/1998</t>
  </si>
  <si>
    <t>B16DCDT106</t>
  </si>
  <si>
    <t>B16DCDT109</t>
  </si>
  <si>
    <t>Lê Khả</t>
  </si>
  <si>
    <t>B16DCDT103</t>
  </si>
  <si>
    <t>19/04/1998</t>
  </si>
  <si>
    <t>B16DCDT120</t>
  </si>
  <si>
    <t>Kháng</t>
  </si>
  <si>
    <t>02/09/1998</t>
  </si>
  <si>
    <t>B16DCDT127</t>
  </si>
  <si>
    <t>Đỗ Ngọc</t>
  </si>
  <si>
    <t>B16DCCN205</t>
  </si>
  <si>
    <t>Phạm Tùng</t>
  </si>
  <si>
    <t>B16DCDT129</t>
  </si>
  <si>
    <t>Vũ Quang</t>
  </si>
  <si>
    <t>B16DCDT131</t>
  </si>
  <si>
    <t>B15DCPT134</t>
  </si>
  <si>
    <t>02/08/1997</t>
  </si>
  <si>
    <t>B16DCDT141</t>
  </si>
  <si>
    <t>28/06/1997</t>
  </si>
  <si>
    <t>B16DCDT142</t>
  </si>
  <si>
    <t>07/08/1998</t>
  </si>
  <si>
    <t>B16DCDT151</t>
  </si>
  <si>
    <t>Lê Hoàng Trọng</t>
  </si>
  <si>
    <t>13/08/1998</t>
  </si>
  <si>
    <t>B16DCDT152</t>
  </si>
  <si>
    <t>Vũ Duy</t>
  </si>
  <si>
    <t>B16DCDT160</t>
  </si>
  <si>
    <t>Phác</t>
  </si>
  <si>
    <t>B16DCDT162</t>
  </si>
  <si>
    <t>B14CCCN270</t>
  </si>
  <si>
    <t>Hồ Đức</t>
  </si>
  <si>
    <t>05/10/1996</t>
  </si>
  <si>
    <t>B15DCDT156</t>
  </si>
  <si>
    <t>Trịnh Anh</t>
  </si>
  <si>
    <t>D15CQDT04-B</t>
  </si>
  <si>
    <t>B16DCDT175</t>
  </si>
  <si>
    <t>Chu Hữu</t>
  </si>
  <si>
    <t>B16DCDT178</t>
  </si>
  <si>
    <t>Nguyễn Thị Như</t>
  </si>
  <si>
    <t>B16DCAT137</t>
  </si>
  <si>
    <t>Sinh</t>
  </si>
  <si>
    <t>18/10/1996</t>
  </si>
  <si>
    <t>B16DCDT190</t>
  </si>
  <si>
    <t>B16DCCN321</t>
  </si>
  <si>
    <t>Nguyễn Như</t>
  </si>
  <si>
    <t>B16DCCN338</t>
  </si>
  <si>
    <t>Thiện</t>
  </si>
  <si>
    <t>16/11/1998</t>
  </si>
  <si>
    <t>B16DCDT198</t>
  </si>
  <si>
    <t>Đặng Thế</t>
  </si>
  <si>
    <t>Thuyên</t>
  </si>
  <si>
    <t>04/06/1998</t>
  </si>
  <si>
    <t>B16DCDT208</t>
  </si>
  <si>
    <t>B16DCDT209</t>
  </si>
  <si>
    <t>Trần Thị Thùy</t>
  </si>
  <si>
    <t>B16DCDT210</t>
  </si>
  <si>
    <t>Mai Thành</t>
  </si>
  <si>
    <t>B16DCDT212</t>
  </si>
  <si>
    <t>Sầm Ngọc</t>
  </si>
  <si>
    <t>B16DCDT216</t>
  </si>
  <si>
    <t>03/07/1998</t>
  </si>
  <si>
    <t>B16DCDT219</t>
  </si>
  <si>
    <t>Giang Mạnh</t>
  </si>
  <si>
    <t>B16DCDT221</t>
  </si>
  <si>
    <t>B16DCDT223</t>
  </si>
  <si>
    <t>B16DCDT229</t>
  </si>
  <si>
    <t>Tuyển</t>
  </si>
  <si>
    <t>21/11/1997</t>
  </si>
  <si>
    <t>B16DCDT230</t>
  </si>
  <si>
    <t>Nhóm: D15-141_10</t>
  </si>
  <si>
    <t>B16DCCN003</t>
  </si>
  <si>
    <t>B16DCCN014</t>
  </si>
  <si>
    <t>B16DCCN526</t>
  </si>
  <si>
    <t>Vũ Huy</t>
  </si>
  <si>
    <t>B16DCCN013</t>
  </si>
  <si>
    <t>B16DCCN026</t>
  </si>
  <si>
    <t>Bằng</t>
  </si>
  <si>
    <t>B16DCCN028</t>
  </si>
  <si>
    <t>Châu</t>
  </si>
  <si>
    <t>B16DCCN029</t>
  </si>
  <si>
    <t>B16DCCN038</t>
  </si>
  <si>
    <t>B16DCCN042</t>
  </si>
  <si>
    <t>Dương Quốc</t>
  </si>
  <si>
    <t>B16DCDT024</t>
  </si>
  <si>
    <t>02/07/1998</t>
  </si>
  <si>
    <t>B16DCAT038</t>
  </si>
  <si>
    <t>Bạch Thị Phương</t>
  </si>
  <si>
    <t>Dung</t>
  </si>
  <si>
    <t>B16DCCN089</t>
  </si>
  <si>
    <t>B16DCCN094</t>
  </si>
  <si>
    <t>Mai Danh</t>
  </si>
  <si>
    <t>14/03/1997</t>
  </si>
  <si>
    <t>B16DCCN110</t>
  </si>
  <si>
    <t>B16DCCN532</t>
  </si>
  <si>
    <t>B16DCCN049</t>
  </si>
  <si>
    <t>Đại</t>
  </si>
  <si>
    <t>B16DCAT032</t>
  </si>
  <si>
    <t>06/03/1997</t>
  </si>
  <si>
    <t>B16DCCN065</t>
  </si>
  <si>
    <t>B16DCCN066</t>
  </si>
  <si>
    <t>B16DCCN069</t>
  </si>
  <si>
    <t>Trịnh Quốc</t>
  </si>
  <si>
    <t>11/02/1998</t>
  </si>
  <si>
    <t>B16DCDT033</t>
  </si>
  <si>
    <t>B16DCAT027</t>
  </si>
  <si>
    <t>29/10/1997</t>
  </si>
  <si>
    <t>B16DCCN054</t>
  </si>
  <si>
    <t>B16DCCN086</t>
  </si>
  <si>
    <t>B16DCCN118</t>
  </si>
  <si>
    <t>B16DCAT055</t>
  </si>
  <si>
    <t>B16DCCN537</t>
  </si>
  <si>
    <t>B16DCCN145</t>
  </si>
  <si>
    <t>B16DCCN148</t>
  </si>
  <si>
    <t>Tạ Duy</t>
  </si>
  <si>
    <t>B16DCCN159</t>
  </si>
  <si>
    <t>B16DCCN162</t>
  </si>
  <si>
    <t>Phùng Văn</t>
  </si>
  <si>
    <t>27/06/1998</t>
  </si>
  <si>
    <t>B16DCCN184</t>
  </si>
  <si>
    <t>B16DCCN509</t>
  </si>
  <si>
    <t>Đặng Thị Diệu</t>
  </si>
  <si>
    <t>B16DCAT082</t>
  </si>
  <si>
    <t>Nguyễn Văn Bảo</t>
  </si>
  <si>
    <t>B16DCCN198</t>
  </si>
  <si>
    <t>Phạm Hữu</t>
  </si>
  <si>
    <t>B16DCCN202</t>
  </si>
  <si>
    <t>Hà Tùng</t>
  </si>
  <si>
    <t>21/09/1998</t>
  </si>
  <si>
    <t>B16DCCN533</t>
  </si>
  <si>
    <t>Lân</t>
  </si>
  <si>
    <t>B16DCAT106</t>
  </si>
  <si>
    <t>21/10/1998</t>
  </si>
  <si>
    <t>B15DCPT149</t>
  </si>
  <si>
    <t>27/08/1997</t>
  </si>
  <si>
    <t>B16DCAT111</t>
  </si>
  <si>
    <t>B16DCAT121</t>
  </si>
  <si>
    <t>B16DCCN272</t>
  </si>
  <si>
    <t>Cao Lương Trường</t>
  </si>
  <si>
    <t>Phước</t>
  </si>
  <si>
    <t>B12DCCN338</t>
  </si>
  <si>
    <t>20/09/1994</t>
  </si>
  <si>
    <t>D12HTTT1</t>
  </si>
  <si>
    <t>B16DCCN520</t>
  </si>
  <si>
    <t>Phượng</t>
  </si>
  <si>
    <t>B16DCCN277</t>
  </si>
  <si>
    <t>B16DCAT128</t>
  </si>
  <si>
    <t>B16DCCN299</t>
  </si>
  <si>
    <t>Hoàng Anh Vĩ</t>
  </si>
  <si>
    <t>B16DCCN523</t>
  </si>
  <si>
    <t>Thái</t>
  </si>
  <si>
    <t>B16DCCN511</t>
  </si>
  <si>
    <t>Bùi Tấn</t>
  </si>
  <si>
    <t>B16DCCN522</t>
  </si>
  <si>
    <t>Trần Tiến</t>
  </si>
  <si>
    <t>B16DCCN342</t>
  </si>
  <si>
    <t>B16DCCN351</t>
  </si>
  <si>
    <t>Đàm Đình</t>
  </si>
  <si>
    <t>B16DCCN359</t>
  </si>
  <si>
    <t>12/02/1998</t>
  </si>
  <si>
    <t>B16DCCN369</t>
  </si>
  <si>
    <t>Hà Mạnh</t>
  </si>
  <si>
    <t>B16DCCN378</t>
  </si>
  <si>
    <t>Phạm Viết</t>
  </si>
  <si>
    <t>02/06/1998</t>
  </si>
  <si>
    <t>B16DCCN379</t>
  </si>
  <si>
    <t>Thái Phúc</t>
  </si>
  <si>
    <t>01/03/1998</t>
  </si>
  <si>
    <t>B16DCAT166</t>
  </si>
  <si>
    <t>Lê Anh</t>
  </si>
  <si>
    <t>B16DCCN393</t>
  </si>
  <si>
    <t>Đoàn Duy</t>
  </si>
  <si>
    <t>B16DCCN518</t>
  </si>
  <si>
    <t>B16DCAT174</t>
  </si>
  <si>
    <t>Tường</t>
  </si>
  <si>
    <t>B16DCCN401</t>
  </si>
  <si>
    <t>08/06/1998</t>
  </si>
  <si>
    <t>B16DCAT177</t>
  </si>
  <si>
    <t>Phạm Tuấn</t>
  </si>
  <si>
    <t>Nhóm: D15-142_11</t>
  </si>
  <si>
    <t>B16DCCN001</t>
  </si>
  <si>
    <t>B16DCCN016</t>
  </si>
  <si>
    <t>Võ Hoàng</t>
  </si>
  <si>
    <t>14/10/1996</t>
  </si>
  <si>
    <t>B16DCDT003</t>
  </si>
  <si>
    <t>B16DCCN010</t>
  </si>
  <si>
    <t>01/06/1998</t>
  </si>
  <si>
    <t>B16DCCN012</t>
  </si>
  <si>
    <t>B16DCCN018</t>
  </si>
  <si>
    <t>27/12/1997</t>
  </si>
  <si>
    <t>B16DCCN020</t>
  </si>
  <si>
    <t>B16DCCN025</t>
  </si>
  <si>
    <t>B16DCAT015</t>
  </si>
  <si>
    <t>Vũ Quốc</t>
  </si>
  <si>
    <t>21/04/1996</t>
  </si>
  <si>
    <t>B16DCCN040</t>
  </si>
  <si>
    <t>Chử Mạnh</t>
  </si>
  <si>
    <t>B16DCCN091</t>
  </si>
  <si>
    <t>Giáp Mạnh</t>
  </si>
  <si>
    <t>B16DCCN092</t>
  </si>
  <si>
    <t>Lã Văn</t>
  </si>
  <si>
    <t>B16DCDT048</t>
  </si>
  <si>
    <t>B16DCCN107</t>
  </si>
  <si>
    <t>Bùi Thọ</t>
  </si>
  <si>
    <t>Dưỡng</t>
  </si>
  <si>
    <t>B16DCCN067</t>
  </si>
  <si>
    <t>Tạ Khắc</t>
  </si>
  <si>
    <t>B16DCAT028</t>
  </si>
  <si>
    <t>Tạ Hải</t>
  </si>
  <si>
    <t>B16DCCN072</t>
  </si>
  <si>
    <t>B16DCCN083</t>
  </si>
  <si>
    <t>B16DCCN088</t>
  </si>
  <si>
    <t>Vũ Trung</t>
  </si>
  <si>
    <t>26/09/1998</t>
  </si>
  <si>
    <t>B16DCCN108</t>
  </si>
  <si>
    <t>Thái Khắc</t>
  </si>
  <si>
    <t>Đường</t>
  </si>
  <si>
    <t>B16DCCN130</t>
  </si>
  <si>
    <t>B16DCDT066</t>
  </si>
  <si>
    <t>Lại Minh</t>
  </si>
  <si>
    <t>B16DCCN144</t>
  </si>
  <si>
    <t>01/10/1998</t>
  </si>
  <si>
    <t>B16DCCN155</t>
  </si>
  <si>
    <t>Hà Duy</t>
  </si>
  <si>
    <t>B16DCCN177</t>
  </si>
  <si>
    <t>04/09/1997</t>
  </si>
  <si>
    <t>B16DCCN536</t>
  </si>
  <si>
    <t>Triệu Quang</t>
  </si>
  <si>
    <t>B16DCCN186</t>
  </si>
  <si>
    <t>Nhữ Thị</t>
  </si>
  <si>
    <t>B16DCCN163</t>
  </si>
  <si>
    <t>Hoàng Đỗ Việt</t>
  </si>
  <si>
    <t>B16DCCN187</t>
  </si>
  <si>
    <t>14/05/1998</t>
  </si>
  <si>
    <t>B16DCAT087</t>
  </si>
  <si>
    <t>Lê Đắc</t>
  </si>
  <si>
    <t>Khoản</t>
  </si>
  <si>
    <t>20/01/1998</t>
  </si>
  <si>
    <t>B16DCAT097</t>
  </si>
  <si>
    <t>Nguyễn Thế Thăng</t>
  </si>
  <si>
    <t>B16DCCN218</t>
  </si>
  <si>
    <t>Lụa</t>
  </si>
  <si>
    <t>B16DCAT099</t>
  </si>
  <si>
    <t>Hoàng Hải</t>
  </si>
  <si>
    <t>B15DCCN334</t>
  </si>
  <si>
    <t>Nguyễn Thị Tuyết</t>
  </si>
  <si>
    <t>23/05/1997</t>
  </si>
  <si>
    <t>B16DCCN230</t>
  </si>
  <si>
    <t>B16DCCN241</t>
  </si>
  <si>
    <t>B16DCAT116</t>
  </si>
  <si>
    <t>Vũ Thị Thúy</t>
  </si>
  <si>
    <t>B16DCCN249</t>
  </si>
  <si>
    <t>Châu Văn</t>
  </si>
  <si>
    <t>Nghị</t>
  </si>
  <si>
    <t>B16DCCN256</t>
  </si>
  <si>
    <t>Đỗ Bảo</t>
  </si>
  <si>
    <t>Nguyên</t>
  </si>
  <si>
    <t>B16DCDT161</t>
  </si>
  <si>
    <t>B16DCCN288</t>
  </si>
  <si>
    <t>B16DCCN280</t>
  </si>
  <si>
    <t>B16DCDT176</t>
  </si>
  <si>
    <t>B16DCCN292</t>
  </si>
  <si>
    <t>B16DCAT136</t>
  </si>
  <si>
    <t>B16DCCN503</t>
  </si>
  <si>
    <t>Linda</t>
  </si>
  <si>
    <t>Sipaseuth</t>
  </si>
  <si>
    <t>B16DCCN296</t>
  </si>
  <si>
    <t>B16DCCN312</t>
  </si>
  <si>
    <t>Lưu Quang</t>
  </si>
  <si>
    <t>B16DCDT191</t>
  </si>
  <si>
    <t>B16DCAT152</t>
  </si>
  <si>
    <t>B16DCDT199</t>
  </si>
  <si>
    <t>Nguyễn Bá Anh</t>
  </si>
  <si>
    <t>B16DCDT204</t>
  </si>
  <si>
    <t>B16DCCN368</t>
  </si>
  <si>
    <t>Trọng</t>
  </si>
  <si>
    <t>30/12/1997</t>
  </si>
  <si>
    <t>B15DCPT248</t>
  </si>
  <si>
    <t>04/04/1997</t>
  </si>
  <si>
    <t>B16DCCN376</t>
  </si>
  <si>
    <t>Hà Ngọc</t>
  </si>
  <si>
    <t>05/04/1998</t>
  </si>
  <si>
    <t>B16DCAT168</t>
  </si>
  <si>
    <t>B16DCCN395</t>
  </si>
  <si>
    <t>Hoàng Mạnh</t>
  </si>
  <si>
    <t>B16DCCN407</t>
  </si>
  <si>
    <t>B16DCCN408</t>
  </si>
  <si>
    <t>Trần Công</t>
  </si>
  <si>
    <t>Viên</t>
  </si>
  <si>
    <t>B16DCCN409</t>
  </si>
  <si>
    <t>B16DCCN530</t>
  </si>
  <si>
    <t>Yên Văn</t>
  </si>
  <si>
    <t>B16DCAT179</t>
  </si>
  <si>
    <t>Nhóm: D15-143_12</t>
  </si>
  <si>
    <t>B16DCAT007</t>
  </si>
  <si>
    <t>Trần Hoàng</t>
  </si>
  <si>
    <t>B16DCCN005</t>
  </si>
  <si>
    <t>Bành Tuấn</t>
  </si>
  <si>
    <t>B16DCCN019</t>
  </si>
  <si>
    <t>B16DCCN529</t>
  </si>
  <si>
    <t>05/09/1996</t>
  </si>
  <si>
    <t>B16DCCN027</t>
  </si>
  <si>
    <t>Trần Chí</t>
  </si>
  <si>
    <t>B16DCAT014</t>
  </si>
  <si>
    <t>Cảnh</t>
  </si>
  <si>
    <t>B16DCCN036</t>
  </si>
  <si>
    <t>B16DCCN037</t>
  </si>
  <si>
    <t>Trần Tiểu</t>
  </si>
  <si>
    <t>Cúc</t>
  </si>
  <si>
    <t>B16DCAT019</t>
  </si>
  <si>
    <t>Trần Sinh</t>
  </si>
  <si>
    <t>Cung</t>
  </si>
  <si>
    <t>B16DCAT022</t>
  </si>
  <si>
    <t>B16DCCN502</t>
  </si>
  <si>
    <t>Somphou</t>
  </si>
  <si>
    <t>Douangpaseu</t>
  </si>
  <si>
    <t>17/06/1995</t>
  </si>
  <si>
    <t>B16DCCN521</t>
  </si>
  <si>
    <t>Phạm Gia Tuấn</t>
  </si>
  <si>
    <t>B16DCCN101</t>
  </si>
  <si>
    <t>Cao Nam</t>
  </si>
  <si>
    <t>09/12/1998</t>
  </si>
  <si>
    <t>B16DCAT041</t>
  </si>
  <si>
    <t>Nguyễn Thùy</t>
  </si>
  <si>
    <t>B16DCAT042</t>
  </si>
  <si>
    <t>Vũ Hồng</t>
  </si>
  <si>
    <t>B16DCAT030</t>
  </si>
  <si>
    <t>B16DCCN052</t>
  </si>
  <si>
    <t>10/03/1998</t>
  </si>
  <si>
    <t>B16DCAT026</t>
  </si>
  <si>
    <t>B15DCPT044</t>
  </si>
  <si>
    <t>Đặng Xuân</t>
  </si>
  <si>
    <t>04/07/1997</t>
  </si>
  <si>
    <t>B15DCPT046</t>
  </si>
  <si>
    <t>05/02/1997</t>
  </si>
  <si>
    <t>B15DCPT064</t>
  </si>
  <si>
    <t>B16DCCN416</t>
  </si>
  <si>
    <t>23/08/1996</t>
  </si>
  <si>
    <t>B16DCCN128</t>
  </si>
  <si>
    <t>B15DCPT074</t>
  </si>
  <si>
    <t>22/10/1997</t>
  </si>
  <si>
    <t>B16DCCN131</t>
  </si>
  <si>
    <t>B16DCCN138</t>
  </si>
  <si>
    <t>03/05/1997</t>
  </si>
  <si>
    <t>B15DCPT082</t>
  </si>
  <si>
    <t>Vũ Hoàng</t>
  </si>
  <si>
    <t>10/11/1997</t>
  </si>
  <si>
    <t>B15DCCN218</t>
  </si>
  <si>
    <t>Đặng Huy</t>
  </si>
  <si>
    <t>12/04/1997</t>
  </si>
  <si>
    <t>D15CQCN09-B</t>
  </si>
  <si>
    <t>B15DCPT094</t>
  </si>
  <si>
    <t>B16DCDT081</t>
  </si>
  <si>
    <t>Nguyễn Thị Phương</t>
  </si>
  <si>
    <t>30/04/1998</t>
  </si>
  <si>
    <t>B16DCCN158</t>
  </si>
  <si>
    <t>B16DCCN161</t>
  </si>
  <si>
    <t>B16DCAT075</t>
  </si>
  <si>
    <t>B15DCPT116</t>
  </si>
  <si>
    <t>25/09/1996</t>
  </si>
  <si>
    <t>B16DCAT074</t>
  </si>
  <si>
    <t>08/09/1998</t>
  </si>
  <si>
    <t>B15DCPT126</t>
  </si>
  <si>
    <t>Phạm Ngọc Huỳnh</t>
  </si>
  <si>
    <t>08/05/1997</t>
  </si>
  <si>
    <t>B16DCCN212</t>
  </si>
  <si>
    <t>B16DCCN215</t>
  </si>
  <si>
    <t>Hà Hoàng</t>
  </si>
  <si>
    <t>27/09/1997</t>
  </si>
  <si>
    <t>B15DCPT136</t>
  </si>
  <si>
    <t>12/03/1997</t>
  </si>
  <si>
    <t>B16DCCN508</t>
  </si>
  <si>
    <t>B16DCCN228</t>
  </si>
  <si>
    <t>Miền</t>
  </si>
  <si>
    <t>B14DCAT243</t>
  </si>
  <si>
    <t>Đặng Phạm Thế</t>
  </si>
  <si>
    <t>16/02/1996</t>
  </si>
  <si>
    <t>D14CQAT03-B</t>
  </si>
  <si>
    <t>B15DCPT151</t>
  </si>
  <si>
    <t>20/12/1997</t>
  </si>
  <si>
    <t>B16DCAT110</t>
  </si>
  <si>
    <t>Trịnh Đình</t>
  </si>
  <si>
    <t>17/08/1997</t>
  </si>
  <si>
    <t>B16DCCN238</t>
  </si>
  <si>
    <t>15/09/1998</t>
  </si>
  <si>
    <t>B16DCCN244</t>
  </si>
  <si>
    <t>Trần Khắc</t>
  </si>
  <si>
    <t>B16DCCN252</t>
  </si>
  <si>
    <t>Tào Trọng</t>
  </si>
  <si>
    <t>B16DCDT167</t>
  </si>
  <si>
    <t>16/06/1998</t>
  </si>
  <si>
    <t>B16DCCN284</t>
  </si>
  <si>
    <t>Đỗ Thanh</t>
  </si>
  <si>
    <t>B16DCDT179</t>
  </si>
  <si>
    <t>B15DCPT194</t>
  </si>
  <si>
    <t>B16DCCN300</t>
  </si>
  <si>
    <t>B15DCPT201</t>
  </si>
  <si>
    <t>Thắm</t>
  </si>
  <si>
    <t>28/10/1997</t>
  </si>
  <si>
    <t>B16DCCN337</t>
  </si>
  <si>
    <t>Thiên</t>
  </si>
  <si>
    <t>B16DCAT159</t>
  </si>
  <si>
    <t>B16DCCN392</t>
  </si>
  <si>
    <t>B16DCCN394</t>
  </si>
  <si>
    <t>Hồ Diên</t>
  </si>
  <si>
    <t>B16DCAT173</t>
  </si>
  <si>
    <t>Phạm Thanh</t>
  </si>
  <si>
    <t>B16DCCN380</t>
  </si>
  <si>
    <t>Tư</t>
  </si>
  <si>
    <t>B15DCPT271</t>
  </si>
  <si>
    <t>11/03/1997</t>
  </si>
  <si>
    <t>B16DCCN411</t>
  </si>
  <si>
    <t>Thiều Văn</t>
  </si>
  <si>
    <t>Vĩnh</t>
  </si>
  <si>
    <t>25/01/1997</t>
  </si>
  <si>
    <t>B16DCCN413</t>
  </si>
  <si>
    <t>Xuân</t>
  </si>
  <si>
    <t>B16DCAT178</t>
  </si>
  <si>
    <t>Nguyễn Ngọc Phi</t>
  </si>
  <si>
    <t>Nhóm: D15-144_13</t>
  </si>
  <si>
    <t>B16DCAT002</t>
  </si>
  <si>
    <t>Đào Tuấn</t>
  </si>
  <si>
    <t>B16DCCN006</t>
  </si>
  <si>
    <t>Đặng Quế</t>
  </si>
  <si>
    <t>B16DCAT004</t>
  </si>
  <si>
    <t>Ngô Tuấn</t>
  </si>
  <si>
    <t>B16DCAT011</t>
  </si>
  <si>
    <t>Bắc</t>
  </si>
  <si>
    <t>B15DCPT014</t>
  </si>
  <si>
    <t>Lê Viết</t>
  </si>
  <si>
    <t>15/02/1996</t>
  </si>
  <si>
    <t>B16DCCN030</t>
  </si>
  <si>
    <t>B16DCCN056</t>
  </si>
  <si>
    <t>B16DCCN095</t>
  </si>
  <si>
    <t>B16DCCN048</t>
  </si>
  <si>
    <t>B16DCCN070</t>
  </si>
  <si>
    <t>B16DCCN078</t>
  </si>
  <si>
    <t>B16DCAT046</t>
  </si>
  <si>
    <t>B16DCCN127</t>
  </si>
  <si>
    <t>01/08/1997</t>
  </si>
  <si>
    <t>B16DCCN129</t>
  </si>
  <si>
    <t>B16DCAT050</t>
  </si>
  <si>
    <t>Hào</t>
  </si>
  <si>
    <t>B16DCCN134</t>
  </si>
  <si>
    <t>Đinh Thị</t>
  </si>
  <si>
    <t>Hiền</t>
  </si>
  <si>
    <t>21/08/1998</t>
  </si>
  <si>
    <t>B15DCPT086</t>
  </si>
  <si>
    <t>Dương Minh</t>
  </si>
  <si>
    <t>12/01/1996</t>
  </si>
  <si>
    <t>B16DCCN136</t>
  </si>
  <si>
    <t>B16DCCN142</t>
  </si>
  <si>
    <t>B16DCCN143</t>
  </si>
  <si>
    <t>29/07/1998</t>
  </si>
  <si>
    <t>B16DCCN149</t>
  </si>
  <si>
    <t>02/12/1998</t>
  </si>
  <si>
    <t>B16DCAT060</t>
  </si>
  <si>
    <t>Hoài</t>
  </si>
  <si>
    <t>06/06/1998</t>
  </si>
  <si>
    <t>B16DCAT064</t>
  </si>
  <si>
    <t>Đoàn Công</t>
  </si>
  <si>
    <t>B15DCPT104</t>
  </si>
  <si>
    <t>Phạm Thị Thu</t>
  </si>
  <si>
    <t>Huế</t>
  </si>
  <si>
    <t>B16DCCN160</t>
  </si>
  <si>
    <t>Cao Thị</t>
  </si>
  <si>
    <t>Huệ</t>
  </si>
  <si>
    <t>B16DCCN178</t>
  </si>
  <si>
    <t>B16DCAT080</t>
  </si>
  <si>
    <t>B16DCCN166</t>
  </si>
  <si>
    <t>B16DCAT083</t>
  </si>
  <si>
    <t>B16DCCN206</t>
  </si>
  <si>
    <t>Lanh</t>
  </si>
  <si>
    <t>B16DCCN200</t>
  </si>
  <si>
    <t>Đặng Đình Tùng</t>
  </si>
  <si>
    <t>14/07/1997</t>
  </si>
  <si>
    <t>B16DCCN208</t>
  </si>
  <si>
    <t>Bùi Phương</t>
  </si>
  <si>
    <t>Liên</t>
  </si>
  <si>
    <t>B16DCCN217</t>
  </si>
  <si>
    <t>B16DCAT101</t>
  </si>
  <si>
    <t>22/06/1998</t>
  </si>
  <si>
    <t>B16DCCN227</t>
  </si>
  <si>
    <t>Mến</t>
  </si>
  <si>
    <t>B16DCAT108</t>
  </si>
  <si>
    <t>B16DCCN232</t>
  </si>
  <si>
    <t>B16DCCN237</t>
  </si>
  <si>
    <t>02/10/1997</t>
  </si>
  <si>
    <t>B16DCCN246</t>
  </si>
  <si>
    <t>Trịnh Hoài</t>
  </si>
  <si>
    <t>01/07/1998</t>
  </si>
  <si>
    <t>B16DCCN285</t>
  </si>
  <si>
    <t>Hà Thanh</t>
  </si>
  <si>
    <t>B16DCCN507</t>
  </si>
  <si>
    <t>Tống Nguyên</t>
  </si>
  <si>
    <t>25/09/1998</t>
  </si>
  <si>
    <t>B16DCCN278</t>
  </si>
  <si>
    <t>B16DCCN279</t>
  </si>
  <si>
    <t>04/04/1998</t>
  </si>
  <si>
    <t>B16DCCN283</t>
  </si>
  <si>
    <t>Vũ Đình</t>
  </si>
  <si>
    <t>14/02/1998</t>
  </si>
  <si>
    <t>B16DCCN301</t>
  </si>
  <si>
    <t>Nguyễn Khánh</t>
  </si>
  <si>
    <t>B16DCCN326</t>
  </si>
  <si>
    <t>Lê Tuấn</t>
  </si>
  <si>
    <t>B16DCCN328</t>
  </si>
  <si>
    <t>B16DCCN334</t>
  </si>
  <si>
    <t>B16DCAT143</t>
  </si>
  <si>
    <t>05/01/1998</t>
  </si>
  <si>
    <t>B12DCCN190</t>
  </si>
  <si>
    <t>Hà Đức</t>
  </si>
  <si>
    <t>26/01/1994</t>
  </si>
  <si>
    <t>B15DCAT160</t>
  </si>
  <si>
    <t>D15CQAT04-B</t>
  </si>
  <si>
    <t>B16DCCN350</t>
  </si>
  <si>
    <t>Thủy</t>
  </si>
  <si>
    <t>B15DCPT224</t>
  </si>
  <si>
    <t>Thúy</t>
  </si>
  <si>
    <t>B16DCCN358</t>
  </si>
  <si>
    <t>Đinh Thị Huyền</t>
  </si>
  <si>
    <t>29/10/1998</t>
  </si>
  <si>
    <t>B16DCCN365</t>
  </si>
  <si>
    <t>B16DCCN366</t>
  </si>
  <si>
    <t>Cao Viết</t>
  </si>
  <si>
    <t>Trình</t>
  </si>
  <si>
    <t>04/02/1998</t>
  </si>
  <si>
    <t>B15DCPT249</t>
  </si>
  <si>
    <t>09/09/1997</t>
  </si>
  <si>
    <t>B16DCCN377</t>
  </si>
  <si>
    <t>B16DCCN382</t>
  </si>
  <si>
    <t>Hoàng Anh</t>
  </si>
  <si>
    <t>B15DCPT258</t>
  </si>
  <si>
    <t>22/09/1997</t>
  </si>
  <si>
    <t>B16DCCN390</t>
  </si>
  <si>
    <t>Trần Cao</t>
  </si>
  <si>
    <t>Tuệ</t>
  </si>
  <si>
    <t>B16DCCN404</t>
  </si>
  <si>
    <t>Hoàng Thị Thu</t>
  </si>
  <si>
    <t>Uyên</t>
  </si>
  <si>
    <t>B16DCCN405</t>
  </si>
  <si>
    <t>Đoàn Thu</t>
  </si>
  <si>
    <t>Nhóm: D15-145_14</t>
  </si>
  <si>
    <t>B15DCVT010</t>
  </si>
  <si>
    <t>Phùng Đức</t>
  </si>
  <si>
    <t>15/10/1997</t>
  </si>
  <si>
    <t>E16CN</t>
  </si>
  <si>
    <t>B16DCAT009</t>
  </si>
  <si>
    <t>23/01/1998</t>
  </si>
  <si>
    <t>B16DCVT015</t>
  </si>
  <si>
    <t>Phạm Hữu Việt</t>
  </si>
  <si>
    <t>B16DCAT012</t>
  </si>
  <si>
    <t>B16DCDT045</t>
  </si>
  <si>
    <t>B16DCDT050</t>
  </si>
  <si>
    <t>B16DCCN103</t>
  </si>
  <si>
    <t>Lê Bình</t>
  </si>
  <si>
    <t>B16DCCN105</t>
  </si>
  <si>
    <t>B16DCAT031</t>
  </si>
  <si>
    <t>Chu Thành</t>
  </si>
  <si>
    <t>06/07/1998</t>
  </si>
  <si>
    <t>B16DCCN079</t>
  </si>
  <si>
    <t>B15DCDT063</t>
  </si>
  <si>
    <t>E15CQCN02-B</t>
  </si>
  <si>
    <t>B16DCAT052</t>
  </si>
  <si>
    <t>Nguyễn Vũ</t>
  </si>
  <si>
    <t>06/01/1998</t>
  </si>
  <si>
    <t>B16DCCN150</t>
  </si>
  <si>
    <t>Hiệu</t>
  </si>
  <si>
    <t>B16DCVT130</t>
  </si>
  <si>
    <t>Nguyễn Trọng Huy</t>
  </si>
  <si>
    <t>B16DCVT139</t>
  </si>
  <si>
    <t>B16DCDT095</t>
  </si>
  <si>
    <t>B16DCDT112</t>
  </si>
  <si>
    <t>B16DCDT102</t>
  </si>
  <si>
    <t>Trịnh Đức</t>
  </si>
  <si>
    <t>B16DCVT172</t>
  </si>
  <si>
    <t>Lê Duy Hưng</t>
  </si>
  <si>
    <t>B16DCDT125</t>
  </si>
  <si>
    <t>Hoàng Trung</t>
  </si>
  <si>
    <t>B16DCDT134</t>
  </si>
  <si>
    <t>Vũ Tuấn</t>
  </si>
  <si>
    <t>B16DCDT137</t>
  </si>
  <si>
    <t>B16DCCN226</t>
  </si>
  <si>
    <t>B16DCVT226</t>
  </si>
  <si>
    <t>Kiều Hoàng</t>
  </si>
  <si>
    <t>Nghiệp</t>
  </si>
  <si>
    <t>B16DCCN276</t>
  </si>
  <si>
    <t>B16DCCN289</t>
  </si>
  <si>
    <t>B16DCDT171</t>
  </si>
  <si>
    <t>B16DCVT265</t>
  </si>
  <si>
    <t>Vương Vũ Bắc</t>
  </si>
  <si>
    <t>B16DCVT266</t>
  </si>
  <si>
    <t>Hoàng Tiến</t>
  </si>
  <si>
    <t>B16DCCN313</t>
  </si>
  <si>
    <t>Đoàn Thế</t>
  </si>
  <si>
    <t>Tạo</t>
  </si>
  <si>
    <t>28/09/1998</t>
  </si>
  <si>
    <t>B16DCAT146</t>
  </si>
  <si>
    <t>Nguyên Tất</t>
  </si>
  <si>
    <t>B16DCCN352</t>
  </si>
  <si>
    <t>Kim Xuân</t>
  </si>
  <si>
    <t>B16DCCN391</t>
  </si>
  <si>
    <t>B16DCCN397</t>
  </si>
  <si>
    <t>B16DCCN403</t>
  </si>
  <si>
    <t>Nhóm: E16-003_15</t>
  </si>
  <si>
    <t>Ngày thi: 20/6/2018</t>
  </si>
  <si>
    <t>Ngày thi: 21/6/2018</t>
  </si>
  <si>
    <t>405-A3</t>
  </si>
  <si>
    <t>403-A3</t>
  </si>
  <si>
    <t>Giờ thi: 13h:00</t>
  </si>
  <si>
    <t>Ngày thi: 19/6/2018</t>
  </si>
  <si>
    <t>411-A3</t>
  </si>
  <si>
    <t>413-A3</t>
  </si>
  <si>
    <t>Ánh</t>
  </si>
  <si>
    <t>Vắng có phép</t>
  </si>
  <si>
    <t>BẢNG ĐIỂM HỌC PHẦN</t>
  </si>
  <si>
    <t>Vắng</t>
  </si>
  <si>
    <t>Hà Nội, ngày 10 tháng 7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</si>
</sst>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6" x14ac:knownFonts="1">
    <font>
      <sz val="12"/>
      <name val=".VnTime"/>
      <family val="2"/>
    </font>
    <font>
      <sz val="12"/>
      <name val="Times New Roman"/>
      <family val="1"/>
    </font>
    <font>
      <sz val="12"/>
      <color theme="0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u/>
      <sz val="8.25"/>
      <color indexed="12"/>
      <name val=".VnTime"/>
      <family val="2"/>
    </font>
    <font>
      <sz val="10"/>
      <color theme="0"/>
      <name val="Times New Roman"/>
      <family val="1"/>
    </font>
    <font>
      <b/>
      <sz val="12"/>
      <color theme="0"/>
      <name val="Times New Roman"/>
      <family val="1"/>
    </font>
    <font>
      <sz val="11"/>
      <color theme="0"/>
      <name val="Times New Roman"/>
      <family val="1"/>
    </font>
    <font>
      <b/>
      <sz val="10"/>
      <name val="Arial"/>
      <family val="2"/>
    </font>
    <font>
      <sz val="12"/>
      <color rgb="FFFF0000"/>
      <name val="Times New Roman"/>
      <family val="1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8">
    <xf numFmtId="0" fontId="0" fillId="0" borderId="0"/>
    <xf numFmtId="0" fontId="3" fillId="0" borderId="0"/>
    <xf numFmtId="0" fontId="1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3" fillId="0" borderId="0"/>
    <xf numFmtId="0" fontId="24" fillId="0" borderId="0"/>
    <xf numFmtId="0" fontId="24" fillId="0" borderId="0"/>
  </cellStyleXfs>
  <cellXfs count="126">
    <xf numFmtId="0" fontId="0" fillId="0" borderId="0" xfId="0"/>
    <xf numFmtId="0" fontId="1" fillId="0" borderId="0" xfId="0" applyFont="1" applyFill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Fill="1" applyProtection="1">
      <protection locked="0"/>
    </xf>
    <xf numFmtId="0" fontId="8" fillId="0" borderId="0" xfId="0" applyFont="1" applyAlignment="1" applyProtection="1">
      <alignment horizontal="justify"/>
      <protection locked="0"/>
    </xf>
    <xf numFmtId="0" fontId="9" fillId="0" borderId="0" xfId="0" applyFont="1" applyBorder="1" applyAlignment="1" applyProtection="1">
      <alignment horizontal="justify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2" applyFont="1" applyFill="1" applyBorder="1" applyAlignment="1" applyProtection="1">
      <alignment vertical="center" wrapText="1"/>
      <protection locked="0"/>
    </xf>
    <xf numFmtId="0" fontId="6" fillId="0" borderId="0" xfId="1" applyFont="1" applyFill="1" applyAlignment="1" applyProtection="1">
      <alignment horizontal="center" vertical="center"/>
      <protection locked="0"/>
    </xf>
    <xf numFmtId="0" fontId="6" fillId="0" borderId="0" xfId="1" applyFont="1" applyFill="1" applyProtection="1">
      <protection locked="0"/>
    </xf>
    <xf numFmtId="0" fontId="11" fillId="0" borderId="0" xfId="3" applyFont="1" applyFill="1" applyAlignment="1" applyProtection="1">
      <alignment horizontal="center"/>
      <protection locked="0"/>
    </xf>
    <xf numFmtId="0" fontId="16" fillId="0" borderId="0" xfId="2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hidden="1"/>
    </xf>
    <xf numFmtId="0" fontId="13" fillId="0" borderId="0" xfId="2" applyFont="1" applyFill="1" applyBorder="1" applyAlignment="1" applyProtection="1">
      <alignment horizontal="left" vertical="center" wrapText="1"/>
    </xf>
    <xf numFmtId="0" fontId="13" fillId="0" borderId="0" xfId="2" applyFont="1" applyFill="1" applyBorder="1" applyAlignment="1" applyProtection="1">
      <alignment horizontal="center" vertical="center" wrapText="1"/>
      <protection hidden="1"/>
    </xf>
    <xf numFmtId="10" fontId="2" fillId="0" borderId="0" xfId="0" applyNumberFormat="1" applyFont="1" applyFill="1" applyBorder="1" applyAlignment="1" applyProtection="1">
      <alignment horizontal="center" vertical="center"/>
      <protection hidden="1"/>
    </xf>
    <xf numFmtId="10" fontId="16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Fill="1" applyBorder="1" applyAlignment="1" applyProtection="1">
      <alignment horizontal="center" vertical="center"/>
      <protection hidden="1"/>
    </xf>
    <xf numFmtId="10" fontId="1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2" borderId="4" xfId="0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Fill="1" applyBorder="1" applyAlignment="1" applyProtection="1">
      <alignment vertical="center" textRotation="90" wrapText="1"/>
      <protection locked="0"/>
    </xf>
    <xf numFmtId="0" fontId="11" fillId="0" borderId="11" xfId="0" applyFont="1" applyFill="1" applyBorder="1" applyAlignment="1" applyProtection="1">
      <alignment vertical="center" textRotation="90" wrapText="1"/>
      <protection locked="0"/>
    </xf>
    <xf numFmtId="0" fontId="11" fillId="2" borderId="4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wrapText="1"/>
      <protection locked="0"/>
    </xf>
    <xf numFmtId="0" fontId="13" fillId="0" borderId="0" xfId="2" applyFont="1" applyFill="1" applyBorder="1" applyAlignment="1" applyProtection="1">
      <alignment vertical="center" wrapText="1"/>
      <protection locked="0"/>
    </xf>
    <xf numFmtId="0" fontId="4" fillId="0" borderId="12" xfId="1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center"/>
    </xf>
    <xf numFmtId="0" fontId="14" fillId="0" borderId="14" xfId="0" applyFont="1" applyFill="1" applyBorder="1" applyAlignment="1">
      <alignment vertical="center"/>
    </xf>
    <xf numFmtId="14" fontId="4" fillId="0" borderId="12" xfId="0" applyNumberFormat="1" applyFont="1" applyFill="1" applyBorder="1" applyAlignment="1">
      <alignment horizontal="center" vertical="center"/>
    </xf>
    <xf numFmtId="164" fontId="4" fillId="0" borderId="14" xfId="4" quotePrefix="1" applyNumberFormat="1" applyFont="1" applyBorder="1" applyAlignment="1" applyProtection="1">
      <alignment horizontal="center" vertical="center"/>
      <protection locked="0"/>
    </xf>
    <xf numFmtId="0" fontId="4" fillId="0" borderId="14" xfId="4" quotePrefix="1" applyFont="1" applyBorder="1" applyAlignment="1" applyProtection="1">
      <alignment horizontal="center" vertical="center"/>
      <protection locked="0"/>
    </xf>
    <xf numFmtId="165" fontId="4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9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2" xfId="0" applyFont="1" applyFill="1" applyBorder="1" applyAlignment="1" applyProtection="1">
      <alignment horizontal="center"/>
      <protection hidden="1"/>
    </xf>
    <xf numFmtId="0" fontId="4" fillId="0" borderId="15" xfId="0" applyFont="1" applyFill="1" applyBorder="1" applyAlignment="1" applyProtection="1">
      <alignment horizontal="center" vertical="center"/>
      <protection hidden="1"/>
    </xf>
    <xf numFmtId="0" fontId="2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15" xfId="1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0" fontId="14" fillId="0" borderId="17" xfId="0" applyFont="1" applyFill="1" applyBorder="1" applyAlignment="1">
      <alignment vertical="center"/>
    </xf>
    <xf numFmtId="14" fontId="4" fillId="0" borderId="15" xfId="0" applyNumberFormat="1" applyFont="1" applyFill="1" applyBorder="1" applyAlignment="1">
      <alignment horizontal="center" vertical="center"/>
    </xf>
    <xf numFmtId="164" fontId="4" fillId="0" borderId="17" xfId="4" quotePrefix="1" applyNumberFormat="1" applyFont="1" applyBorder="1" applyAlignment="1" applyProtection="1">
      <alignment horizontal="center" vertical="center"/>
      <protection locked="0"/>
    </xf>
    <xf numFmtId="0" fontId="4" fillId="0" borderId="17" xfId="4" quotePrefix="1" applyFont="1" applyBorder="1" applyAlignment="1" applyProtection="1">
      <alignment horizontal="center" vertical="center"/>
      <protection locked="0"/>
    </xf>
    <xf numFmtId="165" fontId="19" fillId="0" borderId="15" xfId="0" applyNumberFormat="1" applyFont="1" applyFill="1" applyBorder="1" applyAlignment="1" applyProtection="1">
      <alignment horizontal="center" vertical="center"/>
      <protection hidden="1"/>
    </xf>
    <xf numFmtId="0" fontId="4" fillId="0" borderId="15" xfId="0" applyFont="1" applyFill="1" applyBorder="1" applyAlignment="1" applyProtection="1">
      <alignment horizontal="center"/>
      <protection hidden="1"/>
    </xf>
    <xf numFmtId="165" fontId="4" fillId="0" borderId="15" xfId="0" quotePrefix="1" applyNumberFormat="1" applyFont="1" applyFill="1" applyBorder="1" applyAlignment="1" applyProtection="1">
      <alignment horizontal="center"/>
      <protection hidden="1"/>
    </xf>
    <xf numFmtId="0" fontId="4" fillId="0" borderId="17" xfId="4" applyFont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10" fontId="2" fillId="0" borderId="0" xfId="0" applyNumberFormat="1" applyFont="1" applyFill="1" applyBorder="1" applyAlignment="1" applyProtection="1">
      <alignment horizontal="center" vertical="center"/>
      <protection locked="0"/>
    </xf>
    <xf numFmtId="10" fontId="16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1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Protection="1">
      <protection locked="0"/>
    </xf>
    <xf numFmtId="0" fontId="6" fillId="0" borderId="0" xfId="1" applyFont="1" applyFill="1" applyBorder="1" applyAlignment="1" applyProtection="1">
      <alignment horizontal="center"/>
      <protection locked="0"/>
    </xf>
    <xf numFmtId="0" fontId="6" fillId="0" borderId="0" xfId="5" applyFont="1" applyFill="1" applyBorder="1" applyAlignment="1" applyProtection="1">
      <alignment horizontal="left" vertical="center"/>
      <protection locked="0"/>
    </xf>
    <xf numFmtId="0" fontId="6" fillId="0" borderId="0" xfId="5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wrapText="1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0" fontId="22" fillId="0" borderId="0" xfId="5" quotePrefix="1" applyFont="1" applyFill="1" applyBorder="1" applyAlignment="1" applyProtection="1">
      <alignment vertical="center"/>
      <protection locked="0"/>
    </xf>
    <xf numFmtId="0" fontId="22" fillId="0" borderId="0" xfId="5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5" quotePrefix="1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locked="0"/>
    </xf>
    <xf numFmtId="165" fontId="4" fillId="0" borderId="15" xfId="0" quotePrefix="1" applyNumberFormat="1" applyFont="1" applyFill="1" applyBorder="1" applyAlignment="1" applyProtection="1">
      <alignment horizontal="center" vertical="center"/>
      <protection locked="0"/>
    </xf>
    <xf numFmtId="164" fontId="4" fillId="0" borderId="12" xfId="4" quotePrefix="1" applyNumberFormat="1" applyFont="1" applyBorder="1" applyAlignment="1" applyProtection="1">
      <alignment horizontal="center" vertical="center"/>
      <protection locked="0"/>
    </xf>
    <xf numFmtId="164" fontId="4" fillId="0" borderId="15" xfId="4" quotePrefix="1" applyNumberFormat="1" applyFont="1" applyBorder="1" applyAlignment="1" applyProtection="1">
      <alignment horizontal="center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hidden="1"/>
    </xf>
    <xf numFmtId="0" fontId="4" fillId="0" borderId="17" xfId="4" quotePrefix="1" applyNumberFormat="1" applyFont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7" fillId="0" borderId="0" xfId="1" applyFont="1" applyFill="1" applyAlignment="1" applyProtection="1">
      <alignment horizontal="center"/>
      <protection locked="0"/>
    </xf>
    <xf numFmtId="0" fontId="14" fillId="0" borderId="4" xfId="0" applyFont="1" applyFill="1" applyBorder="1" applyAlignment="1" applyProtection="1">
      <alignment horizontal="center" vertical="center" textRotation="90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1" fillId="0" borderId="0" xfId="1" applyFont="1" applyFill="1" applyAlignment="1" applyProtection="1">
      <alignment horizontal="right" vertical="center"/>
      <protection locked="0"/>
    </xf>
    <xf numFmtId="0" fontId="5" fillId="0" borderId="0" xfId="1" applyFont="1" applyFill="1" applyAlignment="1" applyProtection="1">
      <alignment horizontal="lef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2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0" xfId="5" quotePrefix="1" applyFont="1" applyFill="1" applyBorder="1" applyAlignment="1" applyProtection="1">
      <alignment horizontal="right" vertical="center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righ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Fill="1" applyBorder="1" applyAlignment="1" applyProtection="1">
      <alignment horizontal="center" vertical="center" wrapText="1"/>
      <protection locked="0"/>
    </xf>
    <xf numFmtId="0" fontId="14" fillId="0" borderId="9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14" fillId="0" borderId="0" xfId="1" applyFont="1" applyFill="1" applyBorder="1" applyAlignment="1" applyProtection="1">
      <alignment horizontal="left"/>
      <protection locked="0"/>
    </xf>
  </cellXfs>
  <cellStyles count="8">
    <cellStyle name="Hyperlink" xfId="3" builtinId="8"/>
    <cellStyle name="Normal" xfId="0" builtinId="0"/>
    <cellStyle name="Normal 4" xfId="6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7"/>
  </cellStyles>
  <dxfs count="91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topLeftCell="B1" workbookViewId="0">
      <pane ySplit="2" topLeftCell="A3" activePane="bottomLeft" state="frozen"/>
      <selection activeCell="B1" sqref="A1:XFD1048576"/>
      <selection pane="bottomLeft" activeCell="D3" sqref="D3:O3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.75" style="1" customWidth="1"/>
    <col min="5" max="5" width="11" style="1" customWidth="1"/>
    <col min="6" max="6" width="9.375" style="1" hidden="1" customWidth="1"/>
    <col min="7" max="7" width="12.62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1.875" style="1" customWidth="1"/>
    <col min="21" max="21" width="8" style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2221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96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108" t="s">
        <v>46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90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2210</v>
      </c>
      <c r="Q3" s="106"/>
      <c r="R3" s="106"/>
      <c r="S3" s="106"/>
      <c r="T3" s="106"/>
      <c r="U3" s="106"/>
      <c r="V3" s="95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4" t="s">
        <v>11</v>
      </c>
      <c r="C4" s="114"/>
      <c r="D4" s="10">
        <v>3</v>
      </c>
      <c r="G4" s="115" t="s">
        <v>2212</v>
      </c>
      <c r="H4" s="115"/>
      <c r="I4" s="115"/>
      <c r="J4" s="115"/>
      <c r="K4" s="115"/>
      <c r="L4" s="115"/>
      <c r="M4" s="115"/>
      <c r="N4" s="115"/>
      <c r="O4" s="115"/>
      <c r="P4" s="115" t="s">
        <v>500</v>
      </c>
      <c r="Q4" s="115"/>
      <c r="R4" s="115"/>
      <c r="S4" s="115"/>
      <c r="T4" s="115"/>
      <c r="U4" s="115"/>
      <c r="V4" s="94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09" t="s">
        <v>12</v>
      </c>
      <c r="C6" s="116" t="s">
        <v>13</v>
      </c>
      <c r="D6" s="118" t="s">
        <v>14</v>
      </c>
      <c r="E6" s="119"/>
      <c r="F6" s="109" t="s">
        <v>15</v>
      </c>
      <c r="G6" s="109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2" t="s">
        <v>21</v>
      </c>
      <c r="N6" s="123"/>
      <c r="O6" s="103" t="s">
        <v>22</v>
      </c>
      <c r="P6" s="103" t="s">
        <v>23</v>
      </c>
      <c r="Q6" s="109" t="s">
        <v>24</v>
      </c>
      <c r="R6" s="103" t="s">
        <v>25</v>
      </c>
      <c r="S6" s="109" t="s">
        <v>26</v>
      </c>
      <c r="T6" s="109" t="s">
        <v>27</v>
      </c>
      <c r="U6" s="109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7"/>
      <c r="D7" s="120"/>
      <c r="E7" s="121"/>
      <c r="F7" s="111"/>
      <c r="G7" s="111"/>
      <c r="H7" s="102"/>
      <c r="I7" s="102"/>
      <c r="J7" s="102"/>
      <c r="K7" s="102"/>
      <c r="L7" s="103"/>
      <c r="M7" s="92" t="s">
        <v>33</v>
      </c>
      <c r="N7" s="92" t="s">
        <v>34</v>
      </c>
      <c r="O7" s="103"/>
      <c r="P7" s="103"/>
      <c r="Q7" s="110"/>
      <c r="R7" s="103"/>
      <c r="S7" s="111"/>
      <c r="T7" s="110"/>
      <c r="U7" s="110"/>
      <c r="V7" s="88"/>
      <c r="X7" s="17"/>
      <c r="Y7" s="18" t="str">
        <f>+D3</f>
        <v>Cấu trúc dữ liệu và giải thuật</v>
      </c>
      <c r="Z7" s="19" t="str">
        <f>+P3</f>
        <v>Nhóm: E16-003_15</v>
      </c>
      <c r="AA7" s="20">
        <f>+$AJ$7+$AL$7+$AH$7</f>
        <v>35</v>
      </c>
      <c r="AB7" s="7">
        <f>COUNTIF($S$8:$S$61,"Khiển trách")</f>
        <v>0</v>
      </c>
      <c r="AC7" s="7">
        <f>COUNTIF($S$8:$S$61,"Cảnh cáo")</f>
        <v>0</v>
      </c>
      <c r="AD7" s="7">
        <f>COUNTIF($S$8:$S$61,"Đình chỉ thi")</f>
        <v>0</v>
      </c>
      <c r="AE7" s="21">
        <f>+($AB$7+$AC$7+$AD$7)/$AA$7*100%</f>
        <v>0</v>
      </c>
      <c r="AF7" s="7">
        <f>SUM(COUNTIF($S$8:$S$59,"Vắng"),COUNTIF($S$8:$S$59,"Vắng có phép"))</f>
        <v>0</v>
      </c>
      <c r="AG7" s="22">
        <f>+$AF$7/$AA$7</f>
        <v>0</v>
      </c>
      <c r="AH7" s="23">
        <f>COUNTIF($X$8:$X$59,"Thi lại")</f>
        <v>1</v>
      </c>
      <c r="AI7" s="22">
        <f>+$AH$7/$AA$7</f>
        <v>2.8571428571428571E-2</v>
      </c>
      <c r="AJ7" s="23">
        <f>COUNTIF($X$8:$X$60,"Học lại")</f>
        <v>15</v>
      </c>
      <c r="AK7" s="22">
        <f>+$AJ$7/$AA$7</f>
        <v>0.42857142857142855</v>
      </c>
      <c r="AL7" s="7">
        <f>COUNTIF($X$9:$X$60,"Đạt")</f>
        <v>19</v>
      </c>
      <c r="AM7" s="21">
        <f>+$AL$7/$AA$7</f>
        <v>0.54285714285714282</v>
      </c>
      <c r="AN7" s="24"/>
    </row>
    <row r="8" spans="2:40" ht="14.25" customHeight="1" x14ac:dyDescent="0.25">
      <c r="B8" s="122" t="s">
        <v>35</v>
      </c>
      <c r="C8" s="124"/>
      <c r="D8" s="124"/>
      <c r="E8" s="124"/>
      <c r="F8" s="124"/>
      <c r="G8" s="123"/>
      <c r="H8" s="25">
        <v>10</v>
      </c>
      <c r="I8" s="25">
        <v>20</v>
      </c>
      <c r="J8" s="83">
        <v>10</v>
      </c>
      <c r="K8" s="25"/>
      <c r="L8" s="26"/>
      <c r="M8" s="27"/>
      <c r="N8" s="27"/>
      <c r="O8" s="27"/>
      <c r="P8" s="28">
        <f>100-(H8+I8+J8+K8)</f>
        <v>60</v>
      </c>
      <c r="Q8" s="111"/>
      <c r="R8" s="29"/>
      <c r="S8" s="29"/>
      <c r="T8" s="111"/>
      <c r="U8" s="111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26.25" customHeight="1" x14ac:dyDescent="0.25">
      <c r="B9" s="31">
        <v>1</v>
      </c>
      <c r="C9" s="32" t="s">
        <v>2149</v>
      </c>
      <c r="D9" s="33" t="s">
        <v>2150</v>
      </c>
      <c r="E9" s="34" t="s">
        <v>680</v>
      </c>
      <c r="F9" s="35" t="s">
        <v>2151</v>
      </c>
      <c r="G9" s="32" t="s">
        <v>2152</v>
      </c>
      <c r="H9" s="81">
        <v>5</v>
      </c>
      <c r="I9" s="36">
        <v>5</v>
      </c>
      <c r="J9" s="36">
        <v>5</v>
      </c>
      <c r="K9" s="36" t="s">
        <v>36</v>
      </c>
      <c r="L9" s="37"/>
      <c r="M9" s="37"/>
      <c r="N9" s="37"/>
      <c r="O9" s="37"/>
      <c r="P9" s="38">
        <v>0</v>
      </c>
      <c r="Q9" s="39">
        <f t="shared" ref="Q9:Q43" si="0">ROUND(SUMPRODUCT(H9:P9,$H$8:$P$8)/100,1)</f>
        <v>2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F</v>
      </c>
      <c r="S9" s="40" t="str">
        <f t="shared" ref="S9:S43" si="1">IF($Q9&lt;4,"Kém",IF(AND($Q9&gt;=4,$Q9&lt;=5.4),"Trung bình yếu",IF(AND($Q9&gt;=5.5,$Q9&lt;=6.9),"Trung bình",IF(AND($Q9&gt;=7,$Q9&lt;=8.4),"Khá",IF(AND($Q9&gt;=8.5,$Q9&lt;=10),"Giỏi","")))))</f>
        <v>Kém</v>
      </c>
      <c r="T9" s="41" t="s">
        <v>2222</v>
      </c>
      <c r="U9" s="97" t="s">
        <v>2214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Học lại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26.25" customHeight="1" x14ac:dyDescent="0.25">
      <c r="B10" s="44">
        <v>2</v>
      </c>
      <c r="C10" s="45" t="s">
        <v>2153</v>
      </c>
      <c r="D10" s="46" t="s">
        <v>861</v>
      </c>
      <c r="E10" s="47" t="s">
        <v>680</v>
      </c>
      <c r="F10" s="48" t="s">
        <v>2154</v>
      </c>
      <c r="G10" s="45" t="s">
        <v>2152</v>
      </c>
      <c r="H10" s="82">
        <v>8</v>
      </c>
      <c r="I10" s="49">
        <v>8</v>
      </c>
      <c r="J10" s="49">
        <v>8</v>
      </c>
      <c r="K10" s="49" t="s">
        <v>36</v>
      </c>
      <c r="L10" s="50"/>
      <c r="M10" s="50"/>
      <c r="N10" s="50"/>
      <c r="O10" s="50"/>
      <c r="P10" s="80">
        <v>8</v>
      </c>
      <c r="Q10" s="51">
        <f t="shared" si="0"/>
        <v>8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B+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2214</v>
      </c>
      <c r="V10" s="71"/>
      <c r="W10" s="4"/>
      <c r="X10" s="43" t="str">
        <f t="shared" ref="X10:X43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26.25" customHeight="1" x14ac:dyDescent="0.25">
      <c r="B11" s="44">
        <v>3</v>
      </c>
      <c r="C11" s="45" t="s">
        <v>2155</v>
      </c>
      <c r="D11" s="46" t="s">
        <v>2156</v>
      </c>
      <c r="E11" s="47" t="s">
        <v>680</v>
      </c>
      <c r="F11" s="48" t="s">
        <v>341</v>
      </c>
      <c r="G11" s="45" t="s">
        <v>2152</v>
      </c>
      <c r="H11" s="82">
        <v>5</v>
      </c>
      <c r="I11" s="49">
        <v>5</v>
      </c>
      <c r="J11" s="49">
        <v>5</v>
      </c>
      <c r="K11" s="49" t="s">
        <v>36</v>
      </c>
      <c r="L11" s="54"/>
      <c r="M11" s="54"/>
      <c r="N11" s="54"/>
      <c r="O11" s="54"/>
      <c r="P11" s="80">
        <v>2</v>
      </c>
      <c r="Q11" s="51">
        <f t="shared" si="0"/>
        <v>3.2</v>
      </c>
      <c r="R11" s="52" t="str">
        <f t="shared" ref="R11:R43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F</v>
      </c>
      <c r="S11" s="53" t="str">
        <f t="shared" si="1"/>
        <v>Kém</v>
      </c>
      <c r="T11" s="41" t="str">
        <f t="shared" ref="T11:T42" si="4">+IF(OR($H11=0,$I11=0,$J11=0,$K11=0),"Không đủ ĐKDT",IF(AND(P11=0,Q11&gt;=4),"Không đạt",""))</f>
        <v/>
      </c>
      <c r="U11" s="41" t="s">
        <v>2214</v>
      </c>
      <c r="V11" s="71"/>
      <c r="W11" s="4"/>
      <c r="X11" s="43" t="str">
        <f t="shared" si="2"/>
        <v>Học lại</v>
      </c>
      <c r="Y11" s="43"/>
      <c r="Z11" s="55"/>
      <c r="AA11" s="55"/>
      <c r="AB11" s="93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26.25" customHeight="1" x14ac:dyDescent="0.25">
      <c r="B12" s="44">
        <v>4</v>
      </c>
      <c r="C12" s="45" t="s">
        <v>2157</v>
      </c>
      <c r="D12" s="46" t="s">
        <v>295</v>
      </c>
      <c r="E12" s="47" t="s">
        <v>56</v>
      </c>
      <c r="F12" s="48" t="s">
        <v>1436</v>
      </c>
      <c r="G12" s="45" t="s">
        <v>2152</v>
      </c>
      <c r="H12" s="82">
        <v>8</v>
      </c>
      <c r="I12" s="49">
        <v>8</v>
      </c>
      <c r="J12" s="49">
        <v>8</v>
      </c>
      <c r="K12" s="49" t="s">
        <v>36</v>
      </c>
      <c r="L12" s="54"/>
      <c r="M12" s="54"/>
      <c r="N12" s="54"/>
      <c r="O12" s="54"/>
      <c r="P12" s="80">
        <v>8</v>
      </c>
      <c r="Q12" s="51">
        <f t="shared" si="0"/>
        <v>8</v>
      </c>
      <c r="R12" s="52" t="str">
        <f t="shared" si="3"/>
        <v>B+</v>
      </c>
      <c r="S12" s="53" t="str">
        <f t="shared" si="1"/>
        <v>Khá</v>
      </c>
      <c r="T12" s="41" t="str">
        <f t="shared" si="4"/>
        <v/>
      </c>
      <c r="U12" s="41" t="s">
        <v>2214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26.25" customHeight="1" x14ac:dyDescent="0.25">
      <c r="B13" s="44">
        <v>5</v>
      </c>
      <c r="C13" s="45" t="s">
        <v>2158</v>
      </c>
      <c r="D13" s="46" t="s">
        <v>286</v>
      </c>
      <c r="E13" s="47" t="s">
        <v>1694</v>
      </c>
      <c r="F13" s="48" t="s">
        <v>2104</v>
      </c>
      <c r="G13" s="45" t="s">
        <v>2152</v>
      </c>
      <c r="H13" s="82">
        <v>7</v>
      </c>
      <c r="I13" s="49">
        <v>7</v>
      </c>
      <c r="J13" s="49">
        <v>7</v>
      </c>
      <c r="K13" s="49" t="s">
        <v>36</v>
      </c>
      <c r="L13" s="54"/>
      <c r="M13" s="54"/>
      <c r="N13" s="54"/>
      <c r="O13" s="54"/>
      <c r="P13" s="80">
        <v>7</v>
      </c>
      <c r="Q13" s="51">
        <f t="shared" si="0"/>
        <v>7</v>
      </c>
      <c r="R13" s="52" t="str">
        <f t="shared" si="3"/>
        <v>B</v>
      </c>
      <c r="S13" s="53" t="str">
        <f t="shared" si="1"/>
        <v>Khá</v>
      </c>
      <c r="T13" s="41" t="str">
        <f t="shared" si="4"/>
        <v/>
      </c>
      <c r="U13" s="41" t="s">
        <v>2214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26.25" customHeight="1" x14ac:dyDescent="0.25">
      <c r="B14" s="44">
        <v>6</v>
      </c>
      <c r="C14" s="45" t="s">
        <v>2159</v>
      </c>
      <c r="D14" s="46" t="s">
        <v>1784</v>
      </c>
      <c r="E14" s="47" t="s">
        <v>321</v>
      </c>
      <c r="F14" s="48" t="s">
        <v>1934</v>
      </c>
      <c r="G14" s="45" t="s">
        <v>2152</v>
      </c>
      <c r="H14" s="82">
        <v>5</v>
      </c>
      <c r="I14" s="49">
        <v>5</v>
      </c>
      <c r="J14" s="49">
        <v>5</v>
      </c>
      <c r="K14" s="49" t="s">
        <v>36</v>
      </c>
      <c r="L14" s="54"/>
      <c r="M14" s="54"/>
      <c r="N14" s="54"/>
      <c r="O14" s="54"/>
      <c r="P14" s="80">
        <v>0</v>
      </c>
      <c r="Q14" s="51">
        <f t="shared" si="0"/>
        <v>2</v>
      </c>
      <c r="R14" s="52" t="str">
        <f t="shared" si="3"/>
        <v>F</v>
      </c>
      <c r="S14" s="53" t="str">
        <f t="shared" si="1"/>
        <v>Kém</v>
      </c>
      <c r="T14" s="41" t="s">
        <v>2220</v>
      </c>
      <c r="U14" s="41" t="s">
        <v>2214</v>
      </c>
      <c r="V14" s="71"/>
      <c r="W14" s="4"/>
      <c r="X14" s="43" t="str">
        <f t="shared" si="2"/>
        <v>Thi lại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26.25" customHeight="1" x14ac:dyDescent="0.25">
      <c r="B15" s="44">
        <v>7</v>
      </c>
      <c r="C15" s="45" t="s">
        <v>2160</v>
      </c>
      <c r="D15" s="46" t="s">
        <v>2161</v>
      </c>
      <c r="E15" s="47" t="s">
        <v>328</v>
      </c>
      <c r="F15" s="48" t="s">
        <v>684</v>
      </c>
      <c r="G15" s="45" t="s">
        <v>2152</v>
      </c>
      <c r="H15" s="82">
        <v>9</v>
      </c>
      <c r="I15" s="49">
        <v>9</v>
      </c>
      <c r="J15" s="49">
        <v>9</v>
      </c>
      <c r="K15" s="49" t="s">
        <v>36</v>
      </c>
      <c r="L15" s="54"/>
      <c r="M15" s="54"/>
      <c r="N15" s="54"/>
      <c r="O15" s="54"/>
      <c r="P15" s="80">
        <v>9</v>
      </c>
      <c r="Q15" s="51">
        <f t="shared" si="0"/>
        <v>9</v>
      </c>
      <c r="R15" s="52" t="str">
        <f t="shared" si="3"/>
        <v>A+</v>
      </c>
      <c r="S15" s="53" t="str">
        <f t="shared" si="1"/>
        <v>Giỏi</v>
      </c>
      <c r="T15" s="41" t="str">
        <f t="shared" si="4"/>
        <v/>
      </c>
      <c r="U15" s="41" t="s">
        <v>2214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26.25" customHeight="1" x14ac:dyDescent="0.25">
      <c r="B16" s="44">
        <v>8</v>
      </c>
      <c r="C16" s="45" t="s">
        <v>2162</v>
      </c>
      <c r="D16" s="46" t="s">
        <v>206</v>
      </c>
      <c r="E16" s="47" t="s">
        <v>328</v>
      </c>
      <c r="F16" s="48" t="s">
        <v>1525</v>
      </c>
      <c r="G16" s="45" t="s">
        <v>2152</v>
      </c>
      <c r="H16" s="82">
        <v>5</v>
      </c>
      <c r="I16" s="49">
        <v>5</v>
      </c>
      <c r="J16" s="49">
        <v>5</v>
      </c>
      <c r="K16" s="49" t="s">
        <v>36</v>
      </c>
      <c r="L16" s="54"/>
      <c r="M16" s="54"/>
      <c r="N16" s="54"/>
      <c r="O16" s="54"/>
      <c r="P16" s="80">
        <v>2</v>
      </c>
      <c r="Q16" s="51">
        <f t="shared" si="0"/>
        <v>3.2</v>
      </c>
      <c r="R16" s="52" t="str">
        <f t="shared" si="3"/>
        <v>F</v>
      </c>
      <c r="S16" s="53" t="str">
        <f t="shared" si="1"/>
        <v>Kém</v>
      </c>
      <c r="T16" s="41" t="str">
        <f t="shared" si="4"/>
        <v/>
      </c>
      <c r="U16" s="41" t="s">
        <v>2214</v>
      </c>
      <c r="V16" s="71"/>
      <c r="W16" s="4"/>
      <c r="X16" s="43" t="str">
        <f t="shared" si="2"/>
        <v>Học lại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26.25" customHeight="1" x14ac:dyDescent="0.25">
      <c r="B17" s="44">
        <v>9</v>
      </c>
      <c r="C17" s="45" t="s">
        <v>2163</v>
      </c>
      <c r="D17" s="46" t="s">
        <v>2164</v>
      </c>
      <c r="E17" s="47" t="s">
        <v>84</v>
      </c>
      <c r="F17" s="48" t="s">
        <v>2165</v>
      </c>
      <c r="G17" s="45" t="s">
        <v>2152</v>
      </c>
      <c r="H17" s="82">
        <v>7</v>
      </c>
      <c r="I17" s="49">
        <v>7</v>
      </c>
      <c r="J17" s="49">
        <v>7</v>
      </c>
      <c r="K17" s="49" t="s">
        <v>36</v>
      </c>
      <c r="L17" s="54"/>
      <c r="M17" s="54"/>
      <c r="N17" s="54"/>
      <c r="O17" s="54"/>
      <c r="P17" s="80">
        <v>7</v>
      </c>
      <c r="Q17" s="51">
        <f t="shared" si="0"/>
        <v>7</v>
      </c>
      <c r="R17" s="52" t="str">
        <f t="shared" si="3"/>
        <v>B</v>
      </c>
      <c r="S17" s="53" t="str">
        <f t="shared" si="1"/>
        <v>Khá</v>
      </c>
      <c r="T17" s="41" t="str">
        <f t="shared" si="4"/>
        <v/>
      </c>
      <c r="U17" s="41" t="s">
        <v>2214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26.25" customHeight="1" x14ac:dyDescent="0.25">
      <c r="B18" s="44">
        <v>10</v>
      </c>
      <c r="C18" s="45" t="s">
        <v>2166</v>
      </c>
      <c r="D18" s="46" t="s">
        <v>220</v>
      </c>
      <c r="E18" s="47" t="s">
        <v>93</v>
      </c>
      <c r="F18" s="48" t="s">
        <v>1388</v>
      </c>
      <c r="G18" s="45" t="s">
        <v>2152</v>
      </c>
      <c r="H18" s="82">
        <v>5</v>
      </c>
      <c r="I18" s="49">
        <v>5</v>
      </c>
      <c r="J18" s="49">
        <v>5</v>
      </c>
      <c r="K18" s="49" t="s">
        <v>36</v>
      </c>
      <c r="L18" s="54"/>
      <c r="M18" s="54"/>
      <c r="N18" s="54"/>
      <c r="O18" s="54"/>
      <c r="P18" s="80">
        <v>0</v>
      </c>
      <c r="Q18" s="51">
        <f t="shared" si="0"/>
        <v>2</v>
      </c>
      <c r="R18" s="52" t="str">
        <f t="shared" si="3"/>
        <v>F</v>
      </c>
      <c r="S18" s="53" t="str">
        <f t="shared" si="1"/>
        <v>Kém</v>
      </c>
      <c r="T18" s="41" t="s">
        <v>2222</v>
      </c>
      <c r="U18" s="41" t="s">
        <v>2214</v>
      </c>
      <c r="V18" s="71"/>
      <c r="W18" s="4"/>
      <c r="X18" s="43" t="str">
        <f t="shared" si="2"/>
        <v>Học lại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26.25" customHeight="1" x14ac:dyDescent="0.25">
      <c r="B19" s="44">
        <v>11</v>
      </c>
      <c r="C19" s="45" t="s">
        <v>2167</v>
      </c>
      <c r="D19" s="46" t="s">
        <v>1605</v>
      </c>
      <c r="E19" s="47" t="s">
        <v>105</v>
      </c>
      <c r="F19" s="48" t="s">
        <v>1795</v>
      </c>
      <c r="G19" s="45" t="s">
        <v>2168</v>
      </c>
      <c r="H19" s="82">
        <v>6</v>
      </c>
      <c r="I19" s="49">
        <v>6</v>
      </c>
      <c r="J19" s="49">
        <v>6</v>
      </c>
      <c r="K19" s="49" t="s">
        <v>36</v>
      </c>
      <c r="L19" s="54"/>
      <c r="M19" s="54"/>
      <c r="N19" s="54"/>
      <c r="O19" s="54"/>
      <c r="P19" s="80">
        <v>6</v>
      </c>
      <c r="Q19" s="51">
        <f t="shared" si="0"/>
        <v>6</v>
      </c>
      <c r="R19" s="52" t="str">
        <f t="shared" si="3"/>
        <v>C</v>
      </c>
      <c r="S19" s="53" t="str">
        <f t="shared" si="1"/>
        <v>Trung bình</v>
      </c>
      <c r="T19" s="41" t="str">
        <f t="shared" si="4"/>
        <v/>
      </c>
      <c r="U19" s="41" t="s">
        <v>2214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26.25" customHeight="1" x14ac:dyDescent="0.25">
      <c r="B20" s="44">
        <v>12</v>
      </c>
      <c r="C20" s="45" t="s">
        <v>2169</v>
      </c>
      <c r="D20" s="46" t="s">
        <v>2170</v>
      </c>
      <c r="E20" s="47" t="s">
        <v>355</v>
      </c>
      <c r="F20" s="48" t="s">
        <v>2171</v>
      </c>
      <c r="G20" s="45" t="s">
        <v>2152</v>
      </c>
      <c r="H20" s="82">
        <v>5</v>
      </c>
      <c r="I20" s="49">
        <v>5</v>
      </c>
      <c r="J20" s="49">
        <v>5</v>
      </c>
      <c r="K20" s="49" t="s">
        <v>36</v>
      </c>
      <c r="L20" s="54"/>
      <c r="M20" s="54"/>
      <c r="N20" s="54"/>
      <c r="O20" s="54"/>
      <c r="P20" s="80">
        <v>2</v>
      </c>
      <c r="Q20" s="51">
        <f t="shared" si="0"/>
        <v>3.2</v>
      </c>
      <c r="R20" s="52" t="str">
        <f t="shared" si="3"/>
        <v>F</v>
      </c>
      <c r="S20" s="53" t="str">
        <f t="shared" si="1"/>
        <v>Kém</v>
      </c>
      <c r="T20" s="41" t="str">
        <f t="shared" si="4"/>
        <v/>
      </c>
      <c r="U20" s="41" t="s">
        <v>2214</v>
      </c>
      <c r="V20" s="71"/>
      <c r="W20" s="4"/>
      <c r="X20" s="43" t="str">
        <f t="shared" si="2"/>
        <v>Học lại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26.25" customHeight="1" x14ac:dyDescent="0.25">
      <c r="B21" s="44">
        <v>13</v>
      </c>
      <c r="C21" s="45" t="s">
        <v>2172</v>
      </c>
      <c r="D21" s="46" t="s">
        <v>150</v>
      </c>
      <c r="E21" s="47" t="s">
        <v>2173</v>
      </c>
      <c r="F21" s="48" t="s">
        <v>1287</v>
      </c>
      <c r="G21" s="45" t="s">
        <v>2152</v>
      </c>
      <c r="H21" s="82">
        <v>9</v>
      </c>
      <c r="I21" s="49">
        <v>9</v>
      </c>
      <c r="J21" s="49">
        <v>9</v>
      </c>
      <c r="K21" s="49" t="s">
        <v>36</v>
      </c>
      <c r="L21" s="54"/>
      <c r="M21" s="54"/>
      <c r="N21" s="54"/>
      <c r="O21" s="54"/>
      <c r="P21" s="80">
        <v>9</v>
      </c>
      <c r="Q21" s="51">
        <f t="shared" si="0"/>
        <v>9</v>
      </c>
      <c r="R21" s="52" t="str">
        <f t="shared" si="3"/>
        <v>A+</v>
      </c>
      <c r="S21" s="53" t="str">
        <f t="shared" si="1"/>
        <v>Giỏi</v>
      </c>
      <c r="T21" s="41" t="str">
        <f t="shared" si="4"/>
        <v/>
      </c>
      <c r="U21" s="41" t="s">
        <v>2214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26.25" customHeight="1" x14ac:dyDescent="0.25">
      <c r="B22" s="44">
        <v>14</v>
      </c>
      <c r="C22" s="45" t="s">
        <v>2174</v>
      </c>
      <c r="D22" s="46" t="s">
        <v>2175</v>
      </c>
      <c r="E22" s="47" t="s">
        <v>134</v>
      </c>
      <c r="F22" s="48" t="s">
        <v>1734</v>
      </c>
      <c r="G22" s="45" t="s">
        <v>2152</v>
      </c>
      <c r="H22" s="82">
        <v>5</v>
      </c>
      <c r="I22" s="49">
        <v>5</v>
      </c>
      <c r="J22" s="49">
        <v>5</v>
      </c>
      <c r="K22" s="49" t="s">
        <v>36</v>
      </c>
      <c r="L22" s="54"/>
      <c r="M22" s="54"/>
      <c r="N22" s="54"/>
      <c r="O22" s="54"/>
      <c r="P22" s="80">
        <v>0</v>
      </c>
      <c r="Q22" s="51">
        <f t="shared" si="0"/>
        <v>2</v>
      </c>
      <c r="R22" s="52" t="str">
        <f t="shared" si="3"/>
        <v>F</v>
      </c>
      <c r="S22" s="53" t="str">
        <f t="shared" si="1"/>
        <v>Kém</v>
      </c>
      <c r="T22" s="41" t="s">
        <v>2222</v>
      </c>
      <c r="U22" s="41" t="s">
        <v>2214</v>
      </c>
      <c r="V22" s="71"/>
      <c r="W22" s="4"/>
      <c r="X22" s="43" t="str">
        <f t="shared" si="2"/>
        <v>Học lại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26.25" customHeight="1" x14ac:dyDescent="0.25">
      <c r="B23" s="44">
        <v>15</v>
      </c>
      <c r="C23" s="45" t="s">
        <v>2176</v>
      </c>
      <c r="D23" s="46" t="s">
        <v>298</v>
      </c>
      <c r="E23" s="47" t="s">
        <v>553</v>
      </c>
      <c r="F23" s="48" t="s">
        <v>1052</v>
      </c>
      <c r="G23" s="45" t="s">
        <v>2152</v>
      </c>
      <c r="H23" s="82">
        <v>5</v>
      </c>
      <c r="I23" s="49">
        <v>5</v>
      </c>
      <c r="J23" s="49">
        <v>5</v>
      </c>
      <c r="K23" s="49" t="s">
        <v>36</v>
      </c>
      <c r="L23" s="54"/>
      <c r="M23" s="54"/>
      <c r="N23" s="54"/>
      <c r="O23" s="54"/>
      <c r="P23" s="80">
        <v>0</v>
      </c>
      <c r="Q23" s="51">
        <f t="shared" si="0"/>
        <v>2</v>
      </c>
      <c r="R23" s="52" t="str">
        <f t="shared" si="3"/>
        <v>F</v>
      </c>
      <c r="S23" s="53" t="str">
        <f t="shared" si="1"/>
        <v>Kém</v>
      </c>
      <c r="T23" s="41" t="s">
        <v>2222</v>
      </c>
      <c r="U23" s="41" t="s">
        <v>2214</v>
      </c>
      <c r="V23" s="71"/>
      <c r="W23" s="4"/>
      <c r="X23" s="43" t="str">
        <f t="shared" si="2"/>
        <v>Học lại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26.25" customHeight="1" x14ac:dyDescent="0.25">
      <c r="B24" s="44">
        <v>16</v>
      </c>
      <c r="C24" s="45" t="s">
        <v>2177</v>
      </c>
      <c r="D24" s="46" t="s">
        <v>320</v>
      </c>
      <c r="E24" s="47" t="s">
        <v>553</v>
      </c>
      <c r="F24" s="48" t="s">
        <v>1967</v>
      </c>
      <c r="G24" s="45" t="s">
        <v>2152</v>
      </c>
      <c r="H24" s="82">
        <v>5</v>
      </c>
      <c r="I24" s="49">
        <v>5</v>
      </c>
      <c r="J24" s="49">
        <v>5</v>
      </c>
      <c r="K24" s="49" t="s">
        <v>36</v>
      </c>
      <c r="L24" s="54"/>
      <c r="M24" s="54"/>
      <c r="N24" s="54"/>
      <c r="O24" s="54"/>
      <c r="P24" s="80">
        <v>0</v>
      </c>
      <c r="Q24" s="51">
        <f t="shared" si="0"/>
        <v>2</v>
      </c>
      <c r="R24" s="52" t="str">
        <f t="shared" si="3"/>
        <v>F</v>
      </c>
      <c r="S24" s="53" t="str">
        <f t="shared" si="1"/>
        <v>Kém</v>
      </c>
      <c r="T24" s="41" t="s">
        <v>2222</v>
      </c>
      <c r="U24" s="41" t="s">
        <v>2214</v>
      </c>
      <c r="V24" s="71"/>
      <c r="W24" s="4"/>
      <c r="X24" s="43" t="str">
        <f t="shared" si="2"/>
        <v>Học lại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26.25" customHeight="1" x14ac:dyDescent="0.25">
      <c r="B25" s="44">
        <v>17</v>
      </c>
      <c r="C25" s="45" t="s">
        <v>2178</v>
      </c>
      <c r="D25" s="46" t="s">
        <v>150</v>
      </c>
      <c r="E25" s="47" t="s">
        <v>145</v>
      </c>
      <c r="F25" s="48" t="s">
        <v>146</v>
      </c>
      <c r="G25" s="45" t="s">
        <v>2152</v>
      </c>
      <c r="H25" s="82">
        <v>5</v>
      </c>
      <c r="I25" s="49">
        <v>5</v>
      </c>
      <c r="J25" s="49">
        <v>5</v>
      </c>
      <c r="K25" s="49" t="s">
        <v>36</v>
      </c>
      <c r="L25" s="54"/>
      <c r="M25" s="54"/>
      <c r="N25" s="54"/>
      <c r="O25" s="54"/>
      <c r="P25" s="80">
        <v>0</v>
      </c>
      <c r="Q25" s="51">
        <f t="shared" si="0"/>
        <v>2</v>
      </c>
      <c r="R25" s="52" t="str">
        <f t="shared" si="3"/>
        <v>F</v>
      </c>
      <c r="S25" s="53" t="str">
        <f t="shared" si="1"/>
        <v>Kém</v>
      </c>
      <c r="T25" s="41" t="s">
        <v>2222</v>
      </c>
      <c r="U25" s="41" t="s">
        <v>2214</v>
      </c>
      <c r="V25" s="71"/>
      <c r="W25" s="4"/>
      <c r="X25" s="43" t="str">
        <f t="shared" si="2"/>
        <v>Học lại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26.25" customHeight="1" x14ac:dyDescent="0.25">
      <c r="B26" s="44">
        <v>18</v>
      </c>
      <c r="C26" s="45" t="s">
        <v>2179</v>
      </c>
      <c r="D26" s="46" t="s">
        <v>2180</v>
      </c>
      <c r="E26" s="47" t="s">
        <v>564</v>
      </c>
      <c r="F26" s="48" t="s">
        <v>89</v>
      </c>
      <c r="G26" s="45" t="s">
        <v>2152</v>
      </c>
      <c r="H26" s="82">
        <v>5</v>
      </c>
      <c r="I26" s="49">
        <v>5</v>
      </c>
      <c r="J26" s="49">
        <v>5</v>
      </c>
      <c r="K26" s="49" t="s">
        <v>36</v>
      </c>
      <c r="L26" s="54"/>
      <c r="M26" s="54"/>
      <c r="N26" s="54"/>
      <c r="O26" s="54"/>
      <c r="P26" s="80">
        <v>0</v>
      </c>
      <c r="Q26" s="51">
        <f t="shared" si="0"/>
        <v>2</v>
      </c>
      <c r="R26" s="52" t="str">
        <f t="shared" si="3"/>
        <v>F</v>
      </c>
      <c r="S26" s="53" t="str">
        <f t="shared" si="1"/>
        <v>Kém</v>
      </c>
      <c r="T26" s="41" t="s">
        <v>2222</v>
      </c>
      <c r="U26" s="41" t="s">
        <v>2214</v>
      </c>
      <c r="V26" s="71"/>
      <c r="W26" s="4"/>
      <c r="X26" s="43" t="str">
        <f t="shared" si="2"/>
        <v>Học lại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26.25" customHeight="1" x14ac:dyDescent="0.25">
      <c r="B27" s="44">
        <v>19</v>
      </c>
      <c r="C27" s="45" t="s">
        <v>2181</v>
      </c>
      <c r="D27" s="46" t="s">
        <v>2182</v>
      </c>
      <c r="E27" s="47" t="s">
        <v>1210</v>
      </c>
      <c r="F27" s="48" t="s">
        <v>934</v>
      </c>
      <c r="G27" s="45" t="s">
        <v>2152</v>
      </c>
      <c r="H27" s="82">
        <v>7</v>
      </c>
      <c r="I27" s="49">
        <v>7</v>
      </c>
      <c r="J27" s="49">
        <v>7</v>
      </c>
      <c r="K27" s="49" t="s">
        <v>36</v>
      </c>
      <c r="L27" s="54"/>
      <c r="M27" s="54"/>
      <c r="N27" s="54"/>
      <c r="O27" s="54"/>
      <c r="P27" s="80">
        <v>7</v>
      </c>
      <c r="Q27" s="51">
        <f t="shared" si="0"/>
        <v>7</v>
      </c>
      <c r="R27" s="52" t="str">
        <f t="shared" si="3"/>
        <v>B</v>
      </c>
      <c r="S27" s="53" t="str">
        <f t="shared" si="1"/>
        <v>Khá</v>
      </c>
      <c r="T27" s="41" t="str">
        <f t="shared" si="4"/>
        <v/>
      </c>
      <c r="U27" s="41" t="s">
        <v>2214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26.25" customHeight="1" x14ac:dyDescent="0.25">
      <c r="B28" s="44">
        <v>20</v>
      </c>
      <c r="C28" s="45" t="s">
        <v>2183</v>
      </c>
      <c r="D28" s="46" t="s">
        <v>2184</v>
      </c>
      <c r="E28" s="47" t="s">
        <v>161</v>
      </c>
      <c r="F28" s="48" t="s">
        <v>293</v>
      </c>
      <c r="G28" s="45" t="s">
        <v>2152</v>
      </c>
      <c r="H28" s="82">
        <v>8</v>
      </c>
      <c r="I28" s="49">
        <v>8</v>
      </c>
      <c r="J28" s="49">
        <v>8</v>
      </c>
      <c r="K28" s="49" t="s">
        <v>36</v>
      </c>
      <c r="L28" s="54"/>
      <c r="M28" s="54"/>
      <c r="N28" s="54"/>
      <c r="O28" s="54"/>
      <c r="P28" s="80">
        <v>8</v>
      </c>
      <c r="Q28" s="51">
        <f t="shared" si="0"/>
        <v>8</v>
      </c>
      <c r="R28" s="52" t="str">
        <f t="shared" si="3"/>
        <v>B+</v>
      </c>
      <c r="S28" s="53" t="str">
        <f t="shared" si="1"/>
        <v>Khá</v>
      </c>
      <c r="T28" s="41" t="str">
        <f t="shared" si="4"/>
        <v/>
      </c>
      <c r="U28" s="41" t="s">
        <v>2214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26.25" customHeight="1" x14ac:dyDescent="0.25">
      <c r="B29" s="44">
        <v>21</v>
      </c>
      <c r="C29" s="45" t="s">
        <v>2185</v>
      </c>
      <c r="D29" s="46" t="s">
        <v>2186</v>
      </c>
      <c r="E29" s="47" t="s">
        <v>174</v>
      </c>
      <c r="F29" s="48" t="s">
        <v>677</v>
      </c>
      <c r="G29" s="45" t="s">
        <v>2152</v>
      </c>
      <c r="H29" s="82">
        <v>6</v>
      </c>
      <c r="I29" s="49">
        <v>6</v>
      </c>
      <c r="J29" s="49">
        <v>6</v>
      </c>
      <c r="K29" s="49" t="s">
        <v>36</v>
      </c>
      <c r="L29" s="54"/>
      <c r="M29" s="54"/>
      <c r="N29" s="54"/>
      <c r="O29" s="54"/>
      <c r="P29" s="80">
        <v>6</v>
      </c>
      <c r="Q29" s="51">
        <f t="shared" si="0"/>
        <v>6</v>
      </c>
      <c r="R29" s="52" t="str">
        <f t="shared" si="3"/>
        <v>C</v>
      </c>
      <c r="S29" s="53" t="str">
        <f t="shared" si="1"/>
        <v>Trung bình</v>
      </c>
      <c r="T29" s="41" t="str">
        <f t="shared" si="4"/>
        <v/>
      </c>
      <c r="U29" s="41" t="s">
        <v>2214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26.25" customHeight="1" x14ac:dyDescent="0.25">
      <c r="B30" s="44">
        <v>22</v>
      </c>
      <c r="C30" s="45" t="s">
        <v>2187</v>
      </c>
      <c r="D30" s="46" t="s">
        <v>65</v>
      </c>
      <c r="E30" s="47" t="s">
        <v>582</v>
      </c>
      <c r="F30" s="48" t="s">
        <v>423</v>
      </c>
      <c r="G30" s="45" t="s">
        <v>2152</v>
      </c>
      <c r="H30" s="82">
        <v>5</v>
      </c>
      <c r="I30" s="49">
        <v>5</v>
      </c>
      <c r="J30" s="49">
        <v>5</v>
      </c>
      <c r="K30" s="49" t="s">
        <v>36</v>
      </c>
      <c r="L30" s="54"/>
      <c r="M30" s="54"/>
      <c r="N30" s="54"/>
      <c r="O30" s="54"/>
      <c r="P30" s="80">
        <v>2</v>
      </c>
      <c r="Q30" s="51">
        <f t="shared" si="0"/>
        <v>3.2</v>
      </c>
      <c r="R30" s="52" t="str">
        <f t="shared" si="3"/>
        <v>F</v>
      </c>
      <c r="S30" s="53" t="str">
        <f t="shared" si="1"/>
        <v>Kém</v>
      </c>
      <c r="T30" s="41" t="str">
        <f t="shared" si="4"/>
        <v/>
      </c>
      <c r="U30" s="41" t="s">
        <v>2214</v>
      </c>
      <c r="V30" s="71"/>
      <c r="W30" s="4"/>
      <c r="X30" s="43" t="str">
        <f t="shared" si="2"/>
        <v>Học lại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26.25" customHeight="1" x14ac:dyDescent="0.25">
      <c r="B31" s="44">
        <v>23</v>
      </c>
      <c r="C31" s="45" t="s">
        <v>2188</v>
      </c>
      <c r="D31" s="46" t="s">
        <v>1821</v>
      </c>
      <c r="E31" s="47" t="s">
        <v>600</v>
      </c>
      <c r="F31" s="48" t="s">
        <v>352</v>
      </c>
      <c r="G31" s="45" t="s">
        <v>2152</v>
      </c>
      <c r="H31" s="82">
        <v>6</v>
      </c>
      <c r="I31" s="49">
        <v>6</v>
      </c>
      <c r="J31" s="49">
        <v>6</v>
      </c>
      <c r="K31" s="49" t="s">
        <v>36</v>
      </c>
      <c r="L31" s="54"/>
      <c r="M31" s="54"/>
      <c r="N31" s="54"/>
      <c r="O31" s="54"/>
      <c r="P31" s="80">
        <v>6</v>
      </c>
      <c r="Q31" s="51">
        <f t="shared" si="0"/>
        <v>6</v>
      </c>
      <c r="R31" s="52" t="str">
        <f t="shared" si="3"/>
        <v>C</v>
      </c>
      <c r="S31" s="53" t="str">
        <f t="shared" si="1"/>
        <v>Trung bình</v>
      </c>
      <c r="T31" s="41" t="str">
        <f t="shared" si="4"/>
        <v/>
      </c>
      <c r="U31" s="41" t="s">
        <v>2214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26.25" customHeight="1" x14ac:dyDescent="0.25">
      <c r="B32" s="44">
        <v>24</v>
      </c>
      <c r="C32" s="45" t="s">
        <v>2189</v>
      </c>
      <c r="D32" s="46" t="s">
        <v>2190</v>
      </c>
      <c r="E32" s="47" t="s">
        <v>2191</v>
      </c>
      <c r="F32" s="48" t="s">
        <v>1198</v>
      </c>
      <c r="G32" s="45" t="s">
        <v>2152</v>
      </c>
      <c r="H32" s="82">
        <v>7</v>
      </c>
      <c r="I32" s="49">
        <v>7</v>
      </c>
      <c r="J32" s="49">
        <v>7</v>
      </c>
      <c r="K32" s="49" t="s">
        <v>36</v>
      </c>
      <c r="L32" s="54"/>
      <c r="M32" s="54"/>
      <c r="N32" s="54"/>
      <c r="O32" s="54"/>
      <c r="P32" s="80">
        <v>7</v>
      </c>
      <c r="Q32" s="51">
        <f t="shared" si="0"/>
        <v>7</v>
      </c>
      <c r="R32" s="52" t="str">
        <f t="shared" si="3"/>
        <v>B</v>
      </c>
      <c r="S32" s="53" t="str">
        <f t="shared" si="1"/>
        <v>Khá</v>
      </c>
      <c r="T32" s="41" t="str">
        <f t="shared" si="4"/>
        <v/>
      </c>
      <c r="U32" s="41" t="s">
        <v>2214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1:40" ht="26.25" customHeight="1" x14ac:dyDescent="0.25">
      <c r="B33" s="44">
        <v>25</v>
      </c>
      <c r="C33" s="45" t="s">
        <v>2192</v>
      </c>
      <c r="D33" s="46" t="s">
        <v>242</v>
      </c>
      <c r="E33" s="47" t="s">
        <v>217</v>
      </c>
      <c r="F33" s="48" t="s">
        <v>1473</v>
      </c>
      <c r="G33" s="45" t="s">
        <v>2152</v>
      </c>
      <c r="H33" s="82">
        <v>7</v>
      </c>
      <c r="I33" s="49">
        <v>7</v>
      </c>
      <c r="J33" s="49">
        <v>7</v>
      </c>
      <c r="K33" s="49" t="s">
        <v>36</v>
      </c>
      <c r="L33" s="54"/>
      <c r="M33" s="54"/>
      <c r="N33" s="54"/>
      <c r="O33" s="54"/>
      <c r="P33" s="80">
        <v>7</v>
      </c>
      <c r="Q33" s="51">
        <f t="shared" si="0"/>
        <v>7</v>
      </c>
      <c r="R33" s="52" t="str">
        <f t="shared" si="3"/>
        <v>B</v>
      </c>
      <c r="S33" s="53" t="str">
        <f t="shared" si="1"/>
        <v>Khá</v>
      </c>
      <c r="T33" s="41" t="str">
        <f t="shared" si="4"/>
        <v/>
      </c>
      <c r="U33" s="41" t="s">
        <v>2214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1:40" ht="26.25" customHeight="1" x14ac:dyDescent="0.25">
      <c r="B34" s="44">
        <v>26</v>
      </c>
      <c r="C34" s="45" t="s">
        <v>2193</v>
      </c>
      <c r="D34" s="46" t="s">
        <v>1908</v>
      </c>
      <c r="E34" s="47" t="s">
        <v>436</v>
      </c>
      <c r="F34" s="48" t="s">
        <v>641</v>
      </c>
      <c r="G34" s="45" t="s">
        <v>2152</v>
      </c>
      <c r="H34" s="82">
        <v>8</v>
      </c>
      <c r="I34" s="49">
        <v>8</v>
      </c>
      <c r="J34" s="49">
        <v>8</v>
      </c>
      <c r="K34" s="49" t="s">
        <v>36</v>
      </c>
      <c r="L34" s="54"/>
      <c r="M34" s="54"/>
      <c r="N34" s="54"/>
      <c r="O34" s="54"/>
      <c r="P34" s="80">
        <v>8</v>
      </c>
      <c r="Q34" s="51">
        <f t="shared" si="0"/>
        <v>8</v>
      </c>
      <c r="R34" s="52" t="str">
        <f t="shared" si="3"/>
        <v>B+</v>
      </c>
      <c r="S34" s="53" t="str">
        <f t="shared" si="1"/>
        <v>Khá</v>
      </c>
      <c r="T34" s="41" t="str">
        <f t="shared" si="4"/>
        <v/>
      </c>
      <c r="U34" s="41" t="s">
        <v>2214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1:40" ht="26.25" customHeight="1" x14ac:dyDescent="0.25">
      <c r="B35" s="44">
        <v>27</v>
      </c>
      <c r="C35" s="45" t="s">
        <v>2194</v>
      </c>
      <c r="D35" s="46" t="s">
        <v>2137</v>
      </c>
      <c r="E35" s="47" t="s">
        <v>221</v>
      </c>
      <c r="F35" s="48" t="s">
        <v>509</v>
      </c>
      <c r="G35" s="45" t="s">
        <v>2152</v>
      </c>
      <c r="H35" s="82">
        <v>5</v>
      </c>
      <c r="I35" s="49">
        <v>5</v>
      </c>
      <c r="J35" s="49">
        <v>5</v>
      </c>
      <c r="K35" s="49" t="s">
        <v>36</v>
      </c>
      <c r="L35" s="54"/>
      <c r="M35" s="54"/>
      <c r="N35" s="54"/>
      <c r="O35" s="54"/>
      <c r="P35" s="80">
        <v>2</v>
      </c>
      <c r="Q35" s="51">
        <f t="shared" si="0"/>
        <v>3.2</v>
      </c>
      <c r="R35" s="52" t="str">
        <f t="shared" si="3"/>
        <v>F</v>
      </c>
      <c r="S35" s="53" t="str">
        <f t="shared" si="1"/>
        <v>Kém</v>
      </c>
      <c r="T35" s="41" t="str">
        <f t="shared" si="4"/>
        <v/>
      </c>
      <c r="U35" s="41" t="s">
        <v>2214</v>
      </c>
      <c r="V35" s="71"/>
      <c r="W35" s="4"/>
      <c r="X35" s="43" t="str">
        <f t="shared" si="2"/>
        <v>Học lại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1:40" ht="26.25" customHeight="1" x14ac:dyDescent="0.25">
      <c r="B36" s="44">
        <v>28</v>
      </c>
      <c r="C36" s="45" t="s">
        <v>2195</v>
      </c>
      <c r="D36" s="46" t="s">
        <v>2196</v>
      </c>
      <c r="E36" s="47" t="s">
        <v>232</v>
      </c>
      <c r="F36" s="48" t="s">
        <v>211</v>
      </c>
      <c r="G36" s="45" t="s">
        <v>2152</v>
      </c>
      <c r="H36" s="82">
        <v>6</v>
      </c>
      <c r="I36" s="49">
        <v>6</v>
      </c>
      <c r="J36" s="49">
        <v>6</v>
      </c>
      <c r="K36" s="49" t="s">
        <v>36</v>
      </c>
      <c r="L36" s="54"/>
      <c r="M36" s="54"/>
      <c r="N36" s="54"/>
      <c r="O36" s="54"/>
      <c r="P36" s="80">
        <v>6</v>
      </c>
      <c r="Q36" s="51">
        <f t="shared" si="0"/>
        <v>6</v>
      </c>
      <c r="R36" s="52" t="str">
        <f t="shared" si="3"/>
        <v>C</v>
      </c>
      <c r="S36" s="53" t="str">
        <f t="shared" si="1"/>
        <v>Trung bình</v>
      </c>
      <c r="T36" s="41" t="str">
        <f t="shared" si="4"/>
        <v/>
      </c>
      <c r="U36" s="41" t="s">
        <v>2214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1:40" ht="26.25" customHeight="1" x14ac:dyDescent="0.25">
      <c r="B37" s="44">
        <v>29</v>
      </c>
      <c r="C37" s="45" t="s">
        <v>2197</v>
      </c>
      <c r="D37" s="46" t="s">
        <v>2198</v>
      </c>
      <c r="E37" s="47" t="s">
        <v>455</v>
      </c>
      <c r="F37" s="48" t="s">
        <v>452</v>
      </c>
      <c r="G37" s="45" t="s">
        <v>2152</v>
      </c>
      <c r="H37" s="82">
        <v>7</v>
      </c>
      <c r="I37" s="49">
        <v>7</v>
      </c>
      <c r="J37" s="49">
        <v>7</v>
      </c>
      <c r="K37" s="49" t="s">
        <v>36</v>
      </c>
      <c r="L37" s="54"/>
      <c r="M37" s="54"/>
      <c r="N37" s="54"/>
      <c r="O37" s="54"/>
      <c r="P37" s="80">
        <v>7</v>
      </c>
      <c r="Q37" s="51">
        <f t="shared" si="0"/>
        <v>7</v>
      </c>
      <c r="R37" s="52" t="str">
        <f t="shared" si="3"/>
        <v>B</v>
      </c>
      <c r="S37" s="53" t="str">
        <f t="shared" si="1"/>
        <v>Khá</v>
      </c>
      <c r="T37" s="41" t="str">
        <f t="shared" si="4"/>
        <v/>
      </c>
      <c r="U37" s="41" t="s">
        <v>2214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1:40" ht="26.25" customHeight="1" x14ac:dyDescent="0.25">
      <c r="B38" s="44">
        <v>30</v>
      </c>
      <c r="C38" s="45" t="s">
        <v>2199</v>
      </c>
      <c r="D38" s="46" t="s">
        <v>2200</v>
      </c>
      <c r="E38" s="47" t="s">
        <v>2201</v>
      </c>
      <c r="F38" s="48" t="s">
        <v>2202</v>
      </c>
      <c r="G38" s="45" t="s">
        <v>2152</v>
      </c>
      <c r="H38" s="82">
        <v>5</v>
      </c>
      <c r="I38" s="49">
        <v>5</v>
      </c>
      <c r="J38" s="49">
        <v>5</v>
      </c>
      <c r="K38" s="49" t="s">
        <v>36</v>
      </c>
      <c r="L38" s="54"/>
      <c r="M38" s="54"/>
      <c r="N38" s="54"/>
      <c r="O38" s="54"/>
      <c r="P38" s="80">
        <v>0</v>
      </c>
      <c r="Q38" s="51">
        <f t="shared" si="0"/>
        <v>2</v>
      </c>
      <c r="R38" s="52" t="str">
        <f t="shared" si="3"/>
        <v>F</v>
      </c>
      <c r="S38" s="53" t="str">
        <f t="shared" si="1"/>
        <v>Kém</v>
      </c>
      <c r="T38" s="41" t="s">
        <v>2222</v>
      </c>
      <c r="U38" s="41" t="s">
        <v>2214</v>
      </c>
      <c r="V38" s="71"/>
      <c r="W38" s="4"/>
      <c r="X38" s="43" t="str">
        <f t="shared" si="2"/>
        <v>Học lại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1:40" ht="26.25" customHeight="1" x14ac:dyDescent="0.25">
      <c r="B39" s="44">
        <v>31</v>
      </c>
      <c r="C39" s="45" t="s">
        <v>2203</v>
      </c>
      <c r="D39" s="46" t="s">
        <v>2204</v>
      </c>
      <c r="E39" s="47" t="s">
        <v>247</v>
      </c>
      <c r="F39" s="48" t="s">
        <v>1347</v>
      </c>
      <c r="G39" s="45" t="s">
        <v>2152</v>
      </c>
      <c r="H39" s="82">
        <v>7</v>
      </c>
      <c r="I39" s="49">
        <v>7</v>
      </c>
      <c r="J39" s="49">
        <v>7</v>
      </c>
      <c r="K39" s="49" t="s">
        <v>36</v>
      </c>
      <c r="L39" s="54"/>
      <c r="M39" s="54"/>
      <c r="N39" s="54"/>
      <c r="O39" s="54"/>
      <c r="P39" s="80">
        <v>7</v>
      </c>
      <c r="Q39" s="51">
        <f t="shared" si="0"/>
        <v>7</v>
      </c>
      <c r="R39" s="52" t="str">
        <f t="shared" si="3"/>
        <v>B</v>
      </c>
      <c r="S39" s="53" t="str">
        <f t="shared" si="1"/>
        <v>Khá</v>
      </c>
      <c r="T39" s="41" t="str">
        <f t="shared" si="4"/>
        <v/>
      </c>
      <c r="U39" s="41" t="s">
        <v>2214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1:40" ht="26.25" customHeight="1" x14ac:dyDescent="0.25">
      <c r="B40" s="44">
        <v>32</v>
      </c>
      <c r="C40" s="45" t="s">
        <v>2205</v>
      </c>
      <c r="D40" s="46" t="s">
        <v>2206</v>
      </c>
      <c r="E40" s="47" t="s">
        <v>262</v>
      </c>
      <c r="F40" s="48" t="s">
        <v>573</v>
      </c>
      <c r="G40" s="45" t="s">
        <v>2152</v>
      </c>
      <c r="H40" s="82">
        <v>5</v>
      </c>
      <c r="I40" s="49">
        <v>5</v>
      </c>
      <c r="J40" s="49">
        <v>5</v>
      </c>
      <c r="K40" s="49" t="s">
        <v>36</v>
      </c>
      <c r="L40" s="54"/>
      <c r="M40" s="54"/>
      <c r="N40" s="54"/>
      <c r="O40" s="54"/>
      <c r="P40" s="80">
        <v>0</v>
      </c>
      <c r="Q40" s="51">
        <f t="shared" si="0"/>
        <v>2</v>
      </c>
      <c r="R40" s="52" t="str">
        <f t="shared" si="3"/>
        <v>F</v>
      </c>
      <c r="S40" s="53" t="str">
        <f t="shared" si="1"/>
        <v>Kém</v>
      </c>
      <c r="T40" s="41" t="s">
        <v>2222</v>
      </c>
      <c r="U40" s="41" t="s">
        <v>2214</v>
      </c>
      <c r="V40" s="71"/>
      <c r="W40" s="4"/>
      <c r="X40" s="43" t="str">
        <f t="shared" si="2"/>
        <v>Học lại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1:40" ht="26.25" customHeight="1" x14ac:dyDescent="0.25">
      <c r="B41" s="44">
        <v>33</v>
      </c>
      <c r="C41" s="45" t="s">
        <v>2207</v>
      </c>
      <c r="D41" s="46" t="s">
        <v>448</v>
      </c>
      <c r="E41" s="47" t="s">
        <v>985</v>
      </c>
      <c r="F41" s="48" t="s">
        <v>918</v>
      </c>
      <c r="G41" s="45" t="s">
        <v>2152</v>
      </c>
      <c r="H41" s="82">
        <v>7</v>
      </c>
      <c r="I41" s="49">
        <v>7</v>
      </c>
      <c r="J41" s="49">
        <v>7</v>
      </c>
      <c r="K41" s="49" t="s">
        <v>36</v>
      </c>
      <c r="L41" s="54"/>
      <c r="M41" s="54"/>
      <c r="N41" s="54"/>
      <c r="O41" s="54"/>
      <c r="P41" s="80">
        <v>7</v>
      </c>
      <c r="Q41" s="51">
        <f t="shared" si="0"/>
        <v>7</v>
      </c>
      <c r="R41" s="52" t="str">
        <f t="shared" si="3"/>
        <v>B</v>
      </c>
      <c r="S41" s="53" t="str">
        <f t="shared" si="1"/>
        <v>Khá</v>
      </c>
      <c r="T41" s="41" t="str">
        <f t="shared" si="4"/>
        <v/>
      </c>
      <c r="U41" s="41" t="s">
        <v>2214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1:40" ht="26.25" customHeight="1" x14ac:dyDescent="0.25">
      <c r="B42" s="44">
        <v>34</v>
      </c>
      <c r="C42" s="45" t="s">
        <v>2208</v>
      </c>
      <c r="D42" s="46" t="s">
        <v>60</v>
      </c>
      <c r="E42" s="47" t="s">
        <v>985</v>
      </c>
      <c r="F42" s="48" t="s">
        <v>965</v>
      </c>
      <c r="G42" s="45" t="s">
        <v>2152</v>
      </c>
      <c r="H42" s="82">
        <v>6</v>
      </c>
      <c r="I42" s="49">
        <v>6</v>
      </c>
      <c r="J42" s="49">
        <v>6</v>
      </c>
      <c r="K42" s="49" t="s">
        <v>36</v>
      </c>
      <c r="L42" s="54"/>
      <c r="M42" s="54"/>
      <c r="N42" s="54"/>
      <c r="O42" s="54"/>
      <c r="P42" s="80">
        <v>6</v>
      </c>
      <c r="Q42" s="51">
        <f t="shared" si="0"/>
        <v>6</v>
      </c>
      <c r="R42" s="52" t="str">
        <f t="shared" si="3"/>
        <v>C</v>
      </c>
      <c r="S42" s="53" t="str">
        <f t="shared" si="1"/>
        <v>Trung bình</v>
      </c>
      <c r="T42" s="41" t="str">
        <f t="shared" si="4"/>
        <v/>
      </c>
      <c r="U42" s="41" t="s">
        <v>2214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1:40" ht="26.25" customHeight="1" x14ac:dyDescent="0.25">
      <c r="B43" s="44">
        <v>35</v>
      </c>
      <c r="C43" s="45" t="s">
        <v>2209</v>
      </c>
      <c r="D43" s="46" t="s">
        <v>662</v>
      </c>
      <c r="E43" s="47" t="s">
        <v>832</v>
      </c>
      <c r="F43" s="48" t="s">
        <v>94</v>
      </c>
      <c r="G43" s="45" t="s">
        <v>2152</v>
      </c>
      <c r="H43" s="82">
        <v>5</v>
      </c>
      <c r="I43" s="49">
        <v>5</v>
      </c>
      <c r="J43" s="49">
        <v>5</v>
      </c>
      <c r="K43" s="49" t="s">
        <v>36</v>
      </c>
      <c r="L43" s="54"/>
      <c r="M43" s="54"/>
      <c r="N43" s="54"/>
      <c r="O43" s="54"/>
      <c r="P43" s="80">
        <v>0</v>
      </c>
      <c r="Q43" s="51">
        <f t="shared" si="0"/>
        <v>2</v>
      </c>
      <c r="R43" s="52" t="str">
        <f t="shared" si="3"/>
        <v>F</v>
      </c>
      <c r="S43" s="53" t="str">
        <f t="shared" si="1"/>
        <v>Kém</v>
      </c>
      <c r="T43" s="41" t="s">
        <v>2222</v>
      </c>
      <c r="U43" s="41" t="s">
        <v>2214</v>
      </c>
      <c r="V43" s="71"/>
      <c r="W43" s="4"/>
      <c r="X43" s="43" t="str">
        <f t="shared" si="2"/>
        <v>Học lại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1:40" ht="7.5" customHeight="1" x14ac:dyDescent="0.25">
      <c r="A44" s="61"/>
      <c r="B44" s="62"/>
      <c r="C44" s="63"/>
      <c r="D44" s="63"/>
      <c r="E44" s="64"/>
      <c r="F44" s="64"/>
      <c r="G44" s="64"/>
      <c r="H44" s="65"/>
      <c r="I44" s="66"/>
      <c r="J44" s="66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4"/>
    </row>
    <row r="45" spans="1:40" ht="16.5" x14ac:dyDescent="0.25">
      <c r="A45" s="61"/>
      <c r="B45" s="125" t="s">
        <v>37</v>
      </c>
      <c r="C45" s="125"/>
      <c r="D45" s="63"/>
      <c r="E45" s="64"/>
      <c r="F45" s="64"/>
      <c r="G45" s="64"/>
      <c r="H45" s="65"/>
      <c r="I45" s="66"/>
      <c r="J45" s="66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4"/>
    </row>
    <row r="46" spans="1:40" ht="16.5" customHeight="1" x14ac:dyDescent="0.25">
      <c r="A46" s="61"/>
      <c r="B46" s="68" t="s">
        <v>38</v>
      </c>
      <c r="C46" s="68"/>
      <c r="D46" s="69">
        <f>+$AA$7</f>
        <v>35</v>
      </c>
      <c r="E46" s="70" t="s">
        <v>39</v>
      </c>
      <c r="F46" s="70"/>
      <c r="G46" s="112" t="s">
        <v>40</v>
      </c>
      <c r="H46" s="112"/>
      <c r="I46" s="112"/>
      <c r="J46" s="112"/>
      <c r="K46" s="112"/>
      <c r="L46" s="112"/>
      <c r="M46" s="112"/>
      <c r="N46" s="112"/>
      <c r="O46" s="112"/>
      <c r="P46" s="71">
        <f>$AA$7 -COUNTIF($T$8:$T$191,"Vắng") -COUNTIF($T$8:$T$191,"Vắng có phép") - COUNTIF($T$8:$T$191,"Đình chỉ thi") - COUNTIF($T$8:$T$191,"Không đủ ĐKDT")</f>
        <v>24</v>
      </c>
      <c r="Q46" s="71"/>
      <c r="R46" s="72"/>
      <c r="S46" s="73"/>
      <c r="T46" s="73" t="s">
        <v>39</v>
      </c>
      <c r="U46" s="73"/>
      <c r="V46" s="73"/>
      <c r="W46" s="4"/>
    </row>
    <row r="47" spans="1:40" ht="16.5" customHeight="1" x14ac:dyDescent="0.25">
      <c r="A47" s="61"/>
      <c r="B47" s="68" t="s">
        <v>41</v>
      </c>
      <c r="C47" s="68"/>
      <c r="D47" s="69">
        <f>+$AL$7</f>
        <v>19</v>
      </c>
      <c r="E47" s="70" t="s">
        <v>39</v>
      </c>
      <c r="F47" s="70"/>
      <c r="G47" s="112" t="s">
        <v>42</v>
      </c>
      <c r="H47" s="112"/>
      <c r="I47" s="112"/>
      <c r="J47" s="112"/>
      <c r="K47" s="112"/>
      <c r="L47" s="112"/>
      <c r="M47" s="112"/>
      <c r="N47" s="112"/>
      <c r="O47" s="112"/>
      <c r="P47" s="74">
        <f>COUNTIF($T$8:$T$67,"Vắng")</f>
        <v>10</v>
      </c>
      <c r="Q47" s="74"/>
      <c r="R47" s="75"/>
      <c r="S47" s="73"/>
      <c r="T47" s="73" t="s">
        <v>39</v>
      </c>
      <c r="U47" s="73"/>
      <c r="V47" s="73"/>
      <c r="W47" s="4"/>
    </row>
    <row r="48" spans="1:40" ht="16.5" customHeight="1" x14ac:dyDescent="0.25">
      <c r="A48" s="61"/>
      <c r="B48" s="68" t="s">
        <v>43</v>
      </c>
      <c r="C48" s="68"/>
      <c r="D48" s="76">
        <f>COUNTIF(X9:X43,"Học lại")</f>
        <v>15</v>
      </c>
      <c r="E48" s="70" t="s">
        <v>39</v>
      </c>
      <c r="F48" s="70"/>
      <c r="G48" s="112" t="s">
        <v>44</v>
      </c>
      <c r="H48" s="112"/>
      <c r="I48" s="112"/>
      <c r="J48" s="112"/>
      <c r="K48" s="112"/>
      <c r="L48" s="112"/>
      <c r="M48" s="112"/>
      <c r="N48" s="112"/>
      <c r="O48" s="112"/>
      <c r="P48" s="71">
        <f>COUNTIF($T$8:$T$67,"Vắng có phép")</f>
        <v>1</v>
      </c>
      <c r="Q48" s="71"/>
      <c r="R48" s="72"/>
      <c r="S48" s="73"/>
      <c r="T48" s="73" t="s">
        <v>39</v>
      </c>
      <c r="U48" s="73"/>
      <c r="V48" s="73"/>
      <c r="W48" s="4"/>
    </row>
    <row r="49" spans="1:23" ht="3" customHeight="1" x14ac:dyDescent="0.25">
      <c r="A49" s="61"/>
      <c r="B49" s="62"/>
      <c r="C49" s="63"/>
      <c r="D49" s="63"/>
      <c r="E49" s="64"/>
      <c r="F49" s="64"/>
      <c r="G49" s="64"/>
      <c r="H49" s="65"/>
      <c r="I49" s="66"/>
      <c r="J49" s="66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4"/>
    </row>
    <row r="50" spans="1:23" x14ac:dyDescent="0.25">
      <c r="B50" s="77" t="s">
        <v>45</v>
      </c>
      <c r="C50" s="77"/>
      <c r="D50" s="78">
        <f>COUNTIF(X9:X43,"Thi lại")</f>
        <v>1</v>
      </c>
      <c r="E50" s="79" t="s">
        <v>39</v>
      </c>
      <c r="F50" s="4"/>
      <c r="G50" s="4"/>
      <c r="H50" s="4"/>
      <c r="I50" s="4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91"/>
      <c r="V50" s="91"/>
      <c r="W50" s="4"/>
    </row>
    <row r="51" spans="1:23" x14ac:dyDescent="0.25">
      <c r="B51" s="77"/>
      <c r="C51" s="77"/>
      <c r="D51" s="78"/>
      <c r="E51" s="79"/>
      <c r="F51" s="4"/>
      <c r="G51" s="4"/>
      <c r="H51" s="4"/>
      <c r="I51" s="4"/>
      <c r="J51" s="113" t="s">
        <v>2223</v>
      </c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91"/>
      <c r="V51" s="91"/>
      <c r="W51" s="4"/>
    </row>
  </sheetData>
  <sheetProtection formatCells="0" formatColumns="0" formatRows="0" insertColumns="0" insertRows="0" insertHyperlinks="0" deleteColumns="0" deleteRows="0" sort="0" autoFilter="0" pivotTables="0"/>
  <autoFilter ref="A7:AN43">
    <filterColumn colId="3" showButton="0"/>
  </autoFilter>
  <mergeCells count="43">
    <mergeCell ref="U6:U8"/>
    <mergeCell ref="B8:G8"/>
    <mergeCell ref="B45:C45"/>
    <mergeCell ref="G46:O46"/>
    <mergeCell ref="R6:R7"/>
    <mergeCell ref="S6:S7"/>
    <mergeCell ref="G47:O47"/>
    <mergeCell ref="M6:N6"/>
    <mergeCell ref="O6:O7"/>
    <mergeCell ref="P6:P7"/>
    <mergeCell ref="Q6:Q8"/>
    <mergeCell ref="G48:O48"/>
    <mergeCell ref="J50:T50"/>
    <mergeCell ref="J51:T51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H1:U1"/>
    <mergeCell ref="H2:U2"/>
    <mergeCell ref="T6:T8"/>
  </mergeCells>
  <conditionalFormatting sqref="H9:P43">
    <cfRule type="cellIs" dxfId="90" priority="9" operator="greaterThan">
      <formula>10</formula>
    </cfRule>
  </conditionalFormatting>
  <conditionalFormatting sqref="P9:P43">
    <cfRule type="cellIs" dxfId="89" priority="5" operator="greaterThan">
      <formula>10</formula>
    </cfRule>
    <cfRule type="cellIs" dxfId="88" priority="6" operator="greaterThan">
      <formula>10</formula>
    </cfRule>
    <cfRule type="cellIs" dxfId="87" priority="7" operator="greaterThan">
      <formula>10</formula>
    </cfRule>
  </conditionalFormatting>
  <conditionalFormatting sqref="H9:K43">
    <cfRule type="cellIs" dxfId="86" priority="4" operator="greaterThan">
      <formula>10</formula>
    </cfRule>
  </conditionalFormatting>
  <conditionalFormatting sqref="C1:C1048576">
    <cfRule type="duplicateValues" dxfId="85" priority="30"/>
  </conditionalFormatting>
  <dataValidations count="1">
    <dataValidation allowBlank="1" showInputMessage="1" showErrorMessage="1" errorTitle="Không xóa dữ liệu" error="Không xóa dữ liệu" prompt="Không xóa dữ liệu" sqref="D48 Y3:AM7 Z2:AM2 Z9 X9:Y43 AN2:AN7"/>
  </dataValidations>
  <pageMargins left="0.17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8"/>
  <sheetViews>
    <sheetView topLeftCell="B1" workbookViewId="0">
      <pane ySplit="2" topLeftCell="A70" activePane="bottomLeft" state="frozen"/>
      <selection activeCell="B1" sqref="A1:XFD1048576"/>
      <selection pane="bottomLeft" activeCell="B79" sqref="A79:XFD110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.75" style="1" customWidth="1"/>
    <col min="5" max="5" width="11" style="1" customWidth="1"/>
    <col min="6" max="6" width="9.375" style="1" hidden="1" customWidth="1"/>
    <col min="7" max="7" width="12.62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1.875" style="1" customWidth="1"/>
    <col min="21" max="21" width="8" style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2221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96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108" t="s">
        <v>46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90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1140</v>
      </c>
      <c r="Q3" s="106"/>
      <c r="R3" s="106"/>
      <c r="S3" s="106"/>
      <c r="T3" s="106"/>
      <c r="U3" s="106"/>
      <c r="V3" s="95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4" t="s">
        <v>11</v>
      </c>
      <c r="C4" s="114"/>
      <c r="D4" s="10">
        <v>3</v>
      </c>
      <c r="G4" s="115" t="s">
        <v>2216</v>
      </c>
      <c r="H4" s="115"/>
      <c r="I4" s="115"/>
      <c r="J4" s="115"/>
      <c r="K4" s="115"/>
      <c r="L4" s="115"/>
      <c r="M4" s="115"/>
      <c r="N4" s="115"/>
      <c r="O4" s="115"/>
      <c r="P4" s="115" t="s">
        <v>290</v>
      </c>
      <c r="Q4" s="115"/>
      <c r="R4" s="115"/>
      <c r="S4" s="115"/>
      <c r="T4" s="115"/>
      <c r="U4" s="115"/>
      <c r="V4" s="94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09" t="s">
        <v>12</v>
      </c>
      <c r="C6" s="116" t="s">
        <v>13</v>
      </c>
      <c r="D6" s="118" t="s">
        <v>14</v>
      </c>
      <c r="E6" s="119"/>
      <c r="F6" s="109" t="s">
        <v>15</v>
      </c>
      <c r="G6" s="109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2" t="s">
        <v>21</v>
      </c>
      <c r="N6" s="123"/>
      <c r="O6" s="103" t="s">
        <v>22</v>
      </c>
      <c r="P6" s="103" t="s">
        <v>23</v>
      </c>
      <c r="Q6" s="109" t="s">
        <v>24</v>
      </c>
      <c r="R6" s="103" t="s">
        <v>25</v>
      </c>
      <c r="S6" s="109" t="s">
        <v>26</v>
      </c>
      <c r="T6" s="109" t="s">
        <v>27</v>
      </c>
      <c r="U6" s="109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7"/>
      <c r="D7" s="120"/>
      <c r="E7" s="121"/>
      <c r="F7" s="111"/>
      <c r="G7" s="111"/>
      <c r="H7" s="102"/>
      <c r="I7" s="102"/>
      <c r="J7" s="102"/>
      <c r="K7" s="102"/>
      <c r="L7" s="103"/>
      <c r="M7" s="92" t="s">
        <v>33</v>
      </c>
      <c r="N7" s="92" t="s">
        <v>34</v>
      </c>
      <c r="O7" s="103"/>
      <c r="P7" s="103"/>
      <c r="Q7" s="110"/>
      <c r="R7" s="103"/>
      <c r="S7" s="111"/>
      <c r="T7" s="110"/>
      <c r="U7" s="110"/>
      <c r="V7" s="88"/>
      <c r="X7" s="17"/>
      <c r="Y7" s="18" t="str">
        <f>+D3</f>
        <v>Cấu trúc dữ liệu và giải thuật</v>
      </c>
      <c r="Z7" s="19" t="str">
        <f>+P3</f>
        <v>Nhóm: D15-137_06</v>
      </c>
      <c r="AA7" s="20">
        <f>+$AJ$7+$AL$7+$AH$7</f>
        <v>62</v>
      </c>
      <c r="AB7" s="7">
        <f>COUNTIF($S$8:$S$86,"Khiển trách")</f>
        <v>0</v>
      </c>
      <c r="AC7" s="7">
        <f>COUNTIF($S$8:$S$86,"Cảnh cáo")</f>
        <v>0</v>
      </c>
      <c r="AD7" s="7">
        <f>COUNTIF($S$8:$S$86,"Đình chỉ thi")</f>
        <v>0</v>
      </c>
      <c r="AE7" s="21">
        <f>+($AB$7+$AC$7+$AD$7)/$AA$7*100%</f>
        <v>0</v>
      </c>
      <c r="AF7" s="7">
        <f>SUM(COUNTIF($S$8:$S$84,"Vắng"),COUNTIF($S$8:$S$84,"Vắng có phép"))</f>
        <v>0</v>
      </c>
      <c r="AG7" s="22">
        <f>+$AF$7/$AA$7</f>
        <v>0</v>
      </c>
      <c r="AH7" s="23">
        <f>COUNTIF($X$8:$X$84,"Thi lại")</f>
        <v>0</v>
      </c>
      <c r="AI7" s="22">
        <f>+$AH$7/$AA$7</f>
        <v>0</v>
      </c>
      <c r="AJ7" s="23">
        <f>COUNTIF($X$8:$X$85,"Học lại")</f>
        <v>35</v>
      </c>
      <c r="AK7" s="22">
        <f>+$AJ$7/$AA$7</f>
        <v>0.56451612903225812</v>
      </c>
      <c r="AL7" s="7">
        <f>COUNTIF($X$9:$X$85,"Đạt")</f>
        <v>27</v>
      </c>
      <c r="AM7" s="21">
        <f>+$AL$7/$AA$7</f>
        <v>0.43548387096774194</v>
      </c>
      <c r="AN7" s="24"/>
    </row>
    <row r="8" spans="2:40" ht="14.25" customHeight="1" x14ac:dyDescent="0.25">
      <c r="B8" s="122" t="s">
        <v>35</v>
      </c>
      <c r="C8" s="124"/>
      <c r="D8" s="124"/>
      <c r="E8" s="124"/>
      <c r="F8" s="124"/>
      <c r="G8" s="123"/>
      <c r="H8" s="25">
        <v>10</v>
      </c>
      <c r="I8" s="25">
        <v>20</v>
      </c>
      <c r="J8" s="83">
        <v>10</v>
      </c>
      <c r="K8" s="25"/>
      <c r="L8" s="26"/>
      <c r="M8" s="27"/>
      <c r="N8" s="27"/>
      <c r="O8" s="27"/>
      <c r="P8" s="28">
        <f>100-(H8+I8+J8+K8)</f>
        <v>60</v>
      </c>
      <c r="Q8" s="111"/>
      <c r="R8" s="29"/>
      <c r="S8" s="29"/>
      <c r="T8" s="111"/>
      <c r="U8" s="111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998</v>
      </c>
      <c r="D9" s="33" t="s">
        <v>999</v>
      </c>
      <c r="E9" s="34" t="s">
        <v>680</v>
      </c>
      <c r="F9" s="35" t="s">
        <v>403</v>
      </c>
      <c r="G9" s="32" t="s">
        <v>99</v>
      </c>
      <c r="H9" s="81">
        <v>10</v>
      </c>
      <c r="I9" s="36">
        <v>6</v>
      </c>
      <c r="J9" s="36">
        <v>5</v>
      </c>
      <c r="K9" s="36" t="s">
        <v>36</v>
      </c>
      <c r="L9" s="37"/>
      <c r="M9" s="37"/>
      <c r="N9" s="37"/>
      <c r="O9" s="37"/>
      <c r="P9" s="38">
        <v>1</v>
      </c>
      <c r="Q9" s="39">
        <f t="shared" ref="Q9:Q70" si="0">ROUND(SUMPRODUCT(H9:P9,$H$8:$P$8)/100,1)</f>
        <v>3.3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F</v>
      </c>
      <c r="S9" s="40" t="str">
        <f t="shared" ref="S9:S70" si="1">IF($Q9&lt;4,"Kém",IF(AND($Q9&gt;=4,$Q9&lt;=5.4),"Trung bình yếu",IF(AND($Q9&gt;=5.5,$Q9&lt;=6.9),"Trung bình",IF(AND($Q9&gt;=7,$Q9&lt;=8.4),"Khá",IF(AND($Q9&gt;=8.5,$Q9&lt;=10),"Giỏi","")))))</f>
        <v>Kém</v>
      </c>
      <c r="T9" s="41" t="str">
        <f>+IF(OR($H9=0,$I9=0,$J9=0,$K9=0),"Không đủ ĐKDT",IF(AND(P9=0,Q9&gt;=4),"Không đạt",""))</f>
        <v/>
      </c>
      <c r="U9" s="97" t="s">
        <v>2213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Học lại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1000</v>
      </c>
      <c r="D10" s="46" t="s">
        <v>1001</v>
      </c>
      <c r="E10" s="47" t="s">
        <v>680</v>
      </c>
      <c r="F10" s="48" t="s">
        <v>878</v>
      </c>
      <c r="G10" s="45" t="s">
        <v>58</v>
      </c>
      <c r="H10" s="82">
        <v>10</v>
      </c>
      <c r="I10" s="49">
        <v>5</v>
      </c>
      <c r="J10" s="49">
        <v>6</v>
      </c>
      <c r="K10" s="49" t="s">
        <v>36</v>
      </c>
      <c r="L10" s="50"/>
      <c r="M10" s="50"/>
      <c r="N10" s="50"/>
      <c r="O10" s="50"/>
      <c r="P10" s="80">
        <v>2</v>
      </c>
      <c r="Q10" s="51">
        <f t="shared" si="0"/>
        <v>3.8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F</v>
      </c>
      <c r="S10" s="53" t="str">
        <f t="shared" si="1"/>
        <v>Kém</v>
      </c>
      <c r="T10" s="41" t="str">
        <f>+IF(OR($H10=0,$I10=0,$J10=0,$K10=0),"Không đủ ĐKDT",IF(AND(P10=0,Q10&gt;=4),"Không đạt",""))</f>
        <v/>
      </c>
      <c r="U10" s="41" t="s">
        <v>2213</v>
      </c>
      <c r="V10" s="71"/>
      <c r="W10" s="4"/>
      <c r="X10" s="43" t="str">
        <f t="shared" ref="X10:X70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Học lại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1002</v>
      </c>
      <c r="D11" s="46" t="s">
        <v>1003</v>
      </c>
      <c r="E11" s="47" t="s">
        <v>680</v>
      </c>
      <c r="F11" s="48" t="s">
        <v>1004</v>
      </c>
      <c r="G11" s="45" t="s">
        <v>107</v>
      </c>
      <c r="H11" s="82">
        <v>10</v>
      </c>
      <c r="I11" s="49">
        <v>10</v>
      </c>
      <c r="J11" s="49">
        <v>10</v>
      </c>
      <c r="K11" s="49" t="s">
        <v>36</v>
      </c>
      <c r="L11" s="54"/>
      <c r="M11" s="54"/>
      <c r="N11" s="54"/>
      <c r="O11" s="54"/>
      <c r="P11" s="80">
        <v>10</v>
      </c>
      <c r="Q11" s="51">
        <f t="shared" si="0"/>
        <v>10</v>
      </c>
      <c r="R11" s="52" t="str">
        <f t="shared" ref="R11:R70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A+</v>
      </c>
      <c r="S11" s="53" t="str">
        <f t="shared" si="1"/>
        <v>Giỏi</v>
      </c>
      <c r="T11" s="41" t="str">
        <f t="shared" ref="T11:T70" si="4">+IF(OR($H11=0,$I11=0,$J11=0,$K11=0),"Không đủ ĐKDT",IF(AND(P11=0,Q11&gt;=4),"Không đạt",""))</f>
        <v/>
      </c>
      <c r="U11" s="41" t="s">
        <v>2213</v>
      </c>
      <c r="V11" s="71"/>
      <c r="W11" s="4"/>
      <c r="X11" s="43" t="str">
        <f t="shared" si="2"/>
        <v>Đạt</v>
      </c>
      <c r="Y11" s="43"/>
      <c r="Z11" s="55"/>
      <c r="AA11" s="55"/>
      <c r="AB11" s="93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1005</v>
      </c>
      <c r="D12" s="46" t="s">
        <v>206</v>
      </c>
      <c r="E12" s="47" t="s">
        <v>680</v>
      </c>
      <c r="F12" s="48" t="s">
        <v>544</v>
      </c>
      <c r="G12" s="45" t="s">
        <v>380</v>
      </c>
      <c r="H12" s="82">
        <v>10</v>
      </c>
      <c r="I12" s="49">
        <v>5</v>
      </c>
      <c r="J12" s="49">
        <v>5</v>
      </c>
      <c r="K12" s="49" t="s">
        <v>36</v>
      </c>
      <c r="L12" s="54"/>
      <c r="M12" s="54"/>
      <c r="N12" s="54"/>
      <c r="O12" s="54"/>
      <c r="P12" s="80">
        <v>3</v>
      </c>
      <c r="Q12" s="51">
        <f t="shared" si="0"/>
        <v>4.3</v>
      </c>
      <c r="R12" s="52" t="str">
        <f t="shared" si="3"/>
        <v>D</v>
      </c>
      <c r="S12" s="53" t="str">
        <f t="shared" si="1"/>
        <v>Trung bình yếu</v>
      </c>
      <c r="T12" s="41" t="str">
        <f t="shared" si="4"/>
        <v/>
      </c>
      <c r="U12" s="41" t="s">
        <v>2213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1006</v>
      </c>
      <c r="D13" s="46" t="s">
        <v>561</v>
      </c>
      <c r="E13" s="47" t="s">
        <v>680</v>
      </c>
      <c r="F13" s="48" t="s">
        <v>684</v>
      </c>
      <c r="G13" s="45" t="s">
        <v>344</v>
      </c>
      <c r="H13" s="82">
        <v>10</v>
      </c>
      <c r="I13" s="49">
        <v>3</v>
      </c>
      <c r="J13" s="49">
        <v>5</v>
      </c>
      <c r="K13" s="49" t="s">
        <v>36</v>
      </c>
      <c r="L13" s="54"/>
      <c r="M13" s="54"/>
      <c r="N13" s="54"/>
      <c r="O13" s="54"/>
      <c r="P13" s="80">
        <v>4</v>
      </c>
      <c r="Q13" s="51">
        <f t="shared" si="0"/>
        <v>4.5</v>
      </c>
      <c r="R13" s="52" t="str">
        <f t="shared" si="3"/>
        <v>D</v>
      </c>
      <c r="S13" s="53" t="str">
        <f t="shared" si="1"/>
        <v>Trung bình yếu</v>
      </c>
      <c r="T13" s="41" t="str">
        <f t="shared" si="4"/>
        <v/>
      </c>
      <c r="U13" s="41" t="s">
        <v>2213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1007</v>
      </c>
      <c r="D14" s="46" t="s">
        <v>1008</v>
      </c>
      <c r="E14" s="47" t="s">
        <v>56</v>
      </c>
      <c r="F14" s="48" t="s">
        <v>1009</v>
      </c>
      <c r="G14" s="45" t="s">
        <v>86</v>
      </c>
      <c r="H14" s="82">
        <v>10</v>
      </c>
      <c r="I14" s="49">
        <v>10</v>
      </c>
      <c r="J14" s="49">
        <v>10</v>
      </c>
      <c r="K14" s="49" t="s">
        <v>36</v>
      </c>
      <c r="L14" s="54"/>
      <c r="M14" s="54"/>
      <c r="N14" s="54"/>
      <c r="O14" s="54"/>
      <c r="P14" s="80">
        <v>10</v>
      </c>
      <c r="Q14" s="51">
        <f t="shared" si="0"/>
        <v>10</v>
      </c>
      <c r="R14" s="52" t="str">
        <f t="shared" si="3"/>
        <v>A+</v>
      </c>
      <c r="S14" s="53" t="str">
        <f t="shared" si="1"/>
        <v>Giỏi</v>
      </c>
      <c r="T14" s="41" t="str">
        <f t="shared" si="4"/>
        <v/>
      </c>
      <c r="U14" s="41" t="s">
        <v>2213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1010</v>
      </c>
      <c r="D15" s="46" t="s">
        <v>822</v>
      </c>
      <c r="E15" s="47" t="s">
        <v>56</v>
      </c>
      <c r="F15" s="48" t="s">
        <v>1011</v>
      </c>
      <c r="G15" s="45" t="s">
        <v>131</v>
      </c>
      <c r="H15" s="82">
        <v>6</v>
      </c>
      <c r="I15" s="49">
        <v>0</v>
      </c>
      <c r="J15" s="49">
        <v>5</v>
      </c>
      <c r="K15" s="49" t="s">
        <v>36</v>
      </c>
      <c r="L15" s="54"/>
      <c r="M15" s="54"/>
      <c r="N15" s="54"/>
      <c r="O15" s="54"/>
      <c r="P15" s="80" t="s">
        <v>36</v>
      </c>
      <c r="Q15" s="51">
        <f t="shared" si="0"/>
        <v>1.1000000000000001</v>
      </c>
      <c r="R15" s="52" t="str">
        <f t="shared" si="3"/>
        <v>F</v>
      </c>
      <c r="S15" s="53" t="str">
        <f t="shared" si="1"/>
        <v>Kém</v>
      </c>
      <c r="T15" s="41" t="str">
        <f t="shared" si="4"/>
        <v>Không đủ ĐKDT</v>
      </c>
      <c r="U15" s="41" t="s">
        <v>2213</v>
      </c>
      <c r="V15" s="71"/>
      <c r="W15" s="4"/>
      <c r="X15" s="43" t="str">
        <f t="shared" si="2"/>
        <v>Học lại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1012</v>
      </c>
      <c r="D16" s="46" t="s">
        <v>468</v>
      </c>
      <c r="E16" s="47" t="s">
        <v>66</v>
      </c>
      <c r="F16" s="48" t="s">
        <v>1013</v>
      </c>
      <c r="G16" s="45" t="s">
        <v>510</v>
      </c>
      <c r="H16" s="82">
        <v>10</v>
      </c>
      <c r="I16" s="49">
        <v>5</v>
      </c>
      <c r="J16" s="49">
        <v>6</v>
      </c>
      <c r="K16" s="49" t="s">
        <v>36</v>
      </c>
      <c r="L16" s="54"/>
      <c r="M16" s="54"/>
      <c r="N16" s="54"/>
      <c r="O16" s="54"/>
      <c r="P16" s="80">
        <v>3</v>
      </c>
      <c r="Q16" s="51">
        <f t="shared" si="0"/>
        <v>4.4000000000000004</v>
      </c>
      <c r="R16" s="52" t="str">
        <f t="shared" si="3"/>
        <v>D</v>
      </c>
      <c r="S16" s="53" t="str">
        <f t="shared" si="1"/>
        <v>Trung bình yếu</v>
      </c>
      <c r="T16" s="41" t="str">
        <f t="shared" si="4"/>
        <v/>
      </c>
      <c r="U16" s="41" t="s">
        <v>2213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1014</v>
      </c>
      <c r="D17" s="46" t="s">
        <v>1015</v>
      </c>
      <c r="E17" s="47" t="s">
        <v>66</v>
      </c>
      <c r="F17" s="48" t="s">
        <v>1016</v>
      </c>
      <c r="G17" s="45" t="s">
        <v>124</v>
      </c>
      <c r="H17" s="82">
        <v>10</v>
      </c>
      <c r="I17" s="49">
        <v>0</v>
      </c>
      <c r="J17" s="49">
        <v>5</v>
      </c>
      <c r="K17" s="49" t="s">
        <v>36</v>
      </c>
      <c r="L17" s="54"/>
      <c r="M17" s="54"/>
      <c r="N17" s="54"/>
      <c r="O17" s="54"/>
      <c r="P17" s="80" t="s">
        <v>36</v>
      </c>
      <c r="Q17" s="51">
        <f t="shared" si="0"/>
        <v>1.5</v>
      </c>
      <c r="R17" s="52" t="str">
        <f t="shared" si="3"/>
        <v>F</v>
      </c>
      <c r="S17" s="53" t="str">
        <f t="shared" si="1"/>
        <v>Kém</v>
      </c>
      <c r="T17" s="41" t="str">
        <f t="shared" si="4"/>
        <v>Không đủ ĐKDT</v>
      </c>
      <c r="U17" s="41" t="s">
        <v>2213</v>
      </c>
      <c r="V17" s="71"/>
      <c r="W17" s="4"/>
      <c r="X17" s="43" t="str">
        <f t="shared" si="2"/>
        <v>Học lại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1017</v>
      </c>
      <c r="D18" s="46" t="s">
        <v>1018</v>
      </c>
      <c r="E18" s="47" t="s">
        <v>306</v>
      </c>
      <c r="F18" s="48" t="s">
        <v>1019</v>
      </c>
      <c r="G18" s="45" t="s">
        <v>86</v>
      </c>
      <c r="H18" s="82">
        <v>10</v>
      </c>
      <c r="I18" s="49">
        <v>5</v>
      </c>
      <c r="J18" s="49">
        <v>9</v>
      </c>
      <c r="K18" s="49" t="s">
        <v>36</v>
      </c>
      <c r="L18" s="54"/>
      <c r="M18" s="54"/>
      <c r="N18" s="54"/>
      <c r="O18" s="54"/>
      <c r="P18" s="80">
        <v>8</v>
      </c>
      <c r="Q18" s="51">
        <f t="shared" si="0"/>
        <v>7.7</v>
      </c>
      <c r="R18" s="52" t="str">
        <f t="shared" si="3"/>
        <v>B</v>
      </c>
      <c r="S18" s="53" t="str">
        <f t="shared" si="1"/>
        <v>Khá</v>
      </c>
      <c r="T18" s="41" t="str">
        <f t="shared" si="4"/>
        <v/>
      </c>
      <c r="U18" s="41" t="s">
        <v>2213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1020</v>
      </c>
      <c r="D19" s="46" t="s">
        <v>1021</v>
      </c>
      <c r="E19" s="47" t="s">
        <v>306</v>
      </c>
      <c r="F19" s="48" t="s">
        <v>1022</v>
      </c>
      <c r="G19" s="45" t="s">
        <v>58</v>
      </c>
      <c r="H19" s="82">
        <v>10</v>
      </c>
      <c r="I19" s="49">
        <v>7</v>
      </c>
      <c r="J19" s="49">
        <v>8</v>
      </c>
      <c r="K19" s="49" t="s">
        <v>36</v>
      </c>
      <c r="L19" s="54"/>
      <c r="M19" s="54"/>
      <c r="N19" s="54"/>
      <c r="O19" s="54"/>
      <c r="P19" s="80">
        <v>7</v>
      </c>
      <c r="Q19" s="51">
        <f t="shared" si="0"/>
        <v>7.4</v>
      </c>
      <c r="R19" s="52" t="str">
        <f t="shared" si="3"/>
        <v>B</v>
      </c>
      <c r="S19" s="53" t="str">
        <f t="shared" si="1"/>
        <v>Khá</v>
      </c>
      <c r="T19" s="41" t="str">
        <f t="shared" si="4"/>
        <v/>
      </c>
      <c r="U19" s="41" t="s">
        <v>2213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1023</v>
      </c>
      <c r="D20" s="46" t="s">
        <v>1024</v>
      </c>
      <c r="E20" s="47" t="s">
        <v>1025</v>
      </c>
      <c r="F20" s="48" t="s">
        <v>1026</v>
      </c>
      <c r="G20" s="45" t="s">
        <v>90</v>
      </c>
      <c r="H20" s="82">
        <v>10</v>
      </c>
      <c r="I20" s="49">
        <v>0</v>
      </c>
      <c r="J20" s="49">
        <v>5</v>
      </c>
      <c r="K20" s="49" t="s">
        <v>36</v>
      </c>
      <c r="L20" s="54"/>
      <c r="M20" s="54"/>
      <c r="N20" s="54"/>
      <c r="O20" s="54"/>
      <c r="P20" s="80" t="s">
        <v>36</v>
      </c>
      <c r="Q20" s="51">
        <f t="shared" si="0"/>
        <v>1.5</v>
      </c>
      <c r="R20" s="52" t="str">
        <f t="shared" si="3"/>
        <v>F</v>
      </c>
      <c r="S20" s="53" t="str">
        <f t="shared" si="1"/>
        <v>Kém</v>
      </c>
      <c r="T20" s="41" t="str">
        <f t="shared" si="4"/>
        <v>Không đủ ĐKDT</v>
      </c>
      <c r="U20" s="41" t="s">
        <v>2213</v>
      </c>
      <c r="V20" s="71"/>
      <c r="W20" s="4"/>
      <c r="X20" s="43" t="str">
        <f t="shared" si="2"/>
        <v>Học lại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1027</v>
      </c>
      <c r="D21" s="46" t="s">
        <v>1028</v>
      </c>
      <c r="E21" s="47" t="s">
        <v>321</v>
      </c>
      <c r="F21" s="48" t="s">
        <v>945</v>
      </c>
      <c r="G21" s="45" t="s">
        <v>185</v>
      </c>
      <c r="H21" s="82">
        <v>8</v>
      </c>
      <c r="I21" s="49">
        <v>0</v>
      </c>
      <c r="J21" s="49">
        <v>5</v>
      </c>
      <c r="K21" s="49" t="s">
        <v>36</v>
      </c>
      <c r="L21" s="54"/>
      <c r="M21" s="54"/>
      <c r="N21" s="54"/>
      <c r="O21" s="54"/>
      <c r="P21" s="80" t="s">
        <v>36</v>
      </c>
      <c r="Q21" s="51">
        <f t="shared" si="0"/>
        <v>1.3</v>
      </c>
      <c r="R21" s="52" t="str">
        <f t="shared" si="3"/>
        <v>F</v>
      </c>
      <c r="S21" s="53" t="str">
        <f t="shared" si="1"/>
        <v>Kém</v>
      </c>
      <c r="T21" s="41" t="str">
        <f t="shared" si="4"/>
        <v>Không đủ ĐKDT</v>
      </c>
      <c r="U21" s="41" t="s">
        <v>2213</v>
      </c>
      <c r="V21" s="71"/>
      <c r="W21" s="4"/>
      <c r="X21" s="43" t="str">
        <f t="shared" si="2"/>
        <v>Học lại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1029</v>
      </c>
      <c r="D22" s="46" t="s">
        <v>78</v>
      </c>
      <c r="E22" s="47" t="s">
        <v>1030</v>
      </c>
      <c r="F22" s="48" t="s">
        <v>1031</v>
      </c>
      <c r="G22" s="45" t="s">
        <v>107</v>
      </c>
      <c r="H22" s="82">
        <v>10</v>
      </c>
      <c r="I22" s="49">
        <v>5</v>
      </c>
      <c r="J22" s="49">
        <v>7</v>
      </c>
      <c r="K22" s="49" t="s">
        <v>36</v>
      </c>
      <c r="L22" s="54"/>
      <c r="M22" s="54"/>
      <c r="N22" s="54"/>
      <c r="O22" s="54"/>
      <c r="P22" s="80">
        <v>5</v>
      </c>
      <c r="Q22" s="51">
        <f t="shared" si="0"/>
        <v>5.7</v>
      </c>
      <c r="R22" s="52" t="str">
        <f t="shared" si="3"/>
        <v>C</v>
      </c>
      <c r="S22" s="53" t="str">
        <f t="shared" si="1"/>
        <v>Trung bình</v>
      </c>
      <c r="T22" s="41" t="str">
        <f t="shared" si="4"/>
        <v/>
      </c>
      <c r="U22" s="41" t="s">
        <v>2213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1032</v>
      </c>
      <c r="D23" s="46" t="s">
        <v>1033</v>
      </c>
      <c r="E23" s="47" t="s">
        <v>84</v>
      </c>
      <c r="F23" s="48" t="s">
        <v>135</v>
      </c>
      <c r="G23" s="45" t="s">
        <v>72</v>
      </c>
      <c r="H23" s="82">
        <v>10</v>
      </c>
      <c r="I23" s="49">
        <v>9</v>
      </c>
      <c r="J23" s="49">
        <v>9</v>
      </c>
      <c r="K23" s="49" t="s">
        <v>36</v>
      </c>
      <c r="L23" s="54"/>
      <c r="M23" s="54"/>
      <c r="N23" s="54"/>
      <c r="O23" s="54"/>
      <c r="P23" s="80">
        <v>7.5</v>
      </c>
      <c r="Q23" s="51">
        <f t="shared" si="0"/>
        <v>8.1999999999999993</v>
      </c>
      <c r="R23" s="52" t="str">
        <f t="shared" si="3"/>
        <v>B+</v>
      </c>
      <c r="S23" s="53" t="str">
        <f t="shared" si="1"/>
        <v>Khá</v>
      </c>
      <c r="T23" s="41" t="str">
        <f t="shared" si="4"/>
        <v/>
      </c>
      <c r="U23" s="41" t="s">
        <v>2213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1034</v>
      </c>
      <c r="D24" s="46" t="s">
        <v>1035</v>
      </c>
      <c r="E24" s="47" t="s">
        <v>84</v>
      </c>
      <c r="F24" s="48" t="s">
        <v>1036</v>
      </c>
      <c r="G24" s="45" t="s">
        <v>330</v>
      </c>
      <c r="H24" s="82">
        <v>0</v>
      </c>
      <c r="I24" s="49">
        <v>0</v>
      </c>
      <c r="J24" s="49">
        <v>0</v>
      </c>
      <c r="K24" s="49" t="s">
        <v>36</v>
      </c>
      <c r="L24" s="54"/>
      <c r="M24" s="54"/>
      <c r="N24" s="54"/>
      <c r="O24" s="54"/>
      <c r="P24" s="80" t="s">
        <v>36</v>
      </c>
      <c r="Q24" s="51">
        <f t="shared" si="0"/>
        <v>0</v>
      </c>
      <c r="R24" s="52" t="str">
        <f t="shared" si="3"/>
        <v>F</v>
      </c>
      <c r="S24" s="53" t="str">
        <f t="shared" si="1"/>
        <v>Kém</v>
      </c>
      <c r="T24" s="41" t="str">
        <f t="shared" si="4"/>
        <v>Không đủ ĐKDT</v>
      </c>
      <c r="U24" s="41" t="s">
        <v>2213</v>
      </c>
      <c r="V24" s="71"/>
      <c r="W24" s="4"/>
      <c r="X24" s="43" t="str">
        <f t="shared" si="2"/>
        <v>Học lại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1037</v>
      </c>
      <c r="D25" s="46" t="s">
        <v>1038</v>
      </c>
      <c r="E25" s="47" t="s">
        <v>84</v>
      </c>
      <c r="F25" s="48" t="s">
        <v>1039</v>
      </c>
      <c r="G25" s="45" t="s">
        <v>58</v>
      </c>
      <c r="H25" s="82">
        <v>10</v>
      </c>
      <c r="I25" s="49">
        <v>5</v>
      </c>
      <c r="J25" s="49">
        <v>6</v>
      </c>
      <c r="K25" s="49" t="s">
        <v>36</v>
      </c>
      <c r="L25" s="54"/>
      <c r="M25" s="54"/>
      <c r="N25" s="54"/>
      <c r="O25" s="54"/>
      <c r="P25" s="80">
        <v>7</v>
      </c>
      <c r="Q25" s="51">
        <f t="shared" si="0"/>
        <v>6.8</v>
      </c>
      <c r="R25" s="52" t="str">
        <f t="shared" si="3"/>
        <v>C+</v>
      </c>
      <c r="S25" s="53" t="str">
        <f t="shared" si="1"/>
        <v>Trung bình</v>
      </c>
      <c r="T25" s="41" t="str">
        <f t="shared" si="4"/>
        <v/>
      </c>
      <c r="U25" s="41" t="s">
        <v>2213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1040</v>
      </c>
      <c r="D26" s="46" t="s">
        <v>1041</v>
      </c>
      <c r="E26" s="47" t="s">
        <v>84</v>
      </c>
      <c r="F26" s="48" t="s">
        <v>1042</v>
      </c>
      <c r="G26" s="45" t="s">
        <v>99</v>
      </c>
      <c r="H26" s="82">
        <v>8</v>
      </c>
      <c r="I26" s="49">
        <v>6</v>
      </c>
      <c r="J26" s="49">
        <v>5</v>
      </c>
      <c r="K26" s="49" t="s">
        <v>36</v>
      </c>
      <c r="L26" s="54"/>
      <c r="M26" s="54"/>
      <c r="N26" s="54"/>
      <c r="O26" s="54"/>
      <c r="P26" s="80">
        <v>1</v>
      </c>
      <c r="Q26" s="51">
        <f t="shared" si="0"/>
        <v>3.1</v>
      </c>
      <c r="R26" s="52" t="str">
        <f t="shared" si="3"/>
        <v>F</v>
      </c>
      <c r="S26" s="53" t="str">
        <f t="shared" si="1"/>
        <v>Kém</v>
      </c>
      <c r="T26" s="41" t="str">
        <f t="shared" si="4"/>
        <v/>
      </c>
      <c r="U26" s="41" t="s">
        <v>2213</v>
      </c>
      <c r="V26" s="71"/>
      <c r="W26" s="4"/>
      <c r="X26" s="43" t="str">
        <f t="shared" si="2"/>
        <v>Học lại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1043</v>
      </c>
      <c r="D27" s="46" t="s">
        <v>364</v>
      </c>
      <c r="E27" s="47" t="s">
        <v>711</v>
      </c>
      <c r="F27" s="48" t="s">
        <v>643</v>
      </c>
      <c r="G27" s="45" t="s">
        <v>107</v>
      </c>
      <c r="H27" s="82">
        <v>10</v>
      </c>
      <c r="I27" s="49">
        <v>0</v>
      </c>
      <c r="J27" s="49">
        <v>4</v>
      </c>
      <c r="K27" s="49" t="s">
        <v>36</v>
      </c>
      <c r="L27" s="54"/>
      <c r="M27" s="54"/>
      <c r="N27" s="54"/>
      <c r="O27" s="54"/>
      <c r="P27" s="80" t="s">
        <v>36</v>
      </c>
      <c r="Q27" s="51">
        <f t="shared" si="0"/>
        <v>1.4</v>
      </c>
      <c r="R27" s="52" t="str">
        <f t="shared" si="3"/>
        <v>F</v>
      </c>
      <c r="S27" s="53" t="str">
        <f t="shared" si="1"/>
        <v>Kém</v>
      </c>
      <c r="T27" s="41" t="str">
        <f t="shared" si="4"/>
        <v>Không đủ ĐKDT</v>
      </c>
      <c r="U27" s="41" t="s">
        <v>2213</v>
      </c>
      <c r="V27" s="71"/>
      <c r="W27" s="4"/>
      <c r="X27" s="43" t="str">
        <f t="shared" si="2"/>
        <v>Học lại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1044</v>
      </c>
      <c r="D28" s="46" t="s">
        <v>320</v>
      </c>
      <c r="E28" s="47" t="s">
        <v>1045</v>
      </c>
      <c r="F28" s="48" t="s">
        <v>1046</v>
      </c>
      <c r="G28" s="45" t="s">
        <v>72</v>
      </c>
      <c r="H28" s="82">
        <v>10</v>
      </c>
      <c r="I28" s="49">
        <v>3</v>
      </c>
      <c r="J28" s="49">
        <v>4</v>
      </c>
      <c r="K28" s="49" t="s">
        <v>36</v>
      </c>
      <c r="L28" s="54"/>
      <c r="M28" s="54"/>
      <c r="N28" s="54"/>
      <c r="O28" s="54"/>
      <c r="P28" s="80">
        <v>1</v>
      </c>
      <c r="Q28" s="51">
        <f t="shared" si="0"/>
        <v>2.6</v>
      </c>
      <c r="R28" s="52" t="str">
        <f t="shared" si="3"/>
        <v>F</v>
      </c>
      <c r="S28" s="53" t="str">
        <f t="shared" si="1"/>
        <v>Kém</v>
      </c>
      <c r="T28" s="41" t="str">
        <f t="shared" si="4"/>
        <v/>
      </c>
      <c r="U28" s="41" t="s">
        <v>2213</v>
      </c>
      <c r="V28" s="71"/>
      <c r="W28" s="4"/>
      <c r="X28" s="43" t="str">
        <f t="shared" si="2"/>
        <v>Học lại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1047</v>
      </c>
      <c r="D29" s="46" t="s">
        <v>1048</v>
      </c>
      <c r="E29" s="47" t="s">
        <v>93</v>
      </c>
      <c r="F29" s="48" t="s">
        <v>1049</v>
      </c>
      <c r="G29" s="45" t="s">
        <v>313</v>
      </c>
      <c r="H29" s="82">
        <v>0</v>
      </c>
      <c r="I29" s="49">
        <v>0</v>
      </c>
      <c r="J29" s="49">
        <v>0</v>
      </c>
      <c r="K29" s="49" t="s">
        <v>36</v>
      </c>
      <c r="L29" s="54"/>
      <c r="M29" s="54"/>
      <c r="N29" s="54"/>
      <c r="O29" s="54"/>
      <c r="P29" s="80" t="s">
        <v>36</v>
      </c>
      <c r="Q29" s="51">
        <f t="shared" si="0"/>
        <v>0</v>
      </c>
      <c r="R29" s="52" t="str">
        <f t="shared" si="3"/>
        <v>F</v>
      </c>
      <c r="S29" s="53" t="str">
        <f t="shared" si="1"/>
        <v>Kém</v>
      </c>
      <c r="T29" s="41" t="str">
        <f t="shared" si="4"/>
        <v>Không đủ ĐKDT</v>
      </c>
      <c r="U29" s="41" t="s">
        <v>2213</v>
      </c>
      <c r="V29" s="71"/>
      <c r="W29" s="4"/>
      <c r="X29" s="43" t="str">
        <f t="shared" si="2"/>
        <v>Học lại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1050</v>
      </c>
      <c r="D30" s="46" t="s">
        <v>1051</v>
      </c>
      <c r="E30" s="47" t="s">
        <v>97</v>
      </c>
      <c r="F30" s="48" t="s">
        <v>1052</v>
      </c>
      <c r="G30" s="45" t="s">
        <v>107</v>
      </c>
      <c r="H30" s="82">
        <v>10</v>
      </c>
      <c r="I30" s="49">
        <v>1</v>
      </c>
      <c r="J30" s="49">
        <v>5</v>
      </c>
      <c r="K30" s="49" t="s">
        <v>36</v>
      </c>
      <c r="L30" s="54"/>
      <c r="M30" s="54"/>
      <c r="N30" s="54"/>
      <c r="O30" s="54"/>
      <c r="P30" s="80">
        <v>0</v>
      </c>
      <c r="Q30" s="51">
        <f t="shared" si="0"/>
        <v>1.7</v>
      </c>
      <c r="R30" s="52" t="str">
        <f t="shared" si="3"/>
        <v>F</v>
      </c>
      <c r="S30" s="53" t="str">
        <f t="shared" si="1"/>
        <v>Kém</v>
      </c>
      <c r="T30" s="41" t="s">
        <v>2222</v>
      </c>
      <c r="U30" s="41" t="s">
        <v>2213</v>
      </c>
      <c r="V30" s="71"/>
      <c r="W30" s="4"/>
      <c r="X30" s="43" t="str">
        <f t="shared" si="2"/>
        <v>Học lại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1053</v>
      </c>
      <c r="D31" s="46" t="s">
        <v>298</v>
      </c>
      <c r="E31" s="47" t="s">
        <v>122</v>
      </c>
      <c r="F31" s="48" t="s">
        <v>1026</v>
      </c>
      <c r="G31" s="45" t="s">
        <v>99</v>
      </c>
      <c r="H31" s="82">
        <v>10</v>
      </c>
      <c r="I31" s="49">
        <v>5</v>
      </c>
      <c r="J31" s="49">
        <v>4</v>
      </c>
      <c r="K31" s="49" t="s">
        <v>36</v>
      </c>
      <c r="L31" s="54"/>
      <c r="M31" s="54"/>
      <c r="N31" s="54"/>
      <c r="O31" s="54"/>
      <c r="P31" s="80">
        <v>1</v>
      </c>
      <c r="Q31" s="51">
        <f t="shared" si="0"/>
        <v>3</v>
      </c>
      <c r="R31" s="52" t="str">
        <f t="shared" si="3"/>
        <v>F</v>
      </c>
      <c r="S31" s="53" t="str">
        <f t="shared" si="1"/>
        <v>Kém</v>
      </c>
      <c r="T31" s="41" t="str">
        <f t="shared" si="4"/>
        <v/>
      </c>
      <c r="U31" s="41" t="s">
        <v>2213</v>
      </c>
      <c r="V31" s="71"/>
      <c r="W31" s="4"/>
      <c r="X31" s="43" t="str">
        <f t="shared" si="2"/>
        <v>Học lại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1054</v>
      </c>
      <c r="D32" s="46" t="s">
        <v>92</v>
      </c>
      <c r="E32" s="47" t="s">
        <v>122</v>
      </c>
      <c r="F32" s="48" t="s">
        <v>1055</v>
      </c>
      <c r="G32" s="45" t="s">
        <v>90</v>
      </c>
      <c r="H32" s="82">
        <v>8</v>
      </c>
      <c r="I32" s="49">
        <v>1</v>
      </c>
      <c r="J32" s="49">
        <v>4</v>
      </c>
      <c r="K32" s="49" t="s">
        <v>36</v>
      </c>
      <c r="L32" s="54"/>
      <c r="M32" s="54"/>
      <c r="N32" s="54"/>
      <c r="O32" s="54"/>
      <c r="P32" s="80">
        <v>0</v>
      </c>
      <c r="Q32" s="51">
        <f t="shared" si="0"/>
        <v>1.4</v>
      </c>
      <c r="R32" s="52" t="str">
        <f t="shared" si="3"/>
        <v>F</v>
      </c>
      <c r="S32" s="53" t="str">
        <f t="shared" si="1"/>
        <v>Kém</v>
      </c>
      <c r="T32" s="41" t="s">
        <v>2222</v>
      </c>
      <c r="U32" s="41" t="s">
        <v>2213</v>
      </c>
      <c r="V32" s="71"/>
      <c r="W32" s="4"/>
      <c r="X32" s="43" t="str">
        <f t="shared" si="2"/>
        <v>Học lại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1056</v>
      </c>
      <c r="D33" s="46" t="s">
        <v>630</v>
      </c>
      <c r="E33" s="47" t="s">
        <v>122</v>
      </c>
      <c r="F33" s="48" t="s">
        <v>684</v>
      </c>
      <c r="G33" s="45" t="s">
        <v>99</v>
      </c>
      <c r="H33" s="82">
        <v>10</v>
      </c>
      <c r="I33" s="49">
        <v>5</v>
      </c>
      <c r="J33" s="49">
        <v>5</v>
      </c>
      <c r="K33" s="49" t="s">
        <v>36</v>
      </c>
      <c r="L33" s="54"/>
      <c r="M33" s="54"/>
      <c r="N33" s="54"/>
      <c r="O33" s="54"/>
      <c r="P33" s="80">
        <v>1</v>
      </c>
      <c r="Q33" s="51">
        <f t="shared" si="0"/>
        <v>3.1</v>
      </c>
      <c r="R33" s="52" t="str">
        <f t="shared" si="3"/>
        <v>F</v>
      </c>
      <c r="S33" s="53" t="str">
        <f t="shared" si="1"/>
        <v>Kém</v>
      </c>
      <c r="T33" s="41" t="str">
        <f t="shared" si="4"/>
        <v/>
      </c>
      <c r="U33" s="41" t="s">
        <v>2213</v>
      </c>
      <c r="V33" s="71"/>
      <c r="W33" s="4"/>
      <c r="X33" s="43" t="str">
        <f t="shared" si="2"/>
        <v>Học lại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1057</v>
      </c>
      <c r="D34" s="46" t="s">
        <v>1058</v>
      </c>
      <c r="E34" s="47" t="s">
        <v>365</v>
      </c>
      <c r="F34" s="48" t="s">
        <v>1013</v>
      </c>
      <c r="G34" s="45" t="s">
        <v>124</v>
      </c>
      <c r="H34" s="82">
        <v>10</v>
      </c>
      <c r="I34" s="49">
        <v>0</v>
      </c>
      <c r="J34" s="49">
        <v>5</v>
      </c>
      <c r="K34" s="49" t="s">
        <v>36</v>
      </c>
      <c r="L34" s="54"/>
      <c r="M34" s="54"/>
      <c r="N34" s="54"/>
      <c r="O34" s="54"/>
      <c r="P34" s="80" t="s">
        <v>36</v>
      </c>
      <c r="Q34" s="51">
        <f t="shared" si="0"/>
        <v>1.5</v>
      </c>
      <c r="R34" s="52" t="str">
        <f t="shared" si="3"/>
        <v>F</v>
      </c>
      <c r="S34" s="53" t="str">
        <f t="shared" si="1"/>
        <v>Kém</v>
      </c>
      <c r="T34" s="41" t="str">
        <f t="shared" si="4"/>
        <v>Không đủ ĐKDT</v>
      </c>
      <c r="U34" s="41" t="s">
        <v>2213</v>
      </c>
      <c r="V34" s="71"/>
      <c r="W34" s="4"/>
      <c r="X34" s="43" t="str">
        <f t="shared" si="2"/>
        <v>Học lại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1059</v>
      </c>
      <c r="D35" s="46" t="s">
        <v>336</v>
      </c>
      <c r="E35" s="47" t="s">
        <v>134</v>
      </c>
      <c r="F35" s="48" t="s">
        <v>1060</v>
      </c>
      <c r="G35" s="45" t="s">
        <v>344</v>
      </c>
      <c r="H35" s="82">
        <v>0</v>
      </c>
      <c r="I35" s="49">
        <v>0</v>
      </c>
      <c r="J35" s="49">
        <v>0</v>
      </c>
      <c r="K35" s="49" t="s">
        <v>36</v>
      </c>
      <c r="L35" s="54"/>
      <c r="M35" s="54"/>
      <c r="N35" s="54"/>
      <c r="O35" s="54"/>
      <c r="P35" s="80" t="s">
        <v>36</v>
      </c>
      <c r="Q35" s="51">
        <f t="shared" si="0"/>
        <v>0</v>
      </c>
      <c r="R35" s="52" t="str">
        <f t="shared" si="3"/>
        <v>F</v>
      </c>
      <c r="S35" s="53" t="str">
        <f t="shared" si="1"/>
        <v>Kém</v>
      </c>
      <c r="T35" s="41" t="str">
        <f t="shared" si="4"/>
        <v>Không đủ ĐKDT</v>
      </c>
      <c r="U35" s="41" t="s">
        <v>2213</v>
      </c>
      <c r="V35" s="71"/>
      <c r="W35" s="4"/>
      <c r="X35" s="43" t="str">
        <f t="shared" si="2"/>
        <v>Học lại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1061</v>
      </c>
      <c r="D36" s="46" t="s">
        <v>1041</v>
      </c>
      <c r="E36" s="47" t="s">
        <v>553</v>
      </c>
      <c r="F36" s="48" t="s">
        <v>1062</v>
      </c>
      <c r="G36" s="45" t="s">
        <v>848</v>
      </c>
      <c r="H36" s="82">
        <v>10</v>
      </c>
      <c r="I36" s="49">
        <v>6</v>
      </c>
      <c r="J36" s="49">
        <v>9</v>
      </c>
      <c r="K36" s="49" t="s">
        <v>36</v>
      </c>
      <c r="L36" s="54"/>
      <c r="M36" s="54"/>
      <c r="N36" s="54"/>
      <c r="O36" s="54"/>
      <c r="P36" s="80">
        <v>5</v>
      </c>
      <c r="Q36" s="51">
        <f t="shared" si="0"/>
        <v>6.1</v>
      </c>
      <c r="R36" s="52" t="str">
        <f t="shared" si="3"/>
        <v>C</v>
      </c>
      <c r="S36" s="53" t="str">
        <f t="shared" si="1"/>
        <v>Trung bình</v>
      </c>
      <c r="T36" s="41" t="str">
        <f t="shared" si="4"/>
        <v/>
      </c>
      <c r="U36" s="41" t="s">
        <v>2213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1063</v>
      </c>
      <c r="D37" s="46" t="s">
        <v>1064</v>
      </c>
      <c r="E37" s="47" t="s">
        <v>145</v>
      </c>
      <c r="F37" s="48" t="s">
        <v>1065</v>
      </c>
      <c r="G37" s="45" t="s">
        <v>86</v>
      </c>
      <c r="H37" s="82">
        <v>10</v>
      </c>
      <c r="I37" s="49">
        <v>6</v>
      </c>
      <c r="J37" s="49">
        <v>9</v>
      </c>
      <c r="K37" s="49" t="s">
        <v>36</v>
      </c>
      <c r="L37" s="54"/>
      <c r="M37" s="54"/>
      <c r="N37" s="54"/>
      <c r="O37" s="54"/>
      <c r="P37" s="80">
        <v>8.5</v>
      </c>
      <c r="Q37" s="51">
        <f t="shared" si="0"/>
        <v>8.1999999999999993</v>
      </c>
      <c r="R37" s="52" t="str">
        <f t="shared" si="3"/>
        <v>B+</v>
      </c>
      <c r="S37" s="53" t="str">
        <f t="shared" si="1"/>
        <v>Khá</v>
      </c>
      <c r="T37" s="41" t="str">
        <f t="shared" si="4"/>
        <v/>
      </c>
      <c r="U37" s="41" t="s">
        <v>2213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1066</v>
      </c>
      <c r="D38" s="46" t="s">
        <v>1067</v>
      </c>
      <c r="E38" s="47" t="s">
        <v>154</v>
      </c>
      <c r="F38" s="48" t="s">
        <v>1068</v>
      </c>
      <c r="G38" s="45" t="s">
        <v>344</v>
      </c>
      <c r="H38" s="82">
        <v>10</v>
      </c>
      <c r="I38" s="49">
        <v>6</v>
      </c>
      <c r="J38" s="49">
        <v>6</v>
      </c>
      <c r="K38" s="49" t="s">
        <v>36</v>
      </c>
      <c r="L38" s="54"/>
      <c r="M38" s="54"/>
      <c r="N38" s="54"/>
      <c r="O38" s="54"/>
      <c r="P38" s="80">
        <v>1</v>
      </c>
      <c r="Q38" s="51">
        <f t="shared" si="0"/>
        <v>3.4</v>
      </c>
      <c r="R38" s="52" t="str">
        <f t="shared" si="3"/>
        <v>F</v>
      </c>
      <c r="S38" s="53" t="str">
        <f t="shared" si="1"/>
        <v>Kém</v>
      </c>
      <c r="T38" s="41" t="str">
        <f t="shared" si="4"/>
        <v/>
      </c>
      <c r="U38" s="41" t="s">
        <v>2213</v>
      </c>
      <c r="V38" s="71"/>
      <c r="W38" s="4"/>
      <c r="X38" s="43" t="str">
        <f t="shared" si="2"/>
        <v>Học lại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1069</v>
      </c>
      <c r="D39" s="46" t="s">
        <v>1070</v>
      </c>
      <c r="E39" s="47" t="s">
        <v>564</v>
      </c>
      <c r="F39" s="48" t="s">
        <v>1004</v>
      </c>
      <c r="G39" s="45" t="s">
        <v>344</v>
      </c>
      <c r="H39" s="82">
        <v>0</v>
      </c>
      <c r="I39" s="49">
        <v>0</v>
      </c>
      <c r="J39" s="49">
        <v>0</v>
      </c>
      <c r="K39" s="49" t="s">
        <v>36</v>
      </c>
      <c r="L39" s="54"/>
      <c r="M39" s="54"/>
      <c r="N39" s="54"/>
      <c r="O39" s="54"/>
      <c r="P39" s="80" t="s">
        <v>36</v>
      </c>
      <c r="Q39" s="51">
        <f t="shared" si="0"/>
        <v>0</v>
      </c>
      <c r="R39" s="52" t="str">
        <f t="shared" si="3"/>
        <v>F</v>
      </c>
      <c r="S39" s="53" t="str">
        <f t="shared" si="1"/>
        <v>Kém</v>
      </c>
      <c r="T39" s="41" t="str">
        <f t="shared" si="4"/>
        <v>Không đủ ĐKDT</v>
      </c>
      <c r="U39" s="41" t="s">
        <v>2213</v>
      </c>
      <c r="V39" s="71"/>
      <c r="W39" s="4"/>
      <c r="X39" s="43" t="str">
        <f t="shared" si="2"/>
        <v>Học lại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1071</v>
      </c>
      <c r="D40" s="46" t="s">
        <v>1072</v>
      </c>
      <c r="E40" s="47" t="s">
        <v>564</v>
      </c>
      <c r="F40" s="48" t="s">
        <v>1073</v>
      </c>
      <c r="G40" s="45" t="s">
        <v>58</v>
      </c>
      <c r="H40" s="82">
        <v>10</v>
      </c>
      <c r="I40" s="49">
        <v>10</v>
      </c>
      <c r="J40" s="49">
        <v>9</v>
      </c>
      <c r="K40" s="49" t="s">
        <v>36</v>
      </c>
      <c r="L40" s="54"/>
      <c r="M40" s="54"/>
      <c r="N40" s="54"/>
      <c r="O40" s="54"/>
      <c r="P40" s="80">
        <v>10</v>
      </c>
      <c r="Q40" s="51">
        <f t="shared" si="0"/>
        <v>9.9</v>
      </c>
      <c r="R40" s="52" t="str">
        <f t="shared" si="3"/>
        <v>A+</v>
      </c>
      <c r="S40" s="53" t="str">
        <f t="shared" si="1"/>
        <v>Giỏi</v>
      </c>
      <c r="T40" s="41" t="str">
        <f t="shared" si="4"/>
        <v/>
      </c>
      <c r="U40" s="41" t="s">
        <v>2213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1074</v>
      </c>
      <c r="D41" s="46" t="s">
        <v>83</v>
      </c>
      <c r="E41" s="47" t="s">
        <v>899</v>
      </c>
      <c r="F41" s="48" t="s">
        <v>1075</v>
      </c>
      <c r="G41" s="45" t="s">
        <v>53</v>
      </c>
      <c r="H41" s="82">
        <v>10</v>
      </c>
      <c r="I41" s="49">
        <v>3</v>
      </c>
      <c r="J41" s="49">
        <v>5</v>
      </c>
      <c r="K41" s="49" t="s">
        <v>36</v>
      </c>
      <c r="L41" s="54"/>
      <c r="M41" s="54"/>
      <c r="N41" s="54"/>
      <c r="O41" s="54"/>
      <c r="P41" s="80">
        <v>1</v>
      </c>
      <c r="Q41" s="51">
        <f t="shared" si="0"/>
        <v>2.7</v>
      </c>
      <c r="R41" s="52" t="str">
        <f t="shared" si="3"/>
        <v>F</v>
      </c>
      <c r="S41" s="53" t="str">
        <f t="shared" si="1"/>
        <v>Kém</v>
      </c>
      <c r="T41" s="41" t="str">
        <f t="shared" si="4"/>
        <v/>
      </c>
      <c r="U41" s="41" t="s">
        <v>2213</v>
      </c>
      <c r="V41" s="71"/>
      <c r="W41" s="4"/>
      <c r="X41" s="43" t="str">
        <f t="shared" si="2"/>
        <v>Học lại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1076</v>
      </c>
      <c r="D42" s="46" t="s">
        <v>917</v>
      </c>
      <c r="E42" s="47" t="s">
        <v>386</v>
      </c>
      <c r="F42" s="48" t="s">
        <v>1077</v>
      </c>
      <c r="G42" s="45" t="s">
        <v>124</v>
      </c>
      <c r="H42" s="82">
        <v>10</v>
      </c>
      <c r="I42" s="49">
        <v>2</v>
      </c>
      <c r="J42" s="49">
        <v>6</v>
      </c>
      <c r="K42" s="49" t="s">
        <v>36</v>
      </c>
      <c r="L42" s="54"/>
      <c r="M42" s="54"/>
      <c r="N42" s="54"/>
      <c r="O42" s="54"/>
      <c r="P42" s="80">
        <v>6</v>
      </c>
      <c r="Q42" s="51">
        <f t="shared" si="0"/>
        <v>5.6</v>
      </c>
      <c r="R42" s="52" t="str">
        <f t="shared" si="3"/>
        <v>C</v>
      </c>
      <c r="S42" s="53" t="str">
        <f t="shared" si="1"/>
        <v>Trung bình</v>
      </c>
      <c r="T42" s="41" t="str">
        <f t="shared" si="4"/>
        <v/>
      </c>
      <c r="U42" s="41" t="s">
        <v>2213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1078</v>
      </c>
      <c r="D43" s="46" t="s">
        <v>1079</v>
      </c>
      <c r="E43" s="47" t="s">
        <v>582</v>
      </c>
      <c r="F43" s="48" t="s">
        <v>1080</v>
      </c>
      <c r="G43" s="45" t="s">
        <v>344</v>
      </c>
      <c r="H43" s="82">
        <v>10</v>
      </c>
      <c r="I43" s="49">
        <v>5</v>
      </c>
      <c r="J43" s="49">
        <v>5</v>
      </c>
      <c r="K43" s="49" t="s">
        <v>36</v>
      </c>
      <c r="L43" s="54"/>
      <c r="M43" s="54"/>
      <c r="N43" s="54"/>
      <c r="O43" s="54"/>
      <c r="P43" s="80">
        <v>6</v>
      </c>
      <c r="Q43" s="51">
        <f t="shared" si="0"/>
        <v>6.1</v>
      </c>
      <c r="R43" s="52" t="str">
        <f t="shared" si="3"/>
        <v>C</v>
      </c>
      <c r="S43" s="53" t="str">
        <f t="shared" si="1"/>
        <v>Trung bình</v>
      </c>
      <c r="T43" s="41" t="str">
        <f t="shared" si="4"/>
        <v/>
      </c>
      <c r="U43" s="41" t="s">
        <v>2213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1081</v>
      </c>
      <c r="D44" s="46" t="s">
        <v>265</v>
      </c>
      <c r="E44" s="47" t="s">
        <v>410</v>
      </c>
      <c r="F44" s="48" t="s">
        <v>1082</v>
      </c>
      <c r="G44" s="45" t="s">
        <v>136</v>
      </c>
      <c r="H44" s="82">
        <v>8</v>
      </c>
      <c r="I44" s="49">
        <v>6</v>
      </c>
      <c r="J44" s="49">
        <v>8</v>
      </c>
      <c r="K44" s="49" t="s">
        <v>36</v>
      </c>
      <c r="L44" s="54"/>
      <c r="M44" s="54"/>
      <c r="N44" s="54"/>
      <c r="O44" s="54"/>
      <c r="P44" s="80">
        <v>4</v>
      </c>
      <c r="Q44" s="51">
        <f t="shared" si="0"/>
        <v>5.2</v>
      </c>
      <c r="R44" s="52" t="str">
        <f t="shared" si="3"/>
        <v>D+</v>
      </c>
      <c r="S44" s="53" t="str">
        <f t="shared" si="1"/>
        <v>Trung bình yếu</v>
      </c>
      <c r="T44" s="41" t="str">
        <f t="shared" si="4"/>
        <v/>
      </c>
      <c r="U44" s="41" t="s">
        <v>2213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1083</v>
      </c>
      <c r="D45" s="46" t="s">
        <v>1064</v>
      </c>
      <c r="E45" s="47" t="s">
        <v>410</v>
      </c>
      <c r="F45" s="48" t="s">
        <v>724</v>
      </c>
      <c r="G45" s="45" t="s">
        <v>58</v>
      </c>
      <c r="H45" s="82">
        <v>10</v>
      </c>
      <c r="I45" s="49">
        <v>6</v>
      </c>
      <c r="J45" s="49">
        <v>8</v>
      </c>
      <c r="K45" s="49" t="s">
        <v>36</v>
      </c>
      <c r="L45" s="54"/>
      <c r="M45" s="54"/>
      <c r="N45" s="54"/>
      <c r="O45" s="54"/>
      <c r="P45" s="80">
        <v>5</v>
      </c>
      <c r="Q45" s="51">
        <f t="shared" si="0"/>
        <v>6</v>
      </c>
      <c r="R45" s="52" t="str">
        <f t="shared" si="3"/>
        <v>C</v>
      </c>
      <c r="S45" s="53" t="str">
        <f t="shared" si="1"/>
        <v>Trung bình</v>
      </c>
      <c r="T45" s="41" t="str">
        <f t="shared" si="4"/>
        <v/>
      </c>
      <c r="U45" s="41" t="s">
        <v>2213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1084</v>
      </c>
      <c r="D46" s="46" t="s">
        <v>1085</v>
      </c>
      <c r="E46" s="47" t="s">
        <v>181</v>
      </c>
      <c r="F46" s="48" t="s">
        <v>1077</v>
      </c>
      <c r="G46" s="45" t="s">
        <v>380</v>
      </c>
      <c r="H46" s="82">
        <v>6</v>
      </c>
      <c r="I46" s="49">
        <v>0</v>
      </c>
      <c r="J46" s="49">
        <v>0</v>
      </c>
      <c r="K46" s="49" t="s">
        <v>36</v>
      </c>
      <c r="L46" s="54"/>
      <c r="M46" s="54"/>
      <c r="N46" s="54"/>
      <c r="O46" s="54"/>
      <c r="P46" s="80" t="s">
        <v>36</v>
      </c>
      <c r="Q46" s="51">
        <f t="shared" si="0"/>
        <v>0.6</v>
      </c>
      <c r="R46" s="52" t="str">
        <f t="shared" si="3"/>
        <v>F</v>
      </c>
      <c r="S46" s="53" t="str">
        <f t="shared" si="1"/>
        <v>Kém</v>
      </c>
      <c r="T46" s="41" t="str">
        <f t="shared" si="4"/>
        <v>Không đủ ĐKDT</v>
      </c>
      <c r="U46" s="41" t="s">
        <v>2213</v>
      </c>
      <c r="V46" s="71"/>
      <c r="W46" s="4"/>
      <c r="X46" s="43" t="str">
        <f t="shared" si="2"/>
        <v>Học lại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1086</v>
      </c>
      <c r="D47" s="46" t="s">
        <v>1087</v>
      </c>
      <c r="E47" s="47" t="s">
        <v>1088</v>
      </c>
      <c r="F47" s="48" t="s">
        <v>1089</v>
      </c>
      <c r="G47" s="45" t="s">
        <v>131</v>
      </c>
      <c r="H47" s="82">
        <v>8</v>
      </c>
      <c r="I47" s="49">
        <v>4</v>
      </c>
      <c r="J47" s="49">
        <v>5</v>
      </c>
      <c r="K47" s="49" t="s">
        <v>36</v>
      </c>
      <c r="L47" s="54"/>
      <c r="M47" s="54"/>
      <c r="N47" s="54"/>
      <c r="O47" s="54"/>
      <c r="P47" s="80">
        <v>1</v>
      </c>
      <c r="Q47" s="51">
        <f t="shared" si="0"/>
        <v>2.7</v>
      </c>
      <c r="R47" s="52" t="str">
        <f t="shared" si="3"/>
        <v>F</v>
      </c>
      <c r="S47" s="53" t="str">
        <f t="shared" si="1"/>
        <v>Kém</v>
      </c>
      <c r="T47" s="41" t="str">
        <f t="shared" si="4"/>
        <v/>
      </c>
      <c r="U47" s="41" t="s">
        <v>2213</v>
      </c>
      <c r="V47" s="71"/>
      <c r="W47" s="4"/>
      <c r="X47" s="43" t="str">
        <f t="shared" si="2"/>
        <v>Học lại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1090</v>
      </c>
      <c r="D48" s="46" t="s">
        <v>150</v>
      </c>
      <c r="E48" s="47" t="s">
        <v>1091</v>
      </c>
      <c r="F48" s="48" t="s">
        <v>76</v>
      </c>
      <c r="G48" s="45" t="s">
        <v>99</v>
      </c>
      <c r="H48" s="82">
        <v>0</v>
      </c>
      <c r="I48" s="49">
        <v>0</v>
      </c>
      <c r="J48" s="49">
        <v>0</v>
      </c>
      <c r="K48" s="49" t="s">
        <v>36</v>
      </c>
      <c r="L48" s="54"/>
      <c r="M48" s="54"/>
      <c r="N48" s="54"/>
      <c r="O48" s="54"/>
      <c r="P48" s="80" t="s">
        <v>36</v>
      </c>
      <c r="Q48" s="51">
        <f t="shared" si="0"/>
        <v>0</v>
      </c>
      <c r="R48" s="52" t="str">
        <f t="shared" si="3"/>
        <v>F</v>
      </c>
      <c r="S48" s="53" t="str">
        <f t="shared" si="1"/>
        <v>Kém</v>
      </c>
      <c r="T48" s="41" t="str">
        <f t="shared" si="4"/>
        <v>Không đủ ĐKDT</v>
      </c>
      <c r="U48" s="41" t="s">
        <v>2213</v>
      </c>
      <c r="V48" s="71"/>
      <c r="W48" s="4"/>
      <c r="X48" s="43" t="str">
        <f t="shared" si="2"/>
        <v>Học lại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1092</v>
      </c>
      <c r="D49" s="46" t="s">
        <v>1093</v>
      </c>
      <c r="E49" s="47" t="s">
        <v>761</v>
      </c>
      <c r="F49" s="48" t="s">
        <v>632</v>
      </c>
      <c r="G49" s="45" t="s">
        <v>330</v>
      </c>
      <c r="H49" s="82">
        <v>10</v>
      </c>
      <c r="I49" s="49">
        <v>4</v>
      </c>
      <c r="J49" s="49">
        <v>7</v>
      </c>
      <c r="K49" s="49" t="s">
        <v>36</v>
      </c>
      <c r="L49" s="54"/>
      <c r="M49" s="54"/>
      <c r="N49" s="54"/>
      <c r="O49" s="54"/>
      <c r="P49" s="80">
        <v>6</v>
      </c>
      <c r="Q49" s="51">
        <f t="shared" si="0"/>
        <v>6.1</v>
      </c>
      <c r="R49" s="52" t="str">
        <f t="shared" si="3"/>
        <v>C</v>
      </c>
      <c r="S49" s="53" t="str">
        <f t="shared" si="1"/>
        <v>Trung bình</v>
      </c>
      <c r="T49" s="41" t="str">
        <f t="shared" si="4"/>
        <v/>
      </c>
      <c r="U49" s="41" t="s">
        <v>2213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1094</v>
      </c>
      <c r="D50" s="46" t="s">
        <v>246</v>
      </c>
      <c r="E50" s="47" t="s">
        <v>764</v>
      </c>
      <c r="F50" s="48" t="s">
        <v>1022</v>
      </c>
      <c r="G50" s="45" t="s">
        <v>136</v>
      </c>
      <c r="H50" s="82">
        <v>6</v>
      </c>
      <c r="I50" s="49">
        <v>0</v>
      </c>
      <c r="J50" s="49">
        <v>0</v>
      </c>
      <c r="K50" s="49" t="s">
        <v>36</v>
      </c>
      <c r="L50" s="54"/>
      <c r="M50" s="54"/>
      <c r="N50" s="54"/>
      <c r="O50" s="54"/>
      <c r="P50" s="80" t="s">
        <v>36</v>
      </c>
      <c r="Q50" s="51">
        <f t="shared" si="0"/>
        <v>0.6</v>
      </c>
      <c r="R50" s="52" t="str">
        <f t="shared" si="3"/>
        <v>F</v>
      </c>
      <c r="S50" s="53" t="str">
        <f t="shared" si="1"/>
        <v>Kém</v>
      </c>
      <c r="T50" s="41" t="str">
        <f t="shared" si="4"/>
        <v>Không đủ ĐKDT</v>
      </c>
      <c r="U50" s="41" t="s">
        <v>2213</v>
      </c>
      <c r="V50" s="71"/>
      <c r="W50" s="4"/>
      <c r="X50" s="43" t="str">
        <f t="shared" si="2"/>
        <v>Học lại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1095</v>
      </c>
      <c r="D51" s="46" t="s">
        <v>1096</v>
      </c>
      <c r="E51" s="47" t="s">
        <v>217</v>
      </c>
      <c r="F51" s="48" t="s">
        <v>1097</v>
      </c>
      <c r="G51" s="45" t="s">
        <v>72</v>
      </c>
      <c r="H51" s="82">
        <v>10</v>
      </c>
      <c r="I51" s="49">
        <v>9</v>
      </c>
      <c r="J51" s="49">
        <v>10</v>
      </c>
      <c r="K51" s="49" t="s">
        <v>36</v>
      </c>
      <c r="L51" s="54"/>
      <c r="M51" s="54"/>
      <c r="N51" s="54"/>
      <c r="O51" s="54"/>
      <c r="P51" s="80">
        <v>9</v>
      </c>
      <c r="Q51" s="51">
        <f t="shared" si="0"/>
        <v>9.1999999999999993</v>
      </c>
      <c r="R51" s="52" t="str">
        <f t="shared" si="3"/>
        <v>A+</v>
      </c>
      <c r="S51" s="53" t="str">
        <f t="shared" si="1"/>
        <v>Giỏi</v>
      </c>
      <c r="T51" s="41" t="str">
        <f t="shared" si="4"/>
        <v/>
      </c>
      <c r="U51" s="41" t="s">
        <v>2213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1098</v>
      </c>
      <c r="D52" s="46" t="s">
        <v>1099</v>
      </c>
      <c r="E52" s="47" t="s">
        <v>436</v>
      </c>
      <c r="F52" s="48" t="s">
        <v>1100</v>
      </c>
      <c r="G52" s="45" t="s">
        <v>86</v>
      </c>
      <c r="H52" s="82">
        <v>10</v>
      </c>
      <c r="I52" s="49">
        <v>5</v>
      </c>
      <c r="J52" s="49">
        <v>8</v>
      </c>
      <c r="K52" s="49" t="s">
        <v>36</v>
      </c>
      <c r="L52" s="54"/>
      <c r="M52" s="54"/>
      <c r="N52" s="54"/>
      <c r="O52" s="54"/>
      <c r="P52" s="80">
        <v>3</v>
      </c>
      <c r="Q52" s="51">
        <f t="shared" si="0"/>
        <v>4.5999999999999996</v>
      </c>
      <c r="R52" s="52" t="str">
        <f t="shared" si="3"/>
        <v>D</v>
      </c>
      <c r="S52" s="53" t="str">
        <f t="shared" si="1"/>
        <v>Trung bình yếu</v>
      </c>
      <c r="T52" s="41" t="str">
        <f t="shared" si="4"/>
        <v/>
      </c>
      <c r="U52" s="41" t="s">
        <v>2213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1101</v>
      </c>
      <c r="D53" s="46" t="s">
        <v>92</v>
      </c>
      <c r="E53" s="47" t="s">
        <v>221</v>
      </c>
      <c r="F53" s="48" t="s">
        <v>1102</v>
      </c>
      <c r="G53" s="45" t="s">
        <v>107</v>
      </c>
      <c r="H53" s="82">
        <v>10</v>
      </c>
      <c r="I53" s="49">
        <v>5</v>
      </c>
      <c r="J53" s="49">
        <v>5</v>
      </c>
      <c r="K53" s="49" t="s">
        <v>36</v>
      </c>
      <c r="L53" s="54"/>
      <c r="M53" s="54"/>
      <c r="N53" s="54"/>
      <c r="O53" s="54"/>
      <c r="P53" s="80">
        <v>5.5</v>
      </c>
      <c r="Q53" s="51">
        <f t="shared" si="0"/>
        <v>5.8</v>
      </c>
      <c r="R53" s="52" t="str">
        <f t="shared" si="3"/>
        <v>C</v>
      </c>
      <c r="S53" s="53" t="str">
        <f t="shared" si="1"/>
        <v>Trung bình</v>
      </c>
      <c r="T53" s="41" t="str">
        <f t="shared" si="4"/>
        <v/>
      </c>
      <c r="U53" s="41" t="s">
        <v>2213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1103</v>
      </c>
      <c r="D54" s="46" t="s">
        <v>1104</v>
      </c>
      <c r="E54" s="47" t="s">
        <v>775</v>
      </c>
      <c r="F54" s="48" t="s">
        <v>252</v>
      </c>
      <c r="G54" s="45" t="s">
        <v>81</v>
      </c>
      <c r="H54" s="82">
        <v>0</v>
      </c>
      <c r="I54" s="49">
        <v>0</v>
      </c>
      <c r="J54" s="49">
        <v>0</v>
      </c>
      <c r="K54" s="49" t="s">
        <v>36</v>
      </c>
      <c r="L54" s="54"/>
      <c r="M54" s="54"/>
      <c r="N54" s="54"/>
      <c r="O54" s="54"/>
      <c r="P54" s="80" t="s">
        <v>36</v>
      </c>
      <c r="Q54" s="51">
        <f t="shared" si="0"/>
        <v>0</v>
      </c>
      <c r="R54" s="52" t="str">
        <f t="shared" si="3"/>
        <v>F</v>
      </c>
      <c r="S54" s="53" t="str">
        <f t="shared" si="1"/>
        <v>Kém</v>
      </c>
      <c r="T54" s="41" t="str">
        <f t="shared" si="4"/>
        <v>Không đủ ĐKDT</v>
      </c>
      <c r="U54" s="41" t="s">
        <v>2213</v>
      </c>
      <c r="V54" s="71"/>
      <c r="W54" s="4"/>
      <c r="X54" s="43" t="str">
        <f t="shared" si="2"/>
        <v>Học lại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1105</v>
      </c>
      <c r="D55" s="46" t="s">
        <v>1106</v>
      </c>
      <c r="E55" s="47" t="s">
        <v>455</v>
      </c>
      <c r="F55" s="48" t="s">
        <v>1107</v>
      </c>
      <c r="G55" s="45" t="s">
        <v>63</v>
      </c>
      <c r="H55" s="82">
        <v>0</v>
      </c>
      <c r="I55" s="49">
        <v>0</v>
      </c>
      <c r="J55" s="49">
        <v>0</v>
      </c>
      <c r="K55" s="49" t="s">
        <v>36</v>
      </c>
      <c r="L55" s="54"/>
      <c r="M55" s="54"/>
      <c r="N55" s="54"/>
      <c r="O55" s="54"/>
      <c r="P55" s="80" t="s">
        <v>36</v>
      </c>
      <c r="Q55" s="51">
        <f t="shared" si="0"/>
        <v>0</v>
      </c>
      <c r="R55" s="52" t="str">
        <f t="shared" si="3"/>
        <v>F</v>
      </c>
      <c r="S55" s="53" t="str">
        <f t="shared" si="1"/>
        <v>Kém</v>
      </c>
      <c r="T55" s="41" t="str">
        <f t="shared" si="4"/>
        <v>Không đủ ĐKDT</v>
      </c>
      <c r="U55" s="41" t="s">
        <v>2213</v>
      </c>
      <c r="V55" s="71"/>
      <c r="W55" s="4"/>
      <c r="X55" s="43" t="str">
        <f t="shared" si="2"/>
        <v>Học lại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1108</v>
      </c>
      <c r="D56" s="46" t="s">
        <v>153</v>
      </c>
      <c r="E56" s="47" t="s">
        <v>634</v>
      </c>
      <c r="F56" s="48" t="s">
        <v>1109</v>
      </c>
      <c r="G56" s="45" t="s">
        <v>72</v>
      </c>
      <c r="H56" s="82">
        <v>10</v>
      </c>
      <c r="I56" s="49">
        <v>6</v>
      </c>
      <c r="J56" s="49">
        <v>9</v>
      </c>
      <c r="K56" s="49" t="s">
        <v>36</v>
      </c>
      <c r="L56" s="54"/>
      <c r="M56" s="54"/>
      <c r="N56" s="54"/>
      <c r="O56" s="54"/>
      <c r="P56" s="80">
        <v>10</v>
      </c>
      <c r="Q56" s="51">
        <f t="shared" si="0"/>
        <v>9.1</v>
      </c>
      <c r="R56" s="52" t="str">
        <f t="shared" si="3"/>
        <v>A+</v>
      </c>
      <c r="S56" s="53" t="str">
        <f t="shared" si="1"/>
        <v>Giỏi</v>
      </c>
      <c r="T56" s="41" t="str">
        <f t="shared" si="4"/>
        <v/>
      </c>
      <c r="U56" s="41" t="s">
        <v>2213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1110</v>
      </c>
      <c r="D57" s="46" t="s">
        <v>1111</v>
      </c>
      <c r="E57" s="47" t="s">
        <v>239</v>
      </c>
      <c r="F57" s="48" t="s">
        <v>965</v>
      </c>
      <c r="G57" s="45" t="s">
        <v>510</v>
      </c>
      <c r="H57" s="82">
        <v>10</v>
      </c>
      <c r="I57" s="49">
        <v>3</v>
      </c>
      <c r="J57" s="49">
        <v>4</v>
      </c>
      <c r="K57" s="49" t="s">
        <v>36</v>
      </c>
      <c r="L57" s="54"/>
      <c r="M57" s="54"/>
      <c r="N57" s="54"/>
      <c r="O57" s="54"/>
      <c r="P57" s="80">
        <v>0</v>
      </c>
      <c r="Q57" s="51">
        <f t="shared" si="0"/>
        <v>2</v>
      </c>
      <c r="R57" s="52" t="str">
        <f t="shared" si="3"/>
        <v>F</v>
      </c>
      <c r="S57" s="53" t="str">
        <f t="shared" si="1"/>
        <v>Kém</v>
      </c>
      <c r="T57" s="41" t="s">
        <v>2222</v>
      </c>
      <c r="U57" s="41" t="s">
        <v>2213</v>
      </c>
      <c r="V57" s="71"/>
      <c r="W57" s="4"/>
      <c r="X57" s="43" t="str">
        <f t="shared" si="2"/>
        <v>Học lại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1112</v>
      </c>
      <c r="D58" s="46" t="s">
        <v>118</v>
      </c>
      <c r="E58" s="47" t="s">
        <v>239</v>
      </c>
      <c r="F58" s="48" t="s">
        <v>1113</v>
      </c>
      <c r="G58" s="45" t="s">
        <v>107</v>
      </c>
      <c r="H58" s="82">
        <v>10</v>
      </c>
      <c r="I58" s="49">
        <v>9</v>
      </c>
      <c r="J58" s="49">
        <v>10</v>
      </c>
      <c r="K58" s="49" t="s">
        <v>36</v>
      </c>
      <c r="L58" s="54"/>
      <c r="M58" s="54"/>
      <c r="N58" s="54"/>
      <c r="O58" s="54"/>
      <c r="P58" s="80">
        <v>10</v>
      </c>
      <c r="Q58" s="51">
        <f t="shared" si="0"/>
        <v>9.8000000000000007</v>
      </c>
      <c r="R58" s="52" t="str">
        <f t="shared" si="3"/>
        <v>A+</v>
      </c>
      <c r="S58" s="53" t="str">
        <f t="shared" si="1"/>
        <v>Giỏi</v>
      </c>
      <c r="T58" s="41" t="str">
        <f t="shared" si="4"/>
        <v/>
      </c>
      <c r="U58" s="41" t="s">
        <v>2213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1114</v>
      </c>
      <c r="D59" s="46" t="s">
        <v>336</v>
      </c>
      <c r="E59" s="47" t="s">
        <v>247</v>
      </c>
      <c r="F59" s="48" t="s">
        <v>1115</v>
      </c>
      <c r="G59" s="45" t="s">
        <v>72</v>
      </c>
      <c r="H59" s="82">
        <v>10</v>
      </c>
      <c r="I59" s="49">
        <v>3</v>
      </c>
      <c r="J59" s="49">
        <v>4</v>
      </c>
      <c r="K59" s="49" t="s">
        <v>36</v>
      </c>
      <c r="L59" s="54"/>
      <c r="M59" s="54"/>
      <c r="N59" s="54"/>
      <c r="O59" s="54"/>
      <c r="P59" s="80">
        <v>1</v>
      </c>
      <c r="Q59" s="51">
        <f t="shared" si="0"/>
        <v>2.6</v>
      </c>
      <c r="R59" s="52" t="str">
        <f t="shared" si="3"/>
        <v>F</v>
      </c>
      <c r="S59" s="53" t="str">
        <f t="shared" si="1"/>
        <v>Kém</v>
      </c>
      <c r="T59" s="41" t="str">
        <f t="shared" si="4"/>
        <v/>
      </c>
      <c r="U59" s="41" t="s">
        <v>2213</v>
      </c>
      <c r="V59" s="71"/>
      <c r="W59" s="4"/>
      <c r="X59" s="43" t="str">
        <f t="shared" si="2"/>
        <v>Học lại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1116</v>
      </c>
      <c r="D60" s="46" t="s">
        <v>1117</v>
      </c>
      <c r="E60" s="47" t="s">
        <v>1118</v>
      </c>
      <c r="F60" s="48" t="s">
        <v>98</v>
      </c>
      <c r="G60" s="45" t="s">
        <v>58</v>
      </c>
      <c r="H60" s="82">
        <v>10</v>
      </c>
      <c r="I60" s="49">
        <v>7</v>
      </c>
      <c r="J60" s="49">
        <v>7</v>
      </c>
      <c r="K60" s="49" t="s">
        <v>36</v>
      </c>
      <c r="L60" s="54"/>
      <c r="M60" s="54"/>
      <c r="N60" s="54"/>
      <c r="O60" s="54"/>
      <c r="P60" s="80">
        <v>3</v>
      </c>
      <c r="Q60" s="51">
        <f t="shared" si="0"/>
        <v>4.9000000000000004</v>
      </c>
      <c r="R60" s="52" t="str">
        <f t="shared" si="3"/>
        <v>D</v>
      </c>
      <c r="S60" s="53" t="str">
        <f t="shared" si="1"/>
        <v>Trung bình yếu</v>
      </c>
      <c r="T60" s="41" t="str">
        <f t="shared" si="4"/>
        <v/>
      </c>
      <c r="U60" s="41" t="s">
        <v>2213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1119</v>
      </c>
      <c r="D61" s="46" t="s">
        <v>206</v>
      </c>
      <c r="E61" s="47" t="s">
        <v>1120</v>
      </c>
      <c r="F61" s="48" t="s">
        <v>768</v>
      </c>
      <c r="G61" s="45" t="s">
        <v>330</v>
      </c>
      <c r="H61" s="82">
        <v>10</v>
      </c>
      <c r="I61" s="49">
        <v>2</v>
      </c>
      <c r="J61" s="49">
        <v>5</v>
      </c>
      <c r="K61" s="49" t="s">
        <v>36</v>
      </c>
      <c r="L61" s="54"/>
      <c r="M61" s="54"/>
      <c r="N61" s="54"/>
      <c r="O61" s="54"/>
      <c r="P61" s="80">
        <v>1</v>
      </c>
      <c r="Q61" s="51">
        <f t="shared" si="0"/>
        <v>2.5</v>
      </c>
      <c r="R61" s="52" t="str">
        <f t="shared" si="3"/>
        <v>F</v>
      </c>
      <c r="S61" s="53" t="str">
        <f t="shared" si="1"/>
        <v>Kém</v>
      </c>
      <c r="T61" s="41" t="str">
        <f t="shared" si="4"/>
        <v/>
      </c>
      <c r="U61" s="41" t="s">
        <v>2213</v>
      </c>
      <c r="V61" s="71"/>
      <c r="W61" s="4"/>
      <c r="X61" s="43" t="str">
        <f t="shared" si="2"/>
        <v>Học lại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1121</v>
      </c>
      <c r="D62" s="46" t="s">
        <v>951</v>
      </c>
      <c r="E62" s="47" t="s">
        <v>483</v>
      </c>
      <c r="F62" s="48" t="s">
        <v>259</v>
      </c>
      <c r="G62" s="45" t="s">
        <v>99</v>
      </c>
      <c r="H62" s="82">
        <v>10</v>
      </c>
      <c r="I62" s="49">
        <v>5</v>
      </c>
      <c r="J62" s="49">
        <v>5</v>
      </c>
      <c r="K62" s="49" t="s">
        <v>36</v>
      </c>
      <c r="L62" s="54"/>
      <c r="M62" s="54"/>
      <c r="N62" s="54"/>
      <c r="O62" s="54"/>
      <c r="P62" s="80">
        <v>1</v>
      </c>
      <c r="Q62" s="51">
        <f t="shared" si="0"/>
        <v>3.1</v>
      </c>
      <c r="R62" s="52" t="str">
        <f t="shared" si="3"/>
        <v>F</v>
      </c>
      <c r="S62" s="53" t="str">
        <f t="shared" si="1"/>
        <v>Kém</v>
      </c>
      <c r="T62" s="41" t="str">
        <f t="shared" si="4"/>
        <v/>
      </c>
      <c r="U62" s="41" t="s">
        <v>2213</v>
      </c>
      <c r="V62" s="71"/>
      <c r="W62" s="4"/>
      <c r="X62" s="43" t="str">
        <f t="shared" si="2"/>
        <v>Học lại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1122</v>
      </c>
      <c r="D63" s="46" t="s">
        <v>144</v>
      </c>
      <c r="E63" s="47" t="s">
        <v>272</v>
      </c>
      <c r="F63" s="48" t="s">
        <v>218</v>
      </c>
      <c r="G63" s="45" t="s">
        <v>58</v>
      </c>
      <c r="H63" s="82">
        <v>10</v>
      </c>
      <c r="I63" s="49">
        <v>4</v>
      </c>
      <c r="J63" s="49">
        <v>4</v>
      </c>
      <c r="K63" s="49" t="s">
        <v>36</v>
      </c>
      <c r="L63" s="54"/>
      <c r="M63" s="54"/>
      <c r="N63" s="54"/>
      <c r="O63" s="54"/>
      <c r="P63" s="80">
        <v>1</v>
      </c>
      <c r="Q63" s="51">
        <f t="shared" si="0"/>
        <v>2.8</v>
      </c>
      <c r="R63" s="52" t="str">
        <f t="shared" si="3"/>
        <v>F</v>
      </c>
      <c r="S63" s="53" t="str">
        <f t="shared" si="1"/>
        <v>Kém</v>
      </c>
      <c r="T63" s="41" t="str">
        <f t="shared" si="4"/>
        <v/>
      </c>
      <c r="U63" s="41" t="s">
        <v>2213</v>
      </c>
      <c r="V63" s="71"/>
      <c r="W63" s="4"/>
      <c r="X63" s="43" t="str">
        <f t="shared" si="2"/>
        <v>Học lại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1123</v>
      </c>
      <c r="D64" s="46" t="s">
        <v>298</v>
      </c>
      <c r="E64" s="47" t="s">
        <v>272</v>
      </c>
      <c r="F64" s="48" t="s">
        <v>1124</v>
      </c>
      <c r="G64" s="45" t="s">
        <v>1125</v>
      </c>
      <c r="H64" s="82">
        <v>0</v>
      </c>
      <c r="I64" s="49">
        <v>0</v>
      </c>
      <c r="J64" s="49">
        <v>0</v>
      </c>
      <c r="K64" s="49" t="s">
        <v>36</v>
      </c>
      <c r="L64" s="54"/>
      <c r="M64" s="54"/>
      <c r="N64" s="54"/>
      <c r="O64" s="54"/>
      <c r="P64" s="80" t="s">
        <v>36</v>
      </c>
      <c r="Q64" s="51">
        <f t="shared" si="0"/>
        <v>0</v>
      </c>
      <c r="R64" s="52" t="str">
        <f t="shared" si="3"/>
        <v>F</v>
      </c>
      <c r="S64" s="53" t="str">
        <f t="shared" si="1"/>
        <v>Kém</v>
      </c>
      <c r="T64" s="41" t="str">
        <f t="shared" si="4"/>
        <v>Không đủ ĐKDT</v>
      </c>
      <c r="U64" s="41" t="s">
        <v>2213</v>
      </c>
      <c r="V64" s="71"/>
      <c r="W64" s="4"/>
      <c r="X64" s="43" t="str">
        <f t="shared" si="2"/>
        <v>Học lại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 x14ac:dyDescent="0.25">
      <c r="B65" s="44">
        <v>57</v>
      </c>
      <c r="C65" s="45" t="s">
        <v>1126</v>
      </c>
      <c r="D65" s="46" t="s">
        <v>1127</v>
      </c>
      <c r="E65" s="47" t="s">
        <v>272</v>
      </c>
      <c r="F65" s="48" t="s">
        <v>1128</v>
      </c>
      <c r="G65" s="45" t="s">
        <v>344</v>
      </c>
      <c r="H65" s="82">
        <v>5</v>
      </c>
      <c r="I65" s="49">
        <v>0</v>
      </c>
      <c r="J65" s="49">
        <v>0</v>
      </c>
      <c r="K65" s="49" t="s">
        <v>36</v>
      </c>
      <c r="L65" s="54"/>
      <c r="M65" s="54"/>
      <c r="N65" s="54"/>
      <c r="O65" s="54"/>
      <c r="P65" s="80" t="s">
        <v>36</v>
      </c>
      <c r="Q65" s="51">
        <f t="shared" si="0"/>
        <v>0.5</v>
      </c>
      <c r="R65" s="52" t="str">
        <f t="shared" si="3"/>
        <v>F</v>
      </c>
      <c r="S65" s="53" t="str">
        <f t="shared" si="1"/>
        <v>Kém</v>
      </c>
      <c r="T65" s="41" t="str">
        <f t="shared" si="4"/>
        <v>Không đủ ĐKDT</v>
      </c>
      <c r="U65" s="41" t="s">
        <v>2213</v>
      </c>
      <c r="V65" s="71"/>
      <c r="W65" s="4"/>
      <c r="X65" s="43" t="str">
        <f t="shared" si="2"/>
        <v>Học lại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 x14ac:dyDescent="0.25">
      <c r="B66" s="44">
        <v>58</v>
      </c>
      <c r="C66" s="45" t="s">
        <v>1129</v>
      </c>
      <c r="D66" s="46" t="s">
        <v>1130</v>
      </c>
      <c r="E66" s="47" t="s">
        <v>985</v>
      </c>
      <c r="F66" s="48" t="s">
        <v>1131</v>
      </c>
      <c r="G66" s="45" t="s">
        <v>330</v>
      </c>
      <c r="H66" s="82">
        <v>0</v>
      </c>
      <c r="I66" s="49">
        <v>0</v>
      </c>
      <c r="J66" s="49">
        <v>0</v>
      </c>
      <c r="K66" s="49" t="s">
        <v>36</v>
      </c>
      <c r="L66" s="54"/>
      <c r="M66" s="54"/>
      <c r="N66" s="54"/>
      <c r="O66" s="54"/>
      <c r="P66" s="80" t="s">
        <v>36</v>
      </c>
      <c r="Q66" s="51">
        <f t="shared" si="0"/>
        <v>0</v>
      </c>
      <c r="R66" s="52" t="str">
        <f t="shared" si="3"/>
        <v>F</v>
      </c>
      <c r="S66" s="53" t="str">
        <f t="shared" si="1"/>
        <v>Kém</v>
      </c>
      <c r="T66" s="41" t="str">
        <f t="shared" si="4"/>
        <v>Không đủ ĐKDT</v>
      </c>
      <c r="U66" s="41" t="s">
        <v>2213</v>
      </c>
      <c r="V66" s="71"/>
      <c r="W66" s="4"/>
      <c r="X66" s="43" t="str">
        <f t="shared" si="2"/>
        <v>Học lại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 x14ac:dyDescent="0.25">
      <c r="B67" s="44">
        <v>59</v>
      </c>
      <c r="C67" s="45" t="s">
        <v>1132</v>
      </c>
      <c r="D67" s="46" t="s">
        <v>1133</v>
      </c>
      <c r="E67" s="47" t="s">
        <v>985</v>
      </c>
      <c r="F67" s="48" t="s">
        <v>712</v>
      </c>
      <c r="G67" s="45" t="s">
        <v>58</v>
      </c>
      <c r="H67" s="82">
        <v>10</v>
      </c>
      <c r="I67" s="49">
        <v>4</v>
      </c>
      <c r="J67" s="49">
        <v>2</v>
      </c>
      <c r="K67" s="49" t="s">
        <v>36</v>
      </c>
      <c r="L67" s="54"/>
      <c r="M67" s="54"/>
      <c r="N67" s="54"/>
      <c r="O67" s="54"/>
      <c r="P67" s="80">
        <v>1</v>
      </c>
      <c r="Q67" s="51">
        <f t="shared" si="0"/>
        <v>2.6</v>
      </c>
      <c r="R67" s="52" t="str">
        <f t="shared" si="3"/>
        <v>F</v>
      </c>
      <c r="S67" s="53" t="str">
        <f t="shared" si="1"/>
        <v>Kém</v>
      </c>
      <c r="T67" s="41" t="str">
        <f t="shared" si="4"/>
        <v/>
      </c>
      <c r="U67" s="41" t="s">
        <v>2213</v>
      </c>
      <c r="V67" s="71"/>
      <c r="W67" s="4"/>
      <c r="X67" s="43" t="str">
        <f t="shared" si="2"/>
        <v>Học lại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 x14ac:dyDescent="0.25">
      <c r="B68" s="44">
        <v>60</v>
      </c>
      <c r="C68" s="45" t="s">
        <v>1134</v>
      </c>
      <c r="D68" s="46" t="s">
        <v>286</v>
      </c>
      <c r="E68" s="47" t="s">
        <v>985</v>
      </c>
      <c r="F68" s="48" t="s">
        <v>684</v>
      </c>
      <c r="G68" s="45" t="s">
        <v>81</v>
      </c>
      <c r="H68" s="82">
        <v>10</v>
      </c>
      <c r="I68" s="49">
        <v>7</v>
      </c>
      <c r="J68" s="49">
        <v>8</v>
      </c>
      <c r="K68" s="49" t="s">
        <v>36</v>
      </c>
      <c r="L68" s="54"/>
      <c r="M68" s="54"/>
      <c r="N68" s="54"/>
      <c r="O68" s="54"/>
      <c r="P68" s="80">
        <v>7</v>
      </c>
      <c r="Q68" s="51">
        <f t="shared" si="0"/>
        <v>7.4</v>
      </c>
      <c r="R68" s="52" t="str">
        <f t="shared" si="3"/>
        <v>B</v>
      </c>
      <c r="S68" s="53" t="str">
        <f t="shared" si="1"/>
        <v>Khá</v>
      </c>
      <c r="T68" s="41" t="str">
        <f t="shared" si="4"/>
        <v/>
      </c>
      <c r="U68" s="41" t="s">
        <v>2213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 x14ac:dyDescent="0.25">
      <c r="B69" s="44">
        <v>61</v>
      </c>
      <c r="C69" s="45" t="s">
        <v>1135</v>
      </c>
      <c r="D69" s="46" t="s">
        <v>1136</v>
      </c>
      <c r="E69" s="47" t="s">
        <v>985</v>
      </c>
      <c r="F69" s="48" t="s">
        <v>1137</v>
      </c>
      <c r="G69" s="45" t="s">
        <v>344</v>
      </c>
      <c r="H69" s="82">
        <v>10</v>
      </c>
      <c r="I69" s="49">
        <v>4</v>
      </c>
      <c r="J69" s="49">
        <v>5</v>
      </c>
      <c r="K69" s="49" t="s">
        <v>36</v>
      </c>
      <c r="L69" s="54"/>
      <c r="M69" s="54"/>
      <c r="N69" s="54"/>
      <c r="O69" s="54"/>
      <c r="P69" s="80">
        <v>6</v>
      </c>
      <c r="Q69" s="51">
        <f t="shared" si="0"/>
        <v>5.9</v>
      </c>
      <c r="R69" s="52" t="str">
        <f t="shared" si="3"/>
        <v>C</v>
      </c>
      <c r="S69" s="53" t="str">
        <f t="shared" si="1"/>
        <v>Trung bình</v>
      </c>
      <c r="T69" s="41" t="str">
        <f t="shared" si="4"/>
        <v/>
      </c>
      <c r="U69" s="41" t="s">
        <v>2213</v>
      </c>
      <c r="V69" s="71"/>
      <c r="W69" s="4"/>
      <c r="X69" s="43" t="str">
        <f t="shared" si="2"/>
        <v>Đạt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 x14ac:dyDescent="0.25">
      <c r="B70" s="44">
        <v>62</v>
      </c>
      <c r="C70" s="45" t="s">
        <v>1138</v>
      </c>
      <c r="D70" s="46" t="s">
        <v>324</v>
      </c>
      <c r="E70" s="47" t="s">
        <v>1139</v>
      </c>
      <c r="F70" s="48" t="s">
        <v>583</v>
      </c>
      <c r="G70" s="45" t="s">
        <v>136</v>
      </c>
      <c r="H70" s="82">
        <v>10</v>
      </c>
      <c r="I70" s="49">
        <v>4</v>
      </c>
      <c r="J70" s="49">
        <v>5</v>
      </c>
      <c r="K70" s="49" t="s">
        <v>36</v>
      </c>
      <c r="L70" s="54"/>
      <c r="M70" s="54"/>
      <c r="N70" s="54"/>
      <c r="O70" s="54"/>
      <c r="P70" s="80">
        <v>5</v>
      </c>
      <c r="Q70" s="51">
        <f t="shared" si="0"/>
        <v>5.3</v>
      </c>
      <c r="R70" s="52" t="str">
        <f t="shared" si="3"/>
        <v>D+</v>
      </c>
      <c r="S70" s="53" t="str">
        <f t="shared" si="1"/>
        <v>Trung bình yếu</v>
      </c>
      <c r="T70" s="41" t="str">
        <f t="shared" si="4"/>
        <v/>
      </c>
      <c r="U70" s="41" t="s">
        <v>2213</v>
      </c>
      <c r="V70" s="71"/>
      <c r="W70" s="4"/>
      <c r="X70" s="43" t="str">
        <f t="shared" si="2"/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7.5" customHeight="1" x14ac:dyDescent="0.25">
      <c r="A71" s="61"/>
      <c r="B71" s="62"/>
      <c r="C71" s="63"/>
      <c r="D71" s="63"/>
      <c r="E71" s="64"/>
      <c r="F71" s="64"/>
      <c r="G71" s="64"/>
      <c r="H71" s="65"/>
      <c r="I71" s="66"/>
      <c r="J71" s="66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4"/>
    </row>
    <row r="72" spans="1:40" ht="16.5" x14ac:dyDescent="0.25">
      <c r="A72" s="61"/>
      <c r="B72" s="125" t="s">
        <v>37</v>
      </c>
      <c r="C72" s="125"/>
      <c r="D72" s="63"/>
      <c r="E72" s="64"/>
      <c r="F72" s="64"/>
      <c r="G72" s="64"/>
      <c r="H72" s="65"/>
      <c r="I72" s="66"/>
      <c r="J72" s="66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4"/>
    </row>
    <row r="73" spans="1:40" ht="16.5" customHeight="1" x14ac:dyDescent="0.25">
      <c r="A73" s="61"/>
      <c r="B73" s="68" t="s">
        <v>38</v>
      </c>
      <c r="C73" s="68"/>
      <c r="D73" s="69">
        <f>+$AA$7</f>
        <v>62</v>
      </c>
      <c r="E73" s="70" t="s">
        <v>39</v>
      </c>
      <c r="F73" s="70"/>
      <c r="G73" s="112" t="s">
        <v>40</v>
      </c>
      <c r="H73" s="112"/>
      <c r="I73" s="112"/>
      <c r="J73" s="112"/>
      <c r="K73" s="112"/>
      <c r="L73" s="112"/>
      <c r="M73" s="112"/>
      <c r="N73" s="112"/>
      <c r="O73" s="112"/>
      <c r="P73" s="71">
        <f>$AA$7 -COUNTIF($T$8:$T$216,"Vắng") -COUNTIF($T$8:$T$216,"Vắng có phép") - COUNTIF($T$8:$T$216,"Đình chỉ thi") - COUNTIF($T$8:$T$216,"Không đủ ĐKDT")</f>
        <v>41</v>
      </c>
      <c r="Q73" s="71"/>
      <c r="R73" s="72"/>
      <c r="S73" s="73"/>
      <c r="T73" s="73" t="s">
        <v>39</v>
      </c>
      <c r="U73" s="73"/>
      <c r="V73" s="73"/>
      <c r="W73" s="4"/>
    </row>
    <row r="74" spans="1:40" ht="16.5" customHeight="1" x14ac:dyDescent="0.25">
      <c r="A74" s="61"/>
      <c r="B74" s="68" t="s">
        <v>41</v>
      </c>
      <c r="C74" s="68"/>
      <c r="D74" s="69">
        <f>+$AL$7</f>
        <v>27</v>
      </c>
      <c r="E74" s="70" t="s">
        <v>39</v>
      </c>
      <c r="F74" s="70"/>
      <c r="G74" s="112" t="s">
        <v>42</v>
      </c>
      <c r="H74" s="112"/>
      <c r="I74" s="112"/>
      <c r="J74" s="112"/>
      <c r="K74" s="112"/>
      <c r="L74" s="112"/>
      <c r="M74" s="112"/>
      <c r="N74" s="112"/>
      <c r="O74" s="112"/>
      <c r="P74" s="74">
        <f>COUNTIF($T$8:$T$92,"Vắng")</f>
        <v>3</v>
      </c>
      <c r="Q74" s="74"/>
      <c r="R74" s="75"/>
      <c r="S74" s="73"/>
      <c r="T74" s="73" t="s">
        <v>39</v>
      </c>
      <c r="U74" s="73"/>
      <c r="V74" s="73"/>
      <c r="W74" s="4"/>
    </row>
    <row r="75" spans="1:40" ht="16.5" customHeight="1" x14ac:dyDescent="0.25">
      <c r="A75" s="61"/>
      <c r="B75" s="68" t="s">
        <v>43</v>
      </c>
      <c r="C75" s="68"/>
      <c r="D75" s="76">
        <f>COUNTIF(X9:X70,"Học lại")</f>
        <v>35</v>
      </c>
      <c r="E75" s="70" t="s">
        <v>39</v>
      </c>
      <c r="F75" s="70"/>
      <c r="G75" s="112" t="s">
        <v>44</v>
      </c>
      <c r="H75" s="112"/>
      <c r="I75" s="112"/>
      <c r="J75" s="112"/>
      <c r="K75" s="112"/>
      <c r="L75" s="112"/>
      <c r="M75" s="112"/>
      <c r="N75" s="112"/>
      <c r="O75" s="112"/>
      <c r="P75" s="71">
        <f>COUNTIF($T$8:$T$92,"Vắng có phép")</f>
        <v>0</v>
      </c>
      <c r="Q75" s="71"/>
      <c r="R75" s="72"/>
      <c r="S75" s="73"/>
      <c r="T75" s="73" t="s">
        <v>39</v>
      </c>
      <c r="U75" s="73"/>
      <c r="V75" s="73"/>
      <c r="W75" s="4"/>
    </row>
    <row r="76" spans="1:40" ht="3" customHeight="1" x14ac:dyDescent="0.25">
      <c r="A76" s="61"/>
      <c r="B76" s="62"/>
      <c r="C76" s="63"/>
      <c r="D76" s="63"/>
      <c r="E76" s="64"/>
      <c r="F76" s="64"/>
      <c r="G76" s="64"/>
      <c r="H76" s="65"/>
      <c r="I76" s="66"/>
      <c r="J76" s="66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4"/>
    </row>
    <row r="77" spans="1:40" x14ac:dyDescent="0.25">
      <c r="B77" s="77" t="s">
        <v>45</v>
      </c>
      <c r="C77" s="77"/>
      <c r="D77" s="78">
        <f>COUNTIF(X9:X70,"Thi lại")</f>
        <v>0</v>
      </c>
      <c r="E77" s="79" t="s">
        <v>39</v>
      </c>
      <c r="F77" s="4"/>
      <c r="G77" s="4"/>
      <c r="H77" s="4"/>
      <c r="I77" s="4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91"/>
      <c r="V77" s="91"/>
      <c r="W77" s="4"/>
    </row>
    <row r="78" spans="1:40" x14ac:dyDescent="0.25">
      <c r="B78" s="77"/>
      <c r="C78" s="77"/>
      <c r="D78" s="78"/>
      <c r="E78" s="79"/>
      <c r="F78" s="4"/>
      <c r="G78" s="4"/>
      <c r="H78" s="4"/>
      <c r="I78" s="4"/>
      <c r="J78" s="113" t="s">
        <v>2223</v>
      </c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91"/>
      <c r="V78" s="91"/>
      <c r="W78" s="4"/>
    </row>
  </sheetData>
  <sheetProtection formatCells="0" formatColumns="0" formatRows="0" insertColumns="0" insertRows="0" insertHyperlinks="0" deleteColumns="0" deleteRows="0" sort="0" autoFilter="0" pivotTables="0"/>
  <autoFilter ref="A7:AN70">
    <filterColumn colId="3" showButton="0"/>
  </autoFilter>
  <mergeCells count="43">
    <mergeCell ref="U6:U8"/>
    <mergeCell ref="B8:G8"/>
    <mergeCell ref="B72:C72"/>
    <mergeCell ref="G73:O73"/>
    <mergeCell ref="R6:R7"/>
    <mergeCell ref="S6:S7"/>
    <mergeCell ref="G74:O74"/>
    <mergeCell ref="M6:N6"/>
    <mergeCell ref="O6:O7"/>
    <mergeCell ref="P6:P7"/>
    <mergeCell ref="Q6:Q8"/>
    <mergeCell ref="G75:O75"/>
    <mergeCell ref="J77:T77"/>
    <mergeCell ref="J78:T78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H1:U1"/>
    <mergeCell ref="H2:U2"/>
    <mergeCell ref="T6:T8"/>
  </mergeCells>
  <conditionalFormatting sqref="H9:P70">
    <cfRule type="cellIs" dxfId="35" priority="10" operator="greaterThan">
      <formula>10</formula>
    </cfRule>
  </conditionalFormatting>
  <conditionalFormatting sqref="P9:P70">
    <cfRule type="cellIs" dxfId="34" priority="6" operator="greaterThan">
      <formula>10</formula>
    </cfRule>
    <cfRule type="cellIs" dxfId="33" priority="7" operator="greaterThan">
      <formula>10</formula>
    </cfRule>
    <cfRule type="cellIs" dxfId="32" priority="8" operator="greaterThan">
      <formula>10</formula>
    </cfRule>
  </conditionalFormatting>
  <conditionalFormatting sqref="H9:K70">
    <cfRule type="cellIs" dxfId="31" priority="5" operator="greaterThan">
      <formula>10</formula>
    </cfRule>
  </conditionalFormatting>
  <conditionalFormatting sqref="C1:C1048576">
    <cfRule type="duplicateValues" dxfId="30" priority="21"/>
  </conditionalFormatting>
  <dataValidations count="1">
    <dataValidation allowBlank="1" showInputMessage="1" showErrorMessage="1" errorTitle="Không xóa dữ liệu" error="Không xóa dữ liệu" prompt="Không xóa dữ liệu" sqref="D75 Y3:AM7 Z2:AM2 Z9 X9:Y70 AN2:AN7"/>
  </dataValidations>
  <pageMargins left="0.17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8"/>
  <sheetViews>
    <sheetView topLeftCell="B1" workbookViewId="0">
      <pane ySplit="2" topLeftCell="A70" activePane="bottomLeft" state="frozen"/>
      <selection activeCell="B1" sqref="A1:XFD1048576"/>
      <selection pane="bottomLeft" activeCell="B79" sqref="A79:XFD110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.75" style="1" customWidth="1"/>
    <col min="5" max="5" width="11" style="1" customWidth="1"/>
    <col min="6" max="6" width="9.375" style="1" hidden="1" customWidth="1"/>
    <col min="7" max="7" width="12.62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1.875" style="1" customWidth="1"/>
    <col min="21" max="21" width="8" style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2221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96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108" t="s">
        <v>46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90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997</v>
      </c>
      <c r="Q3" s="106"/>
      <c r="R3" s="106"/>
      <c r="S3" s="106"/>
      <c r="T3" s="106"/>
      <c r="U3" s="106"/>
      <c r="V3" s="95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4" t="s">
        <v>11</v>
      </c>
      <c r="C4" s="114"/>
      <c r="D4" s="10">
        <v>3</v>
      </c>
      <c r="G4" s="115" t="s">
        <v>2211</v>
      </c>
      <c r="H4" s="115"/>
      <c r="I4" s="115"/>
      <c r="J4" s="115"/>
      <c r="K4" s="115"/>
      <c r="L4" s="115"/>
      <c r="M4" s="115"/>
      <c r="N4" s="115"/>
      <c r="O4" s="115"/>
      <c r="P4" s="115" t="s">
        <v>500</v>
      </c>
      <c r="Q4" s="115"/>
      <c r="R4" s="115"/>
      <c r="S4" s="115"/>
      <c r="T4" s="115"/>
      <c r="U4" s="115"/>
      <c r="V4" s="94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09" t="s">
        <v>12</v>
      </c>
      <c r="C6" s="116" t="s">
        <v>13</v>
      </c>
      <c r="D6" s="118" t="s">
        <v>14</v>
      </c>
      <c r="E6" s="119"/>
      <c r="F6" s="109" t="s">
        <v>15</v>
      </c>
      <c r="G6" s="109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2" t="s">
        <v>21</v>
      </c>
      <c r="N6" s="123"/>
      <c r="O6" s="103" t="s">
        <v>22</v>
      </c>
      <c r="P6" s="103" t="s">
        <v>23</v>
      </c>
      <c r="Q6" s="109" t="s">
        <v>24</v>
      </c>
      <c r="R6" s="103" t="s">
        <v>25</v>
      </c>
      <c r="S6" s="109" t="s">
        <v>26</v>
      </c>
      <c r="T6" s="109" t="s">
        <v>27</v>
      </c>
      <c r="U6" s="109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7"/>
      <c r="D7" s="120"/>
      <c r="E7" s="121"/>
      <c r="F7" s="111"/>
      <c r="G7" s="111"/>
      <c r="H7" s="102"/>
      <c r="I7" s="102"/>
      <c r="J7" s="102"/>
      <c r="K7" s="102"/>
      <c r="L7" s="103"/>
      <c r="M7" s="92" t="s">
        <v>33</v>
      </c>
      <c r="N7" s="92" t="s">
        <v>34</v>
      </c>
      <c r="O7" s="103"/>
      <c r="P7" s="103"/>
      <c r="Q7" s="110"/>
      <c r="R7" s="103"/>
      <c r="S7" s="111"/>
      <c r="T7" s="110"/>
      <c r="U7" s="110"/>
      <c r="V7" s="88"/>
      <c r="X7" s="17"/>
      <c r="Y7" s="18" t="str">
        <f>+D3</f>
        <v>Cấu trúc dữ liệu và giải thuật</v>
      </c>
      <c r="Z7" s="19" t="str">
        <f>+P3</f>
        <v>Nhóm: D15-136_05</v>
      </c>
      <c r="AA7" s="20">
        <f>+$AJ$7+$AL$7+$AH$7</f>
        <v>62</v>
      </c>
      <c r="AB7" s="7">
        <f>COUNTIF($S$8:$S$88,"Khiển trách")</f>
        <v>0</v>
      </c>
      <c r="AC7" s="7">
        <f>COUNTIF($S$8:$S$88,"Cảnh cáo")</f>
        <v>0</v>
      </c>
      <c r="AD7" s="7">
        <f>COUNTIF($S$8:$S$88,"Đình chỉ thi")</f>
        <v>0</v>
      </c>
      <c r="AE7" s="21">
        <f>+($AB$7+$AC$7+$AD$7)/$AA$7*100%</f>
        <v>0</v>
      </c>
      <c r="AF7" s="7">
        <f>SUM(COUNTIF($S$8:$S$86,"Vắng"),COUNTIF($S$8:$S$86,"Vắng có phép"))</f>
        <v>0</v>
      </c>
      <c r="AG7" s="22">
        <f>+$AF$7/$AA$7</f>
        <v>0</v>
      </c>
      <c r="AH7" s="23">
        <f>COUNTIF($X$8:$X$86,"Thi lại")</f>
        <v>0</v>
      </c>
      <c r="AI7" s="22">
        <f>+$AH$7/$AA$7</f>
        <v>0</v>
      </c>
      <c r="AJ7" s="23">
        <f>COUNTIF($X$8:$X$87,"Học lại")</f>
        <v>24</v>
      </c>
      <c r="AK7" s="22">
        <f>+$AJ$7/$AA$7</f>
        <v>0.38709677419354838</v>
      </c>
      <c r="AL7" s="7">
        <f>COUNTIF($X$9:$X$87,"Đạt")</f>
        <v>38</v>
      </c>
      <c r="AM7" s="21">
        <f>+$AL$7/$AA$7</f>
        <v>0.61290322580645162</v>
      </c>
      <c r="AN7" s="24"/>
    </row>
    <row r="8" spans="2:40" ht="14.25" customHeight="1" x14ac:dyDescent="0.25">
      <c r="B8" s="122" t="s">
        <v>35</v>
      </c>
      <c r="C8" s="124"/>
      <c r="D8" s="124"/>
      <c r="E8" s="124"/>
      <c r="F8" s="124"/>
      <c r="G8" s="123"/>
      <c r="H8" s="25">
        <v>10</v>
      </c>
      <c r="I8" s="25">
        <v>20</v>
      </c>
      <c r="J8" s="83">
        <v>10</v>
      </c>
      <c r="K8" s="25"/>
      <c r="L8" s="26"/>
      <c r="M8" s="27"/>
      <c r="N8" s="27"/>
      <c r="O8" s="27"/>
      <c r="P8" s="28">
        <f>100-(H8+I8+J8+K8)</f>
        <v>60</v>
      </c>
      <c r="Q8" s="111"/>
      <c r="R8" s="29"/>
      <c r="S8" s="29"/>
      <c r="T8" s="111"/>
      <c r="U8" s="111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843</v>
      </c>
      <c r="D9" s="33" t="s">
        <v>844</v>
      </c>
      <c r="E9" s="34" t="s">
        <v>680</v>
      </c>
      <c r="F9" s="35" t="s">
        <v>845</v>
      </c>
      <c r="G9" s="32" t="s">
        <v>167</v>
      </c>
      <c r="H9" s="81">
        <v>8</v>
      </c>
      <c r="I9" s="36">
        <v>0</v>
      </c>
      <c r="J9" s="36">
        <v>5</v>
      </c>
      <c r="K9" s="36" t="s">
        <v>36</v>
      </c>
      <c r="L9" s="37"/>
      <c r="M9" s="37"/>
      <c r="N9" s="37"/>
      <c r="O9" s="37"/>
      <c r="P9" s="38" t="s">
        <v>36</v>
      </c>
      <c r="Q9" s="39">
        <f t="shared" ref="Q9:Q70" si="0">ROUND(SUMPRODUCT(H9:P9,$H$8:$P$8)/100,1)</f>
        <v>1.3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F</v>
      </c>
      <c r="S9" s="40" t="str">
        <f t="shared" ref="S9:S70" si="1">IF($Q9&lt;4,"Kém",IF(AND($Q9&gt;=4,$Q9&lt;=5.4),"Trung bình yếu",IF(AND($Q9&gt;=5.5,$Q9&lt;=6.9),"Trung bình",IF(AND($Q9&gt;=7,$Q9&lt;=8.4),"Khá",IF(AND($Q9&gt;=8.5,$Q9&lt;=10),"Giỏi","")))))</f>
        <v>Kém</v>
      </c>
      <c r="T9" s="41" t="str">
        <f>+IF(OR($H9=0,$I9=0,$J9=0,$K9=0),"Không đủ ĐKDT",IF(AND(P9=0,Q9&gt;=4),"Không đạt",""))</f>
        <v>Không đủ ĐKDT</v>
      </c>
      <c r="U9" s="97" t="s">
        <v>2213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Học lại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846</v>
      </c>
      <c r="D10" s="46" t="s">
        <v>60</v>
      </c>
      <c r="E10" s="47" t="s">
        <v>680</v>
      </c>
      <c r="F10" s="48" t="s">
        <v>847</v>
      </c>
      <c r="G10" s="45" t="s">
        <v>848</v>
      </c>
      <c r="H10" s="82">
        <v>10</v>
      </c>
      <c r="I10" s="49">
        <v>7</v>
      </c>
      <c r="J10" s="49">
        <v>7</v>
      </c>
      <c r="K10" s="49" t="s">
        <v>36</v>
      </c>
      <c r="L10" s="50"/>
      <c r="M10" s="50"/>
      <c r="N10" s="50"/>
      <c r="O10" s="50"/>
      <c r="P10" s="80">
        <v>4</v>
      </c>
      <c r="Q10" s="51">
        <f t="shared" si="0"/>
        <v>5.5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C</v>
      </c>
      <c r="S10" s="53" t="str">
        <f t="shared" si="1"/>
        <v>Trung bình</v>
      </c>
      <c r="T10" s="41" t="str">
        <f>+IF(OR($H10=0,$I10=0,$J10=0,$K10=0),"Không đủ ĐKDT",IF(AND(P10=0,Q10&gt;=4),"Không đạt",""))</f>
        <v/>
      </c>
      <c r="U10" s="41" t="s">
        <v>2213</v>
      </c>
      <c r="V10" s="71"/>
      <c r="W10" s="4"/>
      <c r="X10" s="43" t="str">
        <f t="shared" ref="X10:X70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849</v>
      </c>
      <c r="D11" s="46" t="s">
        <v>55</v>
      </c>
      <c r="E11" s="47" t="s">
        <v>680</v>
      </c>
      <c r="F11" s="48" t="s">
        <v>850</v>
      </c>
      <c r="G11" s="45" t="s">
        <v>63</v>
      </c>
      <c r="H11" s="82">
        <v>6</v>
      </c>
      <c r="I11" s="49">
        <v>0</v>
      </c>
      <c r="J11" s="49">
        <v>0</v>
      </c>
      <c r="K11" s="49" t="s">
        <v>36</v>
      </c>
      <c r="L11" s="54"/>
      <c r="M11" s="54"/>
      <c r="N11" s="54"/>
      <c r="O11" s="54"/>
      <c r="P11" s="80" t="s">
        <v>36</v>
      </c>
      <c r="Q11" s="51">
        <f t="shared" si="0"/>
        <v>0.6</v>
      </c>
      <c r="R11" s="52" t="str">
        <f t="shared" ref="R11:R70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F</v>
      </c>
      <c r="S11" s="53" t="str">
        <f t="shared" si="1"/>
        <v>Kém</v>
      </c>
      <c r="T11" s="41" t="str">
        <f t="shared" ref="T11:T70" si="4">+IF(OR($H11=0,$I11=0,$J11=0,$K11=0),"Không đủ ĐKDT",IF(AND(P11=0,Q11&gt;=4),"Không đạt",""))</f>
        <v>Không đủ ĐKDT</v>
      </c>
      <c r="U11" s="41" t="s">
        <v>2213</v>
      </c>
      <c r="V11" s="71"/>
      <c r="W11" s="4"/>
      <c r="X11" s="43" t="str">
        <f t="shared" si="2"/>
        <v>Học lại</v>
      </c>
      <c r="Y11" s="43"/>
      <c r="Z11" s="55"/>
      <c r="AA11" s="55"/>
      <c r="AB11" s="93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851</v>
      </c>
      <c r="D12" s="46" t="s">
        <v>852</v>
      </c>
      <c r="E12" s="47" t="s">
        <v>56</v>
      </c>
      <c r="F12" s="48" t="s">
        <v>853</v>
      </c>
      <c r="G12" s="45" t="s">
        <v>63</v>
      </c>
      <c r="H12" s="82">
        <v>10</v>
      </c>
      <c r="I12" s="49">
        <v>0</v>
      </c>
      <c r="J12" s="49">
        <v>5</v>
      </c>
      <c r="K12" s="49" t="s">
        <v>36</v>
      </c>
      <c r="L12" s="54"/>
      <c r="M12" s="54"/>
      <c r="N12" s="54"/>
      <c r="O12" s="54"/>
      <c r="P12" s="80" t="s">
        <v>36</v>
      </c>
      <c r="Q12" s="51">
        <f t="shared" si="0"/>
        <v>1.5</v>
      </c>
      <c r="R12" s="52" t="str">
        <f t="shared" si="3"/>
        <v>F</v>
      </c>
      <c r="S12" s="53" t="str">
        <f t="shared" si="1"/>
        <v>Kém</v>
      </c>
      <c r="T12" s="41" t="str">
        <f t="shared" si="4"/>
        <v>Không đủ ĐKDT</v>
      </c>
      <c r="U12" s="41" t="s">
        <v>2213</v>
      </c>
      <c r="V12" s="71"/>
      <c r="W12" s="4"/>
      <c r="X12" s="43" t="str">
        <f t="shared" si="2"/>
        <v>Học lại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854</v>
      </c>
      <c r="D13" s="46" t="s">
        <v>855</v>
      </c>
      <c r="E13" s="47" t="s">
        <v>856</v>
      </c>
      <c r="F13" s="48" t="s">
        <v>857</v>
      </c>
      <c r="G13" s="45" t="s">
        <v>90</v>
      </c>
      <c r="H13" s="82">
        <v>10</v>
      </c>
      <c r="I13" s="49">
        <v>6</v>
      </c>
      <c r="J13" s="49">
        <v>7</v>
      </c>
      <c r="K13" s="49" t="s">
        <v>36</v>
      </c>
      <c r="L13" s="54"/>
      <c r="M13" s="54"/>
      <c r="N13" s="54"/>
      <c r="O13" s="54"/>
      <c r="P13" s="80">
        <v>8</v>
      </c>
      <c r="Q13" s="51">
        <f t="shared" si="0"/>
        <v>7.7</v>
      </c>
      <c r="R13" s="52" t="str">
        <f t="shared" si="3"/>
        <v>B</v>
      </c>
      <c r="S13" s="53" t="str">
        <f t="shared" si="1"/>
        <v>Khá</v>
      </c>
      <c r="T13" s="41" t="str">
        <f t="shared" si="4"/>
        <v/>
      </c>
      <c r="U13" s="41" t="s">
        <v>2213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858</v>
      </c>
      <c r="D14" s="46" t="s">
        <v>859</v>
      </c>
      <c r="E14" s="47" t="s">
        <v>306</v>
      </c>
      <c r="F14" s="48" t="s">
        <v>273</v>
      </c>
      <c r="G14" s="45" t="s">
        <v>63</v>
      </c>
      <c r="H14" s="82">
        <v>10</v>
      </c>
      <c r="I14" s="49">
        <v>10</v>
      </c>
      <c r="J14" s="49">
        <v>9</v>
      </c>
      <c r="K14" s="49" t="s">
        <v>36</v>
      </c>
      <c r="L14" s="54"/>
      <c r="M14" s="54"/>
      <c r="N14" s="54"/>
      <c r="O14" s="54"/>
      <c r="P14" s="80">
        <v>10</v>
      </c>
      <c r="Q14" s="51">
        <f t="shared" si="0"/>
        <v>9.9</v>
      </c>
      <c r="R14" s="52" t="str">
        <f t="shared" si="3"/>
        <v>A+</v>
      </c>
      <c r="S14" s="53" t="str">
        <f t="shared" si="1"/>
        <v>Giỏi</v>
      </c>
      <c r="T14" s="41" t="str">
        <f t="shared" si="4"/>
        <v/>
      </c>
      <c r="U14" s="41" t="s">
        <v>2213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860</v>
      </c>
      <c r="D15" s="46" t="s">
        <v>861</v>
      </c>
      <c r="E15" s="47" t="s">
        <v>306</v>
      </c>
      <c r="F15" s="48" t="s">
        <v>862</v>
      </c>
      <c r="G15" s="45" t="s">
        <v>81</v>
      </c>
      <c r="H15" s="82">
        <v>10</v>
      </c>
      <c r="I15" s="49">
        <v>5</v>
      </c>
      <c r="J15" s="49">
        <v>5</v>
      </c>
      <c r="K15" s="49" t="s">
        <v>36</v>
      </c>
      <c r="L15" s="54"/>
      <c r="M15" s="54"/>
      <c r="N15" s="54"/>
      <c r="O15" s="54"/>
      <c r="P15" s="80">
        <v>3</v>
      </c>
      <c r="Q15" s="51">
        <f t="shared" si="0"/>
        <v>4.3</v>
      </c>
      <c r="R15" s="52" t="str">
        <f t="shared" si="3"/>
        <v>D</v>
      </c>
      <c r="S15" s="53" t="str">
        <f t="shared" si="1"/>
        <v>Trung bình yếu</v>
      </c>
      <c r="T15" s="41" t="str">
        <f t="shared" si="4"/>
        <v/>
      </c>
      <c r="U15" s="41" t="s">
        <v>2213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863</v>
      </c>
      <c r="D16" s="46" t="s">
        <v>864</v>
      </c>
      <c r="E16" s="47" t="s">
        <v>321</v>
      </c>
      <c r="F16" s="48" t="s">
        <v>632</v>
      </c>
      <c r="G16" s="45" t="s">
        <v>136</v>
      </c>
      <c r="H16" s="82">
        <v>8</v>
      </c>
      <c r="I16" s="49">
        <v>0</v>
      </c>
      <c r="J16" s="49">
        <v>0</v>
      </c>
      <c r="K16" s="49" t="s">
        <v>36</v>
      </c>
      <c r="L16" s="54"/>
      <c r="M16" s="54"/>
      <c r="N16" s="54"/>
      <c r="O16" s="54"/>
      <c r="P16" s="80" t="s">
        <v>36</v>
      </c>
      <c r="Q16" s="51">
        <f t="shared" si="0"/>
        <v>0.8</v>
      </c>
      <c r="R16" s="52" t="str">
        <f t="shared" si="3"/>
        <v>F</v>
      </c>
      <c r="S16" s="53" t="str">
        <f t="shared" si="1"/>
        <v>Kém</v>
      </c>
      <c r="T16" s="41" t="str">
        <f t="shared" si="4"/>
        <v>Không đủ ĐKDT</v>
      </c>
      <c r="U16" s="41" t="s">
        <v>2213</v>
      </c>
      <c r="V16" s="71"/>
      <c r="W16" s="4"/>
      <c r="X16" s="43" t="str">
        <f t="shared" si="2"/>
        <v>Học lại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865</v>
      </c>
      <c r="D17" s="46" t="s">
        <v>866</v>
      </c>
      <c r="E17" s="47" t="s">
        <v>321</v>
      </c>
      <c r="F17" s="48" t="s">
        <v>867</v>
      </c>
      <c r="G17" s="45" t="s">
        <v>185</v>
      </c>
      <c r="H17" s="82">
        <v>10</v>
      </c>
      <c r="I17" s="49">
        <v>6</v>
      </c>
      <c r="J17" s="49">
        <v>6</v>
      </c>
      <c r="K17" s="49" t="s">
        <v>36</v>
      </c>
      <c r="L17" s="54"/>
      <c r="M17" s="54"/>
      <c r="N17" s="54"/>
      <c r="O17" s="54"/>
      <c r="P17" s="80">
        <v>6</v>
      </c>
      <c r="Q17" s="51">
        <f t="shared" si="0"/>
        <v>6.4</v>
      </c>
      <c r="R17" s="52" t="str">
        <f t="shared" si="3"/>
        <v>C</v>
      </c>
      <c r="S17" s="53" t="str">
        <f t="shared" si="1"/>
        <v>Trung bình</v>
      </c>
      <c r="T17" s="41" t="str">
        <f t="shared" si="4"/>
        <v/>
      </c>
      <c r="U17" s="41" t="s">
        <v>2213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868</v>
      </c>
      <c r="D18" s="46" t="s">
        <v>869</v>
      </c>
      <c r="E18" s="47" t="s">
        <v>75</v>
      </c>
      <c r="F18" s="48" t="s">
        <v>870</v>
      </c>
      <c r="G18" s="45" t="s">
        <v>344</v>
      </c>
      <c r="H18" s="82">
        <v>10</v>
      </c>
      <c r="I18" s="49">
        <v>3</v>
      </c>
      <c r="J18" s="49">
        <v>5</v>
      </c>
      <c r="K18" s="49" t="s">
        <v>36</v>
      </c>
      <c r="L18" s="54"/>
      <c r="M18" s="54"/>
      <c r="N18" s="54"/>
      <c r="O18" s="54"/>
      <c r="P18" s="80">
        <v>1</v>
      </c>
      <c r="Q18" s="51">
        <f t="shared" si="0"/>
        <v>2.7</v>
      </c>
      <c r="R18" s="52" t="str">
        <f t="shared" si="3"/>
        <v>F</v>
      </c>
      <c r="S18" s="53" t="str">
        <f t="shared" si="1"/>
        <v>Kém</v>
      </c>
      <c r="T18" s="41" t="str">
        <f t="shared" si="4"/>
        <v/>
      </c>
      <c r="U18" s="41" t="s">
        <v>2213</v>
      </c>
      <c r="V18" s="71"/>
      <c r="W18" s="4"/>
      <c r="X18" s="43" t="str">
        <f t="shared" si="2"/>
        <v>Học lại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871</v>
      </c>
      <c r="D19" s="46" t="s">
        <v>361</v>
      </c>
      <c r="E19" s="47" t="s">
        <v>709</v>
      </c>
      <c r="F19" s="48" t="s">
        <v>776</v>
      </c>
      <c r="G19" s="45" t="s">
        <v>53</v>
      </c>
      <c r="H19" s="82">
        <v>10</v>
      </c>
      <c r="I19" s="49">
        <v>6</v>
      </c>
      <c r="J19" s="49">
        <v>7</v>
      </c>
      <c r="K19" s="49" t="s">
        <v>36</v>
      </c>
      <c r="L19" s="54"/>
      <c r="M19" s="54"/>
      <c r="N19" s="54"/>
      <c r="O19" s="54"/>
      <c r="P19" s="80">
        <v>6</v>
      </c>
      <c r="Q19" s="51">
        <f t="shared" si="0"/>
        <v>6.5</v>
      </c>
      <c r="R19" s="52" t="str">
        <f t="shared" si="3"/>
        <v>C+</v>
      </c>
      <c r="S19" s="53" t="str">
        <f t="shared" si="1"/>
        <v>Trung bình</v>
      </c>
      <c r="T19" s="41" t="str">
        <f t="shared" si="4"/>
        <v/>
      </c>
      <c r="U19" s="41" t="s">
        <v>2213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872</v>
      </c>
      <c r="D20" s="46" t="s">
        <v>150</v>
      </c>
      <c r="E20" s="47" t="s">
        <v>873</v>
      </c>
      <c r="F20" s="48" t="s">
        <v>712</v>
      </c>
      <c r="G20" s="45" t="s">
        <v>185</v>
      </c>
      <c r="H20" s="82">
        <v>10</v>
      </c>
      <c r="I20" s="49">
        <v>6</v>
      </c>
      <c r="J20" s="49">
        <v>7</v>
      </c>
      <c r="K20" s="49" t="s">
        <v>36</v>
      </c>
      <c r="L20" s="54"/>
      <c r="M20" s="54"/>
      <c r="N20" s="54"/>
      <c r="O20" s="54"/>
      <c r="P20" s="80">
        <v>6</v>
      </c>
      <c r="Q20" s="51">
        <f t="shared" si="0"/>
        <v>6.5</v>
      </c>
      <c r="R20" s="52" t="str">
        <f t="shared" si="3"/>
        <v>C+</v>
      </c>
      <c r="S20" s="53" t="str">
        <f t="shared" si="1"/>
        <v>Trung bình</v>
      </c>
      <c r="T20" s="41" t="str">
        <f t="shared" si="4"/>
        <v/>
      </c>
      <c r="U20" s="41" t="s">
        <v>2213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874</v>
      </c>
      <c r="D21" s="46" t="s">
        <v>875</v>
      </c>
      <c r="E21" s="47" t="s">
        <v>876</v>
      </c>
      <c r="F21" s="48" t="s">
        <v>334</v>
      </c>
      <c r="G21" s="45" t="s">
        <v>344</v>
      </c>
      <c r="H21" s="82">
        <v>10</v>
      </c>
      <c r="I21" s="49">
        <v>1</v>
      </c>
      <c r="J21" s="49">
        <v>5</v>
      </c>
      <c r="K21" s="49" t="s">
        <v>36</v>
      </c>
      <c r="L21" s="54"/>
      <c r="M21" s="54"/>
      <c r="N21" s="54"/>
      <c r="O21" s="54"/>
      <c r="P21" s="80">
        <v>0</v>
      </c>
      <c r="Q21" s="51">
        <f t="shared" si="0"/>
        <v>1.7</v>
      </c>
      <c r="R21" s="52" t="str">
        <f t="shared" si="3"/>
        <v>F</v>
      </c>
      <c r="S21" s="53" t="str">
        <f t="shared" si="1"/>
        <v>Kém</v>
      </c>
      <c r="T21" s="41" t="str">
        <f t="shared" si="4"/>
        <v/>
      </c>
      <c r="U21" s="41" t="s">
        <v>2213</v>
      </c>
      <c r="V21" s="71"/>
      <c r="W21" s="4"/>
      <c r="X21" s="43" t="str">
        <f t="shared" si="2"/>
        <v>Học lại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877</v>
      </c>
      <c r="D22" s="46" t="s">
        <v>371</v>
      </c>
      <c r="E22" s="47" t="s">
        <v>93</v>
      </c>
      <c r="F22" s="48" t="s">
        <v>878</v>
      </c>
      <c r="G22" s="45" t="s">
        <v>185</v>
      </c>
      <c r="H22" s="82">
        <v>8</v>
      </c>
      <c r="I22" s="49">
        <v>0</v>
      </c>
      <c r="J22" s="49">
        <v>5</v>
      </c>
      <c r="K22" s="49" t="s">
        <v>36</v>
      </c>
      <c r="L22" s="54"/>
      <c r="M22" s="54"/>
      <c r="N22" s="54"/>
      <c r="O22" s="54"/>
      <c r="P22" s="80" t="s">
        <v>36</v>
      </c>
      <c r="Q22" s="51">
        <f t="shared" si="0"/>
        <v>1.3</v>
      </c>
      <c r="R22" s="52" t="str">
        <f t="shared" si="3"/>
        <v>F</v>
      </c>
      <c r="S22" s="53" t="str">
        <f t="shared" si="1"/>
        <v>Kém</v>
      </c>
      <c r="T22" s="41" t="str">
        <f t="shared" si="4"/>
        <v>Không đủ ĐKDT</v>
      </c>
      <c r="U22" s="41" t="s">
        <v>2213</v>
      </c>
      <c r="V22" s="71"/>
      <c r="W22" s="4"/>
      <c r="X22" s="43" t="str">
        <f t="shared" si="2"/>
        <v>Học lại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879</v>
      </c>
      <c r="D23" s="46" t="s">
        <v>880</v>
      </c>
      <c r="E23" s="47" t="s">
        <v>343</v>
      </c>
      <c r="F23" s="48" t="s">
        <v>466</v>
      </c>
      <c r="G23" s="45" t="s">
        <v>131</v>
      </c>
      <c r="H23" s="82">
        <v>10</v>
      </c>
      <c r="I23" s="49">
        <v>5</v>
      </c>
      <c r="J23" s="49">
        <v>5</v>
      </c>
      <c r="K23" s="49" t="s">
        <v>36</v>
      </c>
      <c r="L23" s="54"/>
      <c r="M23" s="54"/>
      <c r="N23" s="54"/>
      <c r="O23" s="54"/>
      <c r="P23" s="80">
        <v>7</v>
      </c>
      <c r="Q23" s="51">
        <f t="shared" si="0"/>
        <v>6.7</v>
      </c>
      <c r="R23" s="52" t="str">
        <f t="shared" si="3"/>
        <v>C+</v>
      </c>
      <c r="S23" s="53" t="str">
        <f t="shared" si="1"/>
        <v>Trung bình</v>
      </c>
      <c r="T23" s="41" t="str">
        <f t="shared" si="4"/>
        <v/>
      </c>
      <c r="U23" s="41" t="s">
        <v>2213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881</v>
      </c>
      <c r="D24" s="46" t="s">
        <v>882</v>
      </c>
      <c r="E24" s="47" t="s">
        <v>115</v>
      </c>
      <c r="F24" s="48" t="s">
        <v>214</v>
      </c>
      <c r="G24" s="45" t="s">
        <v>58</v>
      </c>
      <c r="H24" s="82">
        <v>10</v>
      </c>
      <c r="I24" s="49">
        <v>5</v>
      </c>
      <c r="J24" s="49">
        <v>5</v>
      </c>
      <c r="K24" s="49" t="s">
        <v>36</v>
      </c>
      <c r="L24" s="54"/>
      <c r="M24" s="54"/>
      <c r="N24" s="54"/>
      <c r="O24" s="54"/>
      <c r="P24" s="80">
        <v>6</v>
      </c>
      <c r="Q24" s="51">
        <f t="shared" si="0"/>
        <v>6.1</v>
      </c>
      <c r="R24" s="52" t="str">
        <f t="shared" si="3"/>
        <v>C</v>
      </c>
      <c r="S24" s="53" t="str">
        <f t="shared" si="1"/>
        <v>Trung bình</v>
      </c>
      <c r="T24" s="41" t="str">
        <f t="shared" si="4"/>
        <v/>
      </c>
      <c r="U24" s="41" t="s">
        <v>2213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883</v>
      </c>
      <c r="D25" s="46" t="s">
        <v>265</v>
      </c>
      <c r="E25" s="47" t="s">
        <v>122</v>
      </c>
      <c r="F25" s="48" t="s">
        <v>752</v>
      </c>
      <c r="G25" s="45" t="s">
        <v>99</v>
      </c>
      <c r="H25" s="82">
        <v>10</v>
      </c>
      <c r="I25" s="49">
        <v>4</v>
      </c>
      <c r="J25" s="49">
        <v>5</v>
      </c>
      <c r="K25" s="49" t="s">
        <v>36</v>
      </c>
      <c r="L25" s="54"/>
      <c r="M25" s="54"/>
      <c r="N25" s="54"/>
      <c r="O25" s="54"/>
      <c r="P25" s="80">
        <v>6</v>
      </c>
      <c r="Q25" s="51">
        <f t="shared" si="0"/>
        <v>5.9</v>
      </c>
      <c r="R25" s="52" t="str">
        <f t="shared" si="3"/>
        <v>C</v>
      </c>
      <c r="S25" s="53" t="str">
        <f t="shared" si="1"/>
        <v>Trung bình</v>
      </c>
      <c r="T25" s="41" t="str">
        <f t="shared" si="4"/>
        <v/>
      </c>
      <c r="U25" s="41" t="s">
        <v>2213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884</v>
      </c>
      <c r="D26" s="46" t="s">
        <v>691</v>
      </c>
      <c r="E26" s="47" t="s">
        <v>134</v>
      </c>
      <c r="F26" s="48" t="s">
        <v>885</v>
      </c>
      <c r="G26" s="45" t="s">
        <v>185</v>
      </c>
      <c r="H26" s="82">
        <v>10</v>
      </c>
      <c r="I26" s="49">
        <v>5</v>
      </c>
      <c r="J26" s="49">
        <v>8</v>
      </c>
      <c r="K26" s="49" t="s">
        <v>36</v>
      </c>
      <c r="L26" s="54"/>
      <c r="M26" s="54"/>
      <c r="N26" s="54"/>
      <c r="O26" s="54"/>
      <c r="P26" s="80">
        <v>6</v>
      </c>
      <c r="Q26" s="51">
        <f t="shared" si="0"/>
        <v>6.4</v>
      </c>
      <c r="R26" s="52" t="str">
        <f t="shared" si="3"/>
        <v>C</v>
      </c>
      <c r="S26" s="53" t="str">
        <f t="shared" si="1"/>
        <v>Trung bình</v>
      </c>
      <c r="T26" s="41" t="str">
        <f t="shared" si="4"/>
        <v/>
      </c>
      <c r="U26" s="41" t="s">
        <v>2213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886</v>
      </c>
      <c r="D27" s="46" t="s">
        <v>887</v>
      </c>
      <c r="E27" s="47" t="s">
        <v>134</v>
      </c>
      <c r="F27" s="48" t="s">
        <v>867</v>
      </c>
      <c r="G27" s="45" t="s">
        <v>99</v>
      </c>
      <c r="H27" s="82">
        <v>10</v>
      </c>
      <c r="I27" s="49">
        <v>5</v>
      </c>
      <c r="J27" s="49">
        <v>5</v>
      </c>
      <c r="K27" s="49" t="s">
        <v>36</v>
      </c>
      <c r="L27" s="54"/>
      <c r="M27" s="54"/>
      <c r="N27" s="54"/>
      <c r="O27" s="54"/>
      <c r="P27" s="80">
        <v>6</v>
      </c>
      <c r="Q27" s="51">
        <f t="shared" si="0"/>
        <v>6.1</v>
      </c>
      <c r="R27" s="52" t="str">
        <f t="shared" si="3"/>
        <v>C</v>
      </c>
      <c r="S27" s="53" t="str">
        <f t="shared" si="1"/>
        <v>Trung bình</v>
      </c>
      <c r="T27" s="41" t="str">
        <f t="shared" si="4"/>
        <v/>
      </c>
      <c r="U27" s="41" t="s">
        <v>2213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888</v>
      </c>
      <c r="D28" s="46" t="s">
        <v>292</v>
      </c>
      <c r="E28" s="47" t="s">
        <v>134</v>
      </c>
      <c r="F28" s="48" t="s">
        <v>240</v>
      </c>
      <c r="G28" s="45" t="s">
        <v>136</v>
      </c>
      <c r="H28" s="82">
        <v>8</v>
      </c>
      <c r="I28" s="49">
        <v>5</v>
      </c>
      <c r="J28" s="49">
        <v>5</v>
      </c>
      <c r="K28" s="49" t="s">
        <v>36</v>
      </c>
      <c r="L28" s="54"/>
      <c r="M28" s="54"/>
      <c r="N28" s="54"/>
      <c r="O28" s="54"/>
      <c r="P28" s="80">
        <v>4</v>
      </c>
      <c r="Q28" s="51">
        <f t="shared" si="0"/>
        <v>4.7</v>
      </c>
      <c r="R28" s="52" t="str">
        <f t="shared" si="3"/>
        <v>D</v>
      </c>
      <c r="S28" s="53" t="str">
        <f t="shared" si="1"/>
        <v>Trung bình yếu</v>
      </c>
      <c r="T28" s="41" t="str">
        <f t="shared" si="4"/>
        <v/>
      </c>
      <c r="U28" s="41" t="s">
        <v>2213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889</v>
      </c>
      <c r="D29" s="46" t="s">
        <v>890</v>
      </c>
      <c r="E29" s="47" t="s">
        <v>145</v>
      </c>
      <c r="F29" s="48" t="s">
        <v>891</v>
      </c>
      <c r="G29" s="45" t="s">
        <v>81</v>
      </c>
      <c r="H29" s="82">
        <v>10</v>
      </c>
      <c r="I29" s="49">
        <v>8</v>
      </c>
      <c r="J29" s="49">
        <v>7</v>
      </c>
      <c r="K29" s="49" t="s">
        <v>36</v>
      </c>
      <c r="L29" s="54"/>
      <c r="M29" s="54"/>
      <c r="N29" s="54"/>
      <c r="O29" s="54"/>
      <c r="P29" s="80">
        <v>5</v>
      </c>
      <c r="Q29" s="51">
        <f t="shared" si="0"/>
        <v>6.3</v>
      </c>
      <c r="R29" s="52" t="str">
        <f t="shared" si="3"/>
        <v>C</v>
      </c>
      <c r="S29" s="53" t="str">
        <f t="shared" si="1"/>
        <v>Trung bình</v>
      </c>
      <c r="T29" s="41" t="str">
        <f t="shared" si="4"/>
        <v/>
      </c>
      <c r="U29" s="41" t="s">
        <v>2213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892</v>
      </c>
      <c r="D30" s="46" t="s">
        <v>893</v>
      </c>
      <c r="E30" s="47" t="s">
        <v>564</v>
      </c>
      <c r="F30" s="48" t="s">
        <v>894</v>
      </c>
      <c r="G30" s="45" t="s">
        <v>131</v>
      </c>
      <c r="H30" s="82">
        <v>10</v>
      </c>
      <c r="I30" s="49">
        <v>7</v>
      </c>
      <c r="J30" s="49">
        <v>7</v>
      </c>
      <c r="K30" s="49" t="s">
        <v>36</v>
      </c>
      <c r="L30" s="54"/>
      <c r="M30" s="54"/>
      <c r="N30" s="54"/>
      <c r="O30" s="54"/>
      <c r="P30" s="80">
        <v>6</v>
      </c>
      <c r="Q30" s="51">
        <f t="shared" si="0"/>
        <v>6.7</v>
      </c>
      <c r="R30" s="52" t="str">
        <f t="shared" si="3"/>
        <v>C+</v>
      </c>
      <c r="S30" s="53" t="str">
        <f t="shared" si="1"/>
        <v>Trung bình</v>
      </c>
      <c r="T30" s="41" t="str">
        <f t="shared" si="4"/>
        <v/>
      </c>
      <c r="U30" s="41" t="s">
        <v>2213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895</v>
      </c>
      <c r="D31" s="46" t="s">
        <v>896</v>
      </c>
      <c r="E31" s="47" t="s">
        <v>157</v>
      </c>
      <c r="F31" s="48" t="s">
        <v>897</v>
      </c>
      <c r="G31" s="45" t="s">
        <v>185</v>
      </c>
      <c r="H31" s="82">
        <v>10</v>
      </c>
      <c r="I31" s="49">
        <v>6</v>
      </c>
      <c r="J31" s="49">
        <v>6</v>
      </c>
      <c r="K31" s="49" t="s">
        <v>36</v>
      </c>
      <c r="L31" s="54"/>
      <c r="M31" s="54"/>
      <c r="N31" s="54"/>
      <c r="O31" s="54"/>
      <c r="P31" s="80">
        <v>0</v>
      </c>
      <c r="Q31" s="51">
        <f t="shared" si="0"/>
        <v>2.8</v>
      </c>
      <c r="R31" s="52" t="str">
        <f t="shared" si="3"/>
        <v>F</v>
      </c>
      <c r="S31" s="53" t="str">
        <f t="shared" si="1"/>
        <v>Kém</v>
      </c>
      <c r="T31" s="41" t="s">
        <v>2222</v>
      </c>
      <c r="U31" s="41" t="s">
        <v>2213</v>
      </c>
      <c r="V31" s="71"/>
      <c r="W31" s="4"/>
      <c r="X31" s="43" t="str">
        <f t="shared" si="2"/>
        <v>Học lại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898</v>
      </c>
      <c r="D32" s="46" t="s">
        <v>150</v>
      </c>
      <c r="E32" s="47" t="s">
        <v>899</v>
      </c>
      <c r="F32" s="48" t="s">
        <v>900</v>
      </c>
      <c r="G32" s="45" t="s">
        <v>63</v>
      </c>
      <c r="H32" s="82">
        <v>8</v>
      </c>
      <c r="I32" s="49">
        <v>1</v>
      </c>
      <c r="J32" s="49">
        <v>5</v>
      </c>
      <c r="K32" s="49" t="s">
        <v>36</v>
      </c>
      <c r="L32" s="54"/>
      <c r="M32" s="54"/>
      <c r="N32" s="54"/>
      <c r="O32" s="54"/>
      <c r="P32" s="80">
        <v>4.5</v>
      </c>
      <c r="Q32" s="51">
        <f t="shared" si="0"/>
        <v>4.2</v>
      </c>
      <c r="R32" s="52" t="str">
        <f t="shared" si="3"/>
        <v>D</v>
      </c>
      <c r="S32" s="53" t="str">
        <f t="shared" si="1"/>
        <v>Trung bình yếu</v>
      </c>
      <c r="T32" s="41" t="str">
        <f t="shared" si="4"/>
        <v/>
      </c>
      <c r="U32" s="41" t="s">
        <v>2213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901</v>
      </c>
      <c r="D33" s="46" t="s">
        <v>902</v>
      </c>
      <c r="E33" s="47" t="s">
        <v>903</v>
      </c>
      <c r="F33" s="48" t="s">
        <v>904</v>
      </c>
      <c r="G33" s="45" t="s">
        <v>81</v>
      </c>
      <c r="H33" s="82">
        <v>0</v>
      </c>
      <c r="I33" s="49">
        <v>0</v>
      </c>
      <c r="J33" s="49">
        <v>0</v>
      </c>
      <c r="K33" s="49" t="s">
        <v>36</v>
      </c>
      <c r="L33" s="54"/>
      <c r="M33" s="54"/>
      <c r="N33" s="54"/>
      <c r="O33" s="54"/>
      <c r="P33" s="80" t="s">
        <v>36</v>
      </c>
      <c r="Q33" s="51">
        <f t="shared" si="0"/>
        <v>0</v>
      </c>
      <c r="R33" s="52" t="str">
        <f t="shared" si="3"/>
        <v>F</v>
      </c>
      <c r="S33" s="53" t="str">
        <f t="shared" si="1"/>
        <v>Kém</v>
      </c>
      <c r="T33" s="41" t="str">
        <f t="shared" si="4"/>
        <v>Không đủ ĐKDT</v>
      </c>
      <c r="U33" s="41" t="s">
        <v>2213</v>
      </c>
      <c r="V33" s="71"/>
      <c r="W33" s="4"/>
      <c r="X33" s="43" t="str">
        <f t="shared" si="2"/>
        <v>Học lại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905</v>
      </c>
      <c r="D34" s="46" t="s">
        <v>150</v>
      </c>
      <c r="E34" s="47" t="s">
        <v>906</v>
      </c>
      <c r="F34" s="48" t="s">
        <v>474</v>
      </c>
      <c r="G34" s="45" t="s">
        <v>131</v>
      </c>
      <c r="H34" s="82">
        <v>8</v>
      </c>
      <c r="I34" s="49">
        <v>0</v>
      </c>
      <c r="J34" s="49">
        <v>0</v>
      </c>
      <c r="K34" s="49" t="s">
        <v>36</v>
      </c>
      <c r="L34" s="54"/>
      <c r="M34" s="54"/>
      <c r="N34" s="54"/>
      <c r="O34" s="54"/>
      <c r="P34" s="80" t="s">
        <v>36</v>
      </c>
      <c r="Q34" s="51">
        <f t="shared" si="0"/>
        <v>0.8</v>
      </c>
      <c r="R34" s="52" t="str">
        <f t="shared" si="3"/>
        <v>F</v>
      </c>
      <c r="S34" s="53" t="str">
        <f t="shared" si="1"/>
        <v>Kém</v>
      </c>
      <c r="T34" s="41" t="str">
        <f t="shared" si="4"/>
        <v>Không đủ ĐKDT</v>
      </c>
      <c r="U34" s="41" t="s">
        <v>2213</v>
      </c>
      <c r="V34" s="71"/>
      <c r="W34" s="4"/>
      <c r="X34" s="43" t="str">
        <f t="shared" si="2"/>
        <v>Học lại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907</v>
      </c>
      <c r="D35" s="46" t="s">
        <v>908</v>
      </c>
      <c r="E35" s="47" t="s">
        <v>386</v>
      </c>
      <c r="F35" s="48" t="s">
        <v>80</v>
      </c>
      <c r="G35" s="45" t="s">
        <v>90</v>
      </c>
      <c r="H35" s="82">
        <v>10</v>
      </c>
      <c r="I35" s="49">
        <v>10</v>
      </c>
      <c r="J35" s="49">
        <v>9</v>
      </c>
      <c r="K35" s="49" t="s">
        <v>36</v>
      </c>
      <c r="L35" s="54"/>
      <c r="M35" s="54"/>
      <c r="N35" s="54"/>
      <c r="O35" s="54"/>
      <c r="P35" s="80">
        <v>10</v>
      </c>
      <c r="Q35" s="51">
        <f t="shared" si="0"/>
        <v>9.9</v>
      </c>
      <c r="R35" s="52" t="str">
        <f t="shared" si="3"/>
        <v>A+</v>
      </c>
      <c r="S35" s="53" t="str">
        <f t="shared" si="1"/>
        <v>Giỏi</v>
      </c>
      <c r="T35" s="41" t="str">
        <f t="shared" si="4"/>
        <v/>
      </c>
      <c r="U35" s="41" t="s">
        <v>2213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909</v>
      </c>
      <c r="D36" s="46" t="s">
        <v>246</v>
      </c>
      <c r="E36" s="47" t="s">
        <v>910</v>
      </c>
      <c r="F36" s="48" t="s">
        <v>911</v>
      </c>
      <c r="G36" s="45" t="s">
        <v>72</v>
      </c>
      <c r="H36" s="82">
        <v>10</v>
      </c>
      <c r="I36" s="49">
        <v>1</v>
      </c>
      <c r="J36" s="49">
        <v>5</v>
      </c>
      <c r="K36" s="49" t="s">
        <v>36</v>
      </c>
      <c r="L36" s="54"/>
      <c r="M36" s="54"/>
      <c r="N36" s="54"/>
      <c r="O36" s="54"/>
      <c r="P36" s="80">
        <v>0</v>
      </c>
      <c r="Q36" s="51">
        <f t="shared" si="0"/>
        <v>1.7</v>
      </c>
      <c r="R36" s="52" t="str">
        <f t="shared" si="3"/>
        <v>F</v>
      </c>
      <c r="S36" s="53" t="str">
        <f t="shared" si="1"/>
        <v>Kém</v>
      </c>
      <c r="T36" s="41" t="str">
        <f t="shared" si="4"/>
        <v/>
      </c>
      <c r="U36" s="41" t="s">
        <v>2213</v>
      </c>
      <c r="V36" s="71"/>
      <c r="W36" s="4"/>
      <c r="X36" s="43" t="str">
        <f t="shared" si="2"/>
        <v>Học lại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912</v>
      </c>
      <c r="D37" s="46" t="s">
        <v>662</v>
      </c>
      <c r="E37" s="47" t="s">
        <v>913</v>
      </c>
      <c r="F37" s="48" t="s">
        <v>914</v>
      </c>
      <c r="G37" s="45" t="s">
        <v>81</v>
      </c>
      <c r="H37" s="82">
        <v>10</v>
      </c>
      <c r="I37" s="49">
        <v>7</v>
      </c>
      <c r="J37" s="49">
        <v>9</v>
      </c>
      <c r="K37" s="49" t="s">
        <v>36</v>
      </c>
      <c r="L37" s="54"/>
      <c r="M37" s="54"/>
      <c r="N37" s="54"/>
      <c r="O37" s="54"/>
      <c r="P37" s="80">
        <v>9</v>
      </c>
      <c r="Q37" s="51">
        <f t="shared" si="0"/>
        <v>8.6999999999999993</v>
      </c>
      <c r="R37" s="52" t="str">
        <f t="shared" si="3"/>
        <v>A</v>
      </c>
      <c r="S37" s="53" t="str">
        <f t="shared" si="1"/>
        <v>Giỏi</v>
      </c>
      <c r="T37" s="41" t="str">
        <f t="shared" si="4"/>
        <v/>
      </c>
      <c r="U37" s="41" t="s">
        <v>2213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915</v>
      </c>
      <c r="D38" s="46" t="s">
        <v>295</v>
      </c>
      <c r="E38" s="47" t="s">
        <v>161</v>
      </c>
      <c r="F38" s="48" t="s">
        <v>897</v>
      </c>
      <c r="G38" s="45" t="s">
        <v>330</v>
      </c>
      <c r="H38" s="82">
        <v>10</v>
      </c>
      <c r="I38" s="49">
        <v>7</v>
      </c>
      <c r="J38" s="49">
        <v>7</v>
      </c>
      <c r="K38" s="49" t="s">
        <v>36</v>
      </c>
      <c r="L38" s="54"/>
      <c r="M38" s="54"/>
      <c r="N38" s="54"/>
      <c r="O38" s="54"/>
      <c r="P38" s="80">
        <v>3</v>
      </c>
      <c r="Q38" s="51">
        <f t="shared" si="0"/>
        <v>4.9000000000000004</v>
      </c>
      <c r="R38" s="52" t="str">
        <f t="shared" si="3"/>
        <v>D</v>
      </c>
      <c r="S38" s="53" t="str">
        <f t="shared" si="1"/>
        <v>Trung bình yếu</v>
      </c>
      <c r="T38" s="41" t="str">
        <f t="shared" si="4"/>
        <v/>
      </c>
      <c r="U38" s="41" t="s">
        <v>2213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916</v>
      </c>
      <c r="D39" s="46" t="s">
        <v>917</v>
      </c>
      <c r="E39" s="47" t="s">
        <v>174</v>
      </c>
      <c r="F39" s="48" t="s">
        <v>918</v>
      </c>
      <c r="G39" s="45" t="s">
        <v>81</v>
      </c>
      <c r="H39" s="82">
        <v>10</v>
      </c>
      <c r="I39" s="49">
        <v>6</v>
      </c>
      <c r="J39" s="49">
        <v>7</v>
      </c>
      <c r="K39" s="49" t="s">
        <v>36</v>
      </c>
      <c r="L39" s="54"/>
      <c r="M39" s="54"/>
      <c r="N39" s="54"/>
      <c r="O39" s="54"/>
      <c r="P39" s="80">
        <v>9</v>
      </c>
      <c r="Q39" s="51">
        <f t="shared" si="0"/>
        <v>8.3000000000000007</v>
      </c>
      <c r="R39" s="52" t="str">
        <f t="shared" si="3"/>
        <v>B+</v>
      </c>
      <c r="S39" s="53" t="str">
        <f t="shared" si="1"/>
        <v>Khá</v>
      </c>
      <c r="T39" s="41" t="str">
        <f t="shared" si="4"/>
        <v/>
      </c>
      <c r="U39" s="41" t="s">
        <v>2213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919</v>
      </c>
      <c r="D40" s="46" t="s">
        <v>920</v>
      </c>
      <c r="E40" s="47" t="s">
        <v>410</v>
      </c>
      <c r="F40" s="48" t="s">
        <v>296</v>
      </c>
      <c r="G40" s="45" t="s">
        <v>510</v>
      </c>
      <c r="H40" s="82">
        <v>10</v>
      </c>
      <c r="I40" s="49">
        <v>6</v>
      </c>
      <c r="J40" s="49">
        <v>6</v>
      </c>
      <c r="K40" s="49" t="s">
        <v>36</v>
      </c>
      <c r="L40" s="54"/>
      <c r="M40" s="54"/>
      <c r="N40" s="54"/>
      <c r="O40" s="54"/>
      <c r="P40" s="80">
        <v>1</v>
      </c>
      <c r="Q40" s="51">
        <f t="shared" si="0"/>
        <v>3.4</v>
      </c>
      <c r="R40" s="52" t="str">
        <f t="shared" si="3"/>
        <v>F</v>
      </c>
      <c r="S40" s="53" t="str">
        <f t="shared" si="1"/>
        <v>Kém</v>
      </c>
      <c r="T40" s="41" t="str">
        <f t="shared" si="4"/>
        <v/>
      </c>
      <c r="U40" s="41" t="s">
        <v>2213</v>
      </c>
      <c r="V40" s="71"/>
      <c r="W40" s="4"/>
      <c r="X40" s="43" t="str">
        <f t="shared" si="2"/>
        <v>Học lại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921</v>
      </c>
      <c r="D41" s="46" t="s">
        <v>250</v>
      </c>
      <c r="E41" s="47" t="s">
        <v>181</v>
      </c>
      <c r="F41" s="48" t="s">
        <v>922</v>
      </c>
      <c r="G41" s="45" t="s">
        <v>63</v>
      </c>
      <c r="H41" s="82">
        <v>0</v>
      </c>
      <c r="I41" s="49">
        <v>0</v>
      </c>
      <c r="J41" s="49">
        <v>0</v>
      </c>
      <c r="K41" s="49" t="s">
        <v>36</v>
      </c>
      <c r="L41" s="54"/>
      <c r="M41" s="54"/>
      <c r="N41" s="54"/>
      <c r="O41" s="54"/>
      <c r="P41" s="80" t="s">
        <v>36</v>
      </c>
      <c r="Q41" s="51">
        <f t="shared" si="0"/>
        <v>0</v>
      </c>
      <c r="R41" s="52" t="str">
        <f t="shared" si="3"/>
        <v>F</v>
      </c>
      <c r="S41" s="53" t="str">
        <f t="shared" si="1"/>
        <v>Kém</v>
      </c>
      <c r="T41" s="41" t="str">
        <f t="shared" si="4"/>
        <v>Không đủ ĐKDT</v>
      </c>
      <c r="U41" s="41" t="s">
        <v>2213</v>
      </c>
      <c r="V41" s="71"/>
      <c r="W41" s="4"/>
      <c r="X41" s="43" t="str">
        <f t="shared" si="2"/>
        <v>Học lại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923</v>
      </c>
      <c r="D42" s="46" t="s">
        <v>396</v>
      </c>
      <c r="E42" s="47" t="s">
        <v>181</v>
      </c>
      <c r="F42" s="48" t="s">
        <v>924</v>
      </c>
      <c r="G42" s="45" t="s">
        <v>63</v>
      </c>
      <c r="H42" s="82">
        <v>10</v>
      </c>
      <c r="I42" s="49">
        <v>4</v>
      </c>
      <c r="J42" s="49">
        <v>6</v>
      </c>
      <c r="K42" s="49" t="s">
        <v>36</v>
      </c>
      <c r="L42" s="54"/>
      <c r="M42" s="54"/>
      <c r="N42" s="54"/>
      <c r="O42" s="54"/>
      <c r="P42" s="80">
        <v>5</v>
      </c>
      <c r="Q42" s="51">
        <f t="shared" si="0"/>
        <v>5.4</v>
      </c>
      <c r="R42" s="52" t="str">
        <f t="shared" si="3"/>
        <v>D+</v>
      </c>
      <c r="S42" s="53" t="str">
        <f t="shared" si="1"/>
        <v>Trung bình yếu</v>
      </c>
      <c r="T42" s="41" t="str">
        <f t="shared" si="4"/>
        <v/>
      </c>
      <c r="U42" s="41" t="s">
        <v>2213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925</v>
      </c>
      <c r="D43" s="46" t="s">
        <v>926</v>
      </c>
      <c r="E43" s="47" t="s">
        <v>184</v>
      </c>
      <c r="F43" s="48" t="s">
        <v>806</v>
      </c>
      <c r="G43" s="45" t="s">
        <v>72</v>
      </c>
      <c r="H43" s="82">
        <v>10</v>
      </c>
      <c r="I43" s="49">
        <v>7</v>
      </c>
      <c r="J43" s="49">
        <v>6</v>
      </c>
      <c r="K43" s="49" t="s">
        <v>36</v>
      </c>
      <c r="L43" s="54"/>
      <c r="M43" s="54"/>
      <c r="N43" s="54"/>
      <c r="O43" s="54"/>
      <c r="P43" s="80">
        <v>6</v>
      </c>
      <c r="Q43" s="51">
        <f t="shared" si="0"/>
        <v>6.6</v>
      </c>
      <c r="R43" s="52" t="str">
        <f t="shared" si="3"/>
        <v>C+</v>
      </c>
      <c r="S43" s="53" t="str">
        <f t="shared" si="1"/>
        <v>Trung bình</v>
      </c>
      <c r="T43" s="41" t="str">
        <f t="shared" si="4"/>
        <v/>
      </c>
      <c r="U43" s="41" t="s">
        <v>2213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927</v>
      </c>
      <c r="D44" s="46" t="s">
        <v>928</v>
      </c>
      <c r="E44" s="47" t="s">
        <v>184</v>
      </c>
      <c r="F44" s="48" t="s">
        <v>929</v>
      </c>
      <c r="G44" s="45" t="s">
        <v>53</v>
      </c>
      <c r="H44" s="82">
        <v>10</v>
      </c>
      <c r="I44" s="49">
        <v>9</v>
      </c>
      <c r="J44" s="49">
        <v>10</v>
      </c>
      <c r="K44" s="49" t="s">
        <v>36</v>
      </c>
      <c r="L44" s="54"/>
      <c r="M44" s="54"/>
      <c r="N44" s="54"/>
      <c r="O44" s="54"/>
      <c r="P44" s="80">
        <v>10</v>
      </c>
      <c r="Q44" s="51">
        <f t="shared" si="0"/>
        <v>9.8000000000000007</v>
      </c>
      <c r="R44" s="52" t="str">
        <f t="shared" si="3"/>
        <v>A+</v>
      </c>
      <c r="S44" s="53" t="str">
        <f t="shared" si="1"/>
        <v>Giỏi</v>
      </c>
      <c r="T44" s="41" t="str">
        <f t="shared" si="4"/>
        <v/>
      </c>
      <c r="U44" s="41" t="s">
        <v>2213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930</v>
      </c>
      <c r="D45" s="46" t="s">
        <v>714</v>
      </c>
      <c r="E45" s="47" t="s">
        <v>184</v>
      </c>
      <c r="F45" s="48" t="s">
        <v>931</v>
      </c>
      <c r="G45" s="45" t="s">
        <v>63</v>
      </c>
      <c r="H45" s="82">
        <v>10</v>
      </c>
      <c r="I45" s="49">
        <v>0</v>
      </c>
      <c r="J45" s="49">
        <v>5</v>
      </c>
      <c r="K45" s="49" t="s">
        <v>36</v>
      </c>
      <c r="L45" s="54"/>
      <c r="M45" s="54"/>
      <c r="N45" s="54"/>
      <c r="O45" s="54"/>
      <c r="P45" s="80" t="s">
        <v>36</v>
      </c>
      <c r="Q45" s="51">
        <f t="shared" si="0"/>
        <v>1.5</v>
      </c>
      <c r="R45" s="52" t="str">
        <f t="shared" si="3"/>
        <v>F</v>
      </c>
      <c r="S45" s="53" t="str">
        <f t="shared" si="1"/>
        <v>Kém</v>
      </c>
      <c r="T45" s="41" t="str">
        <f t="shared" si="4"/>
        <v>Không đủ ĐKDT</v>
      </c>
      <c r="U45" s="41" t="s">
        <v>2213</v>
      </c>
      <c r="V45" s="71"/>
      <c r="W45" s="4"/>
      <c r="X45" s="43" t="str">
        <f t="shared" si="2"/>
        <v>Học lại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932</v>
      </c>
      <c r="D46" s="46" t="s">
        <v>933</v>
      </c>
      <c r="E46" s="47" t="s">
        <v>610</v>
      </c>
      <c r="F46" s="48" t="s">
        <v>934</v>
      </c>
      <c r="G46" s="45" t="s">
        <v>185</v>
      </c>
      <c r="H46" s="82">
        <v>10</v>
      </c>
      <c r="I46" s="49">
        <v>8</v>
      </c>
      <c r="J46" s="49">
        <v>10</v>
      </c>
      <c r="K46" s="49" t="s">
        <v>36</v>
      </c>
      <c r="L46" s="54"/>
      <c r="M46" s="54"/>
      <c r="N46" s="54"/>
      <c r="O46" s="54"/>
      <c r="P46" s="80">
        <v>8</v>
      </c>
      <c r="Q46" s="51">
        <f t="shared" si="0"/>
        <v>8.4</v>
      </c>
      <c r="R46" s="52" t="str">
        <f t="shared" si="3"/>
        <v>B+</v>
      </c>
      <c r="S46" s="53" t="str">
        <f t="shared" si="1"/>
        <v>Khá</v>
      </c>
      <c r="T46" s="41" t="str">
        <f t="shared" si="4"/>
        <v/>
      </c>
      <c r="U46" s="41" t="s">
        <v>2213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935</v>
      </c>
      <c r="D47" s="46" t="s">
        <v>936</v>
      </c>
      <c r="E47" s="47" t="s">
        <v>778</v>
      </c>
      <c r="F47" s="48" t="s">
        <v>937</v>
      </c>
      <c r="G47" s="45" t="s">
        <v>72</v>
      </c>
      <c r="H47" s="82">
        <v>10</v>
      </c>
      <c r="I47" s="49">
        <v>4</v>
      </c>
      <c r="J47" s="49">
        <v>5</v>
      </c>
      <c r="K47" s="49" t="s">
        <v>36</v>
      </c>
      <c r="L47" s="54"/>
      <c r="M47" s="54"/>
      <c r="N47" s="54"/>
      <c r="O47" s="54"/>
      <c r="P47" s="80">
        <v>1</v>
      </c>
      <c r="Q47" s="51">
        <f t="shared" si="0"/>
        <v>2.9</v>
      </c>
      <c r="R47" s="52" t="str">
        <f t="shared" si="3"/>
        <v>F</v>
      </c>
      <c r="S47" s="53" t="str">
        <f t="shared" si="1"/>
        <v>Kém</v>
      </c>
      <c r="T47" s="41" t="str">
        <f t="shared" si="4"/>
        <v/>
      </c>
      <c r="U47" s="41" t="s">
        <v>2213</v>
      </c>
      <c r="V47" s="71"/>
      <c r="W47" s="4"/>
      <c r="X47" s="43" t="str">
        <f t="shared" si="2"/>
        <v>Học lại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938</v>
      </c>
      <c r="D48" s="46" t="s">
        <v>939</v>
      </c>
      <c r="E48" s="47" t="s">
        <v>940</v>
      </c>
      <c r="F48" s="48" t="s">
        <v>941</v>
      </c>
      <c r="G48" s="45" t="s">
        <v>53</v>
      </c>
      <c r="H48" s="82">
        <v>8</v>
      </c>
      <c r="I48" s="49">
        <v>1</v>
      </c>
      <c r="J48" s="49">
        <v>4</v>
      </c>
      <c r="K48" s="49" t="s">
        <v>36</v>
      </c>
      <c r="L48" s="54"/>
      <c r="M48" s="54"/>
      <c r="N48" s="54"/>
      <c r="O48" s="54"/>
      <c r="P48" s="80">
        <v>0</v>
      </c>
      <c r="Q48" s="51">
        <f t="shared" si="0"/>
        <v>1.4</v>
      </c>
      <c r="R48" s="52" t="str">
        <f t="shared" si="3"/>
        <v>F</v>
      </c>
      <c r="S48" s="53" t="str">
        <f t="shared" si="1"/>
        <v>Kém</v>
      </c>
      <c r="T48" s="41" t="s">
        <v>2222</v>
      </c>
      <c r="U48" s="41" t="s">
        <v>2213</v>
      </c>
      <c r="V48" s="71"/>
      <c r="W48" s="4"/>
      <c r="X48" s="43" t="str">
        <f t="shared" si="2"/>
        <v>Học lại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942</v>
      </c>
      <c r="D49" s="46" t="s">
        <v>943</v>
      </c>
      <c r="E49" s="47" t="s">
        <v>944</v>
      </c>
      <c r="F49" s="48" t="s">
        <v>945</v>
      </c>
      <c r="G49" s="45" t="s">
        <v>63</v>
      </c>
      <c r="H49" s="82">
        <v>10</v>
      </c>
      <c r="I49" s="49">
        <v>10</v>
      </c>
      <c r="J49" s="49">
        <v>10</v>
      </c>
      <c r="K49" s="49" t="s">
        <v>36</v>
      </c>
      <c r="L49" s="54"/>
      <c r="M49" s="54"/>
      <c r="N49" s="54"/>
      <c r="O49" s="54"/>
      <c r="P49" s="80">
        <v>10</v>
      </c>
      <c r="Q49" s="51">
        <f t="shared" si="0"/>
        <v>10</v>
      </c>
      <c r="R49" s="52" t="str">
        <f t="shared" si="3"/>
        <v>A+</v>
      </c>
      <c r="S49" s="53" t="str">
        <f t="shared" si="1"/>
        <v>Giỏi</v>
      </c>
      <c r="T49" s="41" t="str">
        <f t="shared" si="4"/>
        <v/>
      </c>
      <c r="U49" s="41" t="s">
        <v>2213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946</v>
      </c>
      <c r="D50" s="46" t="s">
        <v>947</v>
      </c>
      <c r="E50" s="47" t="s">
        <v>243</v>
      </c>
      <c r="F50" s="48" t="s">
        <v>948</v>
      </c>
      <c r="G50" s="45" t="s">
        <v>53</v>
      </c>
      <c r="H50" s="82">
        <v>10</v>
      </c>
      <c r="I50" s="49">
        <v>6</v>
      </c>
      <c r="J50" s="49">
        <v>7</v>
      </c>
      <c r="K50" s="49" t="s">
        <v>36</v>
      </c>
      <c r="L50" s="54"/>
      <c r="M50" s="54"/>
      <c r="N50" s="54"/>
      <c r="O50" s="54"/>
      <c r="P50" s="80">
        <v>7</v>
      </c>
      <c r="Q50" s="51">
        <f t="shared" si="0"/>
        <v>7.1</v>
      </c>
      <c r="R50" s="52" t="str">
        <f t="shared" si="3"/>
        <v>B</v>
      </c>
      <c r="S50" s="53" t="str">
        <f t="shared" si="1"/>
        <v>Khá</v>
      </c>
      <c r="T50" s="41" t="str">
        <f t="shared" si="4"/>
        <v/>
      </c>
      <c r="U50" s="41" t="s">
        <v>2213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949</v>
      </c>
      <c r="D51" s="46" t="s">
        <v>819</v>
      </c>
      <c r="E51" s="47" t="s">
        <v>243</v>
      </c>
      <c r="F51" s="48" t="s">
        <v>885</v>
      </c>
      <c r="G51" s="45" t="s">
        <v>131</v>
      </c>
      <c r="H51" s="82">
        <v>10</v>
      </c>
      <c r="I51" s="49">
        <v>7</v>
      </c>
      <c r="J51" s="49">
        <v>7</v>
      </c>
      <c r="K51" s="49" t="s">
        <v>36</v>
      </c>
      <c r="L51" s="54"/>
      <c r="M51" s="54"/>
      <c r="N51" s="54"/>
      <c r="O51" s="54"/>
      <c r="P51" s="80">
        <v>7</v>
      </c>
      <c r="Q51" s="51">
        <f t="shared" si="0"/>
        <v>7.3</v>
      </c>
      <c r="R51" s="52" t="str">
        <f t="shared" si="3"/>
        <v>B</v>
      </c>
      <c r="S51" s="53" t="str">
        <f t="shared" si="1"/>
        <v>Khá</v>
      </c>
      <c r="T51" s="41" t="str">
        <f t="shared" si="4"/>
        <v/>
      </c>
      <c r="U51" s="41" t="s">
        <v>2213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950</v>
      </c>
      <c r="D52" s="46" t="s">
        <v>951</v>
      </c>
      <c r="E52" s="47" t="s">
        <v>247</v>
      </c>
      <c r="F52" s="48" t="s">
        <v>952</v>
      </c>
      <c r="G52" s="45" t="s">
        <v>63</v>
      </c>
      <c r="H52" s="82">
        <v>10</v>
      </c>
      <c r="I52" s="49">
        <v>3</v>
      </c>
      <c r="J52" s="49">
        <v>4</v>
      </c>
      <c r="K52" s="49" t="s">
        <v>36</v>
      </c>
      <c r="L52" s="54"/>
      <c r="M52" s="54"/>
      <c r="N52" s="54"/>
      <c r="O52" s="54"/>
      <c r="P52" s="80">
        <v>0</v>
      </c>
      <c r="Q52" s="51">
        <f t="shared" si="0"/>
        <v>2</v>
      </c>
      <c r="R52" s="52" t="str">
        <f t="shared" si="3"/>
        <v>F</v>
      </c>
      <c r="S52" s="53" t="str">
        <f t="shared" si="1"/>
        <v>Kém</v>
      </c>
      <c r="T52" s="41" t="s">
        <v>2222</v>
      </c>
      <c r="U52" s="41" t="s">
        <v>2213</v>
      </c>
      <c r="V52" s="71"/>
      <c r="W52" s="4"/>
      <c r="X52" s="43" t="str">
        <f t="shared" si="2"/>
        <v>Học lại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953</v>
      </c>
      <c r="D53" s="46" t="s">
        <v>150</v>
      </c>
      <c r="E53" s="47" t="s">
        <v>247</v>
      </c>
      <c r="F53" s="48" t="s">
        <v>954</v>
      </c>
      <c r="G53" s="45" t="s">
        <v>185</v>
      </c>
      <c r="H53" s="82">
        <v>10</v>
      </c>
      <c r="I53" s="49">
        <v>9</v>
      </c>
      <c r="J53" s="49">
        <v>10</v>
      </c>
      <c r="K53" s="49" t="s">
        <v>36</v>
      </c>
      <c r="L53" s="54"/>
      <c r="M53" s="54"/>
      <c r="N53" s="54"/>
      <c r="O53" s="54"/>
      <c r="P53" s="80">
        <v>4</v>
      </c>
      <c r="Q53" s="51">
        <f t="shared" si="0"/>
        <v>6.2</v>
      </c>
      <c r="R53" s="52" t="str">
        <f t="shared" si="3"/>
        <v>C</v>
      </c>
      <c r="S53" s="53" t="str">
        <f t="shared" si="1"/>
        <v>Trung bình</v>
      </c>
      <c r="T53" s="41" t="str">
        <f t="shared" si="4"/>
        <v/>
      </c>
      <c r="U53" s="41" t="s">
        <v>2213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955</v>
      </c>
      <c r="D54" s="46" t="s">
        <v>60</v>
      </c>
      <c r="E54" s="47" t="s">
        <v>956</v>
      </c>
      <c r="F54" s="48" t="s">
        <v>914</v>
      </c>
      <c r="G54" s="45" t="s">
        <v>53</v>
      </c>
      <c r="H54" s="82">
        <v>10</v>
      </c>
      <c r="I54" s="49">
        <v>5</v>
      </c>
      <c r="J54" s="49">
        <v>6</v>
      </c>
      <c r="K54" s="49" t="s">
        <v>36</v>
      </c>
      <c r="L54" s="54"/>
      <c r="M54" s="54"/>
      <c r="N54" s="54"/>
      <c r="O54" s="54"/>
      <c r="P54" s="80">
        <v>5</v>
      </c>
      <c r="Q54" s="51">
        <f t="shared" si="0"/>
        <v>5.6</v>
      </c>
      <c r="R54" s="52" t="str">
        <f t="shared" si="3"/>
        <v>C</v>
      </c>
      <c r="S54" s="53" t="str">
        <f t="shared" si="1"/>
        <v>Trung bình</v>
      </c>
      <c r="T54" s="41" t="str">
        <f t="shared" si="4"/>
        <v/>
      </c>
      <c r="U54" s="41" t="s">
        <v>2213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957</v>
      </c>
      <c r="D55" s="46" t="s">
        <v>958</v>
      </c>
      <c r="E55" s="47" t="s">
        <v>959</v>
      </c>
      <c r="F55" s="48" t="s">
        <v>960</v>
      </c>
      <c r="G55" s="45" t="s">
        <v>63</v>
      </c>
      <c r="H55" s="82">
        <v>10</v>
      </c>
      <c r="I55" s="49">
        <v>3</v>
      </c>
      <c r="J55" s="49">
        <v>6</v>
      </c>
      <c r="K55" s="49" t="s">
        <v>36</v>
      </c>
      <c r="L55" s="54"/>
      <c r="M55" s="54"/>
      <c r="N55" s="54"/>
      <c r="O55" s="54"/>
      <c r="P55" s="80">
        <v>6</v>
      </c>
      <c r="Q55" s="51">
        <f t="shared" si="0"/>
        <v>5.8</v>
      </c>
      <c r="R55" s="52" t="str">
        <f t="shared" si="3"/>
        <v>C</v>
      </c>
      <c r="S55" s="53" t="str">
        <f t="shared" si="1"/>
        <v>Trung bình</v>
      </c>
      <c r="T55" s="41" t="str">
        <f t="shared" si="4"/>
        <v/>
      </c>
      <c r="U55" s="41" t="s">
        <v>2213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961</v>
      </c>
      <c r="D56" s="46" t="s">
        <v>246</v>
      </c>
      <c r="E56" s="47" t="s">
        <v>262</v>
      </c>
      <c r="F56" s="48" t="s">
        <v>962</v>
      </c>
      <c r="G56" s="45" t="s">
        <v>107</v>
      </c>
      <c r="H56" s="82">
        <v>10</v>
      </c>
      <c r="I56" s="49">
        <v>4</v>
      </c>
      <c r="J56" s="49">
        <v>9</v>
      </c>
      <c r="K56" s="49" t="s">
        <v>36</v>
      </c>
      <c r="L56" s="54"/>
      <c r="M56" s="54"/>
      <c r="N56" s="54"/>
      <c r="O56" s="54"/>
      <c r="P56" s="80">
        <v>7</v>
      </c>
      <c r="Q56" s="51">
        <f t="shared" si="0"/>
        <v>6.9</v>
      </c>
      <c r="R56" s="52" t="str">
        <f t="shared" si="3"/>
        <v>C+</v>
      </c>
      <c r="S56" s="53" t="str">
        <f t="shared" si="1"/>
        <v>Trung bình</v>
      </c>
      <c r="T56" s="41" t="str">
        <f t="shared" si="4"/>
        <v/>
      </c>
      <c r="U56" s="41" t="s">
        <v>2213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963</v>
      </c>
      <c r="D57" s="46" t="s">
        <v>662</v>
      </c>
      <c r="E57" s="47" t="s">
        <v>964</v>
      </c>
      <c r="F57" s="48" t="s">
        <v>965</v>
      </c>
      <c r="G57" s="45" t="s">
        <v>72</v>
      </c>
      <c r="H57" s="82">
        <v>10</v>
      </c>
      <c r="I57" s="49">
        <v>5</v>
      </c>
      <c r="J57" s="49">
        <v>7</v>
      </c>
      <c r="K57" s="49" t="s">
        <v>36</v>
      </c>
      <c r="L57" s="54"/>
      <c r="M57" s="54"/>
      <c r="N57" s="54"/>
      <c r="O57" s="54"/>
      <c r="P57" s="80">
        <v>7.5</v>
      </c>
      <c r="Q57" s="51">
        <f t="shared" si="0"/>
        <v>7.2</v>
      </c>
      <c r="R57" s="52" t="str">
        <f t="shared" si="3"/>
        <v>B</v>
      </c>
      <c r="S57" s="53" t="str">
        <f t="shared" si="1"/>
        <v>Khá</v>
      </c>
      <c r="T57" s="41" t="str">
        <f t="shared" si="4"/>
        <v/>
      </c>
      <c r="U57" s="41" t="s">
        <v>2213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966</v>
      </c>
      <c r="D58" s="46" t="s">
        <v>468</v>
      </c>
      <c r="E58" s="47" t="s">
        <v>266</v>
      </c>
      <c r="F58" s="48" t="s">
        <v>967</v>
      </c>
      <c r="G58" s="45" t="s">
        <v>63</v>
      </c>
      <c r="H58" s="82">
        <v>10</v>
      </c>
      <c r="I58" s="49">
        <v>0</v>
      </c>
      <c r="J58" s="49">
        <v>5</v>
      </c>
      <c r="K58" s="49" t="s">
        <v>36</v>
      </c>
      <c r="L58" s="54"/>
      <c r="M58" s="54"/>
      <c r="N58" s="54"/>
      <c r="O58" s="54"/>
      <c r="P58" s="80" t="s">
        <v>36</v>
      </c>
      <c r="Q58" s="51">
        <f t="shared" si="0"/>
        <v>1.5</v>
      </c>
      <c r="R58" s="52" t="str">
        <f t="shared" si="3"/>
        <v>F</v>
      </c>
      <c r="S58" s="53" t="str">
        <f t="shared" si="1"/>
        <v>Kém</v>
      </c>
      <c r="T58" s="41" t="str">
        <f t="shared" si="4"/>
        <v>Không đủ ĐKDT</v>
      </c>
      <c r="U58" s="41" t="s">
        <v>2213</v>
      </c>
      <c r="V58" s="71"/>
      <c r="W58" s="4"/>
      <c r="X58" s="43" t="str">
        <f t="shared" si="2"/>
        <v>Học lại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968</v>
      </c>
      <c r="D59" s="46" t="s">
        <v>651</v>
      </c>
      <c r="E59" s="47" t="s">
        <v>266</v>
      </c>
      <c r="F59" s="48" t="s">
        <v>969</v>
      </c>
      <c r="G59" s="45" t="s">
        <v>99</v>
      </c>
      <c r="H59" s="82">
        <v>10</v>
      </c>
      <c r="I59" s="49">
        <v>5</v>
      </c>
      <c r="J59" s="49">
        <v>4</v>
      </c>
      <c r="K59" s="49" t="s">
        <v>36</v>
      </c>
      <c r="L59" s="54"/>
      <c r="M59" s="54"/>
      <c r="N59" s="54"/>
      <c r="O59" s="54"/>
      <c r="P59" s="80">
        <v>1</v>
      </c>
      <c r="Q59" s="51">
        <f t="shared" si="0"/>
        <v>3</v>
      </c>
      <c r="R59" s="52" t="str">
        <f t="shared" si="3"/>
        <v>F</v>
      </c>
      <c r="S59" s="53" t="str">
        <f t="shared" si="1"/>
        <v>Kém</v>
      </c>
      <c r="T59" s="41" t="str">
        <f t="shared" si="4"/>
        <v/>
      </c>
      <c r="U59" s="41" t="s">
        <v>2213</v>
      </c>
      <c r="V59" s="71"/>
      <c r="W59" s="4"/>
      <c r="X59" s="43" t="str">
        <f t="shared" si="2"/>
        <v>Học lại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970</v>
      </c>
      <c r="D60" s="46" t="s">
        <v>104</v>
      </c>
      <c r="E60" s="47" t="s">
        <v>483</v>
      </c>
      <c r="F60" s="48" t="s">
        <v>971</v>
      </c>
      <c r="G60" s="45" t="s">
        <v>63</v>
      </c>
      <c r="H60" s="82">
        <v>8</v>
      </c>
      <c r="I60" s="49">
        <v>0</v>
      </c>
      <c r="J60" s="49">
        <v>4</v>
      </c>
      <c r="K60" s="49" t="s">
        <v>36</v>
      </c>
      <c r="L60" s="54"/>
      <c r="M60" s="54"/>
      <c r="N60" s="54"/>
      <c r="O60" s="54"/>
      <c r="P60" s="80" t="s">
        <v>36</v>
      </c>
      <c r="Q60" s="51">
        <f t="shared" si="0"/>
        <v>1.2</v>
      </c>
      <c r="R60" s="52" t="str">
        <f t="shared" si="3"/>
        <v>F</v>
      </c>
      <c r="S60" s="53" t="str">
        <f t="shared" si="1"/>
        <v>Kém</v>
      </c>
      <c r="T60" s="41" t="str">
        <f t="shared" si="4"/>
        <v>Không đủ ĐKDT</v>
      </c>
      <c r="U60" s="41" t="s">
        <v>2213</v>
      </c>
      <c r="V60" s="71"/>
      <c r="W60" s="4"/>
      <c r="X60" s="43" t="str">
        <f t="shared" si="2"/>
        <v>Học lại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972</v>
      </c>
      <c r="D61" s="46" t="s">
        <v>973</v>
      </c>
      <c r="E61" s="47" t="s">
        <v>820</v>
      </c>
      <c r="F61" s="48" t="s">
        <v>974</v>
      </c>
      <c r="G61" s="45" t="s">
        <v>136</v>
      </c>
      <c r="H61" s="82">
        <v>10</v>
      </c>
      <c r="I61" s="49">
        <v>0</v>
      </c>
      <c r="J61" s="49">
        <v>5</v>
      </c>
      <c r="K61" s="49" t="s">
        <v>36</v>
      </c>
      <c r="L61" s="54"/>
      <c r="M61" s="54"/>
      <c r="N61" s="54"/>
      <c r="O61" s="54"/>
      <c r="P61" s="80" t="s">
        <v>36</v>
      </c>
      <c r="Q61" s="51">
        <f t="shared" si="0"/>
        <v>1.5</v>
      </c>
      <c r="R61" s="52" t="str">
        <f t="shared" si="3"/>
        <v>F</v>
      </c>
      <c r="S61" s="53" t="str">
        <f t="shared" si="1"/>
        <v>Kém</v>
      </c>
      <c r="T61" s="41" t="str">
        <f t="shared" si="4"/>
        <v>Không đủ ĐKDT</v>
      </c>
      <c r="U61" s="41" t="s">
        <v>2213</v>
      </c>
      <c r="V61" s="71"/>
      <c r="W61" s="4"/>
      <c r="X61" s="43" t="str">
        <f t="shared" si="2"/>
        <v>Học lại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975</v>
      </c>
      <c r="D62" s="46" t="s">
        <v>675</v>
      </c>
      <c r="E62" s="47" t="s">
        <v>269</v>
      </c>
      <c r="F62" s="48" t="s">
        <v>976</v>
      </c>
      <c r="G62" s="45" t="s">
        <v>81</v>
      </c>
      <c r="H62" s="82">
        <v>0</v>
      </c>
      <c r="I62" s="49">
        <v>0</v>
      </c>
      <c r="J62" s="49">
        <v>0</v>
      </c>
      <c r="K62" s="49" t="s">
        <v>36</v>
      </c>
      <c r="L62" s="54"/>
      <c r="M62" s="54"/>
      <c r="N62" s="54"/>
      <c r="O62" s="54"/>
      <c r="P62" s="80" t="s">
        <v>36</v>
      </c>
      <c r="Q62" s="51">
        <f t="shared" si="0"/>
        <v>0</v>
      </c>
      <c r="R62" s="52" t="str">
        <f t="shared" si="3"/>
        <v>F</v>
      </c>
      <c r="S62" s="53" t="str">
        <f t="shared" si="1"/>
        <v>Kém</v>
      </c>
      <c r="T62" s="41" t="str">
        <f t="shared" si="4"/>
        <v>Không đủ ĐKDT</v>
      </c>
      <c r="U62" s="41" t="s">
        <v>2213</v>
      </c>
      <c r="V62" s="71"/>
      <c r="W62" s="4"/>
      <c r="X62" s="43" t="str">
        <f t="shared" si="2"/>
        <v>Học lại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977</v>
      </c>
      <c r="D63" s="46" t="s">
        <v>978</v>
      </c>
      <c r="E63" s="47" t="s">
        <v>272</v>
      </c>
      <c r="F63" s="48" t="s">
        <v>979</v>
      </c>
      <c r="G63" s="45" t="s">
        <v>90</v>
      </c>
      <c r="H63" s="82">
        <v>10</v>
      </c>
      <c r="I63" s="49">
        <v>9</v>
      </c>
      <c r="J63" s="49">
        <v>9</v>
      </c>
      <c r="K63" s="49" t="s">
        <v>36</v>
      </c>
      <c r="L63" s="54"/>
      <c r="M63" s="54"/>
      <c r="N63" s="54"/>
      <c r="O63" s="54"/>
      <c r="P63" s="80">
        <v>7.5</v>
      </c>
      <c r="Q63" s="51">
        <f t="shared" si="0"/>
        <v>8.1999999999999993</v>
      </c>
      <c r="R63" s="52" t="str">
        <f t="shared" si="3"/>
        <v>B+</v>
      </c>
      <c r="S63" s="53" t="str">
        <f t="shared" si="1"/>
        <v>Khá</v>
      </c>
      <c r="T63" s="41" t="str">
        <f t="shared" si="4"/>
        <v/>
      </c>
      <c r="U63" s="41" t="s">
        <v>2213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980</v>
      </c>
      <c r="D64" s="46" t="s">
        <v>828</v>
      </c>
      <c r="E64" s="47" t="s">
        <v>272</v>
      </c>
      <c r="F64" s="48" t="s">
        <v>567</v>
      </c>
      <c r="G64" s="45" t="s">
        <v>136</v>
      </c>
      <c r="H64" s="82">
        <v>0</v>
      </c>
      <c r="I64" s="49">
        <v>0</v>
      </c>
      <c r="J64" s="49">
        <v>0</v>
      </c>
      <c r="K64" s="49" t="s">
        <v>36</v>
      </c>
      <c r="L64" s="54"/>
      <c r="M64" s="54"/>
      <c r="N64" s="54"/>
      <c r="O64" s="54"/>
      <c r="P64" s="80" t="s">
        <v>36</v>
      </c>
      <c r="Q64" s="51">
        <f t="shared" si="0"/>
        <v>0</v>
      </c>
      <c r="R64" s="52" t="str">
        <f t="shared" si="3"/>
        <v>F</v>
      </c>
      <c r="S64" s="53" t="str">
        <f t="shared" si="1"/>
        <v>Kém</v>
      </c>
      <c r="T64" s="41" t="str">
        <f t="shared" si="4"/>
        <v>Không đủ ĐKDT</v>
      </c>
      <c r="U64" s="41" t="s">
        <v>2213</v>
      </c>
      <c r="V64" s="71"/>
      <c r="W64" s="4"/>
      <c r="X64" s="43" t="str">
        <f t="shared" si="2"/>
        <v>Học lại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 x14ac:dyDescent="0.25">
      <c r="B65" s="44">
        <v>57</v>
      </c>
      <c r="C65" s="45" t="s">
        <v>981</v>
      </c>
      <c r="D65" s="46" t="s">
        <v>982</v>
      </c>
      <c r="E65" s="47" t="s">
        <v>272</v>
      </c>
      <c r="F65" s="48" t="s">
        <v>983</v>
      </c>
      <c r="G65" s="45" t="s">
        <v>90</v>
      </c>
      <c r="H65" s="82">
        <v>10</v>
      </c>
      <c r="I65" s="49">
        <v>7</v>
      </c>
      <c r="J65" s="49">
        <v>5</v>
      </c>
      <c r="K65" s="49" t="s">
        <v>36</v>
      </c>
      <c r="L65" s="54"/>
      <c r="M65" s="54"/>
      <c r="N65" s="54"/>
      <c r="O65" s="54"/>
      <c r="P65" s="80">
        <v>5</v>
      </c>
      <c r="Q65" s="51">
        <f t="shared" si="0"/>
        <v>5.9</v>
      </c>
      <c r="R65" s="52" t="str">
        <f t="shared" si="3"/>
        <v>C</v>
      </c>
      <c r="S65" s="53" t="str">
        <f t="shared" si="1"/>
        <v>Trung bình</v>
      </c>
      <c r="T65" s="41" t="str">
        <f t="shared" si="4"/>
        <v/>
      </c>
      <c r="U65" s="41" t="s">
        <v>2213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 x14ac:dyDescent="0.25">
      <c r="B66" s="44">
        <v>58</v>
      </c>
      <c r="C66" s="45" t="s">
        <v>984</v>
      </c>
      <c r="D66" s="46" t="s">
        <v>265</v>
      </c>
      <c r="E66" s="47" t="s">
        <v>985</v>
      </c>
      <c r="F66" s="48" t="s">
        <v>67</v>
      </c>
      <c r="G66" s="45" t="s">
        <v>63</v>
      </c>
      <c r="H66" s="82">
        <v>10</v>
      </c>
      <c r="I66" s="49">
        <v>2</v>
      </c>
      <c r="J66" s="49">
        <v>4</v>
      </c>
      <c r="K66" s="49" t="s">
        <v>36</v>
      </c>
      <c r="L66" s="54"/>
      <c r="M66" s="54"/>
      <c r="N66" s="54"/>
      <c r="O66" s="54"/>
      <c r="P66" s="80">
        <v>6</v>
      </c>
      <c r="Q66" s="51">
        <f t="shared" si="0"/>
        <v>5.4</v>
      </c>
      <c r="R66" s="52" t="str">
        <f t="shared" si="3"/>
        <v>D+</v>
      </c>
      <c r="S66" s="53" t="str">
        <f t="shared" si="1"/>
        <v>Trung bình yếu</v>
      </c>
      <c r="T66" s="41" t="str">
        <f t="shared" si="4"/>
        <v/>
      </c>
      <c r="U66" s="41" t="s">
        <v>2213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 x14ac:dyDescent="0.25">
      <c r="B67" s="44">
        <v>59</v>
      </c>
      <c r="C67" s="45" t="s">
        <v>986</v>
      </c>
      <c r="D67" s="46" t="s">
        <v>987</v>
      </c>
      <c r="E67" s="47" t="s">
        <v>985</v>
      </c>
      <c r="F67" s="48" t="s">
        <v>988</v>
      </c>
      <c r="G67" s="45" t="s">
        <v>131</v>
      </c>
      <c r="H67" s="82">
        <v>10</v>
      </c>
      <c r="I67" s="49">
        <v>9</v>
      </c>
      <c r="J67" s="49">
        <v>10</v>
      </c>
      <c r="K67" s="49" t="s">
        <v>36</v>
      </c>
      <c r="L67" s="54"/>
      <c r="M67" s="54"/>
      <c r="N67" s="54"/>
      <c r="O67" s="54"/>
      <c r="P67" s="80">
        <v>10</v>
      </c>
      <c r="Q67" s="51">
        <f t="shared" si="0"/>
        <v>9.8000000000000007</v>
      </c>
      <c r="R67" s="52" t="str">
        <f t="shared" si="3"/>
        <v>A+</v>
      </c>
      <c r="S67" s="53" t="str">
        <f t="shared" si="1"/>
        <v>Giỏi</v>
      </c>
      <c r="T67" s="41" t="str">
        <f t="shared" si="4"/>
        <v/>
      </c>
      <c r="U67" s="41" t="s">
        <v>2213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 x14ac:dyDescent="0.25">
      <c r="B68" s="44">
        <v>60</v>
      </c>
      <c r="C68" s="45" t="s">
        <v>989</v>
      </c>
      <c r="D68" s="46" t="s">
        <v>83</v>
      </c>
      <c r="E68" s="47" t="s">
        <v>836</v>
      </c>
      <c r="F68" s="48" t="s">
        <v>990</v>
      </c>
      <c r="G68" s="45" t="s">
        <v>81</v>
      </c>
      <c r="H68" s="82">
        <v>8</v>
      </c>
      <c r="I68" s="49">
        <v>5</v>
      </c>
      <c r="J68" s="49">
        <v>6</v>
      </c>
      <c r="K68" s="49" t="s">
        <v>36</v>
      </c>
      <c r="L68" s="54"/>
      <c r="M68" s="54"/>
      <c r="N68" s="54"/>
      <c r="O68" s="54"/>
      <c r="P68" s="80">
        <v>5.5</v>
      </c>
      <c r="Q68" s="51">
        <f t="shared" si="0"/>
        <v>5.7</v>
      </c>
      <c r="R68" s="52" t="str">
        <f t="shared" si="3"/>
        <v>C</v>
      </c>
      <c r="S68" s="53" t="str">
        <f t="shared" si="1"/>
        <v>Trung bình</v>
      </c>
      <c r="T68" s="41" t="str">
        <f t="shared" si="4"/>
        <v/>
      </c>
      <c r="U68" s="41" t="s">
        <v>2213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 x14ac:dyDescent="0.25">
      <c r="B69" s="44">
        <v>61</v>
      </c>
      <c r="C69" s="45" t="s">
        <v>991</v>
      </c>
      <c r="D69" s="46" t="s">
        <v>242</v>
      </c>
      <c r="E69" s="47" t="s">
        <v>992</v>
      </c>
      <c r="F69" s="48" t="s">
        <v>135</v>
      </c>
      <c r="G69" s="45" t="s">
        <v>344</v>
      </c>
      <c r="H69" s="82">
        <v>10</v>
      </c>
      <c r="I69" s="49">
        <v>3</v>
      </c>
      <c r="J69" s="49">
        <v>5</v>
      </c>
      <c r="K69" s="49" t="s">
        <v>36</v>
      </c>
      <c r="L69" s="54"/>
      <c r="M69" s="54"/>
      <c r="N69" s="54"/>
      <c r="O69" s="54"/>
      <c r="P69" s="80">
        <v>1</v>
      </c>
      <c r="Q69" s="51">
        <f t="shared" si="0"/>
        <v>2.7</v>
      </c>
      <c r="R69" s="52" t="str">
        <f t="shared" si="3"/>
        <v>F</v>
      </c>
      <c r="S69" s="53" t="str">
        <f t="shared" si="1"/>
        <v>Kém</v>
      </c>
      <c r="T69" s="41" t="str">
        <f t="shared" si="4"/>
        <v/>
      </c>
      <c r="U69" s="41" t="s">
        <v>2213</v>
      </c>
      <c r="V69" s="71"/>
      <c r="W69" s="4"/>
      <c r="X69" s="43" t="str">
        <f t="shared" si="2"/>
        <v>Học lại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 x14ac:dyDescent="0.25">
      <c r="B70" s="44">
        <v>62</v>
      </c>
      <c r="C70" s="45" t="s">
        <v>993</v>
      </c>
      <c r="D70" s="46" t="s">
        <v>994</v>
      </c>
      <c r="E70" s="47" t="s">
        <v>992</v>
      </c>
      <c r="F70" s="48" t="s">
        <v>995</v>
      </c>
      <c r="G70" s="45" t="s">
        <v>996</v>
      </c>
      <c r="H70" s="82">
        <v>10</v>
      </c>
      <c r="I70" s="49">
        <v>6</v>
      </c>
      <c r="J70" s="49">
        <v>6</v>
      </c>
      <c r="K70" s="49" t="s">
        <v>36</v>
      </c>
      <c r="L70" s="54"/>
      <c r="M70" s="54"/>
      <c r="N70" s="54"/>
      <c r="O70" s="54"/>
      <c r="P70" s="80">
        <v>3</v>
      </c>
      <c r="Q70" s="51">
        <f t="shared" si="0"/>
        <v>4.5999999999999996</v>
      </c>
      <c r="R70" s="52" t="str">
        <f t="shared" si="3"/>
        <v>D</v>
      </c>
      <c r="S70" s="53" t="str">
        <f t="shared" si="1"/>
        <v>Trung bình yếu</v>
      </c>
      <c r="T70" s="41" t="str">
        <f t="shared" si="4"/>
        <v/>
      </c>
      <c r="U70" s="41" t="s">
        <v>2213</v>
      </c>
      <c r="V70" s="71"/>
      <c r="W70" s="4"/>
      <c r="X70" s="43" t="str">
        <f t="shared" si="2"/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7.5" customHeight="1" x14ac:dyDescent="0.25">
      <c r="A71" s="61"/>
      <c r="B71" s="62"/>
      <c r="C71" s="63"/>
      <c r="D71" s="63"/>
      <c r="E71" s="64"/>
      <c r="F71" s="64"/>
      <c r="G71" s="64"/>
      <c r="H71" s="65"/>
      <c r="I71" s="66"/>
      <c r="J71" s="66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4"/>
    </row>
    <row r="72" spans="1:40" ht="16.5" x14ac:dyDescent="0.25">
      <c r="A72" s="61"/>
      <c r="B72" s="125" t="s">
        <v>37</v>
      </c>
      <c r="C72" s="125"/>
      <c r="D72" s="63"/>
      <c r="E72" s="64"/>
      <c r="F72" s="64"/>
      <c r="G72" s="64"/>
      <c r="H72" s="65"/>
      <c r="I72" s="66"/>
      <c r="J72" s="66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4"/>
    </row>
    <row r="73" spans="1:40" ht="16.5" customHeight="1" x14ac:dyDescent="0.25">
      <c r="A73" s="61"/>
      <c r="B73" s="68" t="s">
        <v>38</v>
      </c>
      <c r="C73" s="68"/>
      <c r="D73" s="69">
        <f>+$AA$7</f>
        <v>62</v>
      </c>
      <c r="E73" s="70" t="s">
        <v>39</v>
      </c>
      <c r="F73" s="70"/>
      <c r="G73" s="112" t="s">
        <v>40</v>
      </c>
      <c r="H73" s="112"/>
      <c r="I73" s="112"/>
      <c r="J73" s="112"/>
      <c r="K73" s="112"/>
      <c r="L73" s="112"/>
      <c r="M73" s="112"/>
      <c r="N73" s="112"/>
      <c r="O73" s="112"/>
      <c r="P73" s="71">
        <f>$AA$7 -COUNTIF($T$8:$T$218,"Vắng") -COUNTIF($T$8:$T$218,"Vắng có phép") - COUNTIF($T$8:$T$218,"Đình chỉ thi") - COUNTIF($T$8:$T$218,"Không đủ ĐKDT")</f>
        <v>45</v>
      </c>
      <c r="Q73" s="71"/>
      <c r="R73" s="72"/>
      <c r="S73" s="73"/>
      <c r="T73" s="73" t="s">
        <v>39</v>
      </c>
      <c r="U73" s="73"/>
      <c r="V73" s="73"/>
      <c r="W73" s="4"/>
    </row>
    <row r="74" spans="1:40" ht="16.5" customHeight="1" x14ac:dyDescent="0.25">
      <c r="A74" s="61"/>
      <c r="B74" s="68" t="s">
        <v>41</v>
      </c>
      <c r="C74" s="68"/>
      <c r="D74" s="69">
        <f>+$AL$7</f>
        <v>38</v>
      </c>
      <c r="E74" s="70" t="s">
        <v>39</v>
      </c>
      <c r="F74" s="70"/>
      <c r="G74" s="112" t="s">
        <v>42</v>
      </c>
      <c r="H74" s="112"/>
      <c r="I74" s="112"/>
      <c r="J74" s="112"/>
      <c r="K74" s="112"/>
      <c r="L74" s="112"/>
      <c r="M74" s="112"/>
      <c r="N74" s="112"/>
      <c r="O74" s="112"/>
      <c r="P74" s="74">
        <f>COUNTIF($T$8:$T$94,"Vắng")</f>
        <v>3</v>
      </c>
      <c r="Q74" s="74"/>
      <c r="R74" s="75"/>
      <c r="S74" s="73"/>
      <c r="T74" s="73" t="s">
        <v>39</v>
      </c>
      <c r="U74" s="73"/>
      <c r="V74" s="73"/>
      <c r="W74" s="4"/>
    </row>
    <row r="75" spans="1:40" ht="16.5" customHeight="1" x14ac:dyDescent="0.25">
      <c r="A75" s="61"/>
      <c r="B75" s="68" t="s">
        <v>43</v>
      </c>
      <c r="C75" s="68"/>
      <c r="D75" s="76">
        <f>COUNTIF(X9:X70,"Học lại")</f>
        <v>24</v>
      </c>
      <c r="E75" s="70" t="s">
        <v>39</v>
      </c>
      <c r="F75" s="70"/>
      <c r="G75" s="112" t="s">
        <v>44</v>
      </c>
      <c r="H75" s="112"/>
      <c r="I75" s="112"/>
      <c r="J75" s="112"/>
      <c r="K75" s="112"/>
      <c r="L75" s="112"/>
      <c r="M75" s="112"/>
      <c r="N75" s="112"/>
      <c r="O75" s="112"/>
      <c r="P75" s="71">
        <f>COUNTIF($T$8:$T$94,"Vắng có phép")</f>
        <v>0</v>
      </c>
      <c r="Q75" s="71"/>
      <c r="R75" s="72"/>
      <c r="S75" s="73"/>
      <c r="T75" s="73" t="s">
        <v>39</v>
      </c>
      <c r="U75" s="73"/>
      <c r="V75" s="73"/>
      <c r="W75" s="4"/>
    </row>
    <row r="76" spans="1:40" ht="3" customHeight="1" x14ac:dyDescent="0.25">
      <c r="A76" s="61"/>
      <c r="B76" s="62"/>
      <c r="C76" s="63"/>
      <c r="D76" s="63"/>
      <c r="E76" s="64"/>
      <c r="F76" s="64"/>
      <c r="G76" s="64"/>
      <c r="H76" s="65"/>
      <c r="I76" s="66"/>
      <c r="J76" s="66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4"/>
    </row>
    <row r="77" spans="1:40" x14ac:dyDescent="0.25">
      <c r="B77" s="77" t="s">
        <v>45</v>
      </c>
      <c r="C77" s="77"/>
      <c r="D77" s="78">
        <f>COUNTIF(X9:X70,"Thi lại")</f>
        <v>0</v>
      </c>
      <c r="E77" s="79" t="s">
        <v>39</v>
      </c>
      <c r="F77" s="4"/>
      <c r="G77" s="4"/>
      <c r="H77" s="4"/>
      <c r="I77" s="4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91"/>
      <c r="V77" s="91"/>
      <c r="W77" s="4"/>
    </row>
    <row r="78" spans="1:40" x14ac:dyDescent="0.25">
      <c r="B78" s="77"/>
      <c r="C78" s="77"/>
      <c r="D78" s="78"/>
      <c r="E78" s="79"/>
      <c r="F78" s="4"/>
      <c r="G78" s="4"/>
      <c r="H78" s="4"/>
      <c r="I78" s="4"/>
      <c r="J78" s="113" t="s">
        <v>2223</v>
      </c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91"/>
      <c r="V78" s="91"/>
      <c r="W78" s="4"/>
    </row>
  </sheetData>
  <sheetProtection formatCells="0" formatColumns="0" formatRows="0" insertColumns="0" insertRows="0" insertHyperlinks="0" deleteColumns="0" deleteRows="0" sort="0" autoFilter="0" pivotTables="0"/>
  <autoFilter ref="A7:AN70">
    <filterColumn colId="3" showButton="0"/>
  </autoFilter>
  <mergeCells count="43">
    <mergeCell ref="U6:U8"/>
    <mergeCell ref="B8:G8"/>
    <mergeCell ref="B72:C72"/>
    <mergeCell ref="G73:O73"/>
    <mergeCell ref="R6:R7"/>
    <mergeCell ref="S6:S7"/>
    <mergeCell ref="G74:O74"/>
    <mergeCell ref="M6:N6"/>
    <mergeCell ref="O6:O7"/>
    <mergeCell ref="P6:P7"/>
    <mergeCell ref="Q6:Q8"/>
    <mergeCell ref="G75:O75"/>
    <mergeCell ref="J77:T77"/>
    <mergeCell ref="J78:T78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H1:U1"/>
    <mergeCell ref="H2:U2"/>
    <mergeCell ref="T6:T8"/>
  </mergeCells>
  <conditionalFormatting sqref="H9:P70">
    <cfRule type="cellIs" dxfId="29" priority="10" operator="greaterThan">
      <formula>10</formula>
    </cfRule>
  </conditionalFormatting>
  <conditionalFormatting sqref="P9:P70">
    <cfRule type="cellIs" dxfId="28" priority="6" operator="greaterThan">
      <formula>10</formula>
    </cfRule>
    <cfRule type="cellIs" dxfId="27" priority="7" operator="greaterThan">
      <formula>10</formula>
    </cfRule>
    <cfRule type="cellIs" dxfId="26" priority="8" operator="greaterThan">
      <formula>10</formula>
    </cfRule>
  </conditionalFormatting>
  <conditionalFormatting sqref="H9:K70">
    <cfRule type="cellIs" dxfId="25" priority="5" operator="greaterThan">
      <formula>10</formula>
    </cfRule>
  </conditionalFormatting>
  <conditionalFormatting sqref="C1:C1048576">
    <cfRule type="duplicateValues" dxfId="24" priority="20"/>
  </conditionalFormatting>
  <dataValidations count="1">
    <dataValidation allowBlank="1" showInputMessage="1" showErrorMessage="1" errorTitle="Không xóa dữ liệu" error="Không xóa dữ liệu" prompt="Không xóa dữ liệu" sqref="D75 Y3:AM7 Z2:AM2 Z9 X9:Y70 AN2:AN7"/>
  </dataValidations>
  <pageMargins left="0.17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8"/>
  <sheetViews>
    <sheetView topLeftCell="B1" workbookViewId="0">
      <pane ySplit="2" topLeftCell="A70" activePane="bottomLeft" state="frozen"/>
      <selection activeCell="B1" sqref="A1:XFD1048576"/>
      <selection pane="bottomLeft" activeCell="B79" sqref="A79:XFD110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.75" style="1" customWidth="1"/>
    <col min="5" max="5" width="11" style="1" customWidth="1"/>
    <col min="6" max="6" width="9.375" style="1" hidden="1" customWidth="1"/>
    <col min="7" max="7" width="12.62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1.875" style="1" customWidth="1"/>
    <col min="21" max="21" width="8" style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2221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96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108" t="s">
        <v>46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90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842</v>
      </c>
      <c r="Q3" s="106"/>
      <c r="R3" s="106"/>
      <c r="S3" s="106"/>
      <c r="T3" s="106"/>
      <c r="U3" s="106"/>
      <c r="V3" s="95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4" t="s">
        <v>11</v>
      </c>
      <c r="C4" s="114"/>
      <c r="D4" s="10">
        <v>3</v>
      </c>
      <c r="G4" s="115" t="s">
        <v>2211</v>
      </c>
      <c r="H4" s="115"/>
      <c r="I4" s="115"/>
      <c r="J4" s="115"/>
      <c r="K4" s="115"/>
      <c r="L4" s="115"/>
      <c r="M4" s="115"/>
      <c r="N4" s="115"/>
      <c r="O4" s="115"/>
      <c r="P4" s="115" t="s">
        <v>2215</v>
      </c>
      <c r="Q4" s="115"/>
      <c r="R4" s="115"/>
      <c r="S4" s="115"/>
      <c r="T4" s="115"/>
      <c r="U4" s="115"/>
      <c r="V4" s="94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09" t="s">
        <v>12</v>
      </c>
      <c r="C6" s="116" t="s">
        <v>13</v>
      </c>
      <c r="D6" s="118" t="s">
        <v>14</v>
      </c>
      <c r="E6" s="119"/>
      <c r="F6" s="109" t="s">
        <v>15</v>
      </c>
      <c r="G6" s="109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2" t="s">
        <v>21</v>
      </c>
      <c r="N6" s="123"/>
      <c r="O6" s="103" t="s">
        <v>22</v>
      </c>
      <c r="P6" s="103" t="s">
        <v>23</v>
      </c>
      <c r="Q6" s="109" t="s">
        <v>24</v>
      </c>
      <c r="R6" s="103" t="s">
        <v>25</v>
      </c>
      <c r="S6" s="109" t="s">
        <v>26</v>
      </c>
      <c r="T6" s="109" t="s">
        <v>27</v>
      </c>
      <c r="U6" s="109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7"/>
      <c r="D7" s="120"/>
      <c r="E7" s="121"/>
      <c r="F7" s="111"/>
      <c r="G7" s="111"/>
      <c r="H7" s="102"/>
      <c r="I7" s="102"/>
      <c r="J7" s="102"/>
      <c r="K7" s="102"/>
      <c r="L7" s="103"/>
      <c r="M7" s="92" t="s">
        <v>33</v>
      </c>
      <c r="N7" s="92" t="s">
        <v>34</v>
      </c>
      <c r="O7" s="103"/>
      <c r="P7" s="103"/>
      <c r="Q7" s="110"/>
      <c r="R7" s="103"/>
      <c r="S7" s="111"/>
      <c r="T7" s="110"/>
      <c r="U7" s="110"/>
      <c r="V7" s="88"/>
      <c r="X7" s="17"/>
      <c r="Y7" s="18" t="str">
        <f>+D3</f>
        <v>Cấu trúc dữ liệu và giải thuật</v>
      </c>
      <c r="Z7" s="19" t="str">
        <f>+P3</f>
        <v>Nhóm: D15-135_04</v>
      </c>
      <c r="AA7" s="20">
        <f>+$AJ$7+$AL$7+$AH$7</f>
        <v>62</v>
      </c>
      <c r="AB7" s="7">
        <f>COUNTIF($S$8:$S$86,"Khiển trách")</f>
        <v>0</v>
      </c>
      <c r="AC7" s="7">
        <f>COUNTIF($S$8:$S$86,"Cảnh cáo")</f>
        <v>0</v>
      </c>
      <c r="AD7" s="7">
        <f>COUNTIF($S$8:$S$86,"Đình chỉ thi")</f>
        <v>0</v>
      </c>
      <c r="AE7" s="21">
        <f>+($AB$7+$AC$7+$AD$7)/$AA$7*100%</f>
        <v>0</v>
      </c>
      <c r="AF7" s="7">
        <f>SUM(COUNTIF($S$8:$S$84,"Vắng"),COUNTIF($S$8:$S$84,"Vắng có phép"))</f>
        <v>0</v>
      </c>
      <c r="AG7" s="22">
        <f>+$AF$7/$AA$7</f>
        <v>0</v>
      </c>
      <c r="AH7" s="23">
        <f>COUNTIF($X$8:$X$84,"Thi lại")</f>
        <v>0</v>
      </c>
      <c r="AI7" s="22">
        <f>+$AH$7/$AA$7</f>
        <v>0</v>
      </c>
      <c r="AJ7" s="23">
        <f>COUNTIF($X$8:$X$85,"Học lại")</f>
        <v>28</v>
      </c>
      <c r="AK7" s="22">
        <f>+$AJ$7/$AA$7</f>
        <v>0.45161290322580644</v>
      </c>
      <c r="AL7" s="7">
        <f>COUNTIF($X$9:$X$85,"Đạt")</f>
        <v>34</v>
      </c>
      <c r="AM7" s="21">
        <f>+$AL$7/$AA$7</f>
        <v>0.54838709677419351</v>
      </c>
      <c r="AN7" s="24"/>
    </row>
    <row r="8" spans="2:40" ht="14.25" customHeight="1" x14ac:dyDescent="0.25">
      <c r="B8" s="122" t="s">
        <v>35</v>
      </c>
      <c r="C8" s="124"/>
      <c r="D8" s="124"/>
      <c r="E8" s="124"/>
      <c r="F8" s="124"/>
      <c r="G8" s="123"/>
      <c r="H8" s="25">
        <v>10</v>
      </c>
      <c r="I8" s="25">
        <v>20</v>
      </c>
      <c r="J8" s="83">
        <v>10</v>
      </c>
      <c r="K8" s="25"/>
      <c r="L8" s="26"/>
      <c r="M8" s="27"/>
      <c r="N8" s="27"/>
      <c r="O8" s="27"/>
      <c r="P8" s="28">
        <f>100-(H8+I8+J8+K8)</f>
        <v>60</v>
      </c>
      <c r="Q8" s="111"/>
      <c r="R8" s="29"/>
      <c r="S8" s="29"/>
      <c r="T8" s="111"/>
      <c r="U8" s="111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674</v>
      </c>
      <c r="D9" s="33" t="s">
        <v>675</v>
      </c>
      <c r="E9" s="34" t="s">
        <v>676</v>
      </c>
      <c r="F9" s="35" t="s">
        <v>677</v>
      </c>
      <c r="G9" s="32" t="s">
        <v>330</v>
      </c>
      <c r="H9" s="81">
        <v>10</v>
      </c>
      <c r="I9" s="36">
        <v>3</v>
      </c>
      <c r="J9" s="36">
        <v>5</v>
      </c>
      <c r="K9" s="36" t="s">
        <v>36</v>
      </c>
      <c r="L9" s="37"/>
      <c r="M9" s="37"/>
      <c r="N9" s="37"/>
      <c r="O9" s="37"/>
      <c r="P9" s="38">
        <v>5</v>
      </c>
      <c r="Q9" s="39">
        <f t="shared" ref="Q9:Q70" si="0">ROUND(SUMPRODUCT(H9:P9,$H$8:$P$8)/100,1)</f>
        <v>5.0999999999999996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D+</v>
      </c>
      <c r="S9" s="40" t="str">
        <f t="shared" ref="S9:S70" si="1">IF($Q9&lt;4,"Kém",IF(AND($Q9&gt;=4,$Q9&lt;=5.4),"Trung bình yếu",IF(AND($Q9&gt;=5.5,$Q9&lt;=6.9),"Trung bình",IF(AND($Q9&gt;=7,$Q9&lt;=8.4),"Khá",IF(AND($Q9&gt;=8.5,$Q9&lt;=10),"Giỏi","")))))</f>
        <v>Trung bình yếu</v>
      </c>
      <c r="T9" s="41" t="str">
        <f>+IF(OR($H9=0,$I9=0,$J9=0,$K9=0),"Không đủ ĐKDT",IF(AND(P9=0,Q9&gt;=4),"Không đạt",""))</f>
        <v/>
      </c>
      <c r="U9" s="97" t="s">
        <v>2213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678</v>
      </c>
      <c r="D10" s="46" t="s">
        <v>679</v>
      </c>
      <c r="E10" s="47" t="s">
        <v>680</v>
      </c>
      <c r="F10" s="48" t="s">
        <v>681</v>
      </c>
      <c r="G10" s="45" t="s">
        <v>63</v>
      </c>
      <c r="H10" s="82">
        <v>8</v>
      </c>
      <c r="I10" s="49">
        <v>2</v>
      </c>
      <c r="J10" s="49">
        <v>5</v>
      </c>
      <c r="K10" s="49" t="s">
        <v>36</v>
      </c>
      <c r="L10" s="50"/>
      <c r="M10" s="50"/>
      <c r="N10" s="50"/>
      <c r="O10" s="50"/>
      <c r="P10" s="80">
        <v>6</v>
      </c>
      <c r="Q10" s="51">
        <f t="shared" si="0"/>
        <v>5.3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D+</v>
      </c>
      <c r="S10" s="53" t="str">
        <f t="shared" si="1"/>
        <v>Trung bình yếu</v>
      </c>
      <c r="T10" s="41" t="str">
        <f>+IF(OR($H10=0,$I10=0,$J10=0,$K10=0),"Không đủ ĐKDT",IF(AND(P10=0,Q10&gt;=4),"Không đạt",""))</f>
        <v/>
      </c>
      <c r="U10" s="41" t="s">
        <v>2213</v>
      </c>
      <c r="V10" s="71"/>
      <c r="W10" s="4"/>
      <c r="X10" s="43" t="str">
        <f t="shared" ref="X10:X70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682</v>
      </c>
      <c r="D11" s="46" t="s">
        <v>683</v>
      </c>
      <c r="E11" s="47" t="s">
        <v>680</v>
      </c>
      <c r="F11" s="48" t="s">
        <v>684</v>
      </c>
      <c r="G11" s="45" t="s">
        <v>72</v>
      </c>
      <c r="H11" s="82">
        <v>0</v>
      </c>
      <c r="I11" s="49">
        <v>0</v>
      </c>
      <c r="J11" s="49">
        <v>0</v>
      </c>
      <c r="K11" s="49" t="s">
        <v>36</v>
      </c>
      <c r="L11" s="54"/>
      <c r="M11" s="54"/>
      <c r="N11" s="54"/>
      <c r="O11" s="54"/>
      <c r="P11" s="80" t="s">
        <v>36</v>
      </c>
      <c r="Q11" s="51">
        <f t="shared" si="0"/>
        <v>0</v>
      </c>
      <c r="R11" s="52" t="str">
        <f t="shared" ref="R11:R70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F</v>
      </c>
      <c r="S11" s="53" t="str">
        <f t="shared" si="1"/>
        <v>Kém</v>
      </c>
      <c r="T11" s="41" t="str">
        <f t="shared" ref="T11:T70" si="4">+IF(OR($H11=0,$I11=0,$J11=0,$K11=0),"Không đủ ĐKDT",IF(AND(P11=0,Q11&gt;=4),"Không đạt",""))</f>
        <v>Không đủ ĐKDT</v>
      </c>
      <c r="U11" s="41" t="s">
        <v>2213</v>
      </c>
      <c r="V11" s="71"/>
      <c r="W11" s="4"/>
      <c r="X11" s="43" t="str">
        <f t="shared" si="2"/>
        <v>Học lại</v>
      </c>
      <c r="Y11" s="43"/>
      <c r="Z11" s="55"/>
      <c r="AA11" s="55"/>
      <c r="AB11" s="93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685</v>
      </c>
      <c r="D12" s="46" t="s">
        <v>686</v>
      </c>
      <c r="E12" s="47" t="s">
        <v>687</v>
      </c>
      <c r="F12" s="48" t="s">
        <v>537</v>
      </c>
      <c r="G12" s="45" t="s">
        <v>131</v>
      </c>
      <c r="H12" s="82">
        <v>8</v>
      </c>
      <c r="I12" s="49">
        <v>4</v>
      </c>
      <c r="J12" s="49">
        <v>5</v>
      </c>
      <c r="K12" s="49" t="s">
        <v>36</v>
      </c>
      <c r="L12" s="54"/>
      <c r="M12" s="54"/>
      <c r="N12" s="54"/>
      <c r="O12" s="54"/>
      <c r="P12" s="80">
        <v>6</v>
      </c>
      <c r="Q12" s="51">
        <f t="shared" si="0"/>
        <v>5.7</v>
      </c>
      <c r="R12" s="52" t="str">
        <f t="shared" si="3"/>
        <v>C</v>
      </c>
      <c r="S12" s="53" t="str">
        <f t="shared" si="1"/>
        <v>Trung bình</v>
      </c>
      <c r="T12" s="41" t="str">
        <f t="shared" si="4"/>
        <v/>
      </c>
      <c r="U12" s="41" t="s">
        <v>2213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688</v>
      </c>
      <c r="D13" s="46" t="s">
        <v>150</v>
      </c>
      <c r="E13" s="47" t="s">
        <v>687</v>
      </c>
      <c r="F13" s="48" t="s">
        <v>689</v>
      </c>
      <c r="G13" s="45" t="s">
        <v>380</v>
      </c>
      <c r="H13" s="82">
        <v>10</v>
      </c>
      <c r="I13" s="49">
        <v>3</v>
      </c>
      <c r="J13" s="49">
        <v>8</v>
      </c>
      <c r="K13" s="49" t="s">
        <v>36</v>
      </c>
      <c r="L13" s="54"/>
      <c r="M13" s="54"/>
      <c r="N13" s="54"/>
      <c r="O13" s="54"/>
      <c r="P13" s="80">
        <v>1</v>
      </c>
      <c r="Q13" s="51">
        <f t="shared" si="0"/>
        <v>3</v>
      </c>
      <c r="R13" s="52" t="str">
        <f t="shared" si="3"/>
        <v>F</v>
      </c>
      <c r="S13" s="53" t="str">
        <f t="shared" si="1"/>
        <v>Kém</v>
      </c>
      <c r="T13" s="41" t="str">
        <f t="shared" si="4"/>
        <v/>
      </c>
      <c r="U13" s="41" t="s">
        <v>2213</v>
      </c>
      <c r="V13" s="71"/>
      <c r="W13" s="4"/>
      <c r="X13" s="43" t="str">
        <f t="shared" si="2"/>
        <v>Học lại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690</v>
      </c>
      <c r="D14" s="46" t="s">
        <v>691</v>
      </c>
      <c r="E14" s="47" t="s">
        <v>306</v>
      </c>
      <c r="F14" s="48" t="s">
        <v>692</v>
      </c>
      <c r="G14" s="45" t="s">
        <v>63</v>
      </c>
      <c r="H14" s="82">
        <v>8</v>
      </c>
      <c r="I14" s="49">
        <v>2</v>
      </c>
      <c r="J14" s="49">
        <v>4</v>
      </c>
      <c r="K14" s="49" t="s">
        <v>36</v>
      </c>
      <c r="L14" s="54"/>
      <c r="M14" s="54"/>
      <c r="N14" s="54"/>
      <c r="O14" s="54"/>
      <c r="P14" s="80">
        <v>1</v>
      </c>
      <c r="Q14" s="51">
        <f t="shared" si="0"/>
        <v>2.2000000000000002</v>
      </c>
      <c r="R14" s="52" t="str">
        <f t="shared" si="3"/>
        <v>F</v>
      </c>
      <c r="S14" s="53" t="str">
        <f t="shared" si="1"/>
        <v>Kém</v>
      </c>
      <c r="T14" s="41" t="str">
        <f t="shared" si="4"/>
        <v/>
      </c>
      <c r="U14" s="41" t="s">
        <v>2213</v>
      </c>
      <c r="V14" s="71"/>
      <c r="W14" s="4"/>
      <c r="X14" s="43" t="str">
        <f t="shared" si="2"/>
        <v>Học lại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693</v>
      </c>
      <c r="D15" s="46" t="s">
        <v>694</v>
      </c>
      <c r="E15" s="47" t="s">
        <v>321</v>
      </c>
      <c r="F15" s="48" t="s">
        <v>695</v>
      </c>
      <c r="G15" s="45" t="s">
        <v>72</v>
      </c>
      <c r="H15" s="82">
        <v>10</v>
      </c>
      <c r="I15" s="49">
        <v>4</v>
      </c>
      <c r="J15" s="49">
        <v>5</v>
      </c>
      <c r="K15" s="49" t="s">
        <v>36</v>
      </c>
      <c r="L15" s="54"/>
      <c r="M15" s="54"/>
      <c r="N15" s="54"/>
      <c r="O15" s="54"/>
      <c r="P15" s="80">
        <v>3</v>
      </c>
      <c r="Q15" s="51">
        <f t="shared" si="0"/>
        <v>4.0999999999999996</v>
      </c>
      <c r="R15" s="52" t="str">
        <f t="shared" si="3"/>
        <v>D</v>
      </c>
      <c r="S15" s="53" t="str">
        <f t="shared" si="1"/>
        <v>Trung bình yếu</v>
      </c>
      <c r="T15" s="41" t="str">
        <f t="shared" si="4"/>
        <v/>
      </c>
      <c r="U15" s="41" t="s">
        <v>2213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696</v>
      </c>
      <c r="D16" s="46" t="s">
        <v>697</v>
      </c>
      <c r="E16" s="47" t="s">
        <v>328</v>
      </c>
      <c r="F16" s="48" t="s">
        <v>252</v>
      </c>
      <c r="G16" s="45" t="s">
        <v>313</v>
      </c>
      <c r="H16" s="82">
        <v>0</v>
      </c>
      <c r="I16" s="49">
        <v>0</v>
      </c>
      <c r="J16" s="49">
        <v>0</v>
      </c>
      <c r="K16" s="49" t="s">
        <v>36</v>
      </c>
      <c r="L16" s="54"/>
      <c r="M16" s="54"/>
      <c r="N16" s="54"/>
      <c r="O16" s="54"/>
      <c r="P16" s="80" t="s">
        <v>36</v>
      </c>
      <c r="Q16" s="51">
        <f t="shared" si="0"/>
        <v>0</v>
      </c>
      <c r="R16" s="52" t="str">
        <f t="shared" si="3"/>
        <v>F</v>
      </c>
      <c r="S16" s="53" t="str">
        <f t="shared" si="1"/>
        <v>Kém</v>
      </c>
      <c r="T16" s="41" t="str">
        <f t="shared" si="4"/>
        <v>Không đủ ĐKDT</v>
      </c>
      <c r="U16" s="41" t="s">
        <v>2213</v>
      </c>
      <c r="V16" s="71"/>
      <c r="W16" s="4"/>
      <c r="X16" s="43" t="str">
        <f t="shared" si="2"/>
        <v>Học lại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698</v>
      </c>
      <c r="D17" s="46" t="s">
        <v>699</v>
      </c>
      <c r="E17" s="47" t="s">
        <v>700</v>
      </c>
      <c r="F17" s="48" t="s">
        <v>632</v>
      </c>
      <c r="G17" s="45" t="s">
        <v>185</v>
      </c>
      <c r="H17" s="82">
        <v>10</v>
      </c>
      <c r="I17" s="49">
        <v>4</v>
      </c>
      <c r="J17" s="49">
        <v>5</v>
      </c>
      <c r="K17" s="49" t="s">
        <v>36</v>
      </c>
      <c r="L17" s="54"/>
      <c r="M17" s="54"/>
      <c r="N17" s="54"/>
      <c r="O17" s="54"/>
      <c r="P17" s="80">
        <v>3</v>
      </c>
      <c r="Q17" s="51">
        <f t="shared" si="0"/>
        <v>4.0999999999999996</v>
      </c>
      <c r="R17" s="52" t="str">
        <f t="shared" si="3"/>
        <v>D</v>
      </c>
      <c r="S17" s="53" t="str">
        <f t="shared" si="1"/>
        <v>Trung bình yếu</v>
      </c>
      <c r="T17" s="41" t="str">
        <f t="shared" si="4"/>
        <v/>
      </c>
      <c r="U17" s="41" t="s">
        <v>2213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701</v>
      </c>
      <c r="D18" s="46" t="s">
        <v>702</v>
      </c>
      <c r="E18" s="47" t="s">
        <v>84</v>
      </c>
      <c r="F18" s="48" t="s">
        <v>703</v>
      </c>
      <c r="G18" s="45" t="s">
        <v>53</v>
      </c>
      <c r="H18" s="82">
        <v>10</v>
      </c>
      <c r="I18" s="49">
        <v>3</v>
      </c>
      <c r="J18" s="49">
        <v>5</v>
      </c>
      <c r="K18" s="49" t="s">
        <v>36</v>
      </c>
      <c r="L18" s="54"/>
      <c r="M18" s="54"/>
      <c r="N18" s="54"/>
      <c r="O18" s="54"/>
      <c r="P18" s="80">
        <v>6</v>
      </c>
      <c r="Q18" s="51">
        <f t="shared" si="0"/>
        <v>5.7</v>
      </c>
      <c r="R18" s="52" t="str">
        <f t="shared" si="3"/>
        <v>C</v>
      </c>
      <c r="S18" s="53" t="str">
        <f t="shared" si="1"/>
        <v>Trung bình</v>
      </c>
      <c r="T18" s="41" t="str">
        <f t="shared" si="4"/>
        <v/>
      </c>
      <c r="U18" s="41" t="s">
        <v>2213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704</v>
      </c>
      <c r="D19" s="46" t="s">
        <v>705</v>
      </c>
      <c r="E19" s="47" t="s">
        <v>84</v>
      </c>
      <c r="F19" s="48" t="s">
        <v>706</v>
      </c>
      <c r="G19" s="45" t="s">
        <v>510</v>
      </c>
      <c r="H19" s="82">
        <v>6</v>
      </c>
      <c r="I19" s="49">
        <v>0</v>
      </c>
      <c r="J19" s="49">
        <v>5</v>
      </c>
      <c r="K19" s="49" t="s">
        <v>36</v>
      </c>
      <c r="L19" s="54"/>
      <c r="M19" s="54"/>
      <c r="N19" s="54"/>
      <c r="O19" s="54"/>
      <c r="P19" s="80" t="s">
        <v>36</v>
      </c>
      <c r="Q19" s="51">
        <f t="shared" si="0"/>
        <v>1.1000000000000001</v>
      </c>
      <c r="R19" s="52" t="str">
        <f t="shared" si="3"/>
        <v>F</v>
      </c>
      <c r="S19" s="53" t="str">
        <f t="shared" si="1"/>
        <v>Kém</v>
      </c>
      <c r="T19" s="41" t="str">
        <f t="shared" si="4"/>
        <v>Không đủ ĐKDT</v>
      </c>
      <c r="U19" s="41" t="s">
        <v>2213</v>
      </c>
      <c r="V19" s="71"/>
      <c r="W19" s="4"/>
      <c r="X19" s="43" t="str">
        <f t="shared" si="2"/>
        <v>Học lại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707</v>
      </c>
      <c r="D20" s="46" t="s">
        <v>708</v>
      </c>
      <c r="E20" s="47" t="s">
        <v>709</v>
      </c>
      <c r="F20" s="48" t="s">
        <v>417</v>
      </c>
      <c r="G20" s="45" t="s">
        <v>58</v>
      </c>
      <c r="H20" s="82">
        <v>10</v>
      </c>
      <c r="I20" s="49">
        <v>3</v>
      </c>
      <c r="J20" s="49">
        <v>5</v>
      </c>
      <c r="K20" s="49" t="s">
        <v>36</v>
      </c>
      <c r="L20" s="54"/>
      <c r="M20" s="54"/>
      <c r="N20" s="54"/>
      <c r="O20" s="54"/>
      <c r="P20" s="80">
        <v>6</v>
      </c>
      <c r="Q20" s="51">
        <f t="shared" si="0"/>
        <v>5.7</v>
      </c>
      <c r="R20" s="52" t="str">
        <f t="shared" si="3"/>
        <v>C</v>
      </c>
      <c r="S20" s="53" t="str">
        <f t="shared" si="1"/>
        <v>Trung bình</v>
      </c>
      <c r="T20" s="41" t="str">
        <f t="shared" si="4"/>
        <v/>
      </c>
      <c r="U20" s="41" t="s">
        <v>2213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710</v>
      </c>
      <c r="D21" s="46" t="s">
        <v>250</v>
      </c>
      <c r="E21" s="47" t="s">
        <v>711</v>
      </c>
      <c r="F21" s="48" t="s">
        <v>712</v>
      </c>
      <c r="G21" s="45" t="s">
        <v>124</v>
      </c>
      <c r="H21" s="82">
        <v>0</v>
      </c>
      <c r="I21" s="49">
        <v>0</v>
      </c>
      <c r="J21" s="49">
        <v>0</v>
      </c>
      <c r="K21" s="49" t="s">
        <v>36</v>
      </c>
      <c r="L21" s="54"/>
      <c r="M21" s="54"/>
      <c r="N21" s="54"/>
      <c r="O21" s="54"/>
      <c r="P21" s="80" t="s">
        <v>36</v>
      </c>
      <c r="Q21" s="51">
        <f t="shared" si="0"/>
        <v>0</v>
      </c>
      <c r="R21" s="52" t="str">
        <f t="shared" si="3"/>
        <v>F</v>
      </c>
      <c r="S21" s="53" t="str">
        <f t="shared" si="1"/>
        <v>Kém</v>
      </c>
      <c r="T21" s="41" t="str">
        <f t="shared" si="4"/>
        <v>Không đủ ĐKDT</v>
      </c>
      <c r="U21" s="41" t="s">
        <v>2213</v>
      </c>
      <c r="V21" s="71"/>
      <c r="W21" s="4"/>
      <c r="X21" s="43" t="str">
        <f t="shared" si="2"/>
        <v>Học lại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713</v>
      </c>
      <c r="D22" s="46" t="s">
        <v>714</v>
      </c>
      <c r="E22" s="47" t="s">
        <v>93</v>
      </c>
      <c r="F22" s="48" t="s">
        <v>715</v>
      </c>
      <c r="G22" s="45" t="s">
        <v>63</v>
      </c>
      <c r="H22" s="82">
        <v>10</v>
      </c>
      <c r="I22" s="49">
        <v>2</v>
      </c>
      <c r="J22" s="49">
        <v>0</v>
      </c>
      <c r="K22" s="49" t="s">
        <v>36</v>
      </c>
      <c r="L22" s="54"/>
      <c r="M22" s="54"/>
      <c r="N22" s="54"/>
      <c r="O22" s="54"/>
      <c r="P22" s="80" t="s">
        <v>36</v>
      </c>
      <c r="Q22" s="51">
        <f t="shared" si="0"/>
        <v>1.4</v>
      </c>
      <c r="R22" s="52" t="str">
        <f t="shared" si="3"/>
        <v>F</v>
      </c>
      <c r="S22" s="53" t="str">
        <f t="shared" si="1"/>
        <v>Kém</v>
      </c>
      <c r="T22" s="41" t="str">
        <f t="shared" si="4"/>
        <v>Không đủ ĐKDT</v>
      </c>
      <c r="U22" s="41" t="s">
        <v>2213</v>
      </c>
      <c r="V22" s="71"/>
      <c r="W22" s="4"/>
      <c r="X22" s="43" t="str">
        <f t="shared" si="2"/>
        <v>Học lại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716</v>
      </c>
      <c r="D23" s="46" t="s">
        <v>717</v>
      </c>
      <c r="E23" s="47" t="s">
        <v>97</v>
      </c>
      <c r="F23" s="48" t="s">
        <v>718</v>
      </c>
      <c r="G23" s="45" t="s">
        <v>72</v>
      </c>
      <c r="H23" s="82">
        <v>10</v>
      </c>
      <c r="I23" s="49">
        <v>5</v>
      </c>
      <c r="J23" s="49">
        <v>6</v>
      </c>
      <c r="K23" s="49" t="s">
        <v>36</v>
      </c>
      <c r="L23" s="54"/>
      <c r="M23" s="54"/>
      <c r="N23" s="54"/>
      <c r="O23" s="54"/>
      <c r="P23" s="80">
        <v>1</v>
      </c>
      <c r="Q23" s="51">
        <f t="shared" si="0"/>
        <v>3.2</v>
      </c>
      <c r="R23" s="52" t="str">
        <f t="shared" si="3"/>
        <v>F</v>
      </c>
      <c r="S23" s="53" t="str">
        <f t="shared" si="1"/>
        <v>Kém</v>
      </c>
      <c r="T23" s="41" t="str">
        <f t="shared" si="4"/>
        <v/>
      </c>
      <c r="U23" s="41" t="s">
        <v>2213</v>
      </c>
      <c r="V23" s="71"/>
      <c r="W23" s="4"/>
      <c r="X23" s="43" t="str">
        <f t="shared" si="2"/>
        <v>Học lại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719</v>
      </c>
      <c r="D24" s="46" t="s">
        <v>720</v>
      </c>
      <c r="E24" s="47" t="s">
        <v>343</v>
      </c>
      <c r="F24" s="48" t="s">
        <v>721</v>
      </c>
      <c r="G24" s="45" t="s">
        <v>313</v>
      </c>
      <c r="H24" s="82">
        <v>6</v>
      </c>
      <c r="I24" s="49">
        <v>0</v>
      </c>
      <c r="J24" s="49">
        <v>4</v>
      </c>
      <c r="K24" s="49" t="s">
        <v>36</v>
      </c>
      <c r="L24" s="54"/>
      <c r="M24" s="54"/>
      <c r="N24" s="54"/>
      <c r="O24" s="54"/>
      <c r="P24" s="80" t="s">
        <v>36</v>
      </c>
      <c r="Q24" s="51">
        <f t="shared" si="0"/>
        <v>1</v>
      </c>
      <c r="R24" s="52" t="str">
        <f t="shared" si="3"/>
        <v>F</v>
      </c>
      <c r="S24" s="53" t="str">
        <f t="shared" si="1"/>
        <v>Kém</v>
      </c>
      <c r="T24" s="41" t="str">
        <f t="shared" si="4"/>
        <v>Không đủ ĐKDT</v>
      </c>
      <c r="U24" s="41" t="s">
        <v>2213</v>
      </c>
      <c r="V24" s="71"/>
      <c r="W24" s="4"/>
      <c r="X24" s="43" t="str">
        <f t="shared" si="2"/>
        <v>Học lại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722</v>
      </c>
      <c r="D25" s="46" t="s">
        <v>723</v>
      </c>
      <c r="E25" s="47" t="s">
        <v>105</v>
      </c>
      <c r="F25" s="48" t="s">
        <v>724</v>
      </c>
      <c r="G25" s="45" t="s">
        <v>185</v>
      </c>
      <c r="H25" s="82">
        <v>9</v>
      </c>
      <c r="I25" s="49">
        <v>7</v>
      </c>
      <c r="J25" s="49">
        <v>6</v>
      </c>
      <c r="K25" s="49" t="s">
        <v>36</v>
      </c>
      <c r="L25" s="54"/>
      <c r="M25" s="54"/>
      <c r="N25" s="54"/>
      <c r="O25" s="54"/>
      <c r="P25" s="80">
        <v>3</v>
      </c>
      <c r="Q25" s="51">
        <f t="shared" si="0"/>
        <v>4.7</v>
      </c>
      <c r="R25" s="52" t="str">
        <f t="shared" si="3"/>
        <v>D</v>
      </c>
      <c r="S25" s="53" t="str">
        <f t="shared" si="1"/>
        <v>Trung bình yếu</v>
      </c>
      <c r="T25" s="41" t="str">
        <f t="shared" si="4"/>
        <v/>
      </c>
      <c r="U25" s="41" t="s">
        <v>2213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725</v>
      </c>
      <c r="D26" s="46" t="s">
        <v>726</v>
      </c>
      <c r="E26" s="47" t="s">
        <v>105</v>
      </c>
      <c r="F26" s="48" t="s">
        <v>727</v>
      </c>
      <c r="G26" s="45" t="s">
        <v>63</v>
      </c>
      <c r="H26" s="82">
        <v>0</v>
      </c>
      <c r="I26" s="49">
        <v>0</v>
      </c>
      <c r="J26" s="49">
        <v>0</v>
      </c>
      <c r="K26" s="49" t="s">
        <v>36</v>
      </c>
      <c r="L26" s="54"/>
      <c r="M26" s="54"/>
      <c r="N26" s="54"/>
      <c r="O26" s="54"/>
      <c r="P26" s="80" t="s">
        <v>36</v>
      </c>
      <c r="Q26" s="51">
        <f t="shared" si="0"/>
        <v>0</v>
      </c>
      <c r="R26" s="52" t="str">
        <f t="shared" si="3"/>
        <v>F</v>
      </c>
      <c r="S26" s="53" t="str">
        <f t="shared" si="1"/>
        <v>Kém</v>
      </c>
      <c r="T26" s="41" t="str">
        <f t="shared" si="4"/>
        <v>Không đủ ĐKDT</v>
      </c>
      <c r="U26" s="41" t="s">
        <v>2213</v>
      </c>
      <c r="V26" s="71"/>
      <c r="W26" s="4"/>
      <c r="X26" s="43" t="str">
        <f t="shared" si="2"/>
        <v>Học lại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728</v>
      </c>
      <c r="D27" s="46" t="s">
        <v>729</v>
      </c>
      <c r="E27" s="47" t="s">
        <v>105</v>
      </c>
      <c r="F27" s="48" t="s">
        <v>724</v>
      </c>
      <c r="G27" s="45" t="s">
        <v>136</v>
      </c>
      <c r="H27" s="82">
        <v>10</v>
      </c>
      <c r="I27" s="49">
        <v>6</v>
      </c>
      <c r="J27" s="49">
        <v>7</v>
      </c>
      <c r="K27" s="49" t="s">
        <v>36</v>
      </c>
      <c r="L27" s="54"/>
      <c r="M27" s="54"/>
      <c r="N27" s="54"/>
      <c r="O27" s="54"/>
      <c r="P27" s="80">
        <v>7</v>
      </c>
      <c r="Q27" s="51">
        <f t="shared" si="0"/>
        <v>7.1</v>
      </c>
      <c r="R27" s="52" t="str">
        <f t="shared" si="3"/>
        <v>B</v>
      </c>
      <c r="S27" s="53" t="str">
        <f t="shared" si="1"/>
        <v>Khá</v>
      </c>
      <c r="T27" s="41" t="str">
        <f t="shared" si="4"/>
        <v/>
      </c>
      <c r="U27" s="41" t="s">
        <v>2213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730</v>
      </c>
      <c r="D28" s="46" t="s">
        <v>731</v>
      </c>
      <c r="E28" s="47" t="s">
        <v>355</v>
      </c>
      <c r="F28" s="48" t="s">
        <v>732</v>
      </c>
      <c r="G28" s="45" t="s">
        <v>63</v>
      </c>
      <c r="H28" s="82">
        <v>10</v>
      </c>
      <c r="I28" s="49">
        <v>2</v>
      </c>
      <c r="J28" s="49">
        <v>5</v>
      </c>
      <c r="K28" s="49" t="s">
        <v>36</v>
      </c>
      <c r="L28" s="54"/>
      <c r="M28" s="54"/>
      <c r="N28" s="54"/>
      <c r="O28" s="54"/>
      <c r="P28" s="80">
        <v>0</v>
      </c>
      <c r="Q28" s="51">
        <f t="shared" si="0"/>
        <v>1.9</v>
      </c>
      <c r="R28" s="52" t="str">
        <f t="shared" si="3"/>
        <v>F</v>
      </c>
      <c r="S28" s="53" t="str">
        <f t="shared" si="1"/>
        <v>Kém</v>
      </c>
      <c r="T28" s="41" t="str">
        <f t="shared" si="4"/>
        <v/>
      </c>
      <c r="U28" s="41" t="s">
        <v>2213</v>
      </c>
      <c r="V28" s="71"/>
      <c r="W28" s="4"/>
      <c r="X28" s="43" t="str">
        <f t="shared" si="2"/>
        <v>Học lại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733</v>
      </c>
      <c r="D29" s="46" t="s">
        <v>476</v>
      </c>
      <c r="E29" s="47" t="s">
        <v>122</v>
      </c>
      <c r="F29" s="48" t="s">
        <v>734</v>
      </c>
      <c r="G29" s="45" t="s">
        <v>380</v>
      </c>
      <c r="H29" s="82">
        <v>8</v>
      </c>
      <c r="I29" s="49">
        <v>0</v>
      </c>
      <c r="J29" s="49">
        <v>4</v>
      </c>
      <c r="K29" s="49" t="s">
        <v>36</v>
      </c>
      <c r="L29" s="54"/>
      <c r="M29" s="54"/>
      <c r="N29" s="54"/>
      <c r="O29" s="54"/>
      <c r="P29" s="80" t="s">
        <v>36</v>
      </c>
      <c r="Q29" s="51">
        <f t="shared" si="0"/>
        <v>1.2</v>
      </c>
      <c r="R29" s="52" t="str">
        <f t="shared" si="3"/>
        <v>F</v>
      </c>
      <c r="S29" s="53" t="str">
        <f t="shared" si="1"/>
        <v>Kém</v>
      </c>
      <c r="T29" s="41" t="str">
        <f t="shared" si="4"/>
        <v>Không đủ ĐKDT</v>
      </c>
      <c r="U29" s="41" t="s">
        <v>2213</v>
      </c>
      <c r="V29" s="71"/>
      <c r="W29" s="4"/>
      <c r="X29" s="43" t="str">
        <f t="shared" si="2"/>
        <v>Học lại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735</v>
      </c>
      <c r="D30" s="46" t="s">
        <v>250</v>
      </c>
      <c r="E30" s="47" t="s">
        <v>736</v>
      </c>
      <c r="F30" s="48" t="s">
        <v>534</v>
      </c>
      <c r="G30" s="45" t="s">
        <v>63</v>
      </c>
      <c r="H30" s="82">
        <v>8</v>
      </c>
      <c r="I30" s="49">
        <v>2</v>
      </c>
      <c r="J30" s="49">
        <v>5</v>
      </c>
      <c r="K30" s="49" t="s">
        <v>36</v>
      </c>
      <c r="L30" s="54"/>
      <c r="M30" s="54"/>
      <c r="N30" s="54"/>
      <c r="O30" s="54"/>
      <c r="P30" s="80">
        <v>4</v>
      </c>
      <c r="Q30" s="51">
        <f t="shared" si="0"/>
        <v>4.0999999999999996</v>
      </c>
      <c r="R30" s="52" t="str">
        <f t="shared" si="3"/>
        <v>D</v>
      </c>
      <c r="S30" s="53" t="str">
        <f t="shared" si="1"/>
        <v>Trung bình yếu</v>
      </c>
      <c r="T30" s="41" t="str">
        <f t="shared" si="4"/>
        <v/>
      </c>
      <c r="U30" s="41" t="s">
        <v>2213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737</v>
      </c>
      <c r="D31" s="46" t="s">
        <v>150</v>
      </c>
      <c r="E31" s="47" t="s">
        <v>736</v>
      </c>
      <c r="F31" s="48" t="s">
        <v>738</v>
      </c>
      <c r="G31" s="45" t="s">
        <v>136</v>
      </c>
      <c r="H31" s="82">
        <v>10</v>
      </c>
      <c r="I31" s="49">
        <v>4</v>
      </c>
      <c r="J31" s="49">
        <v>5</v>
      </c>
      <c r="K31" s="49" t="s">
        <v>36</v>
      </c>
      <c r="L31" s="54"/>
      <c r="M31" s="54"/>
      <c r="N31" s="54"/>
      <c r="O31" s="54"/>
      <c r="P31" s="80">
        <v>5</v>
      </c>
      <c r="Q31" s="51">
        <f t="shared" si="0"/>
        <v>5.3</v>
      </c>
      <c r="R31" s="52" t="str">
        <f t="shared" si="3"/>
        <v>D+</v>
      </c>
      <c r="S31" s="53" t="str">
        <f t="shared" si="1"/>
        <v>Trung bình yếu</v>
      </c>
      <c r="T31" s="41" t="str">
        <f t="shared" si="4"/>
        <v/>
      </c>
      <c r="U31" s="41" t="s">
        <v>2213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739</v>
      </c>
      <c r="D32" s="46" t="s">
        <v>150</v>
      </c>
      <c r="E32" s="47" t="s">
        <v>736</v>
      </c>
      <c r="F32" s="48" t="s">
        <v>740</v>
      </c>
      <c r="G32" s="45" t="s">
        <v>107</v>
      </c>
      <c r="H32" s="82">
        <v>10</v>
      </c>
      <c r="I32" s="49">
        <v>6</v>
      </c>
      <c r="J32" s="49">
        <v>10</v>
      </c>
      <c r="K32" s="49" t="s">
        <v>36</v>
      </c>
      <c r="L32" s="54"/>
      <c r="M32" s="54"/>
      <c r="N32" s="54"/>
      <c r="O32" s="54"/>
      <c r="P32" s="80">
        <v>9</v>
      </c>
      <c r="Q32" s="51">
        <f t="shared" si="0"/>
        <v>8.6</v>
      </c>
      <c r="R32" s="52" t="str">
        <f t="shared" si="3"/>
        <v>A</v>
      </c>
      <c r="S32" s="53" t="str">
        <f t="shared" si="1"/>
        <v>Giỏi</v>
      </c>
      <c r="T32" s="41" t="str">
        <f t="shared" si="4"/>
        <v/>
      </c>
      <c r="U32" s="41" t="s">
        <v>2213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741</v>
      </c>
      <c r="D33" s="46" t="s">
        <v>742</v>
      </c>
      <c r="E33" s="47" t="s">
        <v>134</v>
      </c>
      <c r="F33" s="48" t="s">
        <v>743</v>
      </c>
      <c r="G33" s="45" t="s">
        <v>90</v>
      </c>
      <c r="H33" s="82">
        <v>4</v>
      </c>
      <c r="I33" s="49">
        <v>0</v>
      </c>
      <c r="J33" s="49">
        <v>0</v>
      </c>
      <c r="K33" s="49" t="s">
        <v>36</v>
      </c>
      <c r="L33" s="54"/>
      <c r="M33" s="54"/>
      <c r="N33" s="54"/>
      <c r="O33" s="54"/>
      <c r="P33" s="80" t="s">
        <v>36</v>
      </c>
      <c r="Q33" s="51">
        <f t="shared" si="0"/>
        <v>0.4</v>
      </c>
      <c r="R33" s="52" t="str">
        <f t="shared" si="3"/>
        <v>F</v>
      </c>
      <c r="S33" s="53" t="str">
        <f t="shared" si="1"/>
        <v>Kém</v>
      </c>
      <c r="T33" s="41" t="str">
        <f t="shared" si="4"/>
        <v>Không đủ ĐKDT</v>
      </c>
      <c r="U33" s="41" t="s">
        <v>2213</v>
      </c>
      <c r="V33" s="71"/>
      <c r="W33" s="4"/>
      <c r="X33" s="43" t="str">
        <f t="shared" si="2"/>
        <v>Học lại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744</v>
      </c>
      <c r="D34" s="46" t="s">
        <v>745</v>
      </c>
      <c r="E34" s="47" t="s">
        <v>145</v>
      </c>
      <c r="F34" s="48" t="s">
        <v>746</v>
      </c>
      <c r="G34" s="45" t="s">
        <v>58</v>
      </c>
      <c r="H34" s="82">
        <v>8</v>
      </c>
      <c r="I34" s="49">
        <v>3</v>
      </c>
      <c r="J34" s="49">
        <v>5</v>
      </c>
      <c r="K34" s="49" t="s">
        <v>36</v>
      </c>
      <c r="L34" s="54"/>
      <c r="M34" s="54"/>
      <c r="N34" s="54"/>
      <c r="O34" s="54"/>
      <c r="P34" s="80">
        <v>5</v>
      </c>
      <c r="Q34" s="51">
        <f t="shared" si="0"/>
        <v>4.9000000000000004</v>
      </c>
      <c r="R34" s="52" t="str">
        <f t="shared" si="3"/>
        <v>D</v>
      </c>
      <c r="S34" s="53" t="str">
        <f t="shared" si="1"/>
        <v>Trung bình yếu</v>
      </c>
      <c r="T34" s="41" t="str">
        <f t="shared" si="4"/>
        <v/>
      </c>
      <c r="U34" s="41" t="s">
        <v>2213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747</v>
      </c>
      <c r="D35" s="46" t="s">
        <v>246</v>
      </c>
      <c r="E35" s="47" t="s">
        <v>145</v>
      </c>
      <c r="F35" s="48" t="s">
        <v>222</v>
      </c>
      <c r="G35" s="45" t="s">
        <v>136</v>
      </c>
      <c r="H35" s="82">
        <v>8</v>
      </c>
      <c r="I35" s="49">
        <v>6</v>
      </c>
      <c r="J35" s="49">
        <v>8</v>
      </c>
      <c r="K35" s="49" t="s">
        <v>36</v>
      </c>
      <c r="L35" s="54"/>
      <c r="M35" s="54"/>
      <c r="N35" s="54"/>
      <c r="O35" s="54"/>
      <c r="P35" s="80">
        <v>9</v>
      </c>
      <c r="Q35" s="51">
        <f t="shared" si="0"/>
        <v>8.1999999999999993</v>
      </c>
      <c r="R35" s="52" t="str">
        <f t="shared" si="3"/>
        <v>B+</v>
      </c>
      <c r="S35" s="53" t="str">
        <f t="shared" si="1"/>
        <v>Khá</v>
      </c>
      <c r="T35" s="41" t="str">
        <f t="shared" si="4"/>
        <v/>
      </c>
      <c r="U35" s="41" t="s">
        <v>2213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748</v>
      </c>
      <c r="D36" s="46" t="s">
        <v>150</v>
      </c>
      <c r="E36" s="47" t="s">
        <v>564</v>
      </c>
      <c r="F36" s="48" t="s">
        <v>749</v>
      </c>
      <c r="G36" s="45" t="s">
        <v>167</v>
      </c>
      <c r="H36" s="82">
        <v>10</v>
      </c>
      <c r="I36" s="49">
        <v>3</v>
      </c>
      <c r="J36" s="49">
        <v>5</v>
      </c>
      <c r="K36" s="49" t="s">
        <v>36</v>
      </c>
      <c r="L36" s="54"/>
      <c r="M36" s="54"/>
      <c r="N36" s="54"/>
      <c r="O36" s="54"/>
      <c r="P36" s="80">
        <v>5</v>
      </c>
      <c r="Q36" s="51">
        <f t="shared" si="0"/>
        <v>5.0999999999999996</v>
      </c>
      <c r="R36" s="52" t="str">
        <f t="shared" si="3"/>
        <v>D+</v>
      </c>
      <c r="S36" s="53" t="str">
        <f t="shared" si="1"/>
        <v>Trung bình yếu</v>
      </c>
      <c r="T36" s="41" t="str">
        <f t="shared" si="4"/>
        <v/>
      </c>
      <c r="U36" s="41" t="s">
        <v>2213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750</v>
      </c>
      <c r="D37" s="46" t="s">
        <v>206</v>
      </c>
      <c r="E37" s="47" t="s">
        <v>751</v>
      </c>
      <c r="F37" s="48" t="s">
        <v>752</v>
      </c>
      <c r="G37" s="45" t="s">
        <v>72</v>
      </c>
      <c r="H37" s="82">
        <v>0</v>
      </c>
      <c r="I37" s="49">
        <v>0</v>
      </c>
      <c r="J37" s="49">
        <v>0</v>
      </c>
      <c r="K37" s="49" t="s">
        <v>36</v>
      </c>
      <c r="L37" s="54"/>
      <c r="M37" s="54"/>
      <c r="N37" s="54"/>
      <c r="O37" s="54"/>
      <c r="P37" s="80" t="s">
        <v>36</v>
      </c>
      <c r="Q37" s="51">
        <f t="shared" si="0"/>
        <v>0</v>
      </c>
      <c r="R37" s="52" t="str">
        <f t="shared" si="3"/>
        <v>F</v>
      </c>
      <c r="S37" s="53" t="str">
        <f t="shared" si="1"/>
        <v>Kém</v>
      </c>
      <c r="T37" s="41" t="str">
        <f t="shared" si="4"/>
        <v>Không đủ ĐKDT</v>
      </c>
      <c r="U37" s="41" t="s">
        <v>2213</v>
      </c>
      <c r="V37" s="71"/>
      <c r="W37" s="4"/>
      <c r="X37" s="43" t="str">
        <f t="shared" si="2"/>
        <v>Học lại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753</v>
      </c>
      <c r="D38" s="46" t="s">
        <v>754</v>
      </c>
      <c r="E38" s="47" t="s">
        <v>178</v>
      </c>
      <c r="F38" s="48" t="s">
        <v>379</v>
      </c>
      <c r="G38" s="45" t="s">
        <v>136</v>
      </c>
      <c r="H38" s="82">
        <v>10</v>
      </c>
      <c r="I38" s="49">
        <v>3</v>
      </c>
      <c r="J38" s="49">
        <v>5</v>
      </c>
      <c r="K38" s="49" t="s">
        <v>36</v>
      </c>
      <c r="L38" s="54"/>
      <c r="M38" s="54"/>
      <c r="N38" s="54"/>
      <c r="O38" s="54"/>
      <c r="P38" s="80">
        <v>4</v>
      </c>
      <c r="Q38" s="51">
        <f t="shared" si="0"/>
        <v>4.5</v>
      </c>
      <c r="R38" s="52" t="str">
        <f t="shared" si="3"/>
        <v>D</v>
      </c>
      <c r="S38" s="53" t="str">
        <f t="shared" si="1"/>
        <v>Trung bình yếu</v>
      </c>
      <c r="T38" s="41" t="str">
        <f t="shared" si="4"/>
        <v/>
      </c>
      <c r="U38" s="41" t="s">
        <v>2213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755</v>
      </c>
      <c r="D39" s="46" t="s">
        <v>662</v>
      </c>
      <c r="E39" s="47" t="s">
        <v>756</v>
      </c>
      <c r="F39" s="48" t="s">
        <v>757</v>
      </c>
      <c r="G39" s="45" t="s">
        <v>107</v>
      </c>
      <c r="H39" s="82">
        <v>10</v>
      </c>
      <c r="I39" s="49">
        <v>3</v>
      </c>
      <c r="J39" s="49">
        <v>6</v>
      </c>
      <c r="K39" s="49" t="s">
        <v>36</v>
      </c>
      <c r="L39" s="54"/>
      <c r="M39" s="54"/>
      <c r="N39" s="54"/>
      <c r="O39" s="54"/>
      <c r="P39" s="80">
        <v>6</v>
      </c>
      <c r="Q39" s="51">
        <f t="shared" si="0"/>
        <v>5.8</v>
      </c>
      <c r="R39" s="52" t="str">
        <f t="shared" si="3"/>
        <v>C</v>
      </c>
      <c r="S39" s="53" t="str">
        <f t="shared" si="1"/>
        <v>Trung bình</v>
      </c>
      <c r="T39" s="41" t="str">
        <f t="shared" si="4"/>
        <v/>
      </c>
      <c r="U39" s="41" t="s">
        <v>2213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758</v>
      </c>
      <c r="D40" s="46" t="s">
        <v>714</v>
      </c>
      <c r="E40" s="47" t="s">
        <v>410</v>
      </c>
      <c r="F40" s="48" t="s">
        <v>759</v>
      </c>
      <c r="G40" s="45" t="s">
        <v>107</v>
      </c>
      <c r="H40" s="82">
        <v>10</v>
      </c>
      <c r="I40" s="49">
        <v>5</v>
      </c>
      <c r="J40" s="49">
        <v>5</v>
      </c>
      <c r="K40" s="49" t="s">
        <v>36</v>
      </c>
      <c r="L40" s="54"/>
      <c r="M40" s="54"/>
      <c r="N40" s="54"/>
      <c r="O40" s="54"/>
      <c r="P40" s="80">
        <v>3</v>
      </c>
      <c r="Q40" s="51">
        <f t="shared" si="0"/>
        <v>4.3</v>
      </c>
      <c r="R40" s="52" t="str">
        <f t="shared" si="3"/>
        <v>D</v>
      </c>
      <c r="S40" s="53" t="str">
        <f t="shared" si="1"/>
        <v>Trung bình yếu</v>
      </c>
      <c r="T40" s="41" t="str">
        <f t="shared" si="4"/>
        <v/>
      </c>
      <c r="U40" s="41" t="s">
        <v>2213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760</v>
      </c>
      <c r="D41" s="46" t="s">
        <v>714</v>
      </c>
      <c r="E41" s="47" t="s">
        <v>761</v>
      </c>
      <c r="F41" s="48" t="s">
        <v>762</v>
      </c>
      <c r="G41" s="45" t="s">
        <v>136</v>
      </c>
      <c r="H41" s="82">
        <v>8</v>
      </c>
      <c r="I41" s="49">
        <v>0</v>
      </c>
      <c r="J41" s="49">
        <v>0</v>
      </c>
      <c r="K41" s="49" t="s">
        <v>36</v>
      </c>
      <c r="L41" s="54"/>
      <c r="M41" s="54"/>
      <c r="N41" s="54"/>
      <c r="O41" s="54"/>
      <c r="P41" s="80" t="s">
        <v>36</v>
      </c>
      <c r="Q41" s="51">
        <f t="shared" si="0"/>
        <v>0.8</v>
      </c>
      <c r="R41" s="52" t="str">
        <f t="shared" si="3"/>
        <v>F</v>
      </c>
      <c r="S41" s="53" t="str">
        <f t="shared" si="1"/>
        <v>Kém</v>
      </c>
      <c r="T41" s="41" t="str">
        <f t="shared" si="4"/>
        <v>Không đủ ĐKDT</v>
      </c>
      <c r="U41" s="41" t="s">
        <v>2213</v>
      </c>
      <c r="V41" s="71"/>
      <c r="W41" s="4"/>
      <c r="X41" s="43" t="str">
        <f t="shared" si="2"/>
        <v>Học lại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763</v>
      </c>
      <c r="D42" s="46" t="s">
        <v>74</v>
      </c>
      <c r="E42" s="47" t="s">
        <v>764</v>
      </c>
      <c r="F42" s="48" t="s">
        <v>524</v>
      </c>
      <c r="G42" s="45" t="s">
        <v>330</v>
      </c>
      <c r="H42" s="82">
        <v>9</v>
      </c>
      <c r="I42" s="49">
        <v>3</v>
      </c>
      <c r="J42" s="49">
        <v>5</v>
      </c>
      <c r="K42" s="49" t="s">
        <v>36</v>
      </c>
      <c r="L42" s="54"/>
      <c r="M42" s="54"/>
      <c r="N42" s="54"/>
      <c r="O42" s="54"/>
      <c r="P42" s="80">
        <v>0</v>
      </c>
      <c r="Q42" s="51">
        <f t="shared" si="0"/>
        <v>2</v>
      </c>
      <c r="R42" s="52" t="str">
        <f t="shared" si="3"/>
        <v>F</v>
      </c>
      <c r="S42" s="53" t="str">
        <f t="shared" si="1"/>
        <v>Kém</v>
      </c>
      <c r="T42" s="41" t="s">
        <v>2222</v>
      </c>
      <c r="U42" s="41" t="s">
        <v>2213</v>
      </c>
      <c r="V42" s="71"/>
      <c r="W42" s="4"/>
      <c r="X42" s="43" t="str">
        <f t="shared" si="2"/>
        <v>Học lại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765</v>
      </c>
      <c r="D43" s="46" t="s">
        <v>766</v>
      </c>
      <c r="E43" s="47" t="s">
        <v>436</v>
      </c>
      <c r="F43" s="48" t="s">
        <v>193</v>
      </c>
      <c r="G43" s="45" t="s">
        <v>90</v>
      </c>
      <c r="H43" s="82">
        <v>4</v>
      </c>
      <c r="I43" s="49">
        <v>0</v>
      </c>
      <c r="J43" s="49">
        <v>0</v>
      </c>
      <c r="K43" s="49" t="s">
        <v>36</v>
      </c>
      <c r="L43" s="54"/>
      <c r="M43" s="54"/>
      <c r="N43" s="54"/>
      <c r="O43" s="54"/>
      <c r="P43" s="80" t="s">
        <v>36</v>
      </c>
      <c r="Q43" s="51">
        <f t="shared" si="0"/>
        <v>0.4</v>
      </c>
      <c r="R43" s="52" t="str">
        <f t="shared" si="3"/>
        <v>F</v>
      </c>
      <c r="S43" s="53" t="str">
        <f t="shared" si="1"/>
        <v>Kém</v>
      </c>
      <c r="T43" s="41" t="str">
        <f t="shared" si="4"/>
        <v>Không đủ ĐKDT</v>
      </c>
      <c r="U43" s="41" t="s">
        <v>2213</v>
      </c>
      <c r="V43" s="71"/>
      <c r="W43" s="4"/>
      <c r="X43" s="43" t="str">
        <f t="shared" si="2"/>
        <v>Học lại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767</v>
      </c>
      <c r="D44" s="46" t="s">
        <v>118</v>
      </c>
      <c r="E44" s="47" t="s">
        <v>436</v>
      </c>
      <c r="F44" s="48" t="s">
        <v>768</v>
      </c>
      <c r="G44" s="45" t="s">
        <v>124</v>
      </c>
      <c r="H44" s="82">
        <v>10</v>
      </c>
      <c r="I44" s="49">
        <v>3</v>
      </c>
      <c r="J44" s="49">
        <v>5</v>
      </c>
      <c r="K44" s="49" t="s">
        <v>36</v>
      </c>
      <c r="L44" s="54"/>
      <c r="M44" s="54"/>
      <c r="N44" s="54"/>
      <c r="O44" s="54"/>
      <c r="P44" s="80">
        <v>4</v>
      </c>
      <c r="Q44" s="51">
        <f t="shared" si="0"/>
        <v>4.5</v>
      </c>
      <c r="R44" s="52" t="str">
        <f t="shared" si="3"/>
        <v>D</v>
      </c>
      <c r="S44" s="53" t="str">
        <f t="shared" si="1"/>
        <v>Trung bình yếu</v>
      </c>
      <c r="T44" s="41" t="str">
        <f t="shared" si="4"/>
        <v/>
      </c>
      <c r="U44" s="41" t="s">
        <v>2213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769</v>
      </c>
      <c r="D45" s="46" t="s">
        <v>770</v>
      </c>
      <c r="E45" s="47" t="s">
        <v>221</v>
      </c>
      <c r="F45" s="48" t="s">
        <v>503</v>
      </c>
      <c r="G45" s="45" t="s">
        <v>99</v>
      </c>
      <c r="H45" s="82">
        <v>10</v>
      </c>
      <c r="I45" s="49">
        <v>5</v>
      </c>
      <c r="J45" s="49">
        <v>5</v>
      </c>
      <c r="K45" s="49" t="s">
        <v>36</v>
      </c>
      <c r="L45" s="54"/>
      <c r="M45" s="54"/>
      <c r="N45" s="54"/>
      <c r="O45" s="54"/>
      <c r="P45" s="80">
        <v>0</v>
      </c>
      <c r="Q45" s="51">
        <f t="shared" si="0"/>
        <v>2.5</v>
      </c>
      <c r="R45" s="52" t="str">
        <f t="shared" si="3"/>
        <v>F</v>
      </c>
      <c r="S45" s="53" t="str">
        <f t="shared" si="1"/>
        <v>Kém</v>
      </c>
      <c r="T45" s="41" t="str">
        <f t="shared" si="4"/>
        <v/>
      </c>
      <c r="U45" s="41" t="s">
        <v>2213</v>
      </c>
      <c r="V45" s="71"/>
      <c r="W45" s="4"/>
      <c r="X45" s="43" t="str">
        <f t="shared" si="2"/>
        <v>Học lại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771</v>
      </c>
      <c r="D46" s="46" t="s">
        <v>772</v>
      </c>
      <c r="E46" s="47" t="s">
        <v>221</v>
      </c>
      <c r="F46" s="48" t="s">
        <v>773</v>
      </c>
      <c r="G46" s="45" t="s">
        <v>90</v>
      </c>
      <c r="H46" s="82">
        <v>10</v>
      </c>
      <c r="I46" s="49">
        <v>8</v>
      </c>
      <c r="J46" s="49">
        <v>7</v>
      </c>
      <c r="K46" s="49" t="s">
        <v>36</v>
      </c>
      <c r="L46" s="54"/>
      <c r="M46" s="54"/>
      <c r="N46" s="54"/>
      <c r="O46" s="54"/>
      <c r="P46" s="80">
        <v>3</v>
      </c>
      <c r="Q46" s="51">
        <f t="shared" si="0"/>
        <v>5.0999999999999996</v>
      </c>
      <c r="R46" s="52" t="str">
        <f t="shared" si="3"/>
        <v>D+</v>
      </c>
      <c r="S46" s="53" t="str">
        <f t="shared" si="1"/>
        <v>Trung bình yếu</v>
      </c>
      <c r="T46" s="41" t="str">
        <f t="shared" si="4"/>
        <v/>
      </c>
      <c r="U46" s="41" t="s">
        <v>2213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774</v>
      </c>
      <c r="D47" s="46" t="s">
        <v>92</v>
      </c>
      <c r="E47" s="47" t="s">
        <v>775</v>
      </c>
      <c r="F47" s="48" t="s">
        <v>776</v>
      </c>
      <c r="G47" s="45" t="s">
        <v>136</v>
      </c>
      <c r="H47" s="82">
        <v>10</v>
      </c>
      <c r="I47" s="49">
        <v>7</v>
      </c>
      <c r="J47" s="49">
        <v>8</v>
      </c>
      <c r="K47" s="49" t="s">
        <v>36</v>
      </c>
      <c r="L47" s="54"/>
      <c r="M47" s="54"/>
      <c r="N47" s="54"/>
      <c r="O47" s="54"/>
      <c r="P47" s="80">
        <v>9</v>
      </c>
      <c r="Q47" s="51">
        <f t="shared" si="0"/>
        <v>8.6</v>
      </c>
      <c r="R47" s="52" t="str">
        <f t="shared" si="3"/>
        <v>A</v>
      </c>
      <c r="S47" s="53" t="str">
        <f t="shared" si="1"/>
        <v>Giỏi</v>
      </c>
      <c r="T47" s="41" t="str">
        <f t="shared" si="4"/>
        <v/>
      </c>
      <c r="U47" s="41" t="s">
        <v>2213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777</v>
      </c>
      <c r="D48" s="46" t="s">
        <v>662</v>
      </c>
      <c r="E48" s="47" t="s">
        <v>778</v>
      </c>
      <c r="F48" s="48" t="s">
        <v>779</v>
      </c>
      <c r="G48" s="45" t="s">
        <v>90</v>
      </c>
      <c r="H48" s="82">
        <v>8</v>
      </c>
      <c r="I48" s="49">
        <v>8</v>
      </c>
      <c r="J48" s="49">
        <v>7</v>
      </c>
      <c r="K48" s="49" t="s">
        <v>36</v>
      </c>
      <c r="L48" s="54"/>
      <c r="M48" s="54"/>
      <c r="N48" s="54"/>
      <c r="O48" s="54"/>
      <c r="P48" s="80">
        <v>4</v>
      </c>
      <c r="Q48" s="51">
        <f t="shared" si="0"/>
        <v>5.5</v>
      </c>
      <c r="R48" s="52" t="str">
        <f t="shared" si="3"/>
        <v>C</v>
      </c>
      <c r="S48" s="53" t="str">
        <f t="shared" si="1"/>
        <v>Trung bình</v>
      </c>
      <c r="T48" s="41" t="str">
        <f t="shared" si="4"/>
        <v/>
      </c>
      <c r="U48" s="41" t="s">
        <v>2213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780</v>
      </c>
      <c r="D49" s="46" t="s">
        <v>78</v>
      </c>
      <c r="E49" s="47" t="s">
        <v>445</v>
      </c>
      <c r="F49" s="48" t="s">
        <v>781</v>
      </c>
      <c r="G49" s="45" t="s">
        <v>99</v>
      </c>
      <c r="H49" s="82">
        <v>10</v>
      </c>
      <c r="I49" s="49">
        <v>6</v>
      </c>
      <c r="J49" s="49">
        <v>7</v>
      </c>
      <c r="K49" s="49" t="s">
        <v>36</v>
      </c>
      <c r="L49" s="54"/>
      <c r="M49" s="54"/>
      <c r="N49" s="54"/>
      <c r="O49" s="54"/>
      <c r="P49" s="80">
        <v>5</v>
      </c>
      <c r="Q49" s="51">
        <f t="shared" si="0"/>
        <v>5.9</v>
      </c>
      <c r="R49" s="52" t="str">
        <f t="shared" si="3"/>
        <v>C</v>
      </c>
      <c r="S49" s="53" t="str">
        <f t="shared" si="1"/>
        <v>Trung bình</v>
      </c>
      <c r="T49" s="41" t="str">
        <f t="shared" si="4"/>
        <v/>
      </c>
      <c r="U49" s="41" t="s">
        <v>2213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782</v>
      </c>
      <c r="D50" s="46" t="s">
        <v>783</v>
      </c>
      <c r="E50" s="47" t="s">
        <v>784</v>
      </c>
      <c r="F50" s="48" t="s">
        <v>785</v>
      </c>
      <c r="G50" s="45" t="s">
        <v>559</v>
      </c>
      <c r="H50" s="82">
        <v>10</v>
      </c>
      <c r="I50" s="49">
        <v>3</v>
      </c>
      <c r="J50" s="49">
        <v>4</v>
      </c>
      <c r="K50" s="49" t="s">
        <v>36</v>
      </c>
      <c r="L50" s="54"/>
      <c r="M50" s="54"/>
      <c r="N50" s="54"/>
      <c r="O50" s="54"/>
      <c r="P50" s="80">
        <v>5</v>
      </c>
      <c r="Q50" s="51">
        <f t="shared" si="0"/>
        <v>5</v>
      </c>
      <c r="R50" s="52" t="str">
        <f t="shared" si="3"/>
        <v>D+</v>
      </c>
      <c r="S50" s="53" t="str">
        <f t="shared" si="1"/>
        <v>Trung bình yếu</v>
      </c>
      <c r="T50" s="41" t="str">
        <f t="shared" si="4"/>
        <v/>
      </c>
      <c r="U50" s="41" t="s">
        <v>2213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786</v>
      </c>
      <c r="D51" s="46" t="s">
        <v>787</v>
      </c>
      <c r="E51" s="47" t="s">
        <v>232</v>
      </c>
      <c r="F51" s="48" t="s">
        <v>788</v>
      </c>
      <c r="G51" s="45" t="s">
        <v>789</v>
      </c>
      <c r="H51" s="82">
        <v>6</v>
      </c>
      <c r="I51" s="49">
        <v>0</v>
      </c>
      <c r="J51" s="49">
        <v>4</v>
      </c>
      <c r="K51" s="49" t="s">
        <v>36</v>
      </c>
      <c r="L51" s="54"/>
      <c r="M51" s="54"/>
      <c r="N51" s="54"/>
      <c r="O51" s="54"/>
      <c r="P51" s="80" t="s">
        <v>36</v>
      </c>
      <c r="Q51" s="51">
        <f t="shared" si="0"/>
        <v>1</v>
      </c>
      <c r="R51" s="52" t="str">
        <f t="shared" si="3"/>
        <v>F</v>
      </c>
      <c r="S51" s="53" t="str">
        <f t="shared" si="1"/>
        <v>Kém</v>
      </c>
      <c r="T51" s="41" t="str">
        <f t="shared" si="4"/>
        <v>Không đủ ĐKDT</v>
      </c>
      <c r="U51" s="41" t="s">
        <v>2213</v>
      </c>
      <c r="V51" s="71"/>
      <c r="W51" s="4"/>
      <c r="X51" s="43" t="str">
        <f t="shared" si="2"/>
        <v>Học lại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790</v>
      </c>
      <c r="D52" s="46" t="s">
        <v>791</v>
      </c>
      <c r="E52" s="47" t="s">
        <v>239</v>
      </c>
      <c r="F52" s="48" t="s">
        <v>792</v>
      </c>
      <c r="G52" s="45" t="s">
        <v>81</v>
      </c>
      <c r="H52" s="82">
        <v>8</v>
      </c>
      <c r="I52" s="49">
        <v>4</v>
      </c>
      <c r="J52" s="49">
        <v>5</v>
      </c>
      <c r="K52" s="49" t="s">
        <v>36</v>
      </c>
      <c r="L52" s="54"/>
      <c r="M52" s="54"/>
      <c r="N52" s="54"/>
      <c r="O52" s="54"/>
      <c r="P52" s="80">
        <v>5</v>
      </c>
      <c r="Q52" s="51">
        <f t="shared" si="0"/>
        <v>5.0999999999999996</v>
      </c>
      <c r="R52" s="52" t="str">
        <f t="shared" si="3"/>
        <v>D+</v>
      </c>
      <c r="S52" s="53" t="str">
        <f t="shared" si="1"/>
        <v>Trung bình yếu</v>
      </c>
      <c r="T52" s="41" t="str">
        <f t="shared" si="4"/>
        <v/>
      </c>
      <c r="U52" s="41" t="s">
        <v>2213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793</v>
      </c>
      <c r="D53" s="46" t="s">
        <v>298</v>
      </c>
      <c r="E53" s="47" t="s">
        <v>239</v>
      </c>
      <c r="F53" s="48" t="s">
        <v>540</v>
      </c>
      <c r="G53" s="45" t="s">
        <v>344</v>
      </c>
      <c r="H53" s="82">
        <v>8</v>
      </c>
      <c r="I53" s="49">
        <v>0</v>
      </c>
      <c r="J53" s="49">
        <v>0</v>
      </c>
      <c r="K53" s="49" t="s">
        <v>36</v>
      </c>
      <c r="L53" s="54"/>
      <c r="M53" s="54"/>
      <c r="N53" s="54"/>
      <c r="O53" s="54"/>
      <c r="P53" s="80" t="s">
        <v>36</v>
      </c>
      <c r="Q53" s="51">
        <f t="shared" si="0"/>
        <v>0.8</v>
      </c>
      <c r="R53" s="52" t="str">
        <f t="shared" si="3"/>
        <v>F</v>
      </c>
      <c r="S53" s="53" t="str">
        <f t="shared" si="1"/>
        <v>Kém</v>
      </c>
      <c r="T53" s="41" t="str">
        <f t="shared" si="4"/>
        <v>Không đủ ĐKDT</v>
      </c>
      <c r="U53" s="41" t="s">
        <v>2213</v>
      </c>
      <c r="V53" s="71"/>
      <c r="W53" s="4"/>
      <c r="X53" s="43" t="str">
        <f t="shared" si="2"/>
        <v>Học lại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794</v>
      </c>
      <c r="D54" s="46" t="s">
        <v>795</v>
      </c>
      <c r="E54" s="47" t="s">
        <v>239</v>
      </c>
      <c r="F54" s="48" t="s">
        <v>796</v>
      </c>
      <c r="G54" s="45" t="s">
        <v>90</v>
      </c>
      <c r="H54" s="82">
        <v>10</v>
      </c>
      <c r="I54" s="49">
        <v>8</v>
      </c>
      <c r="J54" s="49">
        <v>7</v>
      </c>
      <c r="K54" s="49" t="s">
        <v>36</v>
      </c>
      <c r="L54" s="54"/>
      <c r="M54" s="54"/>
      <c r="N54" s="54"/>
      <c r="O54" s="54"/>
      <c r="P54" s="80">
        <v>5</v>
      </c>
      <c r="Q54" s="51">
        <f t="shared" si="0"/>
        <v>6.3</v>
      </c>
      <c r="R54" s="52" t="str">
        <f t="shared" si="3"/>
        <v>C</v>
      </c>
      <c r="S54" s="53" t="str">
        <f t="shared" si="1"/>
        <v>Trung bình</v>
      </c>
      <c r="T54" s="41" t="str">
        <f t="shared" si="4"/>
        <v/>
      </c>
      <c r="U54" s="41" t="s">
        <v>2213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797</v>
      </c>
      <c r="D55" s="46" t="s">
        <v>798</v>
      </c>
      <c r="E55" s="47" t="s">
        <v>247</v>
      </c>
      <c r="F55" s="48" t="s">
        <v>799</v>
      </c>
      <c r="G55" s="45" t="s">
        <v>330</v>
      </c>
      <c r="H55" s="82">
        <v>4</v>
      </c>
      <c r="I55" s="49">
        <v>0</v>
      </c>
      <c r="J55" s="49">
        <v>0</v>
      </c>
      <c r="K55" s="49" t="s">
        <v>36</v>
      </c>
      <c r="L55" s="54"/>
      <c r="M55" s="54"/>
      <c r="N55" s="54"/>
      <c r="O55" s="54"/>
      <c r="P55" s="80" t="s">
        <v>36</v>
      </c>
      <c r="Q55" s="51">
        <f t="shared" si="0"/>
        <v>0.4</v>
      </c>
      <c r="R55" s="52" t="str">
        <f t="shared" si="3"/>
        <v>F</v>
      </c>
      <c r="S55" s="53" t="str">
        <f t="shared" si="1"/>
        <v>Kém</v>
      </c>
      <c r="T55" s="41" t="str">
        <f t="shared" si="4"/>
        <v>Không đủ ĐKDT</v>
      </c>
      <c r="U55" s="41" t="s">
        <v>2213</v>
      </c>
      <c r="V55" s="71"/>
      <c r="W55" s="4"/>
      <c r="X55" s="43" t="str">
        <f t="shared" si="2"/>
        <v>Học lại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800</v>
      </c>
      <c r="D56" s="46" t="s">
        <v>801</v>
      </c>
      <c r="E56" s="47" t="s">
        <v>802</v>
      </c>
      <c r="F56" s="48" t="s">
        <v>803</v>
      </c>
      <c r="G56" s="45" t="s">
        <v>99</v>
      </c>
      <c r="H56" s="82">
        <v>10</v>
      </c>
      <c r="I56" s="49">
        <v>2</v>
      </c>
      <c r="J56" s="49">
        <v>4</v>
      </c>
      <c r="K56" s="49" t="s">
        <v>36</v>
      </c>
      <c r="L56" s="54"/>
      <c r="M56" s="54"/>
      <c r="N56" s="54"/>
      <c r="O56" s="54"/>
      <c r="P56" s="80">
        <v>0</v>
      </c>
      <c r="Q56" s="51">
        <f t="shared" si="0"/>
        <v>1.8</v>
      </c>
      <c r="R56" s="52" t="str">
        <f t="shared" si="3"/>
        <v>F</v>
      </c>
      <c r="S56" s="53" t="str">
        <f t="shared" si="1"/>
        <v>Kém</v>
      </c>
      <c r="T56" s="41" t="str">
        <f t="shared" si="4"/>
        <v/>
      </c>
      <c r="U56" s="41" t="s">
        <v>2213</v>
      </c>
      <c r="V56" s="71"/>
      <c r="W56" s="4"/>
      <c r="X56" s="43" t="str">
        <f t="shared" si="2"/>
        <v>Học lại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804</v>
      </c>
      <c r="D57" s="46" t="s">
        <v>805</v>
      </c>
      <c r="E57" s="47" t="s">
        <v>266</v>
      </c>
      <c r="F57" s="48" t="s">
        <v>806</v>
      </c>
      <c r="G57" s="45" t="s">
        <v>330</v>
      </c>
      <c r="H57" s="82">
        <v>10</v>
      </c>
      <c r="I57" s="49">
        <v>3</v>
      </c>
      <c r="J57" s="49">
        <v>5</v>
      </c>
      <c r="K57" s="49" t="s">
        <v>36</v>
      </c>
      <c r="L57" s="54"/>
      <c r="M57" s="54"/>
      <c r="N57" s="54"/>
      <c r="O57" s="54"/>
      <c r="P57" s="80">
        <v>4</v>
      </c>
      <c r="Q57" s="51">
        <f t="shared" si="0"/>
        <v>4.5</v>
      </c>
      <c r="R57" s="52" t="str">
        <f t="shared" si="3"/>
        <v>D</v>
      </c>
      <c r="S57" s="53" t="str">
        <f t="shared" si="1"/>
        <v>Trung bình yếu</v>
      </c>
      <c r="T57" s="41" t="str">
        <f t="shared" si="4"/>
        <v/>
      </c>
      <c r="U57" s="41" t="s">
        <v>2213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807</v>
      </c>
      <c r="D58" s="46" t="s">
        <v>320</v>
      </c>
      <c r="E58" s="47" t="s">
        <v>808</v>
      </c>
      <c r="F58" s="48" t="s">
        <v>809</v>
      </c>
      <c r="G58" s="45" t="s">
        <v>330</v>
      </c>
      <c r="H58" s="82">
        <v>8</v>
      </c>
      <c r="I58" s="49">
        <v>4</v>
      </c>
      <c r="J58" s="49">
        <v>5</v>
      </c>
      <c r="K58" s="49" t="s">
        <v>36</v>
      </c>
      <c r="L58" s="54"/>
      <c r="M58" s="54"/>
      <c r="N58" s="54"/>
      <c r="O58" s="54"/>
      <c r="P58" s="80">
        <v>9</v>
      </c>
      <c r="Q58" s="51">
        <f t="shared" si="0"/>
        <v>7.5</v>
      </c>
      <c r="R58" s="52" t="str">
        <f t="shared" si="3"/>
        <v>B</v>
      </c>
      <c r="S58" s="53" t="str">
        <f t="shared" si="1"/>
        <v>Khá</v>
      </c>
      <c r="T58" s="41" t="str">
        <f t="shared" si="4"/>
        <v/>
      </c>
      <c r="U58" s="41" t="s">
        <v>2213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810</v>
      </c>
      <c r="D59" s="46" t="s">
        <v>811</v>
      </c>
      <c r="E59" s="47" t="s">
        <v>667</v>
      </c>
      <c r="F59" s="48" t="s">
        <v>812</v>
      </c>
      <c r="G59" s="45" t="s">
        <v>124</v>
      </c>
      <c r="H59" s="82">
        <v>10</v>
      </c>
      <c r="I59" s="49">
        <v>7</v>
      </c>
      <c r="J59" s="49">
        <v>5</v>
      </c>
      <c r="K59" s="49" t="s">
        <v>36</v>
      </c>
      <c r="L59" s="54"/>
      <c r="M59" s="54"/>
      <c r="N59" s="54"/>
      <c r="O59" s="54"/>
      <c r="P59" s="80">
        <v>3</v>
      </c>
      <c r="Q59" s="51">
        <f t="shared" si="0"/>
        <v>4.7</v>
      </c>
      <c r="R59" s="52" t="str">
        <f t="shared" si="3"/>
        <v>D</v>
      </c>
      <c r="S59" s="53" t="str">
        <f t="shared" si="1"/>
        <v>Trung bình yếu</v>
      </c>
      <c r="T59" s="41" t="str">
        <f t="shared" si="4"/>
        <v/>
      </c>
      <c r="U59" s="41" t="s">
        <v>2213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813</v>
      </c>
      <c r="D60" s="46" t="s">
        <v>814</v>
      </c>
      <c r="E60" s="47" t="s">
        <v>667</v>
      </c>
      <c r="F60" s="48" t="s">
        <v>452</v>
      </c>
      <c r="G60" s="45" t="s">
        <v>185</v>
      </c>
      <c r="H60" s="82">
        <v>10</v>
      </c>
      <c r="I60" s="49">
        <v>8</v>
      </c>
      <c r="J60" s="49">
        <v>10</v>
      </c>
      <c r="K60" s="49" t="s">
        <v>36</v>
      </c>
      <c r="L60" s="54"/>
      <c r="M60" s="54"/>
      <c r="N60" s="54"/>
      <c r="O60" s="54"/>
      <c r="P60" s="80">
        <v>8.5</v>
      </c>
      <c r="Q60" s="51">
        <f t="shared" si="0"/>
        <v>8.6999999999999993</v>
      </c>
      <c r="R60" s="52" t="str">
        <f t="shared" si="3"/>
        <v>A</v>
      </c>
      <c r="S60" s="53" t="str">
        <f t="shared" si="1"/>
        <v>Giỏi</v>
      </c>
      <c r="T60" s="41" t="str">
        <f t="shared" si="4"/>
        <v/>
      </c>
      <c r="U60" s="41" t="s">
        <v>2213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815</v>
      </c>
      <c r="D61" s="46" t="s">
        <v>731</v>
      </c>
      <c r="E61" s="47" t="s">
        <v>483</v>
      </c>
      <c r="F61" s="48" t="s">
        <v>654</v>
      </c>
      <c r="G61" s="45" t="s">
        <v>330</v>
      </c>
      <c r="H61" s="82">
        <v>10</v>
      </c>
      <c r="I61" s="49">
        <v>4</v>
      </c>
      <c r="J61" s="49">
        <v>8</v>
      </c>
      <c r="K61" s="49" t="s">
        <v>36</v>
      </c>
      <c r="L61" s="54"/>
      <c r="M61" s="54"/>
      <c r="N61" s="54"/>
      <c r="O61" s="54"/>
      <c r="P61" s="80">
        <v>6</v>
      </c>
      <c r="Q61" s="51">
        <f t="shared" si="0"/>
        <v>6.2</v>
      </c>
      <c r="R61" s="52" t="str">
        <f t="shared" si="3"/>
        <v>C</v>
      </c>
      <c r="S61" s="53" t="str">
        <f t="shared" si="1"/>
        <v>Trung bình</v>
      </c>
      <c r="T61" s="41" t="str">
        <f t="shared" si="4"/>
        <v/>
      </c>
      <c r="U61" s="41" t="s">
        <v>2213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816</v>
      </c>
      <c r="D62" s="46" t="s">
        <v>150</v>
      </c>
      <c r="E62" s="47" t="s">
        <v>483</v>
      </c>
      <c r="F62" s="48" t="s">
        <v>817</v>
      </c>
      <c r="G62" s="45" t="s">
        <v>90</v>
      </c>
      <c r="H62" s="82">
        <v>10</v>
      </c>
      <c r="I62" s="49">
        <v>5</v>
      </c>
      <c r="J62" s="49">
        <v>6</v>
      </c>
      <c r="K62" s="49" t="s">
        <v>36</v>
      </c>
      <c r="L62" s="54"/>
      <c r="M62" s="54"/>
      <c r="N62" s="54"/>
      <c r="O62" s="54"/>
      <c r="P62" s="80">
        <v>1</v>
      </c>
      <c r="Q62" s="51">
        <f t="shared" si="0"/>
        <v>3.2</v>
      </c>
      <c r="R62" s="52" t="str">
        <f t="shared" si="3"/>
        <v>F</v>
      </c>
      <c r="S62" s="53" t="str">
        <f t="shared" si="1"/>
        <v>Kém</v>
      </c>
      <c r="T62" s="41" t="str">
        <f t="shared" si="4"/>
        <v/>
      </c>
      <c r="U62" s="41" t="s">
        <v>2213</v>
      </c>
      <c r="V62" s="71"/>
      <c r="W62" s="4"/>
      <c r="X62" s="43" t="str">
        <f t="shared" si="2"/>
        <v>Học lại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818</v>
      </c>
      <c r="D63" s="46" t="s">
        <v>819</v>
      </c>
      <c r="E63" s="47" t="s">
        <v>820</v>
      </c>
      <c r="F63" s="48" t="s">
        <v>762</v>
      </c>
      <c r="G63" s="45" t="s">
        <v>58</v>
      </c>
      <c r="H63" s="82">
        <v>8</v>
      </c>
      <c r="I63" s="49">
        <v>0</v>
      </c>
      <c r="J63" s="49">
        <v>5</v>
      </c>
      <c r="K63" s="49" t="s">
        <v>36</v>
      </c>
      <c r="L63" s="54"/>
      <c r="M63" s="54"/>
      <c r="N63" s="54"/>
      <c r="O63" s="54"/>
      <c r="P63" s="80" t="s">
        <v>36</v>
      </c>
      <c r="Q63" s="51">
        <f t="shared" si="0"/>
        <v>1.3</v>
      </c>
      <c r="R63" s="52" t="str">
        <f t="shared" si="3"/>
        <v>F</v>
      </c>
      <c r="S63" s="53" t="str">
        <f t="shared" si="1"/>
        <v>Kém</v>
      </c>
      <c r="T63" s="41" t="str">
        <f t="shared" si="4"/>
        <v>Không đủ ĐKDT</v>
      </c>
      <c r="U63" s="41" t="s">
        <v>2213</v>
      </c>
      <c r="V63" s="71"/>
      <c r="W63" s="4"/>
      <c r="X63" s="43" t="str">
        <f t="shared" si="2"/>
        <v>Học lại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821</v>
      </c>
      <c r="D64" s="46" t="s">
        <v>822</v>
      </c>
      <c r="E64" s="47" t="s">
        <v>823</v>
      </c>
      <c r="F64" s="48" t="s">
        <v>824</v>
      </c>
      <c r="G64" s="45" t="s">
        <v>380</v>
      </c>
      <c r="H64" s="82">
        <v>10</v>
      </c>
      <c r="I64" s="49">
        <v>5</v>
      </c>
      <c r="J64" s="49">
        <v>5</v>
      </c>
      <c r="K64" s="49" t="s">
        <v>36</v>
      </c>
      <c r="L64" s="54"/>
      <c r="M64" s="54"/>
      <c r="N64" s="54"/>
      <c r="O64" s="54"/>
      <c r="P64" s="80">
        <v>1</v>
      </c>
      <c r="Q64" s="51">
        <f t="shared" si="0"/>
        <v>3.1</v>
      </c>
      <c r="R64" s="52" t="str">
        <f t="shared" si="3"/>
        <v>F</v>
      </c>
      <c r="S64" s="53" t="str">
        <f t="shared" si="1"/>
        <v>Kém</v>
      </c>
      <c r="T64" s="41" t="str">
        <f t="shared" si="4"/>
        <v/>
      </c>
      <c r="U64" s="41" t="s">
        <v>2213</v>
      </c>
      <c r="V64" s="71"/>
      <c r="W64" s="4"/>
      <c r="X64" s="43" t="str">
        <f t="shared" si="2"/>
        <v>Học lại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 x14ac:dyDescent="0.25">
      <c r="B65" s="44">
        <v>57</v>
      </c>
      <c r="C65" s="45" t="s">
        <v>825</v>
      </c>
      <c r="D65" s="46" t="s">
        <v>826</v>
      </c>
      <c r="E65" s="47" t="s">
        <v>272</v>
      </c>
      <c r="F65" s="48" t="s">
        <v>211</v>
      </c>
      <c r="G65" s="45" t="s">
        <v>185</v>
      </c>
      <c r="H65" s="82">
        <v>10</v>
      </c>
      <c r="I65" s="49">
        <v>3</v>
      </c>
      <c r="J65" s="49">
        <v>4</v>
      </c>
      <c r="K65" s="49" t="s">
        <v>36</v>
      </c>
      <c r="L65" s="54"/>
      <c r="M65" s="54"/>
      <c r="N65" s="54"/>
      <c r="O65" s="54"/>
      <c r="P65" s="80">
        <v>0</v>
      </c>
      <c r="Q65" s="51">
        <f t="shared" si="0"/>
        <v>2</v>
      </c>
      <c r="R65" s="52" t="str">
        <f t="shared" si="3"/>
        <v>F</v>
      </c>
      <c r="S65" s="53" t="str">
        <f t="shared" si="1"/>
        <v>Kém</v>
      </c>
      <c r="T65" s="41" t="str">
        <f t="shared" si="4"/>
        <v/>
      </c>
      <c r="U65" s="41" t="s">
        <v>2213</v>
      </c>
      <c r="V65" s="71"/>
      <c r="W65" s="4"/>
      <c r="X65" s="43" t="str">
        <f t="shared" si="2"/>
        <v>Học lại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 x14ac:dyDescent="0.25">
      <c r="B66" s="44">
        <v>58</v>
      </c>
      <c r="C66" s="45" t="s">
        <v>827</v>
      </c>
      <c r="D66" s="46" t="s">
        <v>828</v>
      </c>
      <c r="E66" s="47" t="s">
        <v>272</v>
      </c>
      <c r="F66" s="48" t="s">
        <v>829</v>
      </c>
      <c r="G66" s="45" t="s">
        <v>72</v>
      </c>
      <c r="H66" s="82">
        <v>8</v>
      </c>
      <c r="I66" s="49">
        <v>4</v>
      </c>
      <c r="J66" s="49">
        <v>5</v>
      </c>
      <c r="K66" s="49" t="s">
        <v>36</v>
      </c>
      <c r="L66" s="54"/>
      <c r="M66" s="54"/>
      <c r="N66" s="54"/>
      <c r="O66" s="54"/>
      <c r="P66" s="80">
        <v>6</v>
      </c>
      <c r="Q66" s="51">
        <f t="shared" si="0"/>
        <v>5.7</v>
      </c>
      <c r="R66" s="52" t="str">
        <f t="shared" si="3"/>
        <v>C</v>
      </c>
      <c r="S66" s="53" t="str">
        <f t="shared" si="1"/>
        <v>Trung bình</v>
      </c>
      <c r="T66" s="41" t="str">
        <f t="shared" si="4"/>
        <v/>
      </c>
      <c r="U66" s="41" t="s">
        <v>2213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 x14ac:dyDescent="0.25">
      <c r="B67" s="44">
        <v>59</v>
      </c>
      <c r="C67" s="45" t="s">
        <v>830</v>
      </c>
      <c r="D67" s="46" t="s">
        <v>831</v>
      </c>
      <c r="E67" s="47" t="s">
        <v>832</v>
      </c>
      <c r="F67" s="48" t="s">
        <v>833</v>
      </c>
      <c r="G67" s="45" t="s">
        <v>185</v>
      </c>
      <c r="H67" s="82">
        <v>10</v>
      </c>
      <c r="I67" s="49">
        <v>5</v>
      </c>
      <c r="J67" s="49">
        <v>5</v>
      </c>
      <c r="K67" s="49" t="s">
        <v>36</v>
      </c>
      <c r="L67" s="54"/>
      <c r="M67" s="54"/>
      <c r="N67" s="54"/>
      <c r="O67" s="54"/>
      <c r="P67" s="80">
        <v>3</v>
      </c>
      <c r="Q67" s="51">
        <f t="shared" si="0"/>
        <v>4.3</v>
      </c>
      <c r="R67" s="52" t="str">
        <f t="shared" si="3"/>
        <v>D</v>
      </c>
      <c r="S67" s="53" t="str">
        <f t="shared" si="1"/>
        <v>Trung bình yếu</v>
      </c>
      <c r="T67" s="41" t="str">
        <f t="shared" si="4"/>
        <v/>
      </c>
      <c r="U67" s="41" t="s">
        <v>2213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 x14ac:dyDescent="0.25">
      <c r="B68" s="44">
        <v>60</v>
      </c>
      <c r="C68" s="45" t="s">
        <v>834</v>
      </c>
      <c r="D68" s="46" t="s">
        <v>835</v>
      </c>
      <c r="E68" s="47" t="s">
        <v>836</v>
      </c>
      <c r="F68" s="48" t="s">
        <v>403</v>
      </c>
      <c r="G68" s="45" t="s">
        <v>344</v>
      </c>
      <c r="H68" s="82">
        <v>6</v>
      </c>
      <c r="I68" s="49">
        <v>0</v>
      </c>
      <c r="J68" s="49">
        <v>0</v>
      </c>
      <c r="K68" s="49" t="s">
        <v>36</v>
      </c>
      <c r="L68" s="54"/>
      <c r="M68" s="54"/>
      <c r="N68" s="54"/>
      <c r="O68" s="54"/>
      <c r="P68" s="80" t="s">
        <v>36</v>
      </c>
      <c r="Q68" s="51">
        <f t="shared" si="0"/>
        <v>0.6</v>
      </c>
      <c r="R68" s="52" t="str">
        <f t="shared" si="3"/>
        <v>F</v>
      </c>
      <c r="S68" s="53" t="str">
        <f t="shared" si="1"/>
        <v>Kém</v>
      </c>
      <c r="T68" s="41" t="str">
        <f t="shared" si="4"/>
        <v>Không đủ ĐKDT</v>
      </c>
      <c r="U68" s="41" t="s">
        <v>2213</v>
      </c>
      <c r="V68" s="71"/>
      <c r="W68" s="4"/>
      <c r="X68" s="43" t="str">
        <f t="shared" si="2"/>
        <v>Học lại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 x14ac:dyDescent="0.25">
      <c r="B69" s="44">
        <v>61</v>
      </c>
      <c r="C69" s="45" t="s">
        <v>837</v>
      </c>
      <c r="D69" s="46" t="s">
        <v>838</v>
      </c>
      <c r="E69" s="47" t="s">
        <v>836</v>
      </c>
      <c r="F69" s="48" t="s">
        <v>839</v>
      </c>
      <c r="G69" s="45" t="s">
        <v>185</v>
      </c>
      <c r="H69" s="82">
        <v>10</v>
      </c>
      <c r="I69" s="49">
        <v>8</v>
      </c>
      <c r="J69" s="49">
        <v>7</v>
      </c>
      <c r="K69" s="49" t="s">
        <v>36</v>
      </c>
      <c r="L69" s="54"/>
      <c r="M69" s="54"/>
      <c r="N69" s="54"/>
      <c r="O69" s="54"/>
      <c r="P69" s="80">
        <v>3</v>
      </c>
      <c r="Q69" s="51">
        <f t="shared" si="0"/>
        <v>5.0999999999999996</v>
      </c>
      <c r="R69" s="52" t="str">
        <f t="shared" si="3"/>
        <v>D+</v>
      </c>
      <c r="S69" s="53" t="str">
        <f t="shared" si="1"/>
        <v>Trung bình yếu</v>
      </c>
      <c r="T69" s="41" t="str">
        <f t="shared" si="4"/>
        <v/>
      </c>
      <c r="U69" s="41" t="s">
        <v>2213</v>
      </c>
      <c r="V69" s="71"/>
      <c r="W69" s="4"/>
      <c r="X69" s="43" t="str">
        <f t="shared" si="2"/>
        <v>Đạt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 x14ac:dyDescent="0.25">
      <c r="B70" s="44">
        <v>62</v>
      </c>
      <c r="C70" s="45" t="s">
        <v>840</v>
      </c>
      <c r="D70" s="46" t="s">
        <v>265</v>
      </c>
      <c r="E70" s="47" t="s">
        <v>841</v>
      </c>
      <c r="F70" s="48" t="s">
        <v>383</v>
      </c>
      <c r="G70" s="45" t="s">
        <v>510</v>
      </c>
      <c r="H70" s="82">
        <v>6</v>
      </c>
      <c r="I70" s="49">
        <v>0</v>
      </c>
      <c r="J70" s="49">
        <v>5</v>
      </c>
      <c r="K70" s="49" t="s">
        <v>36</v>
      </c>
      <c r="L70" s="54"/>
      <c r="M70" s="54"/>
      <c r="N70" s="54"/>
      <c r="O70" s="54"/>
      <c r="P70" s="80" t="s">
        <v>36</v>
      </c>
      <c r="Q70" s="51">
        <f t="shared" si="0"/>
        <v>1.1000000000000001</v>
      </c>
      <c r="R70" s="52" t="str">
        <f t="shared" si="3"/>
        <v>F</v>
      </c>
      <c r="S70" s="53" t="str">
        <f t="shared" si="1"/>
        <v>Kém</v>
      </c>
      <c r="T70" s="41" t="str">
        <f t="shared" si="4"/>
        <v>Không đủ ĐKDT</v>
      </c>
      <c r="U70" s="41" t="s">
        <v>2213</v>
      </c>
      <c r="V70" s="71"/>
      <c r="W70" s="4"/>
      <c r="X70" s="43" t="str">
        <f t="shared" si="2"/>
        <v>Học lại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7.5" customHeight="1" x14ac:dyDescent="0.25">
      <c r="A71" s="61"/>
      <c r="B71" s="62"/>
      <c r="C71" s="63"/>
      <c r="D71" s="63"/>
      <c r="E71" s="64"/>
      <c r="F71" s="64"/>
      <c r="G71" s="64"/>
      <c r="H71" s="65"/>
      <c r="I71" s="66"/>
      <c r="J71" s="66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4"/>
    </row>
    <row r="72" spans="1:40" ht="16.5" x14ac:dyDescent="0.25">
      <c r="A72" s="61"/>
      <c r="B72" s="125" t="s">
        <v>37</v>
      </c>
      <c r="C72" s="125"/>
      <c r="D72" s="63"/>
      <c r="E72" s="64"/>
      <c r="F72" s="64"/>
      <c r="G72" s="64"/>
      <c r="H72" s="65"/>
      <c r="I72" s="66"/>
      <c r="J72" s="66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4"/>
    </row>
    <row r="73" spans="1:40" ht="16.5" customHeight="1" x14ac:dyDescent="0.25">
      <c r="A73" s="61"/>
      <c r="B73" s="68" t="s">
        <v>38</v>
      </c>
      <c r="C73" s="68"/>
      <c r="D73" s="69">
        <f>+$AA$7</f>
        <v>62</v>
      </c>
      <c r="E73" s="70" t="s">
        <v>39</v>
      </c>
      <c r="F73" s="70"/>
      <c r="G73" s="112" t="s">
        <v>40</v>
      </c>
      <c r="H73" s="112"/>
      <c r="I73" s="112"/>
      <c r="J73" s="112"/>
      <c r="K73" s="112"/>
      <c r="L73" s="112"/>
      <c r="M73" s="112"/>
      <c r="N73" s="112"/>
      <c r="O73" s="112"/>
      <c r="P73" s="71">
        <f>$AA$7 -COUNTIF($T$8:$T$216,"Vắng") -COUNTIF($T$8:$T$216,"Vắng có phép") - COUNTIF($T$8:$T$216,"Đình chỉ thi") - COUNTIF($T$8:$T$216,"Không đủ ĐKDT")</f>
        <v>43</v>
      </c>
      <c r="Q73" s="71"/>
      <c r="R73" s="72"/>
      <c r="S73" s="73"/>
      <c r="T73" s="73" t="s">
        <v>39</v>
      </c>
      <c r="U73" s="73"/>
      <c r="V73" s="73"/>
      <c r="W73" s="4"/>
    </row>
    <row r="74" spans="1:40" ht="16.5" customHeight="1" x14ac:dyDescent="0.25">
      <c r="A74" s="61"/>
      <c r="B74" s="68" t="s">
        <v>41</v>
      </c>
      <c r="C74" s="68"/>
      <c r="D74" s="69">
        <f>+$AL$7</f>
        <v>34</v>
      </c>
      <c r="E74" s="70" t="s">
        <v>39</v>
      </c>
      <c r="F74" s="70"/>
      <c r="G74" s="112" t="s">
        <v>42</v>
      </c>
      <c r="H74" s="112"/>
      <c r="I74" s="112"/>
      <c r="J74" s="112"/>
      <c r="K74" s="112"/>
      <c r="L74" s="112"/>
      <c r="M74" s="112"/>
      <c r="N74" s="112"/>
      <c r="O74" s="112"/>
      <c r="P74" s="74">
        <f>COUNTIF($T$8:$T$92,"Vắng")</f>
        <v>1</v>
      </c>
      <c r="Q74" s="74"/>
      <c r="R74" s="75"/>
      <c r="S74" s="73"/>
      <c r="T74" s="73" t="s">
        <v>39</v>
      </c>
      <c r="U74" s="73"/>
      <c r="V74" s="73"/>
      <c r="W74" s="4"/>
    </row>
    <row r="75" spans="1:40" ht="16.5" customHeight="1" x14ac:dyDescent="0.25">
      <c r="A75" s="61"/>
      <c r="B75" s="68" t="s">
        <v>43</v>
      </c>
      <c r="C75" s="68"/>
      <c r="D75" s="76">
        <f>COUNTIF(X9:X70,"Học lại")</f>
        <v>28</v>
      </c>
      <c r="E75" s="70" t="s">
        <v>39</v>
      </c>
      <c r="F75" s="70"/>
      <c r="G75" s="112" t="s">
        <v>44</v>
      </c>
      <c r="H75" s="112"/>
      <c r="I75" s="112"/>
      <c r="J75" s="112"/>
      <c r="K75" s="112"/>
      <c r="L75" s="112"/>
      <c r="M75" s="112"/>
      <c r="N75" s="112"/>
      <c r="O75" s="112"/>
      <c r="P75" s="71">
        <f>COUNTIF($T$8:$T$92,"Vắng có phép")</f>
        <v>0</v>
      </c>
      <c r="Q75" s="71"/>
      <c r="R75" s="72"/>
      <c r="S75" s="73"/>
      <c r="T75" s="73" t="s">
        <v>39</v>
      </c>
      <c r="U75" s="73"/>
      <c r="V75" s="73"/>
      <c r="W75" s="4"/>
    </row>
    <row r="76" spans="1:40" ht="3" customHeight="1" x14ac:dyDescent="0.25">
      <c r="A76" s="61"/>
      <c r="B76" s="62"/>
      <c r="C76" s="63"/>
      <c r="D76" s="63"/>
      <c r="E76" s="64"/>
      <c r="F76" s="64"/>
      <c r="G76" s="64"/>
      <c r="H76" s="65"/>
      <c r="I76" s="66"/>
      <c r="J76" s="66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4"/>
    </row>
    <row r="77" spans="1:40" x14ac:dyDescent="0.25">
      <c r="B77" s="77" t="s">
        <v>45</v>
      </c>
      <c r="C77" s="77"/>
      <c r="D77" s="78">
        <f>COUNTIF(X9:X70,"Thi lại")</f>
        <v>0</v>
      </c>
      <c r="E77" s="79" t="s">
        <v>39</v>
      </c>
      <c r="F77" s="4"/>
      <c r="G77" s="4"/>
      <c r="H77" s="4"/>
      <c r="I77" s="4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91"/>
      <c r="V77" s="91"/>
      <c r="W77" s="4"/>
    </row>
    <row r="78" spans="1:40" x14ac:dyDescent="0.25">
      <c r="B78" s="77"/>
      <c r="C78" s="77"/>
      <c r="D78" s="78"/>
      <c r="E78" s="79"/>
      <c r="F78" s="4"/>
      <c r="G78" s="4"/>
      <c r="H78" s="4"/>
      <c r="I78" s="4"/>
      <c r="J78" s="113" t="s">
        <v>2223</v>
      </c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91"/>
      <c r="V78" s="91"/>
      <c r="W78" s="4"/>
    </row>
  </sheetData>
  <sheetProtection formatCells="0" formatColumns="0" formatRows="0" insertColumns="0" insertRows="0" insertHyperlinks="0" deleteColumns="0" deleteRows="0" sort="0" autoFilter="0" pivotTables="0"/>
  <autoFilter ref="A7:AN70">
    <filterColumn colId="3" showButton="0"/>
  </autoFilter>
  <mergeCells count="43">
    <mergeCell ref="U6:U8"/>
    <mergeCell ref="B8:G8"/>
    <mergeCell ref="B72:C72"/>
    <mergeCell ref="G73:O73"/>
    <mergeCell ref="R6:R7"/>
    <mergeCell ref="S6:S7"/>
    <mergeCell ref="G74:O74"/>
    <mergeCell ref="M6:N6"/>
    <mergeCell ref="O6:O7"/>
    <mergeCell ref="P6:P7"/>
    <mergeCell ref="Q6:Q8"/>
    <mergeCell ref="G75:O75"/>
    <mergeCell ref="J77:T77"/>
    <mergeCell ref="J78:T78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H1:U1"/>
    <mergeCell ref="H2:U2"/>
    <mergeCell ref="T6:T8"/>
  </mergeCells>
  <conditionalFormatting sqref="H9:P70">
    <cfRule type="cellIs" dxfId="23" priority="10" operator="greaterThan">
      <formula>10</formula>
    </cfRule>
  </conditionalFormatting>
  <conditionalFormatting sqref="P9:P70">
    <cfRule type="cellIs" dxfId="22" priority="6" operator="greaterThan">
      <formula>10</formula>
    </cfRule>
    <cfRule type="cellIs" dxfId="21" priority="7" operator="greaterThan">
      <formula>10</formula>
    </cfRule>
    <cfRule type="cellIs" dxfId="20" priority="8" operator="greaterThan">
      <formula>10</formula>
    </cfRule>
  </conditionalFormatting>
  <conditionalFormatting sqref="H9:K70">
    <cfRule type="cellIs" dxfId="19" priority="5" operator="greaterThan">
      <formula>10</formula>
    </cfRule>
  </conditionalFormatting>
  <conditionalFormatting sqref="C1:C1048576">
    <cfRule type="duplicateValues" dxfId="18" priority="19"/>
  </conditionalFormatting>
  <dataValidations count="1">
    <dataValidation allowBlank="1" showInputMessage="1" showErrorMessage="1" errorTitle="Không xóa dữ liệu" error="Không xóa dữ liệu" prompt="Không xóa dữ liệu" sqref="D75 Y3:AM7 Z2:AM2 Z9 X9:Y70 AN2:AN7"/>
  </dataValidations>
  <pageMargins left="0.17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8"/>
  <sheetViews>
    <sheetView topLeftCell="B1" workbookViewId="0">
      <pane ySplit="2" topLeftCell="A70" activePane="bottomLeft" state="frozen"/>
      <selection activeCell="D4" sqref="D1:D1048576"/>
      <selection pane="bottomLeft" activeCell="B79" sqref="A79:XFD110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.75" style="1" customWidth="1"/>
    <col min="5" max="5" width="11" style="1" customWidth="1"/>
    <col min="6" max="6" width="9.375" style="1" hidden="1" customWidth="1"/>
    <col min="7" max="7" width="12.62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1.875" style="1" customWidth="1"/>
    <col min="21" max="21" width="8" style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2221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96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108" t="s">
        <v>46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90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673</v>
      </c>
      <c r="Q3" s="106"/>
      <c r="R3" s="106"/>
      <c r="S3" s="106"/>
      <c r="T3" s="106"/>
      <c r="U3" s="106"/>
      <c r="V3" s="95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4" t="s">
        <v>11</v>
      </c>
      <c r="C4" s="114"/>
      <c r="D4" s="10">
        <v>3</v>
      </c>
      <c r="G4" s="115" t="s">
        <v>2212</v>
      </c>
      <c r="H4" s="115"/>
      <c r="I4" s="115"/>
      <c r="J4" s="115"/>
      <c r="K4" s="115"/>
      <c r="L4" s="115"/>
      <c r="M4" s="115"/>
      <c r="N4" s="115"/>
      <c r="O4" s="115"/>
      <c r="P4" s="115" t="s">
        <v>500</v>
      </c>
      <c r="Q4" s="115"/>
      <c r="R4" s="115"/>
      <c r="S4" s="115"/>
      <c r="T4" s="115"/>
      <c r="U4" s="115"/>
      <c r="V4" s="94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09" t="s">
        <v>12</v>
      </c>
      <c r="C6" s="116" t="s">
        <v>13</v>
      </c>
      <c r="D6" s="118" t="s">
        <v>14</v>
      </c>
      <c r="E6" s="119"/>
      <c r="F6" s="109" t="s">
        <v>15</v>
      </c>
      <c r="G6" s="109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2" t="s">
        <v>21</v>
      </c>
      <c r="N6" s="123"/>
      <c r="O6" s="103" t="s">
        <v>22</v>
      </c>
      <c r="P6" s="103" t="s">
        <v>23</v>
      </c>
      <c r="Q6" s="109" t="s">
        <v>24</v>
      </c>
      <c r="R6" s="103" t="s">
        <v>25</v>
      </c>
      <c r="S6" s="109" t="s">
        <v>26</v>
      </c>
      <c r="T6" s="109" t="s">
        <v>27</v>
      </c>
      <c r="U6" s="109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7"/>
      <c r="D7" s="120"/>
      <c r="E7" s="121"/>
      <c r="F7" s="111"/>
      <c r="G7" s="111"/>
      <c r="H7" s="102"/>
      <c r="I7" s="102"/>
      <c r="J7" s="102"/>
      <c r="K7" s="102"/>
      <c r="L7" s="103"/>
      <c r="M7" s="92" t="s">
        <v>33</v>
      </c>
      <c r="N7" s="92" t="s">
        <v>34</v>
      </c>
      <c r="O7" s="103"/>
      <c r="P7" s="103"/>
      <c r="Q7" s="110"/>
      <c r="R7" s="103"/>
      <c r="S7" s="111"/>
      <c r="T7" s="110"/>
      <c r="U7" s="110"/>
      <c r="V7" s="88"/>
      <c r="X7" s="17"/>
      <c r="Y7" s="18" t="str">
        <f>+D3</f>
        <v>Cấu trúc dữ liệu và giải thuật</v>
      </c>
      <c r="Z7" s="19" t="str">
        <f>+P3</f>
        <v>Nhóm: D15-134_03</v>
      </c>
      <c r="AA7" s="20">
        <f>+$AJ$7+$AL$7+$AH$7</f>
        <v>62</v>
      </c>
      <c r="AB7" s="7">
        <f>COUNTIF($S$8:$S$88,"Khiển trách")</f>
        <v>0</v>
      </c>
      <c r="AC7" s="7">
        <f>COUNTIF($S$8:$S$88,"Cảnh cáo")</f>
        <v>0</v>
      </c>
      <c r="AD7" s="7">
        <f>COUNTIF($S$8:$S$88,"Đình chỉ thi")</f>
        <v>0</v>
      </c>
      <c r="AE7" s="21">
        <f>+($AB$7+$AC$7+$AD$7)/$AA$7*100%</f>
        <v>0</v>
      </c>
      <c r="AF7" s="7">
        <f>SUM(COUNTIF($S$8:$S$86,"Vắng"),COUNTIF($S$8:$S$86,"Vắng có phép"))</f>
        <v>0</v>
      </c>
      <c r="AG7" s="22">
        <f>+$AF$7/$AA$7</f>
        <v>0</v>
      </c>
      <c r="AH7" s="23">
        <f>COUNTIF($X$8:$X$86,"Thi lại")</f>
        <v>0</v>
      </c>
      <c r="AI7" s="22">
        <f>+$AH$7/$AA$7</f>
        <v>0</v>
      </c>
      <c r="AJ7" s="23">
        <f>COUNTIF($X$8:$X$87,"Học lại")</f>
        <v>46</v>
      </c>
      <c r="AK7" s="22">
        <f>+$AJ$7/$AA$7</f>
        <v>0.74193548387096775</v>
      </c>
      <c r="AL7" s="7">
        <f>COUNTIF($X$9:$X$87,"Đạt")</f>
        <v>16</v>
      </c>
      <c r="AM7" s="21">
        <f>+$AL$7/$AA$7</f>
        <v>0.25806451612903225</v>
      </c>
      <c r="AN7" s="24"/>
    </row>
    <row r="8" spans="2:40" ht="14.25" customHeight="1" x14ac:dyDescent="0.25">
      <c r="B8" s="122" t="s">
        <v>35</v>
      </c>
      <c r="C8" s="124"/>
      <c r="D8" s="124"/>
      <c r="E8" s="124"/>
      <c r="F8" s="124"/>
      <c r="G8" s="123"/>
      <c r="H8" s="25">
        <v>10</v>
      </c>
      <c r="I8" s="25">
        <v>20</v>
      </c>
      <c r="J8" s="83">
        <v>10</v>
      </c>
      <c r="K8" s="25"/>
      <c r="L8" s="26"/>
      <c r="M8" s="27"/>
      <c r="N8" s="27"/>
      <c r="O8" s="27"/>
      <c r="P8" s="28">
        <f>100-(H8+I8+J8+K8)</f>
        <v>60</v>
      </c>
      <c r="Q8" s="111"/>
      <c r="R8" s="29"/>
      <c r="S8" s="29"/>
      <c r="T8" s="111"/>
      <c r="U8" s="111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501</v>
      </c>
      <c r="D9" s="33" t="s">
        <v>502</v>
      </c>
      <c r="E9" s="34" t="s">
        <v>2219</v>
      </c>
      <c r="F9" s="35" t="s">
        <v>503</v>
      </c>
      <c r="G9" s="32" t="s">
        <v>107</v>
      </c>
      <c r="H9" s="81">
        <v>10</v>
      </c>
      <c r="I9" s="36">
        <v>5</v>
      </c>
      <c r="J9" s="36">
        <v>5</v>
      </c>
      <c r="K9" s="36" t="s">
        <v>36</v>
      </c>
      <c r="L9" s="37"/>
      <c r="M9" s="37"/>
      <c r="N9" s="37"/>
      <c r="O9" s="37"/>
      <c r="P9" s="38">
        <v>3</v>
      </c>
      <c r="Q9" s="39">
        <f t="shared" ref="Q9:Q70" si="0">ROUND(SUMPRODUCT(H9:P9,$H$8:$P$8)/100,1)</f>
        <v>4.3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D</v>
      </c>
      <c r="S9" s="40" t="str">
        <f t="shared" ref="S9:S70" si="1">IF($Q9&lt;4,"Kém",IF(AND($Q9&gt;=4,$Q9&lt;=5.4),"Trung bình yếu",IF(AND($Q9&gt;=5.5,$Q9&lt;=6.9),"Trung bình",IF(AND($Q9&gt;=7,$Q9&lt;=8.4),"Khá",IF(AND($Q9&gt;=8.5,$Q9&lt;=10),"Giỏi","")))))</f>
        <v>Trung bình yếu</v>
      </c>
      <c r="T9" s="41" t="str">
        <f>+IF(OR($H9=0,$I9=0,$J9=0,$K9=0),"Không đủ ĐKDT",IF(AND(P9=0,Q9&gt;=4),"Không đạt",""))</f>
        <v/>
      </c>
      <c r="U9" s="97" t="s">
        <v>2213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504</v>
      </c>
      <c r="D10" s="46" t="s">
        <v>505</v>
      </c>
      <c r="E10" s="47" t="s">
        <v>506</v>
      </c>
      <c r="F10" s="48" t="s">
        <v>329</v>
      </c>
      <c r="G10" s="45" t="s">
        <v>124</v>
      </c>
      <c r="H10" s="82">
        <v>0</v>
      </c>
      <c r="I10" s="49">
        <v>0</v>
      </c>
      <c r="J10" s="49">
        <v>0</v>
      </c>
      <c r="K10" s="49" t="s">
        <v>36</v>
      </c>
      <c r="L10" s="50"/>
      <c r="M10" s="50"/>
      <c r="N10" s="50"/>
      <c r="O10" s="50"/>
      <c r="P10" s="80" t="s">
        <v>36</v>
      </c>
      <c r="Q10" s="51">
        <f t="shared" si="0"/>
        <v>0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F</v>
      </c>
      <c r="S10" s="53" t="str">
        <f t="shared" si="1"/>
        <v>Kém</v>
      </c>
      <c r="T10" s="41" t="str">
        <f>+IF(OR($H10=0,$I10=0,$J10=0,$K10=0),"Không đủ ĐKDT",IF(AND(P10=0,Q10&gt;=4),"Không đạt",""))</f>
        <v>Không đủ ĐKDT</v>
      </c>
      <c r="U10" s="41" t="s">
        <v>2213</v>
      </c>
      <c r="V10" s="71"/>
      <c r="W10" s="4"/>
      <c r="X10" s="43" t="str">
        <f t="shared" ref="X10:X70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Học lại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507</v>
      </c>
      <c r="D11" s="46" t="s">
        <v>508</v>
      </c>
      <c r="E11" s="47" t="s">
        <v>61</v>
      </c>
      <c r="F11" s="48" t="s">
        <v>509</v>
      </c>
      <c r="G11" s="45" t="s">
        <v>510</v>
      </c>
      <c r="H11" s="82">
        <v>8</v>
      </c>
      <c r="I11" s="49">
        <v>0</v>
      </c>
      <c r="J11" s="49">
        <v>0</v>
      </c>
      <c r="K11" s="49" t="s">
        <v>36</v>
      </c>
      <c r="L11" s="54"/>
      <c r="M11" s="54"/>
      <c r="N11" s="54"/>
      <c r="O11" s="54"/>
      <c r="P11" s="80" t="s">
        <v>36</v>
      </c>
      <c r="Q11" s="51">
        <f t="shared" si="0"/>
        <v>0.8</v>
      </c>
      <c r="R11" s="52" t="str">
        <f t="shared" ref="R11:R70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F</v>
      </c>
      <c r="S11" s="53" t="str">
        <f t="shared" si="1"/>
        <v>Kém</v>
      </c>
      <c r="T11" s="41" t="str">
        <f t="shared" ref="T11:T70" si="4">+IF(OR($H11=0,$I11=0,$J11=0,$K11=0),"Không đủ ĐKDT",IF(AND(P11=0,Q11&gt;=4),"Không đạt",""))</f>
        <v>Không đủ ĐKDT</v>
      </c>
      <c r="U11" s="41" t="s">
        <v>2213</v>
      </c>
      <c r="V11" s="71"/>
      <c r="W11" s="4"/>
      <c r="X11" s="43" t="str">
        <f t="shared" si="2"/>
        <v>Học lại</v>
      </c>
      <c r="Y11" s="43"/>
      <c r="Z11" s="55"/>
      <c r="AA11" s="55"/>
      <c r="AB11" s="93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511</v>
      </c>
      <c r="D12" s="46" t="s">
        <v>512</v>
      </c>
      <c r="E12" s="47" t="s">
        <v>513</v>
      </c>
      <c r="F12" s="48" t="s">
        <v>514</v>
      </c>
      <c r="G12" s="45" t="s">
        <v>107</v>
      </c>
      <c r="H12" s="82">
        <v>0</v>
      </c>
      <c r="I12" s="49">
        <v>0</v>
      </c>
      <c r="J12" s="49">
        <v>0</v>
      </c>
      <c r="K12" s="49" t="s">
        <v>36</v>
      </c>
      <c r="L12" s="54"/>
      <c r="M12" s="54"/>
      <c r="N12" s="54"/>
      <c r="O12" s="54"/>
      <c r="P12" s="80" t="s">
        <v>36</v>
      </c>
      <c r="Q12" s="51">
        <f t="shared" si="0"/>
        <v>0</v>
      </c>
      <c r="R12" s="52" t="str">
        <f t="shared" si="3"/>
        <v>F</v>
      </c>
      <c r="S12" s="53" t="str">
        <f t="shared" si="1"/>
        <v>Kém</v>
      </c>
      <c r="T12" s="41" t="str">
        <f t="shared" si="4"/>
        <v>Không đủ ĐKDT</v>
      </c>
      <c r="U12" s="41" t="s">
        <v>2213</v>
      </c>
      <c r="V12" s="71"/>
      <c r="W12" s="4"/>
      <c r="X12" s="43" t="str">
        <f t="shared" si="2"/>
        <v>Học lại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515</v>
      </c>
      <c r="D13" s="46" t="s">
        <v>150</v>
      </c>
      <c r="E13" s="47" t="s">
        <v>516</v>
      </c>
      <c r="F13" s="48" t="s">
        <v>76</v>
      </c>
      <c r="G13" s="45" t="s">
        <v>81</v>
      </c>
      <c r="H13" s="82">
        <v>7</v>
      </c>
      <c r="I13" s="49">
        <v>5</v>
      </c>
      <c r="J13" s="49">
        <v>6</v>
      </c>
      <c r="K13" s="49" t="s">
        <v>36</v>
      </c>
      <c r="L13" s="54"/>
      <c r="M13" s="54"/>
      <c r="N13" s="54"/>
      <c r="O13" s="54"/>
      <c r="P13" s="80">
        <v>1</v>
      </c>
      <c r="Q13" s="51">
        <f t="shared" si="0"/>
        <v>2.9</v>
      </c>
      <c r="R13" s="52" t="str">
        <f t="shared" si="3"/>
        <v>F</v>
      </c>
      <c r="S13" s="53" t="str">
        <f t="shared" si="1"/>
        <v>Kém</v>
      </c>
      <c r="T13" s="41" t="str">
        <f t="shared" si="4"/>
        <v/>
      </c>
      <c r="U13" s="41" t="s">
        <v>2213</v>
      </c>
      <c r="V13" s="71"/>
      <c r="W13" s="4"/>
      <c r="X13" s="43" t="str">
        <f t="shared" si="2"/>
        <v>Học lại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517</v>
      </c>
      <c r="D14" s="46" t="s">
        <v>518</v>
      </c>
      <c r="E14" s="47" t="s">
        <v>306</v>
      </c>
      <c r="F14" s="48" t="s">
        <v>52</v>
      </c>
      <c r="G14" s="45" t="s">
        <v>107</v>
      </c>
      <c r="H14" s="82">
        <v>10</v>
      </c>
      <c r="I14" s="49">
        <v>5</v>
      </c>
      <c r="J14" s="49">
        <v>2</v>
      </c>
      <c r="K14" s="49" t="s">
        <v>36</v>
      </c>
      <c r="L14" s="54"/>
      <c r="M14" s="54"/>
      <c r="N14" s="54"/>
      <c r="O14" s="54"/>
      <c r="P14" s="80">
        <v>0</v>
      </c>
      <c r="Q14" s="51">
        <f t="shared" si="0"/>
        <v>2.2000000000000002</v>
      </c>
      <c r="R14" s="52" t="str">
        <f t="shared" si="3"/>
        <v>F</v>
      </c>
      <c r="S14" s="53" t="str">
        <f t="shared" si="1"/>
        <v>Kém</v>
      </c>
      <c r="T14" s="41" t="str">
        <f t="shared" si="4"/>
        <v/>
      </c>
      <c r="U14" s="41" t="s">
        <v>2213</v>
      </c>
      <c r="V14" s="71"/>
      <c r="W14" s="4"/>
      <c r="X14" s="43" t="str">
        <f t="shared" si="2"/>
        <v>Học lại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519</v>
      </c>
      <c r="D15" s="46" t="s">
        <v>520</v>
      </c>
      <c r="E15" s="47" t="s">
        <v>321</v>
      </c>
      <c r="F15" s="48" t="s">
        <v>521</v>
      </c>
      <c r="G15" s="45" t="s">
        <v>510</v>
      </c>
      <c r="H15" s="82">
        <v>0</v>
      </c>
      <c r="I15" s="49">
        <v>0</v>
      </c>
      <c r="J15" s="49">
        <v>0</v>
      </c>
      <c r="K15" s="49" t="s">
        <v>36</v>
      </c>
      <c r="L15" s="54"/>
      <c r="M15" s="54"/>
      <c r="N15" s="54"/>
      <c r="O15" s="54"/>
      <c r="P15" s="80" t="s">
        <v>36</v>
      </c>
      <c r="Q15" s="51">
        <f t="shared" si="0"/>
        <v>0</v>
      </c>
      <c r="R15" s="52" t="str">
        <f t="shared" si="3"/>
        <v>F</v>
      </c>
      <c r="S15" s="53" t="str">
        <f t="shared" si="1"/>
        <v>Kém</v>
      </c>
      <c r="T15" s="41" t="str">
        <f t="shared" si="4"/>
        <v>Không đủ ĐKDT</v>
      </c>
      <c r="U15" s="41" t="s">
        <v>2213</v>
      </c>
      <c r="V15" s="71"/>
      <c r="W15" s="4"/>
      <c r="X15" s="43" t="str">
        <f t="shared" si="2"/>
        <v>Học lại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522</v>
      </c>
      <c r="D16" s="46" t="s">
        <v>523</v>
      </c>
      <c r="E16" s="47" t="s">
        <v>84</v>
      </c>
      <c r="F16" s="48" t="s">
        <v>524</v>
      </c>
      <c r="G16" s="45" t="s">
        <v>131</v>
      </c>
      <c r="H16" s="82">
        <v>0</v>
      </c>
      <c r="I16" s="49">
        <v>0</v>
      </c>
      <c r="J16" s="49">
        <v>0</v>
      </c>
      <c r="K16" s="49" t="s">
        <v>36</v>
      </c>
      <c r="L16" s="54"/>
      <c r="M16" s="54"/>
      <c r="N16" s="54"/>
      <c r="O16" s="54"/>
      <c r="P16" s="80" t="s">
        <v>36</v>
      </c>
      <c r="Q16" s="51">
        <f t="shared" si="0"/>
        <v>0</v>
      </c>
      <c r="R16" s="52" t="str">
        <f t="shared" si="3"/>
        <v>F</v>
      </c>
      <c r="S16" s="53" t="str">
        <f t="shared" si="1"/>
        <v>Kém</v>
      </c>
      <c r="T16" s="41" t="str">
        <f t="shared" si="4"/>
        <v>Không đủ ĐKDT</v>
      </c>
      <c r="U16" s="41" t="s">
        <v>2213</v>
      </c>
      <c r="V16" s="71"/>
      <c r="W16" s="4"/>
      <c r="X16" s="43" t="str">
        <f t="shared" si="2"/>
        <v>Học lại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525</v>
      </c>
      <c r="D17" s="46" t="s">
        <v>526</v>
      </c>
      <c r="E17" s="47" t="s">
        <v>93</v>
      </c>
      <c r="F17" s="48" t="s">
        <v>527</v>
      </c>
      <c r="G17" s="45" t="s">
        <v>380</v>
      </c>
      <c r="H17" s="82">
        <v>0</v>
      </c>
      <c r="I17" s="49">
        <v>0</v>
      </c>
      <c r="J17" s="49">
        <v>0</v>
      </c>
      <c r="K17" s="49" t="s">
        <v>36</v>
      </c>
      <c r="L17" s="54"/>
      <c r="M17" s="54"/>
      <c r="N17" s="54"/>
      <c r="O17" s="54"/>
      <c r="P17" s="80" t="s">
        <v>36</v>
      </c>
      <c r="Q17" s="51">
        <f t="shared" si="0"/>
        <v>0</v>
      </c>
      <c r="R17" s="52" t="str">
        <f t="shared" si="3"/>
        <v>F</v>
      </c>
      <c r="S17" s="53" t="str">
        <f t="shared" si="1"/>
        <v>Kém</v>
      </c>
      <c r="T17" s="41" t="str">
        <f t="shared" si="4"/>
        <v>Không đủ ĐKDT</v>
      </c>
      <c r="U17" s="41" t="s">
        <v>2213</v>
      </c>
      <c r="V17" s="71"/>
      <c r="W17" s="4"/>
      <c r="X17" s="43" t="str">
        <f t="shared" si="2"/>
        <v>Học lại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528</v>
      </c>
      <c r="D18" s="46" t="s">
        <v>224</v>
      </c>
      <c r="E18" s="47" t="s">
        <v>97</v>
      </c>
      <c r="F18" s="48" t="s">
        <v>130</v>
      </c>
      <c r="G18" s="45" t="s">
        <v>63</v>
      </c>
      <c r="H18" s="82">
        <v>10</v>
      </c>
      <c r="I18" s="49">
        <v>2</v>
      </c>
      <c r="J18" s="49">
        <v>5</v>
      </c>
      <c r="K18" s="49" t="s">
        <v>36</v>
      </c>
      <c r="L18" s="54"/>
      <c r="M18" s="54"/>
      <c r="N18" s="54"/>
      <c r="O18" s="54"/>
      <c r="P18" s="80">
        <v>1</v>
      </c>
      <c r="Q18" s="51">
        <f t="shared" si="0"/>
        <v>2.5</v>
      </c>
      <c r="R18" s="52" t="str">
        <f t="shared" si="3"/>
        <v>F</v>
      </c>
      <c r="S18" s="53" t="str">
        <f t="shared" si="1"/>
        <v>Kém</v>
      </c>
      <c r="T18" s="41" t="str">
        <f t="shared" si="4"/>
        <v/>
      </c>
      <c r="U18" s="41" t="s">
        <v>2213</v>
      </c>
      <c r="V18" s="71"/>
      <c r="W18" s="4"/>
      <c r="X18" s="43" t="str">
        <f t="shared" si="2"/>
        <v>Học lại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529</v>
      </c>
      <c r="D19" s="46" t="s">
        <v>530</v>
      </c>
      <c r="E19" s="47" t="s">
        <v>97</v>
      </c>
      <c r="F19" s="48" t="s">
        <v>531</v>
      </c>
      <c r="G19" s="45" t="s">
        <v>330</v>
      </c>
      <c r="H19" s="82">
        <v>10</v>
      </c>
      <c r="I19" s="49">
        <v>6</v>
      </c>
      <c r="J19" s="49">
        <v>6</v>
      </c>
      <c r="K19" s="49" t="s">
        <v>36</v>
      </c>
      <c r="L19" s="54"/>
      <c r="M19" s="54"/>
      <c r="N19" s="54"/>
      <c r="O19" s="54"/>
      <c r="P19" s="80">
        <v>1</v>
      </c>
      <c r="Q19" s="51">
        <f t="shared" si="0"/>
        <v>3.4</v>
      </c>
      <c r="R19" s="52" t="str">
        <f t="shared" si="3"/>
        <v>F</v>
      </c>
      <c r="S19" s="53" t="str">
        <f t="shared" si="1"/>
        <v>Kém</v>
      </c>
      <c r="T19" s="41" t="str">
        <f t="shared" si="4"/>
        <v/>
      </c>
      <c r="U19" s="41" t="s">
        <v>2213</v>
      </c>
      <c r="V19" s="71"/>
      <c r="W19" s="4"/>
      <c r="X19" s="43" t="str">
        <f t="shared" si="2"/>
        <v>Học lại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532</v>
      </c>
      <c r="D20" s="46" t="s">
        <v>533</v>
      </c>
      <c r="E20" s="47" t="s">
        <v>355</v>
      </c>
      <c r="F20" s="48" t="s">
        <v>534</v>
      </c>
      <c r="G20" s="45" t="s">
        <v>63</v>
      </c>
      <c r="H20" s="82">
        <v>10</v>
      </c>
      <c r="I20" s="49">
        <v>5</v>
      </c>
      <c r="J20" s="49">
        <v>6</v>
      </c>
      <c r="K20" s="49" t="s">
        <v>36</v>
      </c>
      <c r="L20" s="54"/>
      <c r="M20" s="54"/>
      <c r="N20" s="54"/>
      <c r="O20" s="54"/>
      <c r="P20" s="80">
        <v>6</v>
      </c>
      <c r="Q20" s="51">
        <f t="shared" si="0"/>
        <v>6.2</v>
      </c>
      <c r="R20" s="52" t="str">
        <f t="shared" si="3"/>
        <v>C</v>
      </c>
      <c r="S20" s="53" t="str">
        <f t="shared" si="1"/>
        <v>Trung bình</v>
      </c>
      <c r="T20" s="41" t="str">
        <f t="shared" si="4"/>
        <v/>
      </c>
      <c r="U20" s="41" t="s">
        <v>2213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535</v>
      </c>
      <c r="D21" s="46" t="s">
        <v>536</v>
      </c>
      <c r="E21" s="47" t="s">
        <v>122</v>
      </c>
      <c r="F21" s="48" t="s">
        <v>537</v>
      </c>
      <c r="G21" s="45" t="s">
        <v>53</v>
      </c>
      <c r="H21" s="82">
        <v>10</v>
      </c>
      <c r="I21" s="49">
        <v>4</v>
      </c>
      <c r="J21" s="49">
        <v>6</v>
      </c>
      <c r="K21" s="49" t="s">
        <v>36</v>
      </c>
      <c r="L21" s="54"/>
      <c r="M21" s="54"/>
      <c r="N21" s="54"/>
      <c r="O21" s="54"/>
      <c r="P21" s="80">
        <v>7</v>
      </c>
      <c r="Q21" s="51">
        <f t="shared" si="0"/>
        <v>6.6</v>
      </c>
      <c r="R21" s="52" t="str">
        <f t="shared" si="3"/>
        <v>C+</v>
      </c>
      <c r="S21" s="53" t="str">
        <f t="shared" si="1"/>
        <v>Trung bình</v>
      </c>
      <c r="T21" s="41" t="str">
        <f t="shared" si="4"/>
        <v/>
      </c>
      <c r="U21" s="41" t="s">
        <v>2213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538</v>
      </c>
      <c r="D22" s="46" t="s">
        <v>539</v>
      </c>
      <c r="E22" s="47" t="s">
        <v>122</v>
      </c>
      <c r="F22" s="48" t="s">
        <v>540</v>
      </c>
      <c r="G22" s="45" t="s">
        <v>510</v>
      </c>
      <c r="H22" s="82">
        <v>9</v>
      </c>
      <c r="I22" s="49">
        <v>4</v>
      </c>
      <c r="J22" s="49">
        <v>5</v>
      </c>
      <c r="K22" s="49" t="s">
        <v>36</v>
      </c>
      <c r="L22" s="54"/>
      <c r="M22" s="54"/>
      <c r="N22" s="54"/>
      <c r="O22" s="54"/>
      <c r="P22" s="80">
        <v>0</v>
      </c>
      <c r="Q22" s="51">
        <f t="shared" si="0"/>
        <v>2.2000000000000002</v>
      </c>
      <c r="R22" s="52" t="str">
        <f t="shared" si="3"/>
        <v>F</v>
      </c>
      <c r="S22" s="53" t="str">
        <f t="shared" si="1"/>
        <v>Kém</v>
      </c>
      <c r="T22" s="41" t="str">
        <f t="shared" si="4"/>
        <v/>
      </c>
      <c r="U22" s="41" t="s">
        <v>2213</v>
      </c>
      <c r="V22" s="71"/>
      <c r="W22" s="4"/>
      <c r="X22" s="43" t="str">
        <f t="shared" si="2"/>
        <v>Học lại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541</v>
      </c>
      <c r="D23" s="46" t="s">
        <v>346</v>
      </c>
      <c r="E23" s="47" t="s">
        <v>122</v>
      </c>
      <c r="F23" s="48" t="s">
        <v>542</v>
      </c>
      <c r="G23" s="45" t="s">
        <v>344</v>
      </c>
      <c r="H23" s="82">
        <v>5</v>
      </c>
      <c r="I23" s="49">
        <v>0</v>
      </c>
      <c r="J23" s="49">
        <v>5</v>
      </c>
      <c r="K23" s="49" t="s">
        <v>36</v>
      </c>
      <c r="L23" s="54"/>
      <c r="M23" s="54"/>
      <c r="N23" s="54"/>
      <c r="O23" s="54"/>
      <c r="P23" s="80" t="s">
        <v>36</v>
      </c>
      <c r="Q23" s="51">
        <f t="shared" si="0"/>
        <v>1</v>
      </c>
      <c r="R23" s="52" t="str">
        <f t="shared" si="3"/>
        <v>F</v>
      </c>
      <c r="S23" s="53" t="str">
        <f t="shared" si="1"/>
        <v>Kém</v>
      </c>
      <c r="T23" s="41" t="str">
        <f t="shared" si="4"/>
        <v>Không đủ ĐKDT</v>
      </c>
      <c r="U23" s="41" t="s">
        <v>2213</v>
      </c>
      <c r="V23" s="71"/>
      <c r="W23" s="4"/>
      <c r="X23" s="43" t="str">
        <f t="shared" si="2"/>
        <v>Học lại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543</v>
      </c>
      <c r="D24" s="46" t="s">
        <v>92</v>
      </c>
      <c r="E24" s="47" t="s">
        <v>122</v>
      </c>
      <c r="F24" s="48" t="s">
        <v>544</v>
      </c>
      <c r="G24" s="45" t="s">
        <v>380</v>
      </c>
      <c r="H24" s="82">
        <v>2</v>
      </c>
      <c r="I24" s="49">
        <v>2</v>
      </c>
      <c r="J24" s="49">
        <v>5</v>
      </c>
      <c r="K24" s="49" t="s">
        <v>36</v>
      </c>
      <c r="L24" s="54"/>
      <c r="M24" s="54"/>
      <c r="N24" s="54"/>
      <c r="O24" s="54"/>
      <c r="P24" s="80">
        <v>0</v>
      </c>
      <c r="Q24" s="51">
        <f t="shared" si="0"/>
        <v>1.1000000000000001</v>
      </c>
      <c r="R24" s="52" t="str">
        <f t="shared" si="3"/>
        <v>F</v>
      </c>
      <c r="S24" s="53" t="str">
        <f t="shared" si="1"/>
        <v>Kém</v>
      </c>
      <c r="T24" s="41" t="s">
        <v>2222</v>
      </c>
      <c r="U24" s="41" t="s">
        <v>2213</v>
      </c>
      <c r="V24" s="71"/>
      <c r="W24" s="4"/>
      <c r="X24" s="43" t="str">
        <f t="shared" si="2"/>
        <v>Học lại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545</v>
      </c>
      <c r="D25" s="46" t="s">
        <v>92</v>
      </c>
      <c r="E25" s="47" t="s">
        <v>122</v>
      </c>
      <c r="F25" s="48" t="s">
        <v>546</v>
      </c>
      <c r="G25" s="45" t="s">
        <v>344</v>
      </c>
      <c r="H25" s="82">
        <v>0</v>
      </c>
      <c r="I25" s="49">
        <v>0</v>
      </c>
      <c r="J25" s="49">
        <v>0</v>
      </c>
      <c r="K25" s="49" t="s">
        <v>36</v>
      </c>
      <c r="L25" s="54"/>
      <c r="M25" s="54"/>
      <c r="N25" s="54"/>
      <c r="O25" s="54"/>
      <c r="P25" s="80" t="s">
        <v>36</v>
      </c>
      <c r="Q25" s="51">
        <f t="shared" si="0"/>
        <v>0</v>
      </c>
      <c r="R25" s="52" t="str">
        <f t="shared" si="3"/>
        <v>F</v>
      </c>
      <c r="S25" s="53" t="str">
        <f t="shared" si="1"/>
        <v>Kém</v>
      </c>
      <c r="T25" s="41" t="str">
        <f t="shared" si="4"/>
        <v>Không đủ ĐKDT</v>
      </c>
      <c r="U25" s="41" t="s">
        <v>2213</v>
      </c>
      <c r="V25" s="71"/>
      <c r="W25" s="4"/>
      <c r="X25" s="43" t="str">
        <f t="shared" si="2"/>
        <v>Học lại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547</v>
      </c>
      <c r="D26" s="46" t="s">
        <v>548</v>
      </c>
      <c r="E26" s="47" t="s">
        <v>134</v>
      </c>
      <c r="F26" s="48" t="s">
        <v>549</v>
      </c>
      <c r="G26" s="45" t="s">
        <v>380</v>
      </c>
      <c r="H26" s="82">
        <v>0</v>
      </c>
      <c r="I26" s="49">
        <v>0</v>
      </c>
      <c r="J26" s="49">
        <v>0</v>
      </c>
      <c r="K26" s="49" t="s">
        <v>36</v>
      </c>
      <c r="L26" s="54"/>
      <c r="M26" s="54"/>
      <c r="N26" s="54"/>
      <c r="O26" s="54"/>
      <c r="P26" s="80" t="s">
        <v>36</v>
      </c>
      <c r="Q26" s="51">
        <f t="shared" si="0"/>
        <v>0</v>
      </c>
      <c r="R26" s="52" t="str">
        <f t="shared" si="3"/>
        <v>F</v>
      </c>
      <c r="S26" s="53" t="str">
        <f t="shared" si="1"/>
        <v>Kém</v>
      </c>
      <c r="T26" s="41" t="str">
        <f t="shared" si="4"/>
        <v>Không đủ ĐKDT</v>
      </c>
      <c r="U26" s="41" t="s">
        <v>2213</v>
      </c>
      <c r="V26" s="71"/>
      <c r="W26" s="4"/>
      <c r="X26" s="43" t="str">
        <f t="shared" si="2"/>
        <v>Học lại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550</v>
      </c>
      <c r="D27" s="46" t="s">
        <v>246</v>
      </c>
      <c r="E27" s="47" t="s">
        <v>134</v>
      </c>
      <c r="F27" s="48" t="s">
        <v>551</v>
      </c>
      <c r="G27" s="45" t="s">
        <v>124</v>
      </c>
      <c r="H27" s="82">
        <v>10</v>
      </c>
      <c r="I27" s="49">
        <v>5</v>
      </c>
      <c r="J27" s="49">
        <v>7</v>
      </c>
      <c r="K27" s="49" t="s">
        <v>36</v>
      </c>
      <c r="L27" s="54"/>
      <c r="M27" s="54"/>
      <c r="N27" s="54"/>
      <c r="O27" s="54"/>
      <c r="P27" s="80">
        <v>1</v>
      </c>
      <c r="Q27" s="51">
        <f t="shared" si="0"/>
        <v>3.3</v>
      </c>
      <c r="R27" s="52" t="str">
        <f t="shared" si="3"/>
        <v>F</v>
      </c>
      <c r="S27" s="53" t="str">
        <f t="shared" si="1"/>
        <v>Kém</v>
      </c>
      <c r="T27" s="41" t="str">
        <f t="shared" si="4"/>
        <v/>
      </c>
      <c r="U27" s="41" t="s">
        <v>2213</v>
      </c>
      <c r="V27" s="71"/>
      <c r="W27" s="4"/>
      <c r="X27" s="43" t="str">
        <f t="shared" si="2"/>
        <v>Học lại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552</v>
      </c>
      <c r="D28" s="46" t="s">
        <v>246</v>
      </c>
      <c r="E28" s="47" t="s">
        <v>553</v>
      </c>
      <c r="F28" s="48" t="s">
        <v>554</v>
      </c>
      <c r="G28" s="45" t="s">
        <v>344</v>
      </c>
      <c r="H28" s="82">
        <v>0</v>
      </c>
      <c r="I28" s="49">
        <v>0</v>
      </c>
      <c r="J28" s="49">
        <v>0</v>
      </c>
      <c r="K28" s="49" t="s">
        <v>36</v>
      </c>
      <c r="L28" s="54"/>
      <c r="M28" s="54"/>
      <c r="N28" s="54"/>
      <c r="O28" s="54"/>
      <c r="P28" s="80" t="s">
        <v>36</v>
      </c>
      <c r="Q28" s="51">
        <f t="shared" si="0"/>
        <v>0</v>
      </c>
      <c r="R28" s="52" t="str">
        <f t="shared" si="3"/>
        <v>F</v>
      </c>
      <c r="S28" s="53" t="str">
        <f t="shared" si="1"/>
        <v>Kém</v>
      </c>
      <c r="T28" s="41" t="str">
        <f t="shared" si="4"/>
        <v>Không đủ ĐKDT</v>
      </c>
      <c r="U28" s="41" t="s">
        <v>2213</v>
      </c>
      <c r="V28" s="71"/>
      <c r="W28" s="4"/>
      <c r="X28" s="43" t="str">
        <f t="shared" si="2"/>
        <v>Học lại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555</v>
      </c>
      <c r="D29" s="46" t="s">
        <v>320</v>
      </c>
      <c r="E29" s="47" t="s">
        <v>553</v>
      </c>
      <c r="F29" s="48" t="s">
        <v>509</v>
      </c>
      <c r="G29" s="45" t="s">
        <v>81</v>
      </c>
      <c r="H29" s="82">
        <v>8</v>
      </c>
      <c r="I29" s="49">
        <v>0</v>
      </c>
      <c r="J29" s="49">
        <v>0</v>
      </c>
      <c r="K29" s="49" t="s">
        <v>36</v>
      </c>
      <c r="L29" s="54"/>
      <c r="M29" s="54"/>
      <c r="N29" s="54"/>
      <c r="O29" s="54"/>
      <c r="P29" s="80" t="s">
        <v>36</v>
      </c>
      <c r="Q29" s="51">
        <f t="shared" si="0"/>
        <v>0.8</v>
      </c>
      <c r="R29" s="52" t="str">
        <f t="shared" si="3"/>
        <v>F</v>
      </c>
      <c r="S29" s="53" t="str">
        <f t="shared" si="1"/>
        <v>Kém</v>
      </c>
      <c r="T29" s="41" t="str">
        <f t="shared" si="4"/>
        <v>Không đủ ĐKDT</v>
      </c>
      <c r="U29" s="41" t="s">
        <v>2213</v>
      </c>
      <c r="V29" s="71"/>
      <c r="W29" s="4"/>
      <c r="X29" s="43" t="str">
        <f t="shared" si="2"/>
        <v>Học lại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556</v>
      </c>
      <c r="D30" s="46" t="s">
        <v>557</v>
      </c>
      <c r="E30" s="47" t="s">
        <v>145</v>
      </c>
      <c r="F30" s="48" t="s">
        <v>558</v>
      </c>
      <c r="G30" s="45" t="s">
        <v>559</v>
      </c>
      <c r="H30" s="82">
        <v>2</v>
      </c>
      <c r="I30" s="49">
        <v>1</v>
      </c>
      <c r="J30" s="49">
        <v>1</v>
      </c>
      <c r="K30" s="49" t="s">
        <v>36</v>
      </c>
      <c r="L30" s="54"/>
      <c r="M30" s="54"/>
      <c r="N30" s="54"/>
      <c r="O30" s="54"/>
      <c r="P30" s="80">
        <v>0</v>
      </c>
      <c r="Q30" s="51">
        <f t="shared" si="0"/>
        <v>0.5</v>
      </c>
      <c r="R30" s="52" t="str">
        <f t="shared" si="3"/>
        <v>F</v>
      </c>
      <c r="S30" s="53" t="str">
        <f t="shared" si="1"/>
        <v>Kém</v>
      </c>
      <c r="T30" s="41" t="str">
        <f t="shared" si="4"/>
        <v/>
      </c>
      <c r="U30" s="41" t="s">
        <v>2213</v>
      </c>
      <c r="V30" s="71"/>
      <c r="W30" s="4"/>
      <c r="X30" s="43" t="str">
        <f t="shared" si="2"/>
        <v>Học lại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560</v>
      </c>
      <c r="D31" s="46" t="s">
        <v>561</v>
      </c>
      <c r="E31" s="47" t="s">
        <v>145</v>
      </c>
      <c r="F31" s="48" t="s">
        <v>527</v>
      </c>
      <c r="G31" s="45" t="s">
        <v>330</v>
      </c>
      <c r="H31" s="82">
        <v>5</v>
      </c>
      <c r="I31" s="49">
        <v>2</v>
      </c>
      <c r="J31" s="49">
        <v>5</v>
      </c>
      <c r="K31" s="49" t="s">
        <v>36</v>
      </c>
      <c r="L31" s="54"/>
      <c r="M31" s="54"/>
      <c r="N31" s="54"/>
      <c r="O31" s="54"/>
      <c r="P31" s="80">
        <v>3</v>
      </c>
      <c r="Q31" s="51">
        <f t="shared" si="0"/>
        <v>3.2</v>
      </c>
      <c r="R31" s="52" t="str">
        <f t="shared" si="3"/>
        <v>F</v>
      </c>
      <c r="S31" s="53" t="str">
        <f t="shared" si="1"/>
        <v>Kém</v>
      </c>
      <c r="T31" s="41" t="str">
        <f t="shared" si="4"/>
        <v/>
      </c>
      <c r="U31" s="41" t="s">
        <v>2213</v>
      </c>
      <c r="V31" s="71"/>
      <c r="W31" s="4"/>
      <c r="X31" s="43" t="str">
        <f t="shared" si="2"/>
        <v>Học lại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562</v>
      </c>
      <c r="D32" s="46" t="s">
        <v>563</v>
      </c>
      <c r="E32" s="47" t="s">
        <v>564</v>
      </c>
      <c r="F32" s="48" t="s">
        <v>565</v>
      </c>
      <c r="G32" s="45" t="s">
        <v>63</v>
      </c>
      <c r="H32" s="82">
        <v>0</v>
      </c>
      <c r="I32" s="49">
        <v>0</v>
      </c>
      <c r="J32" s="49">
        <v>0</v>
      </c>
      <c r="K32" s="49" t="s">
        <v>36</v>
      </c>
      <c r="L32" s="54"/>
      <c r="M32" s="54"/>
      <c r="N32" s="54"/>
      <c r="O32" s="54"/>
      <c r="P32" s="80" t="s">
        <v>36</v>
      </c>
      <c r="Q32" s="51">
        <f t="shared" si="0"/>
        <v>0</v>
      </c>
      <c r="R32" s="52" t="str">
        <f t="shared" si="3"/>
        <v>F</v>
      </c>
      <c r="S32" s="53" t="str">
        <f t="shared" si="1"/>
        <v>Kém</v>
      </c>
      <c r="T32" s="41" t="str">
        <f t="shared" si="4"/>
        <v>Không đủ ĐKDT</v>
      </c>
      <c r="U32" s="41" t="s">
        <v>2213</v>
      </c>
      <c r="V32" s="71"/>
      <c r="W32" s="4"/>
      <c r="X32" s="43" t="str">
        <f t="shared" si="2"/>
        <v>Học lại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566</v>
      </c>
      <c r="D33" s="46" t="s">
        <v>114</v>
      </c>
      <c r="E33" s="47" t="s">
        <v>564</v>
      </c>
      <c r="F33" s="48" t="s">
        <v>567</v>
      </c>
      <c r="G33" s="45" t="s">
        <v>510</v>
      </c>
      <c r="H33" s="82">
        <v>10</v>
      </c>
      <c r="I33" s="49">
        <v>4</v>
      </c>
      <c r="J33" s="49">
        <v>5</v>
      </c>
      <c r="K33" s="49" t="s">
        <v>36</v>
      </c>
      <c r="L33" s="54"/>
      <c r="M33" s="54"/>
      <c r="N33" s="54"/>
      <c r="O33" s="54"/>
      <c r="P33" s="80">
        <v>0</v>
      </c>
      <c r="Q33" s="51">
        <f t="shared" si="0"/>
        <v>2.2999999999999998</v>
      </c>
      <c r="R33" s="52" t="str">
        <f t="shared" si="3"/>
        <v>F</v>
      </c>
      <c r="S33" s="53" t="str">
        <f t="shared" si="1"/>
        <v>Kém</v>
      </c>
      <c r="T33" s="41" t="str">
        <f t="shared" si="4"/>
        <v/>
      </c>
      <c r="U33" s="41" t="s">
        <v>2213</v>
      </c>
      <c r="V33" s="71"/>
      <c r="W33" s="4"/>
      <c r="X33" s="43" t="str">
        <f t="shared" si="2"/>
        <v>Học lại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568</v>
      </c>
      <c r="D34" s="46" t="s">
        <v>569</v>
      </c>
      <c r="E34" s="47" t="s">
        <v>157</v>
      </c>
      <c r="F34" s="48" t="s">
        <v>570</v>
      </c>
      <c r="G34" s="45" t="s">
        <v>72</v>
      </c>
      <c r="H34" s="82">
        <v>10</v>
      </c>
      <c r="I34" s="49">
        <v>6</v>
      </c>
      <c r="J34" s="49">
        <v>6</v>
      </c>
      <c r="K34" s="49" t="s">
        <v>36</v>
      </c>
      <c r="L34" s="54"/>
      <c r="M34" s="54"/>
      <c r="N34" s="54"/>
      <c r="O34" s="54"/>
      <c r="P34" s="80">
        <v>5</v>
      </c>
      <c r="Q34" s="51">
        <f t="shared" si="0"/>
        <v>5.8</v>
      </c>
      <c r="R34" s="52" t="str">
        <f t="shared" si="3"/>
        <v>C</v>
      </c>
      <c r="S34" s="53" t="str">
        <f t="shared" si="1"/>
        <v>Trung bình</v>
      </c>
      <c r="T34" s="41" t="str">
        <f t="shared" si="4"/>
        <v/>
      </c>
      <c r="U34" s="41" t="s">
        <v>2213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571</v>
      </c>
      <c r="D35" s="46" t="s">
        <v>78</v>
      </c>
      <c r="E35" s="47" t="s">
        <v>572</v>
      </c>
      <c r="F35" s="48" t="s">
        <v>573</v>
      </c>
      <c r="G35" s="45" t="s">
        <v>330</v>
      </c>
      <c r="H35" s="82">
        <v>10</v>
      </c>
      <c r="I35" s="49">
        <v>5</v>
      </c>
      <c r="J35" s="49">
        <v>7</v>
      </c>
      <c r="K35" s="49" t="s">
        <v>36</v>
      </c>
      <c r="L35" s="54"/>
      <c r="M35" s="54"/>
      <c r="N35" s="54"/>
      <c r="O35" s="54"/>
      <c r="P35" s="80">
        <v>6</v>
      </c>
      <c r="Q35" s="51">
        <f t="shared" si="0"/>
        <v>6.3</v>
      </c>
      <c r="R35" s="52" t="str">
        <f t="shared" si="3"/>
        <v>C</v>
      </c>
      <c r="S35" s="53" t="str">
        <f t="shared" si="1"/>
        <v>Trung bình</v>
      </c>
      <c r="T35" s="41" t="str">
        <f t="shared" si="4"/>
        <v/>
      </c>
      <c r="U35" s="41" t="s">
        <v>2213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574</v>
      </c>
      <c r="D36" s="46" t="s">
        <v>476</v>
      </c>
      <c r="E36" s="47" t="s">
        <v>161</v>
      </c>
      <c r="F36" s="48" t="s">
        <v>575</v>
      </c>
      <c r="G36" s="45" t="s">
        <v>90</v>
      </c>
      <c r="H36" s="82">
        <v>0</v>
      </c>
      <c r="I36" s="49">
        <v>0</v>
      </c>
      <c r="J36" s="49">
        <v>0</v>
      </c>
      <c r="K36" s="49" t="s">
        <v>36</v>
      </c>
      <c r="L36" s="54"/>
      <c r="M36" s="54"/>
      <c r="N36" s="54"/>
      <c r="O36" s="54"/>
      <c r="P36" s="80" t="s">
        <v>36</v>
      </c>
      <c r="Q36" s="51">
        <f t="shared" si="0"/>
        <v>0</v>
      </c>
      <c r="R36" s="52" t="str">
        <f t="shared" si="3"/>
        <v>F</v>
      </c>
      <c r="S36" s="53" t="str">
        <f t="shared" si="1"/>
        <v>Kém</v>
      </c>
      <c r="T36" s="41" t="str">
        <f t="shared" si="4"/>
        <v>Không đủ ĐKDT</v>
      </c>
      <c r="U36" s="41" t="s">
        <v>2213</v>
      </c>
      <c r="V36" s="71"/>
      <c r="W36" s="4"/>
      <c r="X36" s="43" t="str">
        <f t="shared" si="2"/>
        <v>Học lại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576</v>
      </c>
      <c r="D37" s="46" t="s">
        <v>265</v>
      </c>
      <c r="E37" s="47" t="s">
        <v>174</v>
      </c>
      <c r="F37" s="48" t="s">
        <v>577</v>
      </c>
      <c r="G37" s="45" t="s">
        <v>185</v>
      </c>
      <c r="H37" s="82">
        <v>0</v>
      </c>
      <c r="I37" s="49">
        <v>0</v>
      </c>
      <c r="J37" s="49">
        <v>0</v>
      </c>
      <c r="K37" s="49" t="s">
        <v>36</v>
      </c>
      <c r="L37" s="54"/>
      <c r="M37" s="54"/>
      <c r="N37" s="54"/>
      <c r="O37" s="54"/>
      <c r="P37" s="80" t="s">
        <v>36</v>
      </c>
      <c r="Q37" s="51">
        <f t="shared" si="0"/>
        <v>0</v>
      </c>
      <c r="R37" s="52" t="str">
        <f t="shared" si="3"/>
        <v>F</v>
      </c>
      <c r="S37" s="53" t="str">
        <f t="shared" si="1"/>
        <v>Kém</v>
      </c>
      <c r="T37" s="41" t="str">
        <f t="shared" si="4"/>
        <v>Không đủ ĐKDT</v>
      </c>
      <c r="U37" s="41" t="s">
        <v>2213</v>
      </c>
      <c r="V37" s="71"/>
      <c r="W37" s="4"/>
      <c r="X37" s="43" t="str">
        <f t="shared" si="2"/>
        <v>Học lại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578</v>
      </c>
      <c r="D38" s="46" t="s">
        <v>265</v>
      </c>
      <c r="E38" s="47" t="s">
        <v>174</v>
      </c>
      <c r="F38" s="48" t="s">
        <v>579</v>
      </c>
      <c r="G38" s="45" t="s">
        <v>72</v>
      </c>
      <c r="H38" s="82">
        <v>5</v>
      </c>
      <c r="I38" s="49">
        <v>3</v>
      </c>
      <c r="J38" s="49">
        <v>5</v>
      </c>
      <c r="K38" s="49" t="s">
        <v>36</v>
      </c>
      <c r="L38" s="54"/>
      <c r="M38" s="54"/>
      <c r="N38" s="54"/>
      <c r="O38" s="54"/>
      <c r="P38" s="80">
        <v>1</v>
      </c>
      <c r="Q38" s="51">
        <f t="shared" si="0"/>
        <v>2.2000000000000002</v>
      </c>
      <c r="R38" s="52" t="str">
        <f t="shared" si="3"/>
        <v>F</v>
      </c>
      <c r="S38" s="53" t="str">
        <f t="shared" si="1"/>
        <v>Kém</v>
      </c>
      <c r="T38" s="41" t="str">
        <f t="shared" si="4"/>
        <v/>
      </c>
      <c r="U38" s="41" t="s">
        <v>2213</v>
      </c>
      <c r="V38" s="71"/>
      <c r="W38" s="4"/>
      <c r="X38" s="43" t="str">
        <f t="shared" si="2"/>
        <v>Học lại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580</v>
      </c>
      <c r="D39" s="46" t="s">
        <v>581</v>
      </c>
      <c r="E39" s="47" t="s">
        <v>582</v>
      </c>
      <c r="F39" s="48" t="s">
        <v>583</v>
      </c>
      <c r="G39" s="45" t="s">
        <v>136</v>
      </c>
      <c r="H39" s="82">
        <v>5</v>
      </c>
      <c r="I39" s="49">
        <v>3</v>
      </c>
      <c r="J39" s="49">
        <v>4</v>
      </c>
      <c r="K39" s="49" t="s">
        <v>36</v>
      </c>
      <c r="L39" s="54"/>
      <c r="M39" s="54"/>
      <c r="N39" s="54"/>
      <c r="O39" s="54"/>
      <c r="P39" s="80">
        <v>1</v>
      </c>
      <c r="Q39" s="51">
        <f t="shared" si="0"/>
        <v>2.1</v>
      </c>
      <c r="R39" s="52" t="str">
        <f t="shared" si="3"/>
        <v>F</v>
      </c>
      <c r="S39" s="53" t="str">
        <f t="shared" si="1"/>
        <v>Kém</v>
      </c>
      <c r="T39" s="41" t="str">
        <f t="shared" si="4"/>
        <v/>
      </c>
      <c r="U39" s="41" t="s">
        <v>2213</v>
      </c>
      <c r="V39" s="71"/>
      <c r="W39" s="4"/>
      <c r="X39" s="43" t="str">
        <f t="shared" si="2"/>
        <v>Học lại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584</v>
      </c>
      <c r="D40" s="46" t="s">
        <v>88</v>
      </c>
      <c r="E40" s="47" t="s">
        <v>585</v>
      </c>
      <c r="F40" s="48" t="s">
        <v>586</v>
      </c>
      <c r="G40" s="45" t="s">
        <v>587</v>
      </c>
      <c r="H40" s="82">
        <v>9</v>
      </c>
      <c r="I40" s="49">
        <v>2</v>
      </c>
      <c r="J40" s="49">
        <v>4</v>
      </c>
      <c r="K40" s="49" t="s">
        <v>36</v>
      </c>
      <c r="L40" s="54"/>
      <c r="M40" s="54"/>
      <c r="N40" s="54"/>
      <c r="O40" s="54"/>
      <c r="P40" s="80">
        <v>3</v>
      </c>
      <c r="Q40" s="51">
        <f t="shared" si="0"/>
        <v>3.5</v>
      </c>
      <c r="R40" s="52" t="str">
        <f t="shared" si="3"/>
        <v>F</v>
      </c>
      <c r="S40" s="53" t="str">
        <f t="shared" si="1"/>
        <v>Kém</v>
      </c>
      <c r="T40" s="41" t="str">
        <f t="shared" si="4"/>
        <v/>
      </c>
      <c r="U40" s="41" t="s">
        <v>2213</v>
      </c>
      <c r="V40" s="71"/>
      <c r="W40" s="4"/>
      <c r="X40" s="43" t="str">
        <f t="shared" si="2"/>
        <v>Học lại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588</v>
      </c>
      <c r="D41" s="46" t="s">
        <v>78</v>
      </c>
      <c r="E41" s="47" t="s">
        <v>589</v>
      </c>
      <c r="F41" s="48" t="s">
        <v>590</v>
      </c>
      <c r="G41" s="45" t="s">
        <v>330</v>
      </c>
      <c r="H41" s="82">
        <v>10</v>
      </c>
      <c r="I41" s="49">
        <v>6</v>
      </c>
      <c r="J41" s="49">
        <v>7</v>
      </c>
      <c r="K41" s="49" t="s">
        <v>36</v>
      </c>
      <c r="L41" s="54"/>
      <c r="M41" s="54"/>
      <c r="N41" s="54"/>
      <c r="O41" s="54"/>
      <c r="P41" s="80">
        <v>5</v>
      </c>
      <c r="Q41" s="51">
        <f t="shared" si="0"/>
        <v>5.9</v>
      </c>
      <c r="R41" s="52" t="str">
        <f t="shared" si="3"/>
        <v>C</v>
      </c>
      <c r="S41" s="53" t="str">
        <f t="shared" si="1"/>
        <v>Trung bình</v>
      </c>
      <c r="T41" s="41" t="str">
        <f t="shared" si="4"/>
        <v/>
      </c>
      <c r="U41" s="41" t="s">
        <v>2213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591</v>
      </c>
      <c r="D42" s="46" t="s">
        <v>592</v>
      </c>
      <c r="E42" s="47" t="s">
        <v>593</v>
      </c>
      <c r="F42" s="48" t="s">
        <v>594</v>
      </c>
      <c r="G42" s="45" t="s">
        <v>81</v>
      </c>
      <c r="H42" s="82">
        <v>10</v>
      </c>
      <c r="I42" s="49">
        <v>5</v>
      </c>
      <c r="J42" s="49">
        <v>7</v>
      </c>
      <c r="K42" s="49" t="s">
        <v>36</v>
      </c>
      <c r="L42" s="54"/>
      <c r="M42" s="54"/>
      <c r="N42" s="54"/>
      <c r="O42" s="54"/>
      <c r="P42" s="80">
        <v>0</v>
      </c>
      <c r="Q42" s="51">
        <f t="shared" si="0"/>
        <v>2.7</v>
      </c>
      <c r="R42" s="52" t="str">
        <f t="shared" si="3"/>
        <v>F</v>
      </c>
      <c r="S42" s="53" t="str">
        <f t="shared" si="1"/>
        <v>Kém</v>
      </c>
      <c r="T42" s="41" t="str">
        <f t="shared" si="4"/>
        <v/>
      </c>
      <c r="U42" s="41" t="s">
        <v>2213</v>
      </c>
      <c r="V42" s="71"/>
      <c r="W42" s="4"/>
      <c r="X42" s="43" t="str">
        <f t="shared" si="2"/>
        <v>Học lại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595</v>
      </c>
      <c r="D43" s="46" t="s">
        <v>55</v>
      </c>
      <c r="E43" s="47" t="s">
        <v>596</v>
      </c>
      <c r="F43" s="48" t="s">
        <v>597</v>
      </c>
      <c r="G43" s="45" t="s">
        <v>300</v>
      </c>
      <c r="H43" s="82">
        <v>10</v>
      </c>
      <c r="I43" s="49">
        <v>2</v>
      </c>
      <c r="J43" s="49">
        <v>5</v>
      </c>
      <c r="K43" s="49" t="s">
        <v>36</v>
      </c>
      <c r="L43" s="54"/>
      <c r="M43" s="54"/>
      <c r="N43" s="54"/>
      <c r="O43" s="54"/>
      <c r="P43" s="80">
        <v>1</v>
      </c>
      <c r="Q43" s="51">
        <f t="shared" si="0"/>
        <v>2.5</v>
      </c>
      <c r="R43" s="52" t="str">
        <f t="shared" si="3"/>
        <v>F</v>
      </c>
      <c r="S43" s="53" t="str">
        <f t="shared" si="1"/>
        <v>Kém</v>
      </c>
      <c r="T43" s="41" t="str">
        <f t="shared" si="4"/>
        <v/>
      </c>
      <c r="U43" s="41" t="s">
        <v>2213</v>
      </c>
      <c r="V43" s="71"/>
      <c r="W43" s="4"/>
      <c r="X43" s="43" t="str">
        <f t="shared" si="2"/>
        <v>Học lại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598</v>
      </c>
      <c r="D44" s="46" t="s">
        <v>599</v>
      </c>
      <c r="E44" s="47" t="s">
        <v>600</v>
      </c>
      <c r="F44" s="48" t="s">
        <v>379</v>
      </c>
      <c r="G44" s="45" t="s">
        <v>510</v>
      </c>
      <c r="H44" s="82">
        <v>10</v>
      </c>
      <c r="I44" s="49">
        <v>4</v>
      </c>
      <c r="J44" s="49">
        <v>5</v>
      </c>
      <c r="K44" s="49" t="s">
        <v>36</v>
      </c>
      <c r="L44" s="54"/>
      <c r="M44" s="54"/>
      <c r="N44" s="54"/>
      <c r="O44" s="54"/>
      <c r="P44" s="80">
        <v>0</v>
      </c>
      <c r="Q44" s="51">
        <f t="shared" si="0"/>
        <v>2.2999999999999998</v>
      </c>
      <c r="R44" s="52" t="str">
        <f t="shared" si="3"/>
        <v>F</v>
      </c>
      <c r="S44" s="53" t="str">
        <f t="shared" si="1"/>
        <v>Kém</v>
      </c>
      <c r="T44" s="41" t="str">
        <f t="shared" si="4"/>
        <v/>
      </c>
      <c r="U44" s="41" t="s">
        <v>2213</v>
      </c>
      <c r="V44" s="71"/>
      <c r="W44" s="4"/>
      <c r="X44" s="43" t="str">
        <f t="shared" si="2"/>
        <v>Học lại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601</v>
      </c>
      <c r="D45" s="46" t="s">
        <v>602</v>
      </c>
      <c r="E45" s="47" t="s">
        <v>181</v>
      </c>
      <c r="F45" s="48" t="s">
        <v>222</v>
      </c>
      <c r="G45" s="45" t="s">
        <v>330</v>
      </c>
      <c r="H45" s="82">
        <v>8</v>
      </c>
      <c r="I45" s="49">
        <v>3</v>
      </c>
      <c r="J45" s="49">
        <v>4</v>
      </c>
      <c r="K45" s="49" t="s">
        <v>36</v>
      </c>
      <c r="L45" s="54"/>
      <c r="M45" s="54"/>
      <c r="N45" s="54"/>
      <c r="O45" s="54"/>
      <c r="P45" s="80">
        <v>1</v>
      </c>
      <c r="Q45" s="51">
        <f t="shared" si="0"/>
        <v>2.4</v>
      </c>
      <c r="R45" s="52" t="str">
        <f t="shared" si="3"/>
        <v>F</v>
      </c>
      <c r="S45" s="53" t="str">
        <f t="shared" si="1"/>
        <v>Kém</v>
      </c>
      <c r="T45" s="41" t="str">
        <f t="shared" si="4"/>
        <v/>
      </c>
      <c r="U45" s="41" t="s">
        <v>2213</v>
      </c>
      <c r="V45" s="71"/>
      <c r="W45" s="4"/>
      <c r="X45" s="43" t="str">
        <f t="shared" si="2"/>
        <v>Học lại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603</v>
      </c>
      <c r="D46" s="46" t="s">
        <v>150</v>
      </c>
      <c r="E46" s="47" t="s">
        <v>181</v>
      </c>
      <c r="F46" s="48" t="s">
        <v>604</v>
      </c>
      <c r="G46" s="45" t="s">
        <v>58</v>
      </c>
      <c r="H46" s="82">
        <v>10</v>
      </c>
      <c r="I46" s="49">
        <v>10</v>
      </c>
      <c r="J46" s="49">
        <v>10</v>
      </c>
      <c r="K46" s="49" t="s">
        <v>36</v>
      </c>
      <c r="L46" s="54"/>
      <c r="M46" s="54"/>
      <c r="N46" s="54"/>
      <c r="O46" s="54"/>
      <c r="P46" s="80">
        <v>10</v>
      </c>
      <c r="Q46" s="51">
        <f t="shared" si="0"/>
        <v>10</v>
      </c>
      <c r="R46" s="52" t="str">
        <f t="shared" si="3"/>
        <v>A+</v>
      </c>
      <c r="S46" s="53" t="str">
        <f t="shared" si="1"/>
        <v>Giỏi</v>
      </c>
      <c r="T46" s="41" t="str">
        <f t="shared" si="4"/>
        <v/>
      </c>
      <c r="U46" s="41" t="s">
        <v>2213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605</v>
      </c>
      <c r="D47" s="46" t="s">
        <v>606</v>
      </c>
      <c r="E47" s="47" t="s">
        <v>607</v>
      </c>
      <c r="F47" s="48" t="s">
        <v>421</v>
      </c>
      <c r="G47" s="45" t="s">
        <v>90</v>
      </c>
      <c r="H47" s="82">
        <v>10</v>
      </c>
      <c r="I47" s="49">
        <v>5</v>
      </c>
      <c r="J47" s="49">
        <v>6</v>
      </c>
      <c r="K47" s="49" t="s">
        <v>36</v>
      </c>
      <c r="L47" s="54"/>
      <c r="M47" s="54"/>
      <c r="N47" s="54"/>
      <c r="O47" s="54"/>
      <c r="P47" s="80">
        <v>5</v>
      </c>
      <c r="Q47" s="51">
        <f t="shared" si="0"/>
        <v>5.6</v>
      </c>
      <c r="R47" s="52" t="str">
        <f t="shared" si="3"/>
        <v>C</v>
      </c>
      <c r="S47" s="53" t="str">
        <f t="shared" si="1"/>
        <v>Trung bình</v>
      </c>
      <c r="T47" s="41" t="str">
        <f t="shared" si="4"/>
        <v/>
      </c>
      <c r="U47" s="41" t="s">
        <v>2213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608</v>
      </c>
      <c r="D48" s="46" t="s">
        <v>609</v>
      </c>
      <c r="E48" s="47" t="s">
        <v>610</v>
      </c>
      <c r="F48" s="48" t="s">
        <v>240</v>
      </c>
      <c r="G48" s="45" t="s">
        <v>124</v>
      </c>
      <c r="H48" s="82">
        <v>7</v>
      </c>
      <c r="I48" s="49">
        <v>0</v>
      </c>
      <c r="J48" s="49">
        <v>5</v>
      </c>
      <c r="K48" s="49" t="s">
        <v>36</v>
      </c>
      <c r="L48" s="54"/>
      <c r="M48" s="54"/>
      <c r="N48" s="54"/>
      <c r="O48" s="54"/>
      <c r="P48" s="80" t="s">
        <v>36</v>
      </c>
      <c r="Q48" s="51">
        <f t="shared" si="0"/>
        <v>1.2</v>
      </c>
      <c r="R48" s="52" t="str">
        <f t="shared" si="3"/>
        <v>F</v>
      </c>
      <c r="S48" s="53" t="str">
        <f t="shared" si="1"/>
        <v>Kém</v>
      </c>
      <c r="T48" s="41" t="str">
        <f t="shared" si="4"/>
        <v>Không đủ ĐKDT</v>
      </c>
      <c r="U48" s="41" t="s">
        <v>2213</v>
      </c>
      <c r="V48" s="71"/>
      <c r="W48" s="4"/>
      <c r="X48" s="43" t="str">
        <f t="shared" si="2"/>
        <v>Học lại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611</v>
      </c>
      <c r="D49" s="46" t="s">
        <v>92</v>
      </c>
      <c r="E49" s="47" t="s">
        <v>213</v>
      </c>
      <c r="F49" s="48" t="s">
        <v>612</v>
      </c>
      <c r="G49" s="45" t="s">
        <v>86</v>
      </c>
      <c r="H49" s="82">
        <v>10</v>
      </c>
      <c r="I49" s="49">
        <v>8</v>
      </c>
      <c r="J49" s="49">
        <v>8</v>
      </c>
      <c r="K49" s="49" t="s">
        <v>36</v>
      </c>
      <c r="L49" s="54"/>
      <c r="M49" s="54"/>
      <c r="N49" s="54"/>
      <c r="O49" s="54"/>
      <c r="P49" s="80">
        <v>6</v>
      </c>
      <c r="Q49" s="51">
        <f t="shared" si="0"/>
        <v>7</v>
      </c>
      <c r="R49" s="52" t="str">
        <f t="shared" si="3"/>
        <v>B</v>
      </c>
      <c r="S49" s="53" t="str">
        <f t="shared" si="1"/>
        <v>Khá</v>
      </c>
      <c r="T49" s="41" t="str">
        <f t="shared" si="4"/>
        <v/>
      </c>
      <c r="U49" s="41" t="s">
        <v>2213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613</v>
      </c>
      <c r="D50" s="46" t="s">
        <v>118</v>
      </c>
      <c r="E50" s="47" t="s">
        <v>614</v>
      </c>
      <c r="F50" s="48" t="s">
        <v>615</v>
      </c>
      <c r="G50" s="45" t="s">
        <v>616</v>
      </c>
      <c r="H50" s="82">
        <v>8</v>
      </c>
      <c r="I50" s="49">
        <v>0</v>
      </c>
      <c r="J50" s="49">
        <v>5</v>
      </c>
      <c r="K50" s="49" t="s">
        <v>36</v>
      </c>
      <c r="L50" s="54"/>
      <c r="M50" s="54"/>
      <c r="N50" s="54"/>
      <c r="O50" s="54"/>
      <c r="P50" s="80" t="s">
        <v>36</v>
      </c>
      <c r="Q50" s="51">
        <f t="shared" si="0"/>
        <v>1.3</v>
      </c>
      <c r="R50" s="52" t="str">
        <f t="shared" si="3"/>
        <v>F</v>
      </c>
      <c r="S50" s="53" t="str">
        <f t="shared" si="1"/>
        <v>Kém</v>
      </c>
      <c r="T50" s="41" t="str">
        <f t="shared" si="4"/>
        <v>Không đủ ĐKDT</v>
      </c>
      <c r="U50" s="41" t="s">
        <v>2213</v>
      </c>
      <c r="V50" s="71"/>
      <c r="W50" s="4"/>
      <c r="X50" s="43" t="str">
        <f t="shared" si="2"/>
        <v>Học lại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617</v>
      </c>
      <c r="D51" s="46" t="s">
        <v>592</v>
      </c>
      <c r="E51" s="47" t="s">
        <v>436</v>
      </c>
      <c r="F51" s="48" t="s">
        <v>618</v>
      </c>
      <c r="G51" s="45" t="s">
        <v>619</v>
      </c>
      <c r="H51" s="82">
        <v>0</v>
      </c>
      <c r="I51" s="49">
        <v>0</v>
      </c>
      <c r="J51" s="49">
        <v>0</v>
      </c>
      <c r="K51" s="49" t="s">
        <v>36</v>
      </c>
      <c r="L51" s="54"/>
      <c r="M51" s="54"/>
      <c r="N51" s="54"/>
      <c r="O51" s="54"/>
      <c r="P51" s="80" t="s">
        <v>36</v>
      </c>
      <c r="Q51" s="51">
        <f t="shared" si="0"/>
        <v>0</v>
      </c>
      <c r="R51" s="52" t="str">
        <f t="shared" si="3"/>
        <v>F</v>
      </c>
      <c r="S51" s="53" t="str">
        <f t="shared" si="1"/>
        <v>Kém</v>
      </c>
      <c r="T51" s="41" t="str">
        <f t="shared" si="4"/>
        <v>Không đủ ĐKDT</v>
      </c>
      <c r="U51" s="41" t="s">
        <v>2213</v>
      </c>
      <c r="V51" s="71"/>
      <c r="W51" s="4"/>
      <c r="X51" s="43" t="str">
        <f t="shared" si="2"/>
        <v>Học lại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620</v>
      </c>
      <c r="D52" s="46" t="s">
        <v>621</v>
      </c>
      <c r="E52" s="47" t="s">
        <v>622</v>
      </c>
      <c r="F52" s="48" t="s">
        <v>623</v>
      </c>
      <c r="G52" s="45" t="s">
        <v>131</v>
      </c>
      <c r="H52" s="82">
        <v>10</v>
      </c>
      <c r="I52" s="49">
        <v>5</v>
      </c>
      <c r="J52" s="49">
        <v>5</v>
      </c>
      <c r="K52" s="49" t="s">
        <v>36</v>
      </c>
      <c r="L52" s="54"/>
      <c r="M52" s="54"/>
      <c r="N52" s="54"/>
      <c r="O52" s="54"/>
      <c r="P52" s="80">
        <v>3</v>
      </c>
      <c r="Q52" s="51">
        <f t="shared" si="0"/>
        <v>4.3</v>
      </c>
      <c r="R52" s="52" t="str">
        <f t="shared" si="3"/>
        <v>D</v>
      </c>
      <c r="S52" s="53" t="str">
        <f t="shared" si="1"/>
        <v>Trung bình yếu</v>
      </c>
      <c r="T52" s="41" t="str">
        <f t="shared" si="4"/>
        <v/>
      </c>
      <c r="U52" s="41" t="s">
        <v>2213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624</v>
      </c>
      <c r="D53" s="46" t="s">
        <v>625</v>
      </c>
      <c r="E53" s="47" t="s">
        <v>232</v>
      </c>
      <c r="F53" s="48" t="s">
        <v>626</v>
      </c>
      <c r="G53" s="45" t="s">
        <v>107</v>
      </c>
      <c r="H53" s="82">
        <v>7</v>
      </c>
      <c r="I53" s="49">
        <v>3</v>
      </c>
      <c r="J53" s="49">
        <v>5</v>
      </c>
      <c r="K53" s="49" t="s">
        <v>36</v>
      </c>
      <c r="L53" s="54"/>
      <c r="M53" s="54"/>
      <c r="N53" s="54"/>
      <c r="O53" s="54"/>
      <c r="P53" s="80">
        <v>4</v>
      </c>
      <c r="Q53" s="51">
        <f t="shared" si="0"/>
        <v>4.2</v>
      </c>
      <c r="R53" s="52" t="str">
        <f t="shared" si="3"/>
        <v>D</v>
      </c>
      <c r="S53" s="53" t="str">
        <f t="shared" si="1"/>
        <v>Trung bình yếu</v>
      </c>
      <c r="T53" s="41" t="str">
        <f t="shared" si="4"/>
        <v/>
      </c>
      <c r="U53" s="41" t="s">
        <v>2213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627</v>
      </c>
      <c r="D54" s="46" t="s">
        <v>396</v>
      </c>
      <c r="E54" s="47" t="s">
        <v>232</v>
      </c>
      <c r="F54" s="48" t="s">
        <v>628</v>
      </c>
      <c r="G54" s="45" t="s">
        <v>313</v>
      </c>
      <c r="H54" s="82">
        <v>0</v>
      </c>
      <c r="I54" s="49">
        <v>0</v>
      </c>
      <c r="J54" s="49">
        <v>0</v>
      </c>
      <c r="K54" s="49" t="s">
        <v>36</v>
      </c>
      <c r="L54" s="54"/>
      <c r="M54" s="54"/>
      <c r="N54" s="54"/>
      <c r="O54" s="54"/>
      <c r="P54" s="80" t="s">
        <v>36</v>
      </c>
      <c r="Q54" s="51">
        <f t="shared" si="0"/>
        <v>0</v>
      </c>
      <c r="R54" s="52" t="str">
        <f t="shared" si="3"/>
        <v>F</v>
      </c>
      <c r="S54" s="53" t="str">
        <f t="shared" si="1"/>
        <v>Kém</v>
      </c>
      <c r="T54" s="41" t="str">
        <f t="shared" si="4"/>
        <v>Không đủ ĐKDT</v>
      </c>
      <c r="U54" s="41" t="s">
        <v>2213</v>
      </c>
      <c r="V54" s="71"/>
      <c r="W54" s="4"/>
      <c r="X54" s="43" t="str">
        <f t="shared" si="2"/>
        <v>Học lại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629</v>
      </c>
      <c r="D55" s="46" t="s">
        <v>630</v>
      </c>
      <c r="E55" s="47" t="s">
        <v>631</v>
      </c>
      <c r="F55" s="48" t="s">
        <v>632</v>
      </c>
      <c r="G55" s="45" t="s">
        <v>124</v>
      </c>
      <c r="H55" s="82">
        <v>0</v>
      </c>
      <c r="I55" s="49">
        <v>0</v>
      </c>
      <c r="J55" s="49">
        <v>0</v>
      </c>
      <c r="K55" s="49" t="s">
        <v>36</v>
      </c>
      <c r="L55" s="54"/>
      <c r="M55" s="54"/>
      <c r="N55" s="54"/>
      <c r="O55" s="54"/>
      <c r="P55" s="80" t="s">
        <v>36</v>
      </c>
      <c r="Q55" s="51">
        <f t="shared" si="0"/>
        <v>0</v>
      </c>
      <c r="R55" s="52" t="str">
        <f t="shared" si="3"/>
        <v>F</v>
      </c>
      <c r="S55" s="53" t="str">
        <f t="shared" si="1"/>
        <v>Kém</v>
      </c>
      <c r="T55" s="41" t="str">
        <f t="shared" si="4"/>
        <v>Không đủ ĐKDT</v>
      </c>
      <c r="U55" s="41" t="s">
        <v>2213</v>
      </c>
      <c r="V55" s="71"/>
      <c r="W55" s="4"/>
      <c r="X55" s="43" t="str">
        <f t="shared" si="2"/>
        <v>Học lại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633</v>
      </c>
      <c r="D56" s="46" t="s">
        <v>60</v>
      </c>
      <c r="E56" s="47" t="s">
        <v>634</v>
      </c>
      <c r="F56" s="48" t="s">
        <v>635</v>
      </c>
      <c r="G56" s="45" t="s">
        <v>510</v>
      </c>
      <c r="H56" s="82">
        <v>9</v>
      </c>
      <c r="I56" s="49">
        <v>4</v>
      </c>
      <c r="J56" s="49">
        <v>4</v>
      </c>
      <c r="K56" s="49" t="s">
        <v>36</v>
      </c>
      <c r="L56" s="54"/>
      <c r="M56" s="54"/>
      <c r="N56" s="54"/>
      <c r="O56" s="54"/>
      <c r="P56" s="80">
        <v>1</v>
      </c>
      <c r="Q56" s="51">
        <f t="shared" si="0"/>
        <v>2.7</v>
      </c>
      <c r="R56" s="52" t="str">
        <f t="shared" si="3"/>
        <v>F</v>
      </c>
      <c r="S56" s="53" t="str">
        <f t="shared" si="1"/>
        <v>Kém</v>
      </c>
      <c r="T56" s="41" t="str">
        <f t="shared" si="4"/>
        <v/>
      </c>
      <c r="U56" s="41" t="s">
        <v>2213</v>
      </c>
      <c r="V56" s="71"/>
      <c r="W56" s="4"/>
      <c r="X56" s="43" t="str">
        <f t="shared" si="2"/>
        <v>Học lại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636</v>
      </c>
      <c r="D57" s="46" t="s">
        <v>74</v>
      </c>
      <c r="E57" s="47" t="s">
        <v>634</v>
      </c>
      <c r="F57" s="48" t="s">
        <v>637</v>
      </c>
      <c r="G57" s="45" t="s">
        <v>330</v>
      </c>
      <c r="H57" s="82">
        <v>10</v>
      </c>
      <c r="I57" s="49">
        <v>9</v>
      </c>
      <c r="J57" s="49">
        <v>10</v>
      </c>
      <c r="K57" s="49" t="s">
        <v>36</v>
      </c>
      <c r="L57" s="54"/>
      <c r="M57" s="54"/>
      <c r="N57" s="54"/>
      <c r="O57" s="54"/>
      <c r="P57" s="80">
        <v>8</v>
      </c>
      <c r="Q57" s="51">
        <f t="shared" si="0"/>
        <v>8.6</v>
      </c>
      <c r="R57" s="52" t="str">
        <f t="shared" si="3"/>
        <v>A</v>
      </c>
      <c r="S57" s="53" t="str">
        <f t="shared" si="1"/>
        <v>Giỏi</v>
      </c>
      <c r="T57" s="41" t="str">
        <f t="shared" si="4"/>
        <v/>
      </c>
      <c r="U57" s="41" t="s">
        <v>2213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638</v>
      </c>
      <c r="D58" s="46" t="s">
        <v>639</v>
      </c>
      <c r="E58" s="47" t="s">
        <v>640</v>
      </c>
      <c r="F58" s="48" t="s">
        <v>641</v>
      </c>
      <c r="G58" s="45" t="s">
        <v>86</v>
      </c>
      <c r="H58" s="82">
        <v>10</v>
      </c>
      <c r="I58" s="49">
        <v>4</v>
      </c>
      <c r="J58" s="49">
        <v>5</v>
      </c>
      <c r="K58" s="49" t="s">
        <v>36</v>
      </c>
      <c r="L58" s="54"/>
      <c r="M58" s="54"/>
      <c r="N58" s="54"/>
      <c r="O58" s="54"/>
      <c r="P58" s="80">
        <v>6</v>
      </c>
      <c r="Q58" s="51">
        <f t="shared" si="0"/>
        <v>5.9</v>
      </c>
      <c r="R58" s="52" t="str">
        <f t="shared" si="3"/>
        <v>C</v>
      </c>
      <c r="S58" s="53" t="str">
        <f t="shared" si="1"/>
        <v>Trung bình</v>
      </c>
      <c r="T58" s="41" t="str">
        <f t="shared" si="4"/>
        <v/>
      </c>
      <c r="U58" s="41" t="s">
        <v>2213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642</v>
      </c>
      <c r="D59" s="46" t="s">
        <v>92</v>
      </c>
      <c r="E59" s="47" t="s">
        <v>239</v>
      </c>
      <c r="F59" s="48" t="s">
        <v>643</v>
      </c>
      <c r="G59" s="45" t="s">
        <v>185</v>
      </c>
      <c r="H59" s="82">
        <v>10</v>
      </c>
      <c r="I59" s="49">
        <v>5</v>
      </c>
      <c r="J59" s="49">
        <v>4</v>
      </c>
      <c r="K59" s="49" t="s">
        <v>36</v>
      </c>
      <c r="L59" s="54"/>
      <c r="M59" s="54"/>
      <c r="N59" s="54"/>
      <c r="O59" s="54"/>
      <c r="P59" s="80">
        <v>1</v>
      </c>
      <c r="Q59" s="51">
        <f t="shared" si="0"/>
        <v>3</v>
      </c>
      <c r="R59" s="52" t="str">
        <f t="shared" si="3"/>
        <v>F</v>
      </c>
      <c r="S59" s="53" t="str">
        <f t="shared" si="1"/>
        <v>Kém</v>
      </c>
      <c r="T59" s="41" t="str">
        <f t="shared" si="4"/>
        <v/>
      </c>
      <c r="U59" s="41" t="s">
        <v>2213</v>
      </c>
      <c r="V59" s="71"/>
      <c r="W59" s="4"/>
      <c r="X59" s="43" t="str">
        <f t="shared" si="2"/>
        <v>Học lại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644</v>
      </c>
      <c r="D60" s="46" t="s">
        <v>645</v>
      </c>
      <c r="E60" s="47" t="s">
        <v>239</v>
      </c>
      <c r="F60" s="48" t="s">
        <v>646</v>
      </c>
      <c r="G60" s="45" t="s">
        <v>330</v>
      </c>
      <c r="H60" s="82">
        <v>6</v>
      </c>
      <c r="I60" s="49">
        <v>3</v>
      </c>
      <c r="J60" s="49">
        <v>5</v>
      </c>
      <c r="K60" s="49" t="s">
        <v>36</v>
      </c>
      <c r="L60" s="54"/>
      <c r="M60" s="54"/>
      <c r="N60" s="54"/>
      <c r="O60" s="54"/>
      <c r="P60" s="80">
        <v>4</v>
      </c>
      <c r="Q60" s="51">
        <f t="shared" si="0"/>
        <v>4.0999999999999996</v>
      </c>
      <c r="R60" s="52" t="str">
        <f t="shared" si="3"/>
        <v>D</v>
      </c>
      <c r="S60" s="53" t="str">
        <f t="shared" si="1"/>
        <v>Trung bình yếu</v>
      </c>
      <c r="T60" s="41" t="str">
        <f t="shared" si="4"/>
        <v/>
      </c>
      <c r="U60" s="41" t="s">
        <v>2213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647</v>
      </c>
      <c r="D61" s="46" t="s">
        <v>648</v>
      </c>
      <c r="E61" s="47" t="s">
        <v>239</v>
      </c>
      <c r="F61" s="48" t="s">
        <v>649</v>
      </c>
      <c r="G61" s="45" t="s">
        <v>438</v>
      </c>
      <c r="H61" s="82">
        <v>6</v>
      </c>
      <c r="I61" s="49">
        <v>0</v>
      </c>
      <c r="J61" s="49">
        <v>0</v>
      </c>
      <c r="K61" s="49" t="s">
        <v>36</v>
      </c>
      <c r="L61" s="54"/>
      <c r="M61" s="54"/>
      <c r="N61" s="54"/>
      <c r="O61" s="54"/>
      <c r="P61" s="80" t="s">
        <v>36</v>
      </c>
      <c r="Q61" s="51">
        <f t="shared" si="0"/>
        <v>0.6</v>
      </c>
      <c r="R61" s="52" t="str">
        <f t="shared" si="3"/>
        <v>F</v>
      </c>
      <c r="S61" s="53" t="str">
        <f t="shared" si="1"/>
        <v>Kém</v>
      </c>
      <c r="T61" s="41" t="str">
        <f t="shared" si="4"/>
        <v>Không đủ ĐKDT</v>
      </c>
      <c r="U61" s="41" t="s">
        <v>2213</v>
      </c>
      <c r="V61" s="71"/>
      <c r="W61" s="4"/>
      <c r="X61" s="43" t="str">
        <f t="shared" si="2"/>
        <v>Học lại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650</v>
      </c>
      <c r="D62" s="46" t="s">
        <v>651</v>
      </c>
      <c r="E62" s="47" t="s">
        <v>247</v>
      </c>
      <c r="F62" s="48" t="s">
        <v>612</v>
      </c>
      <c r="G62" s="45" t="s">
        <v>344</v>
      </c>
      <c r="H62" s="82">
        <v>8</v>
      </c>
      <c r="I62" s="49">
        <v>0</v>
      </c>
      <c r="J62" s="49">
        <v>0</v>
      </c>
      <c r="K62" s="49" t="s">
        <v>36</v>
      </c>
      <c r="L62" s="54"/>
      <c r="M62" s="54"/>
      <c r="N62" s="54"/>
      <c r="O62" s="54"/>
      <c r="P62" s="80" t="s">
        <v>36</v>
      </c>
      <c r="Q62" s="51">
        <f t="shared" si="0"/>
        <v>0.8</v>
      </c>
      <c r="R62" s="52" t="str">
        <f t="shared" si="3"/>
        <v>F</v>
      </c>
      <c r="S62" s="53" t="str">
        <f t="shared" si="1"/>
        <v>Kém</v>
      </c>
      <c r="T62" s="41" t="str">
        <f t="shared" si="4"/>
        <v>Không đủ ĐKDT</v>
      </c>
      <c r="U62" s="41" t="s">
        <v>2213</v>
      </c>
      <c r="V62" s="71"/>
      <c r="W62" s="4"/>
      <c r="X62" s="43" t="str">
        <f t="shared" si="2"/>
        <v>Học lại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652</v>
      </c>
      <c r="D63" s="46" t="s">
        <v>150</v>
      </c>
      <c r="E63" s="47" t="s">
        <v>653</v>
      </c>
      <c r="F63" s="48" t="s">
        <v>654</v>
      </c>
      <c r="G63" s="45" t="s">
        <v>99</v>
      </c>
      <c r="H63" s="82">
        <v>10</v>
      </c>
      <c r="I63" s="49">
        <v>6</v>
      </c>
      <c r="J63" s="49">
        <v>5</v>
      </c>
      <c r="K63" s="49" t="s">
        <v>36</v>
      </c>
      <c r="L63" s="54"/>
      <c r="M63" s="54"/>
      <c r="N63" s="54"/>
      <c r="O63" s="54"/>
      <c r="P63" s="80">
        <v>3</v>
      </c>
      <c r="Q63" s="51">
        <f t="shared" si="0"/>
        <v>4.5</v>
      </c>
      <c r="R63" s="52" t="str">
        <f t="shared" si="3"/>
        <v>D</v>
      </c>
      <c r="S63" s="53" t="str">
        <f t="shared" si="1"/>
        <v>Trung bình yếu</v>
      </c>
      <c r="T63" s="41" t="str">
        <f t="shared" si="4"/>
        <v/>
      </c>
      <c r="U63" s="41" t="s">
        <v>2213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655</v>
      </c>
      <c r="D64" s="46" t="s">
        <v>656</v>
      </c>
      <c r="E64" s="47" t="s">
        <v>657</v>
      </c>
      <c r="F64" s="48" t="s">
        <v>658</v>
      </c>
      <c r="G64" s="45" t="s">
        <v>63</v>
      </c>
      <c r="H64" s="82">
        <v>0</v>
      </c>
      <c r="I64" s="49">
        <v>0</v>
      </c>
      <c r="J64" s="49">
        <v>0</v>
      </c>
      <c r="K64" s="49" t="s">
        <v>36</v>
      </c>
      <c r="L64" s="54"/>
      <c r="M64" s="54"/>
      <c r="N64" s="54"/>
      <c r="O64" s="54"/>
      <c r="P64" s="80" t="s">
        <v>36</v>
      </c>
      <c r="Q64" s="51">
        <f t="shared" si="0"/>
        <v>0</v>
      </c>
      <c r="R64" s="52" t="str">
        <f t="shared" si="3"/>
        <v>F</v>
      </c>
      <c r="S64" s="53" t="str">
        <f t="shared" si="1"/>
        <v>Kém</v>
      </c>
      <c r="T64" s="41" t="str">
        <f t="shared" si="4"/>
        <v>Không đủ ĐKDT</v>
      </c>
      <c r="U64" s="41" t="s">
        <v>2213</v>
      </c>
      <c r="V64" s="71"/>
      <c r="W64" s="4"/>
      <c r="X64" s="43" t="str">
        <f t="shared" si="2"/>
        <v>Học lại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 x14ac:dyDescent="0.25">
      <c r="B65" s="44">
        <v>57</v>
      </c>
      <c r="C65" s="45" t="s">
        <v>659</v>
      </c>
      <c r="D65" s="46" t="s">
        <v>292</v>
      </c>
      <c r="E65" s="47" t="s">
        <v>660</v>
      </c>
      <c r="F65" s="48" t="s">
        <v>236</v>
      </c>
      <c r="G65" s="45" t="s">
        <v>136</v>
      </c>
      <c r="H65" s="82">
        <v>0</v>
      </c>
      <c r="I65" s="49">
        <v>0</v>
      </c>
      <c r="J65" s="49">
        <v>0</v>
      </c>
      <c r="K65" s="49" t="s">
        <v>36</v>
      </c>
      <c r="L65" s="54"/>
      <c r="M65" s="54"/>
      <c r="N65" s="54"/>
      <c r="O65" s="54"/>
      <c r="P65" s="80" t="s">
        <v>36</v>
      </c>
      <c r="Q65" s="51">
        <f t="shared" si="0"/>
        <v>0</v>
      </c>
      <c r="R65" s="52" t="str">
        <f t="shared" si="3"/>
        <v>F</v>
      </c>
      <c r="S65" s="53" t="str">
        <f t="shared" si="1"/>
        <v>Kém</v>
      </c>
      <c r="T65" s="41" t="str">
        <f t="shared" si="4"/>
        <v>Không đủ ĐKDT</v>
      </c>
      <c r="U65" s="41" t="s">
        <v>2213</v>
      </c>
      <c r="V65" s="71"/>
      <c r="W65" s="4"/>
      <c r="X65" s="43" t="str">
        <f t="shared" si="2"/>
        <v>Học lại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 x14ac:dyDescent="0.25">
      <c r="B66" s="44">
        <v>58</v>
      </c>
      <c r="C66" s="45" t="s">
        <v>661</v>
      </c>
      <c r="D66" s="46" t="s">
        <v>662</v>
      </c>
      <c r="E66" s="47" t="s">
        <v>262</v>
      </c>
      <c r="F66" s="48" t="s">
        <v>663</v>
      </c>
      <c r="G66" s="45" t="s">
        <v>63</v>
      </c>
      <c r="H66" s="82">
        <v>0</v>
      </c>
      <c r="I66" s="49">
        <v>0</v>
      </c>
      <c r="J66" s="49">
        <v>0</v>
      </c>
      <c r="K66" s="49" t="s">
        <v>36</v>
      </c>
      <c r="L66" s="54"/>
      <c r="M66" s="54"/>
      <c r="N66" s="54"/>
      <c r="O66" s="54"/>
      <c r="P66" s="80" t="s">
        <v>36</v>
      </c>
      <c r="Q66" s="51">
        <f t="shared" si="0"/>
        <v>0</v>
      </c>
      <c r="R66" s="52" t="str">
        <f t="shared" si="3"/>
        <v>F</v>
      </c>
      <c r="S66" s="53" t="str">
        <f t="shared" si="1"/>
        <v>Kém</v>
      </c>
      <c r="T66" s="41" t="str">
        <f t="shared" si="4"/>
        <v>Không đủ ĐKDT</v>
      </c>
      <c r="U66" s="41" t="s">
        <v>2213</v>
      </c>
      <c r="V66" s="71"/>
      <c r="W66" s="4"/>
      <c r="X66" s="43" t="str">
        <f t="shared" si="2"/>
        <v>Học lại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 x14ac:dyDescent="0.25">
      <c r="B67" s="44">
        <v>59</v>
      </c>
      <c r="C67" s="45" t="s">
        <v>664</v>
      </c>
      <c r="D67" s="46" t="s">
        <v>409</v>
      </c>
      <c r="E67" s="47" t="s">
        <v>665</v>
      </c>
      <c r="F67" s="48" t="s">
        <v>155</v>
      </c>
      <c r="G67" s="45" t="s">
        <v>72</v>
      </c>
      <c r="H67" s="82">
        <v>0</v>
      </c>
      <c r="I67" s="49">
        <v>0</v>
      </c>
      <c r="J67" s="49">
        <v>0</v>
      </c>
      <c r="K67" s="49" t="s">
        <v>36</v>
      </c>
      <c r="L67" s="54"/>
      <c r="M67" s="54"/>
      <c r="N67" s="54"/>
      <c r="O67" s="54"/>
      <c r="P67" s="80" t="s">
        <v>36</v>
      </c>
      <c r="Q67" s="51">
        <f t="shared" si="0"/>
        <v>0</v>
      </c>
      <c r="R67" s="52" t="str">
        <f t="shared" si="3"/>
        <v>F</v>
      </c>
      <c r="S67" s="53" t="str">
        <f t="shared" si="1"/>
        <v>Kém</v>
      </c>
      <c r="T67" s="41" t="str">
        <f t="shared" si="4"/>
        <v>Không đủ ĐKDT</v>
      </c>
      <c r="U67" s="41" t="s">
        <v>2213</v>
      </c>
      <c r="V67" s="71"/>
      <c r="W67" s="4"/>
      <c r="X67" s="43" t="str">
        <f t="shared" si="2"/>
        <v>Học lại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 x14ac:dyDescent="0.25">
      <c r="B68" s="44">
        <v>60</v>
      </c>
      <c r="C68" s="45" t="s">
        <v>666</v>
      </c>
      <c r="D68" s="46" t="s">
        <v>150</v>
      </c>
      <c r="E68" s="47" t="s">
        <v>667</v>
      </c>
      <c r="F68" s="48" t="s">
        <v>668</v>
      </c>
      <c r="G68" s="45" t="s">
        <v>72</v>
      </c>
      <c r="H68" s="82">
        <v>8</v>
      </c>
      <c r="I68" s="49">
        <v>0</v>
      </c>
      <c r="J68" s="49">
        <v>0</v>
      </c>
      <c r="K68" s="49" t="s">
        <v>36</v>
      </c>
      <c r="L68" s="54"/>
      <c r="M68" s="54"/>
      <c r="N68" s="54"/>
      <c r="O68" s="54"/>
      <c r="P68" s="80" t="s">
        <v>36</v>
      </c>
      <c r="Q68" s="51">
        <f t="shared" si="0"/>
        <v>0.8</v>
      </c>
      <c r="R68" s="52" t="str">
        <f t="shared" si="3"/>
        <v>F</v>
      </c>
      <c r="S68" s="53" t="str">
        <f t="shared" si="1"/>
        <v>Kém</v>
      </c>
      <c r="T68" s="41" t="str">
        <f t="shared" si="4"/>
        <v>Không đủ ĐKDT</v>
      </c>
      <c r="U68" s="41" t="s">
        <v>2213</v>
      </c>
      <c r="V68" s="71"/>
      <c r="W68" s="4"/>
      <c r="X68" s="43" t="str">
        <f t="shared" si="2"/>
        <v>Học lại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 x14ac:dyDescent="0.25">
      <c r="B69" s="44">
        <v>61</v>
      </c>
      <c r="C69" s="45" t="s">
        <v>669</v>
      </c>
      <c r="D69" s="46" t="s">
        <v>324</v>
      </c>
      <c r="E69" s="47" t="s">
        <v>272</v>
      </c>
      <c r="F69" s="48" t="s">
        <v>462</v>
      </c>
      <c r="G69" s="45" t="s">
        <v>107</v>
      </c>
      <c r="H69" s="82">
        <v>10</v>
      </c>
      <c r="I69" s="49">
        <v>3</v>
      </c>
      <c r="J69" s="49">
        <v>6</v>
      </c>
      <c r="K69" s="49" t="s">
        <v>36</v>
      </c>
      <c r="L69" s="54"/>
      <c r="M69" s="54"/>
      <c r="N69" s="54"/>
      <c r="O69" s="54"/>
      <c r="P69" s="80">
        <v>1</v>
      </c>
      <c r="Q69" s="51">
        <f t="shared" si="0"/>
        <v>2.8</v>
      </c>
      <c r="R69" s="52" t="str">
        <f t="shared" si="3"/>
        <v>F</v>
      </c>
      <c r="S69" s="53" t="str">
        <f t="shared" si="1"/>
        <v>Kém</v>
      </c>
      <c r="T69" s="41" t="str">
        <f t="shared" si="4"/>
        <v/>
      </c>
      <c r="U69" s="41" t="s">
        <v>2213</v>
      </c>
      <c r="V69" s="71"/>
      <c r="W69" s="4"/>
      <c r="X69" s="43" t="str">
        <f t="shared" si="2"/>
        <v>Học lại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 x14ac:dyDescent="0.25">
      <c r="B70" s="44">
        <v>62</v>
      </c>
      <c r="C70" s="45" t="s">
        <v>670</v>
      </c>
      <c r="D70" s="46" t="s">
        <v>671</v>
      </c>
      <c r="E70" s="47" t="s">
        <v>272</v>
      </c>
      <c r="F70" s="48" t="s">
        <v>672</v>
      </c>
      <c r="G70" s="45" t="s">
        <v>330</v>
      </c>
      <c r="H70" s="82">
        <v>5</v>
      </c>
      <c r="I70" s="49">
        <v>5</v>
      </c>
      <c r="J70" s="49">
        <v>6</v>
      </c>
      <c r="K70" s="49" t="s">
        <v>36</v>
      </c>
      <c r="L70" s="54"/>
      <c r="M70" s="54"/>
      <c r="N70" s="54"/>
      <c r="O70" s="54"/>
      <c r="P70" s="80">
        <v>6</v>
      </c>
      <c r="Q70" s="51">
        <f t="shared" si="0"/>
        <v>5.7</v>
      </c>
      <c r="R70" s="52" t="str">
        <f t="shared" si="3"/>
        <v>C</v>
      </c>
      <c r="S70" s="53" t="str">
        <f t="shared" si="1"/>
        <v>Trung bình</v>
      </c>
      <c r="T70" s="41" t="str">
        <f t="shared" si="4"/>
        <v/>
      </c>
      <c r="U70" s="41" t="s">
        <v>2213</v>
      </c>
      <c r="V70" s="71"/>
      <c r="W70" s="4"/>
      <c r="X70" s="43" t="str">
        <f t="shared" si="2"/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7.5" customHeight="1" x14ac:dyDescent="0.25">
      <c r="A71" s="61"/>
      <c r="B71" s="62"/>
      <c r="C71" s="63"/>
      <c r="D71" s="63"/>
      <c r="E71" s="64"/>
      <c r="F71" s="64"/>
      <c r="G71" s="64"/>
      <c r="H71" s="65"/>
      <c r="I71" s="66"/>
      <c r="J71" s="66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4"/>
    </row>
    <row r="72" spans="1:40" ht="16.5" x14ac:dyDescent="0.25">
      <c r="A72" s="61"/>
      <c r="B72" s="125" t="s">
        <v>37</v>
      </c>
      <c r="C72" s="125"/>
      <c r="D72" s="63"/>
      <c r="E72" s="64"/>
      <c r="F72" s="64"/>
      <c r="G72" s="64"/>
      <c r="H72" s="65"/>
      <c r="I72" s="66"/>
      <c r="J72" s="66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4"/>
    </row>
    <row r="73" spans="1:40" ht="16.5" customHeight="1" x14ac:dyDescent="0.25">
      <c r="A73" s="61"/>
      <c r="B73" s="68" t="s">
        <v>38</v>
      </c>
      <c r="C73" s="68"/>
      <c r="D73" s="69">
        <f>+$AA$7</f>
        <v>62</v>
      </c>
      <c r="E73" s="70" t="s">
        <v>39</v>
      </c>
      <c r="F73" s="70"/>
      <c r="G73" s="112" t="s">
        <v>40</v>
      </c>
      <c r="H73" s="112"/>
      <c r="I73" s="112"/>
      <c r="J73" s="112"/>
      <c r="K73" s="112"/>
      <c r="L73" s="112"/>
      <c r="M73" s="112"/>
      <c r="N73" s="112"/>
      <c r="O73" s="112"/>
      <c r="P73" s="71">
        <f>$AA$7 -COUNTIF($T$8:$T$218,"Vắng") -COUNTIF($T$8:$T$218,"Vắng có phép") - COUNTIF($T$8:$T$218,"Đình chỉ thi") - COUNTIF($T$8:$T$218,"Không đủ ĐKDT")</f>
        <v>35</v>
      </c>
      <c r="Q73" s="71"/>
      <c r="R73" s="72"/>
      <c r="S73" s="73"/>
      <c r="T73" s="73" t="s">
        <v>39</v>
      </c>
      <c r="U73" s="73"/>
      <c r="V73" s="73"/>
      <c r="W73" s="4"/>
    </row>
    <row r="74" spans="1:40" ht="16.5" customHeight="1" x14ac:dyDescent="0.25">
      <c r="A74" s="61"/>
      <c r="B74" s="68" t="s">
        <v>41</v>
      </c>
      <c r="C74" s="68"/>
      <c r="D74" s="69">
        <f>+$AL$7</f>
        <v>16</v>
      </c>
      <c r="E74" s="70" t="s">
        <v>39</v>
      </c>
      <c r="F74" s="70"/>
      <c r="G74" s="112" t="s">
        <v>42</v>
      </c>
      <c r="H74" s="112"/>
      <c r="I74" s="112"/>
      <c r="J74" s="112"/>
      <c r="K74" s="112"/>
      <c r="L74" s="112"/>
      <c r="M74" s="112"/>
      <c r="N74" s="112"/>
      <c r="O74" s="112"/>
      <c r="P74" s="74">
        <f>COUNTIF($T$8:$T$94,"Vắng")</f>
        <v>1</v>
      </c>
      <c r="Q74" s="74"/>
      <c r="R74" s="75"/>
      <c r="S74" s="73"/>
      <c r="T74" s="73" t="s">
        <v>39</v>
      </c>
      <c r="U74" s="73"/>
      <c r="V74" s="73"/>
      <c r="W74" s="4"/>
    </row>
    <row r="75" spans="1:40" ht="16.5" customHeight="1" x14ac:dyDescent="0.25">
      <c r="A75" s="61"/>
      <c r="B75" s="68" t="s">
        <v>43</v>
      </c>
      <c r="C75" s="68"/>
      <c r="D75" s="76">
        <f>COUNTIF(X9:X70,"Học lại")</f>
        <v>46</v>
      </c>
      <c r="E75" s="70" t="s">
        <v>39</v>
      </c>
      <c r="F75" s="70"/>
      <c r="G75" s="112" t="s">
        <v>44</v>
      </c>
      <c r="H75" s="112"/>
      <c r="I75" s="112"/>
      <c r="J75" s="112"/>
      <c r="K75" s="112"/>
      <c r="L75" s="112"/>
      <c r="M75" s="112"/>
      <c r="N75" s="112"/>
      <c r="O75" s="112"/>
      <c r="P75" s="71">
        <f>COUNTIF($T$8:$T$94,"Vắng có phép")</f>
        <v>0</v>
      </c>
      <c r="Q75" s="71"/>
      <c r="R75" s="72"/>
      <c r="S75" s="73"/>
      <c r="T75" s="73" t="s">
        <v>39</v>
      </c>
      <c r="U75" s="73"/>
      <c r="V75" s="73"/>
      <c r="W75" s="4"/>
    </row>
    <row r="76" spans="1:40" ht="3" customHeight="1" x14ac:dyDescent="0.25">
      <c r="A76" s="61"/>
      <c r="B76" s="62"/>
      <c r="C76" s="63"/>
      <c r="D76" s="63"/>
      <c r="E76" s="64"/>
      <c r="F76" s="64"/>
      <c r="G76" s="64"/>
      <c r="H76" s="65"/>
      <c r="I76" s="66"/>
      <c r="J76" s="66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4"/>
    </row>
    <row r="77" spans="1:40" x14ac:dyDescent="0.25">
      <c r="B77" s="77" t="s">
        <v>45</v>
      </c>
      <c r="C77" s="77"/>
      <c r="D77" s="78">
        <f>COUNTIF(X9:X70,"Thi lại")</f>
        <v>0</v>
      </c>
      <c r="E77" s="79" t="s">
        <v>39</v>
      </c>
      <c r="F77" s="4"/>
      <c r="G77" s="4"/>
      <c r="H77" s="4"/>
      <c r="I77" s="4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91"/>
      <c r="V77" s="91"/>
      <c r="W77" s="4"/>
    </row>
    <row r="78" spans="1:40" x14ac:dyDescent="0.25">
      <c r="B78" s="77"/>
      <c r="C78" s="77"/>
      <c r="D78" s="78"/>
      <c r="E78" s="79"/>
      <c r="F78" s="4"/>
      <c r="G78" s="4"/>
      <c r="H78" s="4"/>
      <c r="I78" s="4"/>
      <c r="J78" s="113" t="s">
        <v>2223</v>
      </c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91"/>
      <c r="V78" s="91"/>
      <c r="W78" s="4"/>
    </row>
  </sheetData>
  <sheetProtection formatCells="0" formatColumns="0" formatRows="0" insertColumns="0" insertRows="0" insertHyperlinks="0" deleteColumns="0" deleteRows="0" sort="0" autoFilter="0" pivotTables="0"/>
  <autoFilter ref="A7:AN70">
    <filterColumn colId="3" showButton="0"/>
  </autoFilter>
  <mergeCells count="43">
    <mergeCell ref="U6:U8"/>
    <mergeCell ref="B8:G8"/>
    <mergeCell ref="B72:C72"/>
    <mergeCell ref="G73:O73"/>
    <mergeCell ref="R6:R7"/>
    <mergeCell ref="S6:S7"/>
    <mergeCell ref="G74:O74"/>
    <mergeCell ref="M6:N6"/>
    <mergeCell ref="O6:O7"/>
    <mergeCell ref="P6:P7"/>
    <mergeCell ref="Q6:Q8"/>
    <mergeCell ref="G75:O75"/>
    <mergeCell ref="J77:T77"/>
    <mergeCell ref="J78:T78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H1:U1"/>
    <mergeCell ref="H2:U2"/>
    <mergeCell ref="T6:T8"/>
  </mergeCells>
  <conditionalFormatting sqref="H9:P70">
    <cfRule type="cellIs" dxfId="17" priority="10" operator="greaterThan">
      <formula>10</formula>
    </cfRule>
  </conditionalFormatting>
  <conditionalFormatting sqref="P9:P70">
    <cfRule type="cellIs" dxfId="16" priority="6" operator="greaterThan">
      <formula>10</formula>
    </cfRule>
    <cfRule type="cellIs" dxfId="15" priority="7" operator="greaterThan">
      <formula>10</formula>
    </cfRule>
    <cfRule type="cellIs" dxfId="14" priority="8" operator="greaterThan">
      <formula>10</formula>
    </cfRule>
  </conditionalFormatting>
  <conditionalFormatting sqref="H9:K70">
    <cfRule type="cellIs" dxfId="13" priority="5" operator="greaterThan">
      <formula>10</formula>
    </cfRule>
  </conditionalFormatting>
  <conditionalFormatting sqref="C1:C1048576">
    <cfRule type="duplicateValues" dxfId="12" priority="18"/>
  </conditionalFormatting>
  <dataValidations count="1">
    <dataValidation allowBlank="1" showInputMessage="1" showErrorMessage="1" errorTitle="Không xóa dữ liệu" error="Không xóa dữ liệu" prompt="Không xóa dữ liệu" sqref="D75 Y3:AM7 Z2:AM2 Z9 X9:Y70 AN2:AN7"/>
  </dataValidations>
  <pageMargins left="0.17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9"/>
  <sheetViews>
    <sheetView topLeftCell="B1" workbookViewId="0">
      <pane ySplit="2" topLeftCell="A71" activePane="bottomLeft" state="frozen"/>
      <selection activeCell="B1" sqref="A1:XFD1048576"/>
      <selection pane="bottomLeft" activeCell="B80" sqref="A80:XFD140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.75" style="1" customWidth="1"/>
    <col min="5" max="5" width="11" style="1" customWidth="1"/>
    <col min="6" max="6" width="9.375" style="1" hidden="1" customWidth="1"/>
    <col min="7" max="7" width="12.62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1.875" style="1" customWidth="1"/>
    <col min="21" max="21" width="8" style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2221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96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108" t="s">
        <v>46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90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499</v>
      </c>
      <c r="Q3" s="106"/>
      <c r="R3" s="106"/>
      <c r="S3" s="106"/>
      <c r="T3" s="106"/>
      <c r="U3" s="106"/>
      <c r="V3" s="95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4" t="s">
        <v>11</v>
      </c>
      <c r="C4" s="114"/>
      <c r="D4" s="10">
        <v>3</v>
      </c>
      <c r="G4" s="115" t="s">
        <v>2211</v>
      </c>
      <c r="H4" s="115"/>
      <c r="I4" s="115"/>
      <c r="J4" s="115"/>
      <c r="K4" s="115"/>
      <c r="L4" s="115"/>
      <c r="M4" s="115"/>
      <c r="N4" s="115"/>
      <c r="O4" s="115"/>
      <c r="P4" s="115" t="s">
        <v>500</v>
      </c>
      <c r="Q4" s="115"/>
      <c r="R4" s="115"/>
      <c r="S4" s="115"/>
      <c r="T4" s="115"/>
      <c r="U4" s="115"/>
      <c r="V4" s="94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09" t="s">
        <v>12</v>
      </c>
      <c r="C6" s="116" t="s">
        <v>13</v>
      </c>
      <c r="D6" s="118" t="s">
        <v>14</v>
      </c>
      <c r="E6" s="119"/>
      <c r="F6" s="109" t="s">
        <v>15</v>
      </c>
      <c r="G6" s="109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2" t="s">
        <v>21</v>
      </c>
      <c r="N6" s="123"/>
      <c r="O6" s="103" t="s">
        <v>22</v>
      </c>
      <c r="P6" s="103" t="s">
        <v>23</v>
      </c>
      <c r="Q6" s="109" t="s">
        <v>24</v>
      </c>
      <c r="R6" s="103" t="s">
        <v>25</v>
      </c>
      <c r="S6" s="109" t="s">
        <v>26</v>
      </c>
      <c r="T6" s="109" t="s">
        <v>27</v>
      </c>
      <c r="U6" s="109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7"/>
      <c r="D7" s="120"/>
      <c r="E7" s="121"/>
      <c r="F7" s="111"/>
      <c r="G7" s="111"/>
      <c r="H7" s="102"/>
      <c r="I7" s="102"/>
      <c r="J7" s="102"/>
      <c r="K7" s="102"/>
      <c r="L7" s="103"/>
      <c r="M7" s="92" t="s">
        <v>33</v>
      </c>
      <c r="N7" s="92" t="s">
        <v>34</v>
      </c>
      <c r="O7" s="103"/>
      <c r="P7" s="103"/>
      <c r="Q7" s="110"/>
      <c r="R7" s="103"/>
      <c r="S7" s="111"/>
      <c r="T7" s="110"/>
      <c r="U7" s="110"/>
      <c r="V7" s="88"/>
      <c r="X7" s="17"/>
      <c r="Y7" s="18" t="str">
        <f>+D3</f>
        <v>Cấu trúc dữ liệu và giải thuật</v>
      </c>
      <c r="Z7" s="19" t="str">
        <f>+P3</f>
        <v>Nhóm: D15-133_02</v>
      </c>
      <c r="AA7" s="20">
        <f>+$AJ$7+$AL$7+$AH$7</f>
        <v>63</v>
      </c>
      <c r="AB7" s="7">
        <f>COUNTIF($S$8:$S$79,"Khiển trách")</f>
        <v>0</v>
      </c>
      <c r="AC7" s="7">
        <f>COUNTIF($S$8:$S$79,"Cảnh cáo")</f>
        <v>0</v>
      </c>
      <c r="AD7" s="7">
        <f>COUNTIF($S$8:$S$79,"Đình chỉ thi")</f>
        <v>0</v>
      </c>
      <c r="AE7" s="21">
        <f>+($AB$7+$AC$7+$AD$7)/$AA$7*100%</f>
        <v>0</v>
      </c>
      <c r="AF7" s="7">
        <f>SUM(COUNTIF($S$8:$S$79,"Vắng"),COUNTIF($S$8:$S$79,"Vắng có phép"))</f>
        <v>0</v>
      </c>
      <c r="AG7" s="22">
        <f>+$AF$7/$AA$7</f>
        <v>0</v>
      </c>
      <c r="AH7" s="23">
        <f>COUNTIF($X$8:$X$79,"Thi lại")</f>
        <v>1</v>
      </c>
      <c r="AI7" s="22">
        <f>+$AH$7/$AA$7</f>
        <v>1.5873015873015872E-2</v>
      </c>
      <c r="AJ7" s="23">
        <f>COUNTIF($X$8:$X$79,"Học lại")</f>
        <v>37</v>
      </c>
      <c r="AK7" s="22">
        <f>+$AJ$7/$AA$7</f>
        <v>0.58730158730158732</v>
      </c>
      <c r="AL7" s="7">
        <f>COUNTIF($X$9:$X$79,"Đạt")</f>
        <v>25</v>
      </c>
      <c r="AM7" s="21">
        <f>+$AL$7/$AA$7</f>
        <v>0.3968253968253968</v>
      </c>
      <c r="AN7" s="24"/>
    </row>
    <row r="8" spans="2:40" ht="14.25" customHeight="1" x14ac:dyDescent="0.25">
      <c r="B8" s="122" t="s">
        <v>35</v>
      </c>
      <c r="C8" s="124"/>
      <c r="D8" s="124"/>
      <c r="E8" s="124"/>
      <c r="F8" s="124"/>
      <c r="G8" s="123"/>
      <c r="H8" s="25">
        <v>10</v>
      </c>
      <c r="I8" s="25">
        <v>20</v>
      </c>
      <c r="J8" s="83">
        <v>10</v>
      </c>
      <c r="K8" s="25"/>
      <c r="L8" s="26"/>
      <c r="M8" s="27"/>
      <c r="N8" s="27"/>
      <c r="O8" s="27"/>
      <c r="P8" s="28">
        <f>100-(H8+I8+J8+K8)</f>
        <v>60</v>
      </c>
      <c r="Q8" s="111"/>
      <c r="R8" s="29"/>
      <c r="S8" s="29"/>
      <c r="T8" s="111"/>
      <c r="U8" s="111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291</v>
      </c>
      <c r="D9" s="33" t="s">
        <v>292</v>
      </c>
      <c r="E9" s="34" t="s">
        <v>61</v>
      </c>
      <c r="F9" s="35" t="s">
        <v>293</v>
      </c>
      <c r="G9" s="32" t="s">
        <v>99</v>
      </c>
      <c r="H9" s="81">
        <v>5</v>
      </c>
      <c r="I9" s="36">
        <v>5</v>
      </c>
      <c r="J9" s="36">
        <v>5</v>
      </c>
      <c r="K9" s="36" t="s">
        <v>36</v>
      </c>
      <c r="L9" s="37"/>
      <c r="M9" s="37"/>
      <c r="N9" s="37"/>
      <c r="O9" s="37"/>
      <c r="P9" s="38">
        <v>0</v>
      </c>
      <c r="Q9" s="39">
        <f t="shared" ref="Q9:Q71" si="0">ROUND(SUMPRODUCT(H9:P9,$H$8:$P$8)/100,1)</f>
        <v>2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F</v>
      </c>
      <c r="S9" s="40" t="str">
        <f t="shared" ref="S9:S71" si="1">IF($Q9&lt;4,"Kém",IF(AND($Q9&gt;=4,$Q9&lt;=5.4),"Trung bình yếu",IF(AND($Q9&gt;=5.5,$Q9&lt;=6.9),"Trung bình",IF(AND($Q9&gt;=7,$Q9&lt;=8.4),"Khá",IF(AND($Q9&gt;=8.5,$Q9&lt;=10),"Giỏi","")))))</f>
        <v>Kém</v>
      </c>
      <c r="T9" s="41" t="s">
        <v>2222</v>
      </c>
      <c r="U9" s="97" t="s">
        <v>2214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Học lại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294</v>
      </c>
      <c r="D10" s="46" t="s">
        <v>295</v>
      </c>
      <c r="E10" s="47" t="s">
        <v>66</v>
      </c>
      <c r="F10" s="48" t="s">
        <v>296</v>
      </c>
      <c r="G10" s="45" t="s">
        <v>72</v>
      </c>
      <c r="H10" s="82">
        <v>5</v>
      </c>
      <c r="I10" s="49">
        <v>5</v>
      </c>
      <c r="J10" s="49">
        <v>5</v>
      </c>
      <c r="K10" s="49" t="s">
        <v>36</v>
      </c>
      <c r="L10" s="50"/>
      <c r="M10" s="50"/>
      <c r="N10" s="50"/>
      <c r="O10" s="50"/>
      <c r="P10" s="80">
        <v>2</v>
      </c>
      <c r="Q10" s="51">
        <f t="shared" si="0"/>
        <v>3.2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F</v>
      </c>
      <c r="S10" s="53" t="str">
        <f t="shared" si="1"/>
        <v>Kém</v>
      </c>
      <c r="T10" s="41" t="str">
        <f>+IF(OR($H10=0,$I10=0,$J10=0,$K10=0),"Không đủ ĐKDT",IF(AND(P10=0,Q10&gt;=4),"Không đạt",""))</f>
        <v/>
      </c>
      <c r="U10" s="41" t="s">
        <v>2214</v>
      </c>
      <c r="V10" s="71"/>
      <c r="W10" s="4"/>
      <c r="X10" s="43" t="str">
        <f t="shared" ref="X10:X71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Học lại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297</v>
      </c>
      <c r="D11" s="46" t="s">
        <v>298</v>
      </c>
      <c r="E11" s="47" t="s">
        <v>66</v>
      </c>
      <c r="F11" s="48" t="s">
        <v>299</v>
      </c>
      <c r="G11" s="45" t="s">
        <v>300</v>
      </c>
      <c r="H11" s="82">
        <v>5</v>
      </c>
      <c r="I11" s="49">
        <v>5</v>
      </c>
      <c r="J11" s="49">
        <v>5</v>
      </c>
      <c r="K11" s="49" t="s">
        <v>36</v>
      </c>
      <c r="L11" s="54"/>
      <c r="M11" s="54"/>
      <c r="N11" s="54"/>
      <c r="O11" s="54"/>
      <c r="P11" s="80">
        <v>0</v>
      </c>
      <c r="Q11" s="51">
        <f t="shared" si="0"/>
        <v>2</v>
      </c>
      <c r="R11" s="52" t="str">
        <f t="shared" ref="R11:R71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F</v>
      </c>
      <c r="S11" s="53" t="str">
        <f t="shared" si="1"/>
        <v>Kém</v>
      </c>
      <c r="T11" s="41" t="s">
        <v>2222</v>
      </c>
      <c r="U11" s="41" t="s">
        <v>2214</v>
      </c>
      <c r="V11" s="71"/>
      <c r="W11" s="4"/>
      <c r="X11" s="43" t="str">
        <f t="shared" si="2"/>
        <v>Học lại</v>
      </c>
      <c r="Y11" s="43"/>
      <c r="Z11" s="55"/>
      <c r="AA11" s="55"/>
      <c r="AB11" s="93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301</v>
      </c>
      <c r="D12" s="46" t="s">
        <v>302</v>
      </c>
      <c r="E12" s="47" t="s">
        <v>303</v>
      </c>
      <c r="F12" s="48" t="s">
        <v>98</v>
      </c>
      <c r="G12" s="45" t="s">
        <v>58</v>
      </c>
      <c r="H12" s="82">
        <v>5</v>
      </c>
      <c r="I12" s="49">
        <v>5</v>
      </c>
      <c r="J12" s="49">
        <v>5</v>
      </c>
      <c r="K12" s="49" t="s">
        <v>36</v>
      </c>
      <c r="L12" s="54"/>
      <c r="M12" s="54"/>
      <c r="N12" s="54"/>
      <c r="O12" s="54"/>
      <c r="P12" s="80">
        <v>2</v>
      </c>
      <c r="Q12" s="51">
        <f t="shared" si="0"/>
        <v>3.2</v>
      </c>
      <c r="R12" s="52" t="str">
        <f t="shared" si="3"/>
        <v>F</v>
      </c>
      <c r="S12" s="53" t="str">
        <f t="shared" si="1"/>
        <v>Kém</v>
      </c>
      <c r="T12" s="41" t="str">
        <f t="shared" ref="T12:T71" si="4">+IF(OR($H12=0,$I12=0,$J12=0,$K12=0),"Không đủ ĐKDT",IF(AND(P12=0,Q12&gt;=4),"Không đạt",""))</f>
        <v/>
      </c>
      <c r="U12" s="41" t="s">
        <v>2214</v>
      </c>
      <c r="V12" s="71"/>
      <c r="W12" s="4"/>
      <c r="X12" s="43" t="str">
        <f t="shared" si="2"/>
        <v>Học lại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304</v>
      </c>
      <c r="D13" s="46" t="s">
        <v>305</v>
      </c>
      <c r="E13" s="47" t="s">
        <v>306</v>
      </c>
      <c r="F13" s="48" t="s">
        <v>110</v>
      </c>
      <c r="G13" s="45" t="s">
        <v>81</v>
      </c>
      <c r="H13" s="82">
        <v>6</v>
      </c>
      <c r="I13" s="49">
        <v>6</v>
      </c>
      <c r="J13" s="49">
        <v>6</v>
      </c>
      <c r="K13" s="49" t="s">
        <v>36</v>
      </c>
      <c r="L13" s="54"/>
      <c r="M13" s="54"/>
      <c r="N13" s="54"/>
      <c r="O13" s="54"/>
      <c r="P13" s="80">
        <v>6</v>
      </c>
      <c r="Q13" s="51">
        <f t="shared" si="0"/>
        <v>6</v>
      </c>
      <c r="R13" s="52" t="str">
        <f t="shared" si="3"/>
        <v>C</v>
      </c>
      <c r="S13" s="53" t="str">
        <f t="shared" si="1"/>
        <v>Trung bình</v>
      </c>
      <c r="T13" s="41" t="str">
        <f t="shared" si="4"/>
        <v/>
      </c>
      <c r="U13" s="41" t="s">
        <v>2214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307</v>
      </c>
      <c r="D14" s="46" t="s">
        <v>150</v>
      </c>
      <c r="E14" s="47" t="s">
        <v>306</v>
      </c>
      <c r="F14" s="48" t="s">
        <v>308</v>
      </c>
      <c r="G14" s="45" t="s">
        <v>53</v>
      </c>
      <c r="H14" s="82">
        <v>5</v>
      </c>
      <c r="I14" s="49">
        <v>5</v>
      </c>
      <c r="J14" s="49">
        <v>5</v>
      </c>
      <c r="K14" s="49" t="s">
        <v>36</v>
      </c>
      <c r="L14" s="54"/>
      <c r="M14" s="54"/>
      <c r="N14" s="54"/>
      <c r="O14" s="54"/>
      <c r="P14" s="80">
        <v>0</v>
      </c>
      <c r="Q14" s="51">
        <f t="shared" si="0"/>
        <v>2</v>
      </c>
      <c r="R14" s="52" t="str">
        <f t="shared" si="3"/>
        <v>F</v>
      </c>
      <c r="S14" s="53" t="str">
        <f t="shared" si="1"/>
        <v>Kém</v>
      </c>
      <c r="T14" s="41" t="s">
        <v>2222</v>
      </c>
      <c r="U14" s="41" t="s">
        <v>2214</v>
      </c>
      <c r="V14" s="71"/>
      <c r="W14" s="4"/>
      <c r="X14" s="43" t="str">
        <f t="shared" si="2"/>
        <v>Học lại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309</v>
      </c>
      <c r="D15" s="46" t="s">
        <v>310</v>
      </c>
      <c r="E15" s="47" t="s">
        <v>311</v>
      </c>
      <c r="F15" s="48" t="s">
        <v>312</v>
      </c>
      <c r="G15" s="45" t="s">
        <v>313</v>
      </c>
      <c r="H15" s="82">
        <v>6</v>
      </c>
      <c r="I15" s="49">
        <v>6</v>
      </c>
      <c r="J15" s="49">
        <v>6</v>
      </c>
      <c r="K15" s="49" t="s">
        <v>36</v>
      </c>
      <c r="L15" s="54"/>
      <c r="M15" s="54"/>
      <c r="N15" s="54"/>
      <c r="O15" s="54"/>
      <c r="P15" s="80">
        <v>6</v>
      </c>
      <c r="Q15" s="51">
        <f t="shared" si="0"/>
        <v>6</v>
      </c>
      <c r="R15" s="52" t="str">
        <f t="shared" si="3"/>
        <v>C</v>
      </c>
      <c r="S15" s="53" t="str">
        <f t="shared" si="1"/>
        <v>Trung bình</v>
      </c>
      <c r="T15" s="41" t="str">
        <f t="shared" si="4"/>
        <v/>
      </c>
      <c r="U15" s="41" t="s">
        <v>2214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314</v>
      </c>
      <c r="D16" s="46" t="s">
        <v>315</v>
      </c>
      <c r="E16" s="47" t="s">
        <v>316</v>
      </c>
      <c r="F16" s="48" t="s">
        <v>317</v>
      </c>
      <c r="G16" s="45" t="s">
        <v>318</v>
      </c>
      <c r="H16" s="82">
        <v>6</v>
      </c>
      <c r="I16" s="49">
        <v>6</v>
      </c>
      <c r="J16" s="49">
        <v>6</v>
      </c>
      <c r="K16" s="49" t="s">
        <v>36</v>
      </c>
      <c r="L16" s="54"/>
      <c r="M16" s="54"/>
      <c r="N16" s="54"/>
      <c r="O16" s="54"/>
      <c r="P16" s="80">
        <v>6</v>
      </c>
      <c r="Q16" s="51">
        <f t="shared" si="0"/>
        <v>6</v>
      </c>
      <c r="R16" s="52" t="str">
        <f t="shared" si="3"/>
        <v>C</v>
      </c>
      <c r="S16" s="53" t="str">
        <f t="shared" si="1"/>
        <v>Trung bình</v>
      </c>
      <c r="T16" s="41" t="str">
        <f t="shared" si="4"/>
        <v/>
      </c>
      <c r="U16" s="41" t="s">
        <v>2214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319</v>
      </c>
      <c r="D17" s="46" t="s">
        <v>320</v>
      </c>
      <c r="E17" s="47" t="s">
        <v>321</v>
      </c>
      <c r="F17" s="48" t="s">
        <v>322</v>
      </c>
      <c r="G17" s="45" t="s">
        <v>107</v>
      </c>
      <c r="H17" s="82">
        <v>6</v>
      </c>
      <c r="I17" s="49">
        <v>6</v>
      </c>
      <c r="J17" s="49">
        <v>6</v>
      </c>
      <c r="K17" s="49" t="s">
        <v>36</v>
      </c>
      <c r="L17" s="54"/>
      <c r="M17" s="54"/>
      <c r="N17" s="54"/>
      <c r="O17" s="54"/>
      <c r="P17" s="80">
        <v>5</v>
      </c>
      <c r="Q17" s="51">
        <f t="shared" si="0"/>
        <v>5.4</v>
      </c>
      <c r="R17" s="52" t="str">
        <f t="shared" si="3"/>
        <v>D+</v>
      </c>
      <c r="S17" s="53" t="str">
        <f t="shared" si="1"/>
        <v>Trung bình yếu</v>
      </c>
      <c r="T17" s="41" t="str">
        <f t="shared" si="4"/>
        <v/>
      </c>
      <c r="U17" s="41" t="s">
        <v>2214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323</v>
      </c>
      <c r="D18" s="46" t="s">
        <v>324</v>
      </c>
      <c r="E18" s="47" t="s">
        <v>75</v>
      </c>
      <c r="F18" s="48" t="s">
        <v>325</v>
      </c>
      <c r="G18" s="45" t="s">
        <v>53</v>
      </c>
      <c r="H18" s="82">
        <v>5</v>
      </c>
      <c r="I18" s="49">
        <v>5</v>
      </c>
      <c r="J18" s="49">
        <v>5</v>
      </c>
      <c r="K18" s="49" t="s">
        <v>36</v>
      </c>
      <c r="L18" s="54"/>
      <c r="M18" s="54"/>
      <c r="N18" s="54"/>
      <c r="O18" s="54"/>
      <c r="P18" s="80">
        <v>0</v>
      </c>
      <c r="Q18" s="51">
        <f t="shared" si="0"/>
        <v>2</v>
      </c>
      <c r="R18" s="52" t="str">
        <f t="shared" si="3"/>
        <v>F</v>
      </c>
      <c r="S18" s="53" t="str">
        <f t="shared" si="1"/>
        <v>Kém</v>
      </c>
      <c r="T18" s="41" t="s">
        <v>2222</v>
      </c>
      <c r="U18" s="41" t="s">
        <v>2214</v>
      </c>
      <c r="V18" s="71"/>
      <c r="W18" s="4"/>
      <c r="X18" s="43" t="str">
        <f t="shared" si="2"/>
        <v>Học lại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326</v>
      </c>
      <c r="D19" s="46" t="s">
        <v>327</v>
      </c>
      <c r="E19" s="47" t="s">
        <v>328</v>
      </c>
      <c r="F19" s="48" t="s">
        <v>329</v>
      </c>
      <c r="G19" s="45" t="s">
        <v>330</v>
      </c>
      <c r="H19" s="82">
        <v>5</v>
      </c>
      <c r="I19" s="49">
        <v>5</v>
      </c>
      <c r="J19" s="49">
        <v>5</v>
      </c>
      <c r="K19" s="49" t="s">
        <v>36</v>
      </c>
      <c r="L19" s="54"/>
      <c r="M19" s="54"/>
      <c r="N19" s="54"/>
      <c r="O19" s="54"/>
      <c r="P19" s="80">
        <v>2</v>
      </c>
      <c r="Q19" s="51">
        <f t="shared" si="0"/>
        <v>3.2</v>
      </c>
      <c r="R19" s="52" t="str">
        <f t="shared" si="3"/>
        <v>F</v>
      </c>
      <c r="S19" s="53" t="str">
        <f t="shared" si="1"/>
        <v>Kém</v>
      </c>
      <c r="T19" s="41" t="str">
        <f t="shared" si="4"/>
        <v/>
      </c>
      <c r="U19" s="41" t="s">
        <v>2214</v>
      </c>
      <c r="V19" s="71"/>
      <c r="W19" s="4"/>
      <c r="X19" s="43" t="str">
        <f t="shared" si="2"/>
        <v>Học lại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331</v>
      </c>
      <c r="D20" s="46" t="s">
        <v>332</v>
      </c>
      <c r="E20" s="47" t="s">
        <v>333</v>
      </c>
      <c r="F20" s="48" t="s">
        <v>334</v>
      </c>
      <c r="G20" s="45" t="s">
        <v>58</v>
      </c>
      <c r="H20" s="82">
        <v>7</v>
      </c>
      <c r="I20" s="49">
        <v>7</v>
      </c>
      <c r="J20" s="49">
        <v>7</v>
      </c>
      <c r="K20" s="49" t="s">
        <v>36</v>
      </c>
      <c r="L20" s="54"/>
      <c r="M20" s="54"/>
      <c r="N20" s="54"/>
      <c r="O20" s="54"/>
      <c r="P20" s="80">
        <v>7</v>
      </c>
      <c r="Q20" s="51">
        <f t="shared" si="0"/>
        <v>7</v>
      </c>
      <c r="R20" s="52" t="str">
        <f t="shared" si="3"/>
        <v>B</v>
      </c>
      <c r="S20" s="53" t="str">
        <f t="shared" si="1"/>
        <v>Khá</v>
      </c>
      <c r="T20" s="41" t="str">
        <f t="shared" si="4"/>
        <v/>
      </c>
      <c r="U20" s="41" t="s">
        <v>2214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335</v>
      </c>
      <c r="D21" s="46" t="s">
        <v>336</v>
      </c>
      <c r="E21" s="47" t="s">
        <v>93</v>
      </c>
      <c r="F21" s="48" t="s">
        <v>337</v>
      </c>
      <c r="G21" s="45" t="s">
        <v>330</v>
      </c>
      <c r="H21" s="82">
        <v>6</v>
      </c>
      <c r="I21" s="49">
        <v>6</v>
      </c>
      <c r="J21" s="49">
        <v>6</v>
      </c>
      <c r="K21" s="49" t="s">
        <v>36</v>
      </c>
      <c r="L21" s="54"/>
      <c r="M21" s="54"/>
      <c r="N21" s="54"/>
      <c r="O21" s="54"/>
      <c r="P21" s="80">
        <v>6</v>
      </c>
      <c r="Q21" s="51">
        <f t="shared" si="0"/>
        <v>6</v>
      </c>
      <c r="R21" s="52" t="str">
        <f t="shared" si="3"/>
        <v>C</v>
      </c>
      <c r="S21" s="53" t="str">
        <f t="shared" si="1"/>
        <v>Trung bình</v>
      </c>
      <c r="T21" s="41" t="str">
        <f t="shared" si="4"/>
        <v/>
      </c>
      <c r="U21" s="41" t="s">
        <v>2214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338</v>
      </c>
      <c r="D22" s="46" t="s">
        <v>339</v>
      </c>
      <c r="E22" s="47" t="s">
        <v>93</v>
      </c>
      <c r="F22" s="48" t="s">
        <v>293</v>
      </c>
      <c r="G22" s="45" t="s">
        <v>58</v>
      </c>
      <c r="H22" s="82">
        <v>5</v>
      </c>
      <c r="I22" s="49">
        <v>5</v>
      </c>
      <c r="J22" s="49">
        <v>5</v>
      </c>
      <c r="K22" s="49" t="s">
        <v>36</v>
      </c>
      <c r="L22" s="54"/>
      <c r="M22" s="54"/>
      <c r="N22" s="54"/>
      <c r="O22" s="54"/>
      <c r="P22" s="80">
        <v>0</v>
      </c>
      <c r="Q22" s="51">
        <f t="shared" si="0"/>
        <v>2</v>
      </c>
      <c r="R22" s="52" t="str">
        <f t="shared" si="3"/>
        <v>F</v>
      </c>
      <c r="S22" s="53" t="str">
        <f t="shared" si="1"/>
        <v>Kém</v>
      </c>
      <c r="T22" s="41" t="s">
        <v>2222</v>
      </c>
      <c r="U22" s="41" t="s">
        <v>2214</v>
      </c>
      <c r="V22" s="71"/>
      <c r="W22" s="4"/>
      <c r="X22" s="43" t="str">
        <f t="shared" si="2"/>
        <v>Học lại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340</v>
      </c>
      <c r="D23" s="46" t="s">
        <v>74</v>
      </c>
      <c r="E23" s="47" t="s">
        <v>93</v>
      </c>
      <c r="F23" s="48" t="s">
        <v>341</v>
      </c>
      <c r="G23" s="45" t="s">
        <v>90</v>
      </c>
      <c r="H23" s="82">
        <v>5</v>
      </c>
      <c r="I23" s="49">
        <v>5</v>
      </c>
      <c r="J23" s="49">
        <v>5</v>
      </c>
      <c r="K23" s="49" t="s">
        <v>36</v>
      </c>
      <c r="L23" s="54"/>
      <c r="M23" s="54"/>
      <c r="N23" s="54"/>
      <c r="O23" s="54"/>
      <c r="P23" s="80">
        <v>0</v>
      </c>
      <c r="Q23" s="51">
        <f t="shared" si="0"/>
        <v>2</v>
      </c>
      <c r="R23" s="52" t="str">
        <f t="shared" si="3"/>
        <v>F</v>
      </c>
      <c r="S23" s="53" t="str">
        <f t="shared" si="1"/>
        <v>Kém</v>
      </c>
      <c r="T23" s="41" t="s">
        <v>2222</v>
      </c>
      <c r="U23" s="41" t="s">
        <v>2214</v>
      </c>
      <c r="V23" s="71"/>
      <c r="W23" s="4"/>
      <c r="X23" s="43" t="str">
        <f t="shared" si="2"/>
        <v>Học lại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342</v>
      </c>
      <c r="D24" s="46" t="s">
        <v>150</v>
      </c>
      <c r="E24" s="47" t="s">
        <v>343</v>
      </c>
      <c r="F24" s="48" t="s">
        <v>325</v>
      </c>
      <c r="G24" s="45" t="s">
        <v>344</v>
      </c>
      <c r="H24" s="82">
        <v>7</v>
      </c>
      <c r="I24" s="49">
        <v>7</v>
      </c>
      <c r="J24" s="49">
        <v>7</v>
      </c>
      <c r="K24" s="49" t="s">
        <v>36</v>
      </c>
      <c r="L24" s="54"/>
      <c r="M24" s="54"/>
      <c r="N24" s="54"/>
      <c r="O24" s="54"/>
      <c r="P24" s="80">
        <v>7</v>
      </c>
      <c r="Q24" s="51">
        <f t="shared" si="0"/>
        <v>7</v>
      </c>
      <c r="R24" s="52" t="str">
        <f t="shared" si="3"/>
        <v>B</v>
      </c>
      <c r="S24" s="53" t="str">
        <f t="shared" si="1"/>
        <v>Khá</v>
      </c>
      <c r="T24" s="41" t="str">
        <f t="shared" si="4"/>
        <v/>
      </c>
      <c r="U24" s="41" t="s">
        <v>2214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345</v>
      </c>
      <c r="D25" s="46" t="s">
        <v>346</v>
      </c>
      <c r="E25" s="47" t="s">
        <v>105</v>
      </c>
      <c r="F25" s="48" t="s">
        <v>347</v>
      </c>
      <c r="G25" s="45" t="s">
        <v>81</v>
      </c>
      <c r="H25" s="82">
        <v>6</v>
      </c>
      <c r="I25" s="49">
        <v>6</v>
      </c>
      <c r="J25" s="49">
        <v>6</v>
      </c>
      <c r="K25" s="49" t="s">
        <v>36</v>
      </c>
      <c r="L25" s="54"/>
      <c r="M25" s="54"/>
      <c r="N25" s="54"/>
      <c r="O25" s="54"/>
      <c r="P25" s="80">
        <v>6</v>
      </c>
      <c r="Q25" s="51">
        <f t="shared" si="0"/>
        <v>6</v>
      </c>
      <c r="R25" s="52" t="str">
        <f t="shared" si="3"/>
        <v>C</v>
      </c>
      <c r="S25" s="53" t="str">
        <f t="shared" si="1"/>
        <v>Trung bình</v>
      </c>
      <c r="T25" s="41" t="str">
        <f t="shared" si="4"/>
        <v/>
      </c>
      <c r="U25" s="41" t="s">
        <v>2214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348</v>
      </c>
      <c r="D26" s="46" t="s">
        <v>78</v>
      </c>
      <c r="E26" s="47" t="s">
        <v>349</v>
      </c>
      <c r="F26" s="48" t="s">
        <v>236</v>
      </c>
      <c r="G26" s="45" t="s">
        <v>313</v>
      </c>
      <c r="H26" s="82">
        <v>5</v>
      </c>
      <c r="I26" s="49">
        <v>5</v>
      </c>
      <c r="J26" s="49">
        <v>5</v>
      </c>
      <c r="K26" s="49" t="s">
        <v>36</v>
      </c>
      <c r="L26" s="54"/>
      <c r="M26" s="54"/>
      <c r="N26" s="54"/>
      <c r="O26" s="54"/>
      <c r="P26" s="80">
        <v>2</v>
      </c>
      <c r="Q26" s="51">
        <f t="shared" si="0"/>
        <v>3.2</v>
      </c>
      <c r="R26" s="52" t="str">
        <f t="shared" si="3"/>
        <v>F</v>
      </c>
      <c r="S26" s="53" t="str">
        <f t="shared" si="1"/>
        <v>Kém</v>
      </c>
      <c r="T26" s="41" t="str">
        <f t="shared" si="4"/>
        <v/>
      </c>
      <c r="U26" s="41" t="s">
        <v>2214</v>
      </c>
      <c r="V26" s="71"/>
      <c r="W26" s="4"/>
      <c r="X26" s="43" t="str">
        <f t="shared" si="2"/>
        <v>Học lại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350</v>
      </c>
      <c r="D27" s="46" t="s">
        <v>242</v>
      </c>
      <c r="E27" s="47" t="s">
        <v>351</v>
      </c>
      <c r="F27" s="48" t="s">
        <v>352</v>
      </c>
      <c r="G27" s="45" t="s">
        <v>53</v>
      </c>
      <c r="H27" s="82">
        <v>5</v>
      </c>
      <c r="I27" s="49">
        <v>5</v>
      </c>
      <c r="J27" s="49">
        <v>5</v>
      </c>
      <c r="K27" s="49" t="s">
        <v>36</v>
      </c>
      <c r="L27" s="54"/>
      <c r="M27" s="54"/>
      <c r="N27" s="54"/>
      <c r="O27" s="54"/>
      <c r="P27" s="80">
        <v>2</v>
      </c>
      <c r="Q27" s="51">
        <f t="shared" si="0"/>
        <v>3.2</v>
      </c>
      <c r="R27" s="52" t="str">
        <f t="shared" si="3"/>
        <v>F</v>
      </c>
      <c r="S27" s="53" t="str">
        <f t="shared" si="1"/>
        <v>Kém</v>
      </c>
      <c r="T27" s="41" t="str">
        <f t="shared" si="4"/>
        <v/>
      </c>
      <c r="U27" s="41" t="s">
        <v>2214</v>
      </c>
      <c r="V27" s="71"/>
      <c r="W27" s="4"/>
      <c r="X27" s="43" t="str">
        <f t="shared" si="2"/>
        <v>Học lại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353</v>
      </c>
      <c r="D28" s="46" t="s">
        <v>354</v>
      </c>
      <c r="E28" s="47" t="s">
        <v>355</v>
      </c>
      <c r="F28" s="48" t="s">
        <v>356</v>
      </c>
      <c r="G28" s="45" t="s">
        <v>136</v>
      </c>
      <c r="H28" s="82">
        <v>6</v>
      </c>
      <c r="I28" s="49">
        <v>6</v>
      </c>
      <c r="J28" s="49">
        <v>6</v>
      </c>
      <c r="K28" s="49" t="s">
        <v>36</v>
      </c>
      <c r="L28" s="54"/>
      <c r="M28" s="54"/>
      <c r="N28" s="54"/>
      <c r="O28" s="54"/>
      <c r="P28" s="80">
        <v>6</v>
      </c>
      <c r="Q28" s="51">
        <f t="shared" si="0"/>
        <v>6</v>
      </c>
      <c r="R28" s="52" t="str">
        <f t="shared" si="3"/>
        <v>C</v>
      </c>
      <c r="S28" s="53" t="str">
        <f t="shared" si="1"/>
        <v>Trung bình</v>
      </c>
      <c r="T28" s="41" t="str">
        <f t="shared" si="4"/>
        <v/>
      </c>
      <c r="U28" s="41" t="s">
        <v>2214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357</v>
      </c>
      <c r="D29" s="46" t="s">
        <v>74</v>
      </c>
      <c r="E29" s="47" t="s">
        <v>115</v>
      </c>
      <c r="F29" s="48" t="s">
        <v>119</v>
      </c>
      <c r="G29" s="45" t="s">
        <v>124</v>
      </c>
      <c r="H29" s="82">
        <v>5</v>
      </c>
      <c r="I29" s="49">
        <v>5</v>
      </c>
      <c r="J29" s="49">
        <v>5</v>
      </c>
      <c r="K29" s="49" t="s">
        <v>36</v>
      </c>
      <c r="L29" s="54"/>
      <c r="M29" s="54"/>
      <c r="N29" s="54"/>
      <c r="O29" s="54"/>
      <c r="P29" s="80">
        <v>2</v>
      </c>
      <c r="Q29" s="51">
        <f t="shared" si="0"/>
        <v>3.2</v>
      </c>
      <c r="R29" s="52" t="str">
        <f t="shared" si="3"/>
        <v>F</v>
      </c>
      <c r="S29" s="53" t="str">
        <f t="shared" si="1"/>
        <v>Kém</v>
      </c>
      <c r="T29" s="41" t="str">
        <f t="shared" si="4"/>
        <v/>
      </c>
      <c r="U29" s="41" t="s">
        <v>2214</v>
      </c>
      <c r="V29" s="71"/>
      <c r="W29" s="4"/>
      <c r="X29" s="43" t="str">
        <f t="shared" si="2"/>
        <v>Học lại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358</v>
      </c>
      <c r="D30" s="46" t="s">
        <v>354</v>
      </c>
      <c r="E30" s="47" t="s">
        <v>122</v>
      </c>
      <c r="F30" s="48" t="s">
        <v>359</v>
      </c>
      <c r="G30" s="45" t="s">
        <v>330</v>
      </c>
      <c r="H30" s="82">
        <v>5</v>
      </c>
      <c r="I30" s="49">
        <v>5</v>
      </c>
      <c r="J30" s="49">
        <v>5</v>
      </c>
      <c r="K30" s="49" t="s">
        <v>36</v>
      </c>
      <c r="L30" s="54"/>
      <c r="M30" s="54"/>
      <c r="N30" s="54"/>
      <c r="O30" s="54"/>
      <c r="P30" s="80">
        <v>2</v>
      </c>
      <c r="Q30" s="51">
        <f t="shared" si="0"/>
        <v>3.2</v>
      </c>
      <c r="R30" s="52" t="str">
        <f t="shared" si="3"/>
        <v>F</v>
      </c>
      <c r="S30" s="53" t="str">
        <f t="shared" si="1"/>
        <v>Kém</v>
      </c>
      <c r="T30" s="41" t="str">
        <f t="shared" si="4"/>
        <v/>
      </c>
      <c r="U30" s="41" t="s">
        <v>2214</v>
      </c>
      <c r="V30" s="71"/>
      <c r="W30" s="4"/>
      <c r="X30" s="43" t="str">
        <f t="shared" si="2"/>
        <v>Học lại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360</v>
      </c>
      <c r="D31" s="46" t="s">
        <v>361</v>
      </c>
      <c r="E31" s="47" t="s">
        <v>122</v>
      </c>
      <c r="F31" s="48" t="s">
        <v>362</v>
      </c>
      <c r="G31" s="45" t="s">
        <v>313</v>
      </c>
      <c r="H31" s="82">
        <v>5</v>
      </c>
      <c r="I31" s="49">
        <v>5</v>
      </c>
      <c r="J31" s="49">
        <v>5</v>
      </c>
      <c r="K31" s="49" t="s">
        <v>36</v>
      </c>
      <c r="L31" s="54"/>
      <c r="M31" s="54"/>
      <c r="N31" s="54"/>
      <c r="O31" s="54"/>
      <c r="P31" s="80">
        <v>0</v>
      </c>
      <c r="Q31" s="51">
        <f t="shared" si="0"/>
        <v>2</v>
      </c>
      <c r="R31" s="52" t="str">
        <f t="shared" si="3"/>
        <v>F</v>
      </c>
      <c r="S31" s="53" t="str">
        <f t="shared" si="1"/>
        <v>Kém</v>
      </c>
      <c r="T31" s="41" t="s">
        <v>2222</v>
      </c>
      <c r="U31" s="41" t="s">
        <v>2214</v>
      </c>
      <c r="V31" s="71"/>
      <c r="W31" s="4"/>
      <c r="X31" s="43" t="str">
        <f t="shared" si="2"/>
        <v>Học lại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363</v>
      </c>
      <c r="D32" s="46" t="s">
        <v>364</v>
      </c>
      <c r="E32" s="47" t="s">
        <v>365</v>
      </c>
      <c r="F32" s="48" t="s">
        <v>366</v>
      </c>
      <c r="G32" s="45" t="s">
        <v>90</v>
      </c>
      <c r="H32" s="82">
        <v>5</v>
      </c>
      <c r="I32" s="49">
        <v>5</v>
      </c>
      <c r="J32" s="49">
        <v>5</v>
      </c>
      <c r="K32" s="49" t="s">
        <v>36</v>
      </c>
      <c r="L32" s="54"/>
      <c r="M32" s="54"/>
      <c r="N32" s="54"/>
      <c r="O32" s="54"/>
      <c r="P32" s="80">
        <v>0</v>
      </c>
      <c r="Q32" s="51">
        <f t="shared" si="0"/>
        <v>2</v>
      </c>
      <c r="R32" s="52" t="str">
        <f t="shared" si="3"/>
        <v>F</v>
      </c>
      <c r="S32" s="53" t="str">
        <f t="shared" si="1"/>
        <v>Kém</v>
      </c>
      <c r="T32" s="41" t="s">
        <v>2222</v>
      </c>
      <c r="U32" s="41" t="s">
        <v>2214</v>
      </c>
      <c r="V32" s="71"/>
      <c r="W32" s="4"/>
      <c r="X32" s="43" t="str">
        <f t="shared" si="2"/>
        <v>Học lại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367</v>
      </c>
      <c r="D33" s="46" t="s">
        <v>368</v>
      </c>
      <c r="E33" s="47" t="s">
        <v>134</v>
      </c>
      <c r="F33" s="48" t="s">
        <v>369</v>
      </c>
      <c r="G33" s="45" t="s">
        <v>330</v>
      </c>
      <c r="H33" s="82">
        <v>5</v>
      </c>
      <c r="I33" s="49">
        <v>5</v>
      </c>
      <c r="J33" s="49">
        <v>5</v>
      </c>
      <c r="K33" s="49" t="s">
        <v>36</v>
      </c>
      <c r="L33" s="54"/>
      <c r="M33" s="54"/>
      <c r="N33" s="54"/>
      <c r="O33" s="54"/>
      <c r="P33" s="80">
        <v>0</v>
      </c>
      <c r="Q33" s="51">
        <f t="shared" si="0"/>
        <v>2</v>
      </c>
      <c r="R33" s="52" t="str">
        <f t="shared" si="3"/>
        <v>F</v>
      </c>
      <c r="S33" s="53" t="str">
        <f t="shared" si="1"/>
        <v>Kém</v>
      </c>
      <c r="T33" s="41" t="s">
        <v>2222</v>
      </c>
      <c r="U33" s="41" t="s">
        <v>2214</v>
      </c>
      <c r="V33" s="71"/>
      <c r="W33" s="4"/>
      <c r="X33" s="43" t="str">
        <f t="shared" si="2"/>
        <v>Học lại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370</v>
      </c>
      <c r="D34" s="46" t="s">
        <v>371</v>
      </c>
      <c r="E34" s="47" t="s">
        <v>134</v>
      </c>
      <c r="F34" s="48" t="s">
        <v>372</v>
      </c>
      <c r="G34" s="45" t="s">
        <v>81</v>
      </c>
      <c r="H34" s="82">
        <v>7</v>
      </c>
      <c r="I34" s="49">
        <v>7</v>
      </c>
      <c r="J34" s="49">
        <v>7</v>
      </c>
      <c r="K34" s="49" t="s">
        <v>36</v>
      </c>
      <c r="L34" s="54"/>
      <c r="M34" s="54"/>
      <c r="N34" s="54"/>
      <c r="O34" s="54"/>
      <c r="P34" s="80">
        <v>7</v>
      </c>
      <c r="Q34" s="51">
        <f t="shared" si="0"/>
        <v>7</v>
      </c>
      <c r="R34" s="52" t="str">
        <f t="shared" si="3"/>
        <v>B</v>
      </c>
      <c r="S34" s="53" t="str">
        <f t="shared" si="1"/>
        <v>Khá</v>
      </c>
      <c r="T34" s="41" t="str">
        <f t="shared" si="4"/>
        <v/>
      </c>
      <c r="U34" s="41" t="s">
        <v>2214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373</v>
      </c>
      <c r="D35" s="46" t="s">
        <v>374</v>
      </c>
      <c r="E35" s="47" t="s">
        <v>154</v>
      </c>
      <c r="F35" s="48" t="s">
        <v>375</v>
      </c>
      <c r="G35" s="45" t="s">
        <v>107</v>
      </c>
      <c r="H35" s="82">
        <v>7</v>
      </c>
      <c r="I35" s="49">
        <v>7</v>
      </c>
      <c r="J35" s="49">
        <v>7</v>
      </c>
      <c r="K35" s="49" t="s">
        <v>36</v>
      </c>
      <c r="L35" s="54"/>
      <c r="M35" s="54"/>
      <c r="N35" s="54"/>
      <c r="O35" s="54"/>
      <c r="P35" s="80">
        <v>7</v>
      </c>
      <c r="Q35" s="51">
        <f t="shared" si="0"/>
        <v>7</v>
      </c>
      <c r="R35" s="52" t="str">
        <f t="shared" si="3"/>
        <v>B</v>
      </c>
      <c r="S35" s="53" t="str">
        <f t="shared" si="1"/>
        <v>Khá</v>
      </c>
      <c r="T35" s="41" t="str">
        <f t="shared" si="4"/>
        <v/>
      </c>
      <c r="U35" s="41" t="s">
        <v>2214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376</v>
      </c>
      <c r="D36" s="46" t="s">
        <v>377</v>
      </c>
      <c r="E36" s="47" t="s">
        <v>378</v>
      </c>
      <c r="F36" s="48" t="s">
        <v>379</v>
      </c>
      <c r="G36" s="45" t="s">
        <v>380</v>
      </c>
      <c r="H36" s="82">
        <v>8</v>
      </c>
      <c r="I36" s="49">
        <v>8</v>
      </c>
      <c r="J36" s="49">
        <v>8</v>
      </c>
      <c r="K36" s="49" t="s">
        <v>36</v>
      </c>
      <c r="L36" s="54"/>
      <c r="M36" s="54"/>
      <c r="N36" s="54"/>
      <c r="O36" s="54"/>
      <c r="P36" s="80">
        <v>8</v>
      </c>
      <c r="Q36" s="51">
        <f t="shared" si="0"/>
        <v>8</v>
      </c>
      <c r="R36" s="52" t="str">
        <f t="shared" si="3"/>
        <v>B+</v>
      </c>
      <c r="S36" s="53" t="str">
        <f t="shared" si="1"/>
        <v>Khá</v>
      </c>
      <c r="T36" s="41" t="str">
        <f t="shared" si="4"/>
        <v/>
      </c>
      <c r="U36" s="41" t="s">
        <v>2214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381</v>
      </c>
      <c r="D37" s="46" t="s">
        <v>74</v>
      </c>
      <c r="E37" s="47" t="s">
        <v>382</v>
      </c>
      <c r="F37" s="48" t="s">
        <v>383</v>
      </c>
      <c r="G37" s="45" t="s">
        <v>90</v>
      </c>
      <c r="H37" s="82">
        <v>6</v>
      </c>
      <c r="I37" s="49">
        <v>6</v>
      </c>
      <c r="J37" s="49">
        <v>6</v>
      </c>
      <c r="K37" s="49" t="s">
        <v>36</v>
      </c>
      <c r="L37" s="54"/>
      <c r="M37" s="54"/>
      <c r="N37" s="54"/>
      <c r="O37" s="54"/>
      <c r="P37" s="80">
        <v>6</v>
      </c>
      <c r="Q37" s="51">
        <f t="shared" si="0"/>
        <v>6</v>
      </c>
      <c r="R37" s="52" t="str">
        <f t="shared" si="3"/>
        <v>C</v>
      </c>
      <c r="S37" s="53" t="str">
        <f t="shared" si="1"/>
        <v>Trung bình</v>
      </c>
      <c r="T37" s="41" t="str">
        <f t="shared" si="4"/>
        <v/>
      </c>
      <c r="U37" s="41" t="s">
        <v>2214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384</v>
      </c>
      <c r="D38" s="46" t="s">
        <v>385</v>
      </c>
      <c r="E38" s="47" t="s">
        <v>386</v>
      </c>
      <c r="F38" s="48" t="s">
        <v>387</v>
      </c>
      <c r="G38" s="45" t="s">
        <v>313</v>
      </c>
      <c r="H38" s="82">
        <v>7</v>
      </c>
      <c r="I38" s="49">
        <v>7</v>
      </c>
      <c r="J38" s="49">
        <v>7</v>
      </c>
      <c r="K38" s="49" t="s">
        <v>36</v>
      </c>
      <c r="L38" s="54"/>
      <c r="M38" s="54"/>
      <c r="N38" s="54"/>
      <c r="O38" s="54"/>
      <c r="P38" s="80">
        <v>7</v>
      </c>
      <c r="Q38" s="51">
        <f t="shared" si="0"/>
        <v>7</v>
      </c>
      <c r="R38" s="52" t="str">
        <f t="shared" si="3"/>
        <v>B</v>
      </c>
      <c r="S38" s="53" t="str">
        <f t="shared" si="1"/>
        <v>Khá</v>
      </c>
      <c r="T38" s="41" t="str">
        <f t="shared" si="4"/>
        <v/>
      </c>
      <c r="U38" s="41" t="s">
        <v>2214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388</v>
      </c>
      <c r="D39" s="46" t="s">
        <v>389</v>
      </c>
      <c r="E39" s="47" t="s">
        <v>386</v>
      </c>
      <c r="F39" s="48" t="s">
        <v>390</v>
      </c>
      <c r="G39" s="45" t="s">
        <v>344</v>
      </c>
      <c r="H39" s="82">
        <v>6</v>
      </c>
      <c r="I39" s="49">
        <v>6</v>
      </c>
      <c r="J39" s="49">
        <v>6</v>
      </c>
      <c r="K39" s="49" t="s">
        <v>36</v>
      </c>
      <c r="L39" s="54"/>
      <c r="M39" s="54"/>
      <c r="N39" s="54"/>
      <c r="O39" s="54"/>
      <c r="P39" s="80">
        <v>6</v>
      </c>
      <c r="Q39" s="51">
        <f t="shared" si="0"/>
        <v>6</v>
      </c>
      <c r="R39" s="52" t="str">
        <f t="shared" si="3"/>
        <v>C</v>
      </c>
      <c r="S39" s="53" t="str">
        <f t="shared" si="1"/>
        <v>Trung bình</v>
      </c>
      <c r="T39" s="41" t="str">
        <f t="shared" si="4"/>
        <v/>
      </c>
      <c r="U39" s="41" t="s">
        <v>2214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391</v>
      </c>
      <c r="D40" s="46" t="s">
        <v>392</v>
      </c>
      <c r="E40" s="47" t="s">
        <v>393</v>
      </c>
      <c r="F40" s="48" t="s">
        <v>394</v>
      </c>
      <c r="G40" s="45" t="s">
        <v>107</v>
      </c>
      <c r="H40" s="82">
        <v>5</v>
      </c>
      <c r="I40" s="49">
        <v>5</v>
      </c>
      <c r="J40" s="49">
        <v>5</v>
      </c>
      <c r="K40" s="49" t="s">
        <v>36</v>
      </c>
      <c r="L40" s="54"/>
      <c r="M40" s="54"/>
      <c r="N40" s="54"/>
      <c r="O40" s="54"/>
      <c r="P40" s="80">
        <v>2</v>
      </c>
      <c r="Q40" s="51">
        <f t="shared" si="0"/>
        <v>3.2</v>
      </c>
      <c r="R40" s="52" t="str">
        <f t="shared" si="3"/>
        <v>F</v>
      </c>
      <c r="S40" s="53" t="str">
        <f t="shared" si="1"/>
        <v>Kém</v>
      </c>
      <c r="T40" s="41" t="str">
        <f t="shared" si="4"/>
        <v/>
      </c>
      <c r="U40" s="41" t="s">
        <v>2214</v>
      </c>
      <c r="V40" s="71"/>
      <c r="W40" s="4"/>
      <c r="X40" s="43" t="str">
        <f t="shared" si="2"/>
        <v>Học lại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395</v>
      </c>
      <c r="D41" s="46" t="s">
        <v>396</v>
      </c>
      <c r="E41" s="47" t="s">
        <v>174</v>
      </c>
      <c r="F41" s="48" t="s">
        <v>397</v>
      </c>
      <c r="G41" s="45" t="s">
        <v>90</v>
      </c>
      <c r="H41" s="82">
        <v>5</v>
      </c>
      <c r="I41" s="49">
        <v>5</v>
      </c>
      <c r="J41" s="49">
        <v>5</v>
      </c>
      <c r="K41" s="49" t="s">
        <v>36</v>
      </c>
      <c r="L41" s="54"/>
      <c r="M41" s="54"/>
      <c r="N41" s="54"/>
      <c r="O41" s="54"/>
      <c r="P41" s="80">
        <v>0</v>
      </c>
      <c r="Q41" s="51">
        <f t="shared" si="0"/>
        <v>2</v>
      </c>
      <c r="R41" s="52" t="str">
        <f t="shared" si="3"/>
        <v>F</v>
      </c>
      <c r="S41" s="53" t="str">
        <f t="shared" si="1"/>
        <v>Kém</v>
      </c>
      <c r="T41" s="41" t="s">
        <v>2222</v>
      </c>
      <c r="U41" s="41" t="s">
        <v>2214</v>
      </c>
      <c r="V41" s="71"/>
      <c r="W41" s="4"/>
      <c r="X41" s="43" t="str">
        <f t="shared" si="2"/>
        <v>Học lại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398</v>
      </c>
      <c r="D42" s="46" t="s">
        <v>78</v>
      </c>
      <c r="E42" s="47" t="s">
        <v>174</v>
      </c>
      <c r="F42" s="48" t="s">
        <v>394</v>
      </c>
      <c r="G42" s="45" t="s">
        <v>344</v>
      </c>
      <c r="H42" s="82">
        <v>6</v>
      </c>
      <c r="I42" s="49">
        <v>6</v>
      </c>
      <c r="J42" s="49">
        <v>6</v>
      </c>
      <c r="K42" s="49" t="s">
        <v>36</v>
      </c>
      <c r="L42" s="54"/>
      <c r="M42" s="54"/>
      <c r="N42" s="54"/>
      <c r="O42" s="54"/>
      <c r="P42" s="80">
        <v>6</v>
      </c>
      <c r="Q42" s="51">
        <f t="shared" si="0"/>
        <v>6</v>
      </c>
      <c r="R42" s="52" t="str">
        <f t="shared" si="3"/>
        <v>C</v>
      </c>
      <c r="S42" s="53" t="str">
        <f t="shared" si="1"/>
        <v>Trung bình</v>
      </c>
      <c r="T42" s="41" t="str">
        <f t="shared" si="4"/>
        <v/>
      </c>
      <c r="U42" s="41" t="s">
        <v>2214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399</v>
      </c>
      <c r="D43" s="46" t="s">
        <v>246</v>
      </c>
      <c r="E43" s="47" t="s">
        <v>400</v>
      </c>
      <c r="F43" s="48" t="s">
        <v>401</v>
      </c>
      <c r="G43" s="45" t="s">
        <v>124</v>
      </c>
      <c r="H43" s="82">
        <v>5</v>
      </c>
      <c r="I43" s="49">
        <v>5</v>
      </c>
      <c r="J43" s="49">
        <v>5</v>
      </c>
      <c r="K43" s="49" t="s">
        <v>36</v>
      </c>
      <c r="L43" s="54"/>
      <c r="M43" s="54"/>
      <c r="N43" s="54"/>
      <c r="O43" s="54"/>
      <c r="P43" s="80">
        <v>2</v>
      </c>
      <c r="Q43" s="51">
        <f t="shared" si="0"/>
        <v>3.2</v>
      </c>
      <c r="R43" s="52" t="str">
        <f t="shared" si="3"/>
        <v>F</v>
      </c>
      <c r="S43" s="53" t="str">
        <f t="shared" si="1"/>
        <v>Kém</v>
      </c>
      <c r="T43" s="41" t="str">
        <f t="shared" si="4"/>
        <v/>
      </c>
      <c r="U43" s="41" t="s">
        <v>2214</v>
      </c>
      <c r="V43" s="71"/>
      <c r="W43" s="4"/>
      <c r="X43" s="43" t="str">
        <f t="shared" si="2"/>
        <v>Học lại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402</v>
      </c>
      <c r="D44" s="46" t="s">
        <v>126</v>
      </c>
      <c r="E44" s="47" t="s">
        <v>178</v>
      </c>
      <c r="F44" s="48" t="s">
        <v>403</v>
      </c>
      <c r="G44" s="45" t="s">
        <v>53</v>
      </c>
      <c r="H44" s="82">
        <v>5</v>
      </c>
      <c r="I44" s="49">
        <v>5</v>
      </c>
      <c r="J44" s="49">
        <v>5</v>
      </c>
      <c r="K44" s="49" t="s">
        <v>36</v>
      </c>
      <c r="L44" s="54"/>
      <c r="M44" s="54"/>
      <c r="N44" s="54"/>
      <c r="O44" s="54"/>
      <c r="P44" s="80">
        <v>2</v>
      </c>
      <c r="Q44" s="51">
        <f t="shared" si="0"/>
        <v>3.2</v>
      </c>
      <c r="R44" s="52" t="str">
        <f t="shared" si="3"/>
        <v>F</v>
      </c>
      <c r="S44" s="53" t="str">
        <f t="shared" si="1"/>
        <v>Kém</v>
      </c>
      <c r="T44" s="41" t="str">
        <f t="shared" si="4"/>
        <v/>
      </c>
      <c r="U44" s="41" t="s">
        <v>2214</v>
      </c>
      <c r="V44" s="71"/>
      <c r="W44" s="4"/>
      <c r="X44" s="43" t="str">
        <f t="shared" si="2"/>
        <v>Học lại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404</v>
      </c>
      <c r="D45" s="46" t="s">
        <v>405</v>
      </c>
      <c r="E45" s="47" t="s">
        <v>406</v>
      </c>
      <c r="F45" s="48" t="s">
        <v>407</v>
      </c>
      <c r="G45" s="45" t="s">
        <v>131</v>
      </c>
      <c r="H45" s="82">
        <v>6</v>
      </c>
      <c r="I45" s="49">
        <v>6</v>
      </c>
      <c r="J45" s="49">
        <v>6</v>
      </c>
      <c r="K45" s="49" t="s">
        <v>36</v>
      </c>
      <c r="L45" s="54"/>
      <c r="M45" s="54"/>
      <c r="N45" s="54"/>
      <c r="O45" s="54"/>
      <c r="P45" s="80">
        <v>6</v>
      </c>
      <c r="Q45" s="51">
        <f t="shared" si="0"/>
        <v>6</v>
      </c>
      <c r="R45" s="52" t="str">
        <f t="shared" si="3"/>
        <v>C</v>
      </c>
      <c r="S45" s="53" t="str">
        <f t="shared" si="1"/>
        <v>Trung bình</v>
      </c>
      <c r="T45" s="41" t="str">
        <f t="shared" si="4"/>
        <v/>
      </c>
      <c r="U45" s="41" t="s">
        <v>2214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408</v>
      </c>
      <c r="D46" s="46" t="s">
        <v>409</v>
      </c>
      <c r="E46" s="47" t="s">
        <v>410</v>
      </c>
      <c r="F46" s="48" t="s">
        <v>411</v>
      </c>
      <c r="G46" s="45" t="s">
        <v>90</v>
      </c>
      <c r="H46" s="82">
        <v>5</v>
      </c>
      <c r="I46" s="49">
        <v>5</v>
      </c>
      <c r="J46" s="49">
        <v>5</v>
      </c>
      <c r="K46" s="49" t="s">
        <v>36</v>
      </c>
      <c r="L46" s="54"/>
      <c r="M46" s="54"/>
      <c r="N46" s="54"/>
      <c r="O46" s="54"/>
      <c r="P46" s="80">
        <v>0</v>
      </c>
      <c r="Q46" s="51">
        <f t="shared" si="0"/>
        <v>2</v>
      </c>
      <c r="R46" s="52" t="str">
        <f t="shared" si="3"/>
        <v>F</v>
      </c>
      <c r="S46" s="53" t="str">
        <f t="shared" si="1"/>
        <v>Kém</v>
      </c>
      <c r="T46" s="41" t="s">
        <v>2220</v>
      </c>
      <c r="U46" s="41" t="s">
        <v>2214</v>
      </c>
      <c r="V46" s="71"/>
      <c r="W46" s="4"/>
      <c r="X46" s="43" t="str">
        <f t="shared" si="2"/>
        <v>Thi lại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412</v>
      </c>
      <c r="D47" s="46" t="s">
        <v>413</v>
      </c>
      <c r="E47" s="47" t="s">
        <v>181</v>
      </c>
      <c r="F47" s="48" t="s">
        <v>414</v>
      </c>
      <c r="G47" s="45" t="s">
        <v>72</v>
      </c>
      <c r="H47" s="82">
        <v>6</v>
      </c>
      <c r="I47" s="49">
        <v>6</v>
      </c>
      <c r="J47" s="49">
        <v>6</v>
      </c>
      <c r="K47" s="49" t="s">
        <v>36</v>
      </c>
      <c r="L47" s="54"/>
      <c r="M47" s="54"/>
      <c r="N47" s="54"/>
      <c r="O47" s="54"/>
      <c r="P47" s="80">
        <v>6</v>
      </c>
      <c r="Q47" s="51">
        <f t="shared" si="0"/>
        <v>6</v>
      </c>
      <c r="R47" s="52" t="str">
        <f t="shared" si="3"/>
        <v>C</v>
      </c>
      <c r="S47" s="53" t="str">
        <f t="shared" si="1"/>
        <v>Trung bình</v>
      </c>
      <c r="T47" s="41" t="str">
        <f t="shared" si="4"/>
        <v/>
      </c>
      <c r="U47" s="41" t="s">
        <v>2214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415</v>
      </c>
      <c r="D48" s="46" t="s">
        <v>416</v>
      </c>
      <c r="E48" s="47" t="s">
        <v>181</v>
      </c>
      <c r="F48" s="48" t="s">
        <v>417</v>
      </c>
      <c r="G48" s="45" t="s">
        <v>53</v>
      </c>
      <c r="H48" s="82">
        <v>9</v>
      </c>
      <c r="I48" s="49">
        <v>9</v>
      </c>
      <c r="J48" s="49">
        <v>9</v>
      </c>
      <c r="K48" s="49" t="s">
        <v>36</v>
      </c>
      <c r="L48" s="54"/>
      <c r="M48" s="54"/>
      <c r="N48" s="54"/>
      <c r="O48" s="54"/>
      <c r="P48" s="80">
        <v>9</v>
      </c>
      <c r="Q48" s="51">
        <f t="shared" si="0"/>
        <v>9</v>
      </c>
      <c r="R48" s="52" t="str">
        <f t="shared" si="3"/>
        <v>A+</v>
      </c>
      <c r="S48" s="53" t="str">
        <f t="shared" si="1"/>
        <v>Giỏi</v>
      </c>
      <c r="T48" s="41" t="str">
        <f t="shared" si="4"/>
        <v/>
      </c>
      <c r="U48" s="41" t="s">
        <v>2214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418</v>
      </c>
      <c r="D49" s="46" t="s">
        <v>419</v>
      </c>
      <c r="E49" s="47" t="s">
        <v>420</v>
      </c>
      <c r="F49" s="48" t="s">
        <v>421</v>
      </c>
      <c r="G49" s="45" t="s">
        <v>124</v>
      </c>
      <c r="H49" s="82">
        <v>5</v>
      </c>
      <c r="I49" s="49">
        <v>5</v>
      </c>
      <c r="J49" s="49">
        <v>5</v>
      </c>
      <c r="K49" s="49" t="s">
        <v>36</v>
      </c>
      <c r="L49" s="54"/>
      <c r="M49" s="54"/>
      <c r="N49" s="54"/>
      <c r="O49" s="54"/>
      <c r="P49" s="80">
        <v>2</v>
      </c>
      <c r="Q49" s="51">
        <f t="shared" si="0"/>
        <v>3.2</v>
      </c>
      <c r="R49" s="52" t="str">
        <f t="shared" si="3"/>
        <v>F</v>
      </c>
      <c r="S49" s="53" t="str">
        <f t="shared" si="1"/>
        <v>Kém</v>
      </c>
      <c r="T49" s="41" t="str">
        <f t="shared" si="4"/>
        <v/>
      </c>
      <c r="U49" s="41" t="s">
        <v>2214</v>
      </c>
      <c r="V49" s="71"/>
      <c r="W49" s="4"/>
      <c r="X49" s="43" t="str">
        <f t="shared" si="2"/>
        <v>Học lại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422</v>
      </c>
      <c r="D50" s="46" t="s">
        <v>60</v>
      </c>
      <c r="E50" s="47" t="s">
        <v>192</v>
      </c>
      <c r="F50" s="48" t="s">
        <v>423</v>
      </c>
      <c r="G50" s="45" t="s">
        <v>313</v>
      </c>
      <c r="H50" s="82">
        <v>5</v>
      </c>
      <c r="I50" s="49">
        <v>5</v>
      </c>
      <c r="J50" s="49">
        <v>5</v>
      </c>
      <c r="K50" s="49" t="s">
        <v>36</v>
      </c>
      <c r="L50" s="54"/>
      <c r="M50" s="54"/>
      <c r="N50" s="54"/>
      <c r="O50" s="54"/>
      <c r="P50" s="80">
        <v>2</v>
      </c>
      <c r="Q50" s="51">
        <f t="shared" si="0"/>
        <v>3.2</v>
      </c>
      <c r="R50" s="52" t="str">
        <f t="shared" si="3"/>
        <v>F</v>
      </c>
      <c r="S50" s="53" t="str">
        <f t="shared" si="1"/>
        <v>Kém</v>
      </c>
      <c r="T50" s="41" t="str">
        <f t="shared" si="4"/>
        <v/>
      </c>
      <c r="U50" s="41" t="s">
        <v>2214</v>
      </c>
      <c r="V50" s="71"/>
      <c r="W50" s="4"/>
      <c r="X50" s="43" t="str">
        <f t="shared" si="2"/>
        <v>Học lại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424</v>
      </c>
      <c r="D51" s="46" t="s">
        <v>425</v>
      </c>
      <c r="E51" s="47" t="s">
        <v>426</v>
      </c>
      <c r="F51" s="48" t="s">
        <v>427</v>
      </c>
      <c r="G51" s="45" t="s">
        <v>131</v>
      </c>
      <c r="H51" s="82">
        <v>6</v>
      </c>
      <c r="I51" s="49">
        <v>6</v>
      </c>
      <c r="J51" s="49">
        <v>6</v>
      </c>
      <c r="K51" s="49" t="s">
        <v>36</v>
      </c>
      <c r="L51" s="54"/>
      <c r="M51" s="54"/>
      <c r="N51" s="54"/>
      <c r="O51" s="54"/>
      <c r="P51" s="80">
        <v>6</v>
      </c>
      <c r="Q51" s="51">
        <f t="shared" si="0"/>
        <v>6</v>
      </c>
      <c r="R51" s="52" t="str">
        <f t="shared" si="3"/>
        <v>C</v>
      </c>
      <c r="S51" s="53" t="str">
        <f t="shared" si="1"/>
        <v>Trung bình</v>
      </c>
      <c r="T51" s="41" t="str">
        <f t="shared" si="4"/>
        <v/>
      </c>
      <c r="U51" s="41" t="s">
        <v>2214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428</v>
      </c>
      <c r="D52" s="46" t="s">
        <v>429</v>
      </c>
      <c r="E52" s="47" t="s">
        <v>430</v>
      </c>
      <c r="F52" s="48" t="s">
        <v>431</v>
      </c>
      <c r="G52" s="45" t="s">
        <v>86</v>
      </c>
      <c r="H52" s="82">
        <v>5</v>
      </c>
      <c r="I52" s="49">
        <v>5</v>
      </c>
      <c r="J52" s="49">
        <v>5</v>
      </c>
      <c r="K52" s="49" t="s">
        <v>36</v>
      </c>
      <c r="L52" s="54"/>
      <c r="M52" s="54"/>
      <c r="N52" s="54"/>
      <c r="O52" s="54"/>
      <c r="P52" s="80">
        <v>2</v>
      </c>
      <c r="Q52" s="51">
        <f t="shared" si="0"/>
        <v>3.2</v>
      </c>
      <c r="R52" s="52" t="str">
        <f t="shared" si="3"/>
        <v>F</v>
      </c>
      <c r="S52" s="53" t="str">
        <f t="shared" si="1"/>
        <v>Kém</v>
      </c>
      <c r="T52" s="41" t="str">
        <f t="shared" si="4"/>
        <v/>
      </c>
      <c r="U52" s="41" t="s">
        <v>2214</v>
      </c>
      <c r="V52" s="71"/>
      <c r="W52" s="4"/>
      <c r="X52" s="43" t="str">
        <f t="shared" si="2"/>
        <v>Học lại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432</v>
      </c>
      <c r="D53" s="46" t="s">
        <v>433</v>
      </c>
      <c r="E53" s="47" t="s">
        <v>207</v>
      </c>
      <c r="F53" s="48" t="s">
        <v>434</v>
      </c>
      <c r="G53" s="45" t="s">
        <v>124</v>
      </c>
      <c r="H53" s="82">
        <v>5</v>
      </c>
      <c r="I53" s="49">
        <v>5</v>
      </c>
      <c r="J53" s="49">
        <v>5</v>
      </c>
      <c r="K53" s="49" t="s">
        <v>36</v>
      </c>
      <c r="L53" s="54"/>
      <c r="M53" s="54"/>
      <c r="N53" s="54"/>
      <c r="O53" s="54"/>
      <c r="P53" s="80">
        <v>0</v>
      </c>
      <c r="Q53" s="51">
        <f t="shared" si="0"/>
        <v>2</v>
      </c>
      <c r="R53" s="52" t="str">
        <f t="shared" si="3"/>
        <v>F</v>
      </c>
      <c r="S53" s="53" t="str">
        <f t="shared" si="1"/>
        <v>Kém</v>
      </c>
      <c r="T53" s="41" t="s">
        <v>2222</v>
      </c>
      <c r="U53" s="41" t="s">
        <v>2214</v>
      </c>
      <c r="V53" s="71"/>
      <c r="W53" s="4"/>
      <c r="X53" s="43" t="str">
        <f t="shared" si="2"/>
        <v>Học lại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435</v>
      </c>
      <c r="D54" s="46" t="s">
        <v>324</v>
      </c>
      <c r="E54" s="47" t="s">
        <v>436</v>
      </c>
      <c r="F54" s="48" t="s">
        <v>437</v>
      </c>
      <c r="G54" s="45" t="s">
        <v>438</v>
      </c>
      <c r="H54" s="82">
        <v>5</v>
      </c>
      <c r="I54" s="49">
        <v>5</v>
      </c>
      <c r="J54" s="49">
        <v>5</v>
      </c>
      <c r="K54" s="49" t="s">
        <v>36</v>
      </c>
      <c r="L54" s="54"/>
      <c r="M54" s="54"/>
      <c r="N54" s="54"/>
      <c r="O54" s="54"/>
      <c r="P54" s="80">
        <v>0</v>
      </c>
      <c r="Q54" s="51">
        <f t="shared" si="0"/>
        <v>2</v>
      </c>
      <c r="R54" s="52" t="str">
        <f t="shared" si="3"/>
        <v>F</v>
      </c>
      <c r="S54" s="53" t="str">
        <f t="shared" si="1"/>
        <v>Kém</v>
      </c>
      <c r="T54" s="41" t="s">
        <v>2222</v>
      </c>
      <c r="U54" s="41" t="s">
        <v>2214</v>
      </c>
      <c r="V54" s="71"/>
      <c r="W54" s="4"/>
      <c r="X54" s="43" t="str">
        <f t="shared" si="2"/>
        <v>Học lại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439</v>
      </c>
      <c r="D55" s="46" t="s">
        <v>440</v>
      </c>
      <c r="E55" s="47" t="s">
        <v>441</v>
      </c>
      <c r="F55" s="48" t="s">
        <v>442</v>
      </c>
      <c r="G55" s="45" t="s">
        <v>124</v>
      </c>
      <c r="H55" s="82">
        <v>6</v>
      </c>
      <c r="I55" s="49">
        <v>6</v>
      </c>
      <c r="J55" s="49">
        <v>6</v>
      </c>
      <c r="K55" s="49" t="s">
        <v>36</v>
      </c>
      <c r="L55" s="54"/>
      <c r="M55" s="54"/>
      <c r="N55" s="54"/>
      <c r="O55" s="54"/>
      <c r="P55" s="80">
        <v>6</v>
      </c>
      <c r="Q55" s="51">
        <f t="shared" si="0"/>
        <v>6</v>
      </c>
      <c r="R55" s="52" t="str">
        <f t="shared" si="3"/>
        <v>C</v>
      </c>
      <c r="S55" s="53" t="str">
        <f t="shared" si="1"/>
        <v>Trung bình</v>
      </c>
      <c r="T55" s="41" t="str">
        <f t="shared" si="4"/>
        <v/>
      </c>
      <c r="U55" s="41" t="s">
        <v>2214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443</v>
      </c>
      <c r="D56" s="46" t="s">
        <v>444</v>
      </c>
      <c r="E56" s="47" t="s">
        <v>445</v>
      </c>
      <c r="F56" s="48" t="s">
        <v>446</v>
      </c>
      <c r="G56" s="45" t="s">
        <v>136</v>
      </c>
      <c r="H56" s="82">
        <v>5</v>
      </c>
      <c r="I56" s="49">
        <v>5</v>
      </c>
      <c r="J56" s="49">
        <v>5</v>
      </c>
      <c r="K56" s="49" t="s">
        <v>36</v>
      </c>
      <c r="L56" s="54"/>
      <c r="M56" s="54"/>
      <c r="N56" s="54"/>
      <c r="O56" s="54"/>
      <c r="P56" s="80">
        <v>0</v>
      </c>
      <c r="Q56" s="51">
        <f t="shared" si="0"/>
        <v>2</v>
      </c>
      <c r="R56" s="52" t="str">
        <f t="shared" si="3"/>
        <v>F</v>
      </c>
      <c r="S56" s="53" t="str">
        <f t="shared" si="1"/>
        <v>Kém</v>
      </c>
      <c r="T56" s="41" t="s">
        <v>2222</v>
      </c>
      <c r="U56" s="41" t="s">
        <v>2214</v>
      </c>
      <c r="V56" s="71"/>
      <c r="W56" s="4"/>
      <c r="X56" s="43" t="str">
        <f t="shared" si="2"/>
        <v>Học lại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447</v>
      </c>
      <c r="D57" s="46" t="s">
        <v>448</v>
      </c>
      <c r="E57" s="47" t="s">
        <v>232</v>
      </c>
      <c r="F57" s="48" t="s">
        <v>449</v>
      </c>
      <c r="G57" s="45" t="s">
        <v>124</v>
      </c>
      <c r="H57" s="82">
        <v>5</v>
      </c>
      <c r="I57" s="49">
        <v>5</v>
      </c>
      <c r="J57" s="49">
        <v>5</v>
      </c>
      <c r="K57" s="49" t="s">
        <v>36</v>
      </c>
      <c r="L57" s="54"/>
      <c r="M57" s="54"/>
      <c r="N57" s="54"/>
      <c r="O57" s="54"/>
      <c r="P57" s="80">
        <v>2</v>
      </c>
      <c r="Q57" s="51">
        <f t="shared" si="0"/>
        <v>3.2</v>
      </c>
      <c r="R57" s="52" t="str">
        <f t="shared" si="3"/>
        <v>F</v>
      </c>
      <c r="S57" s="53" t="str">
        <f t="shared" si="1"/>
        <v>Kém</v>
      </c>
      <c r="T57" s="41" t="str">
        <f t="shared" si="4"/>
        <v/>
      </c>
      <c r="U57" s="41" t="s">
        <v>2214</v>
      </c>
      <c r="V57" s="71"/>
      <c r="W57" s="4"/>
      <c r="X57" s="43" t="str">
        <f t="shared" si="2"/>
        <v>Học lại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450</v>
      </c>
      <c r="D58" s="46" t="s">
        <v>451</v>
      </c>
      <c r="E58" s="47" t="s">
        <v>232</v>
      </c>
      <c r="F58" s="48" t="s">
        <v>452</v>
      </c>
      <c r="G58" s="45" t="s">
        <v>81</v>
      </c>
      <c r="H58" s="82">
        <v>5</v>
      </c>
      <c r="I58" s="49">
        <v>5</v>
      </c>
      <c r="J58" s="49">
        <v>5</v>
      </c>
      <c r="K58" s="49" t="s">
        <v>36</v>
      </c>
      <c r="L58" s="54"/>
      <c r="M58" s="54"/>
      <c r="N58" s="54"/>
      <c r="O58" s="54"/>
      <c r="P58" s="80">
        <v>0</v>
      </c>
      <c r="Q58" s="51">
        <f t="shared" si="0"/>
        <v>2</v>
      </c>
      <c r="R58" s="52" t="str">
        <f t="shared" si="3"/>
        <v>F</v>
      </c>
      <c r="S58" s="53" t="str">
        <f t="shared" si="1"/>
        <v>Kém</v>
      </c>
      <c r="T58" s="41" t="s">
        <v>2222</v>
      </c>
      <c r="U58" s="41" t="s">
        <v>2214</v>
      </c>
      <c r="V58" s="71"/>
      <c r="W58" s="4"/>
      <c r="X58" s="43" t="str">
        <f t="shared" si="2"/>
        <v>Học lại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453</v>
      </c>
      <c r="D59" s="46" t="s">
        <v>454</v>
      </c>
      <c r="E59" s="47" t="s">
        <v>455</v>
      </c>
      <c r="F59" s="48" t="s">
        <v>208</v>
      </c>
      <c r="G59" s="45" t="s">
        <v>380</v>
      </c>
      <c r="H59" s="82">
        <v>5</v>
      </c>
      <c r="I59" s="49">
        <v>5</v>
      </c>
      <c r="J59" s="49">
        <v>5</v>
      </c>
      <c r="K59" s="49" t="s">
        <v>36</v>
      </c>
      <c r="L59" s="54"/>
      <c r="M59" s="54"/>
      <c r="N59" s="54"/>
      <c r="O59" s="54"/>
      <c r="P59" s="80">
        <v>0</v>
      </c>
      <c r="Q59" s="51">
        <f t="shared" si="0"/>
        <v>2</v>
      </c>
      <c r="R59" s="52" t="str">
        <f t="shared" si="3"/>
        <v>F</v>
      </c>
      <c r="S59" s="53" t="str">
        <f t="shared" si="1"/>
        <v>Kém</v>
      </c>
      <c r="T59" s="41" t="s">
        <v>2222</v>
      </c>
      <c r="U59" s="41" t="s">
        <v>2214</v>
      </c>
      <c r="V59" s="71"/>
      <c r="W59" s="4"/>
      <c r="X59" s="43" t="str">
        <f t="shared" si="2"/>
        <v>Học lại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456</v>
      </c>
      <c r="D60" s="46" t="s">
        <v>457</v>
      </c>
      <c r="E60" s="47" t="s">
        <v>247</v>
      </c>
      <c r="F60" s="48" t="s">
        <v>458</v>
      </c>
      <c r="G60" s="45" t="s">
        <v>136</v>
      </c>
      <c r="H60" s="82">
        <v>5</v>
      </c>
      <c r="I60" s="49">
        <v>5</v>
      </c>
      <c r="J60" s="49">
        <v>5</v>
      </c>
      <c r="K60" s="49" t="s">
        <v>36</v>
      </c>
      <c r="L60" s="54"/>
      <c r="M60" s="54"/>
      <c r="N60" s="54"/>
      <c r="O60" s="54"/>
      <c r="P60" s="80">
        <v>2</v>
      </c>
      <c r="Q60" s="51">
        <f t="shared" si="0"/>
        <v>3.2</v>
      </c>
      <c r="R60" s="52" t="str">
        <f t="shared" si="3"/>
        <v>F</v>
      </c>
      <c r="S60" s="53" t="str">
        <f t="shared" si="1"/>
        <v>Kém</v>
      </c>
      <c r="T60" s="41" t="str">
        <f t="shared" si="4"/>
        <v/>
      </c>
      <c r="U60" s="41" t="s">
        <v>2214</v>
      </c>
      <c r="V60" s="71"/>
      <c r="W60" s="4"/>
      <c r="X60" s="43" t="str">
        <f t="shared" si="2"/>
        <v>Học lại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459</v>
      </c>
      <c r="D61" s="46" t="s">
        <v>460</v>
      </c>
      <c r="E61" s="47" t="s">
        <v>461</v>
      </c>
      <c r="F61" s="48" t="s">
        <v>462</v>
      </c>
      <c r="G61" s="45" t="s">
        <v>330</v>
      </c>
      <c r="H61" s="82">
        <v>6</v>
      </c>
      <c r="I61" s="49">
        <v>6</v>
      </c>
      <c r="J61" s="49">
        <v>6</v>
      </c>
      <c r="K61" s="49" t="s">
        <v>36</v>
      </c>
      <c r="L61" s="54"/>
      <c r="M61" s="54"/>
      <c r="N61" s="54"/>
      <c r="O61" s="54"/>
      <c r="P61" s="80">
        <v>6</v>
      </c>
      <c r="Q61" s="51">
        <f t="shared" si="0"/>
        <v>6</v>
      </c>
      <c r="R61" s="52" t="str">
        <f t="shared" si="3"/>
        <v>C</v>
      </c>
      <c r="S61" s="53" t="str">
        <f t="shared" si="1"/>
        <v>Trung bình</v>
      </c>
      <c r="T61" s="41" t="str">
        <f t="shared" si="4"/>
        <v/>
      </c>
      <c r="U61" s="41" t="s">
        <v>2214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463</v>
      </c>
      <c r="D62" s="46" t="s">
        <v>464</v>
      </c>
      <c r="E62" s="47" t="s">
        <v>465</v>
      </c>
      <c r="F62" s="48" t="s">
        <v>466</v>
      </c>
      <c r="G62" s="45" t="s">
        <v>90</v>
      </c>
      <c r="H62" s="82">
        <v>5</v>
      </c>
      <c r="I62" s="49">
        <v>5</v>
      </c>
      <c r="J62" s="49">
        <v>5</v>
      </c>
      <c r="K62" s="49" t="s">
        <v>36</v>
      </c>
      <c r="L62" s="54"/>
      <c r="M62" s="54"/>
      <c r="N62" s="54"/>
      <c r="O62" s="54"/>
      <c r="P62" s="80">
        <v>2</v>
      </c>
      <c r="Q62" s="51">
        <f t="shared" si="0"/>
        <v>3.2</v>
      </c>
      <c r="R62" s="52" t="str">
        <f t="shared" si="3"/>
        <v>F</v>
      </c>
      <c r="S62" s="53" t="str">
        <f t="shared" si="1"/>
        <v>Kém</v>
      </c>
      <c r="T62" s="41" t="str">
        <f t="shared" si="4"/>
        <v/>
      </c>
      <c r="U62" s="41" t="s">
        <v>2214</v>
      </c>
      <c r="V62" s="71"/>
      <c r="W62" s="4"/>
      <c r="X62" s="43" t="str">
        <f t="shared" si="2"/>
        <v>Học lại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467</v>
      </c>
      <c r="D63" s="46" t="s">
        <v>468</v>
      </c>
      <c r="E63" s="47" t="s">
        <v>469</v>
      </c>
      <c r="F63" s="48" t="s">
        <v>470</v>
      </c>
      <c r="G63" s="45" t="s">
        <v>53</v>
      </c>
      <c r="H63" s="82">
        <v>7</v>
      </c>
      <c r="I63" s="49">
        <v>7</v>
      </c>
      <c r="J63" s="49">
        <v>7</v>
      </c>
      <c r="K63" s="49" t="s">
        <v>36</v>
      </c>
      <c r="L63" s="54"/>
      <c r="M63" s="54"/>
      <c r="N63" s="54"/>
      <c r="O63" s="54"/>
      <c r="P63" s="80">
        <v>7</v>
      </c>
      <c r="Q63" s="51">
        <f t="shared" si="0"/>
        <v>7</v>
      </c>
      <c r="R63" s="52" t="str">
        <f t="shared" si="3"/>
        <v>B</v>
      </c>
      <c r="S63" s="53" t="str">
        <f t="shared" si="1"/>
        <v>Khá</v>
      </c>
      <c r="T63" s="41" t="str">
        <f t="shared" si="4"/>
        <v/>
      </c>
      <c r="U63" s="41" t="s">
        <v>2214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471</v>
      </c>
      <c r="D64" s="46" t="s">
        <v>472</v>
      </c>
      <c r="E64" s="47" t="s">
        <v>473</v>
      </c>
      <c r="F64" s="48" t="s">
        <v>474</v>
      </c>
      <c r="G64" s="45" t="s">
        <v>124</v>
      </c>
      <c r="H64" s="82">
        <v>5</v>
      </c>
      <c r="I64" s="49">
        <v>5</v>
      </c>
      <c r="J64" s="49">
        <v>5</v>
      </c>
      <c r="K64" s="49" t="s">
        <v>36</v>
      </c>
      <c r="L64" s="54"/>
      <c r="M64" s="54"/>
      <c r="N64" s="54"/>
      <c r="O64" s="54"/>
      <c r="P64" s="80">
        <v>0</v>
      </c>
      <c r="Q64" s="51">
        <f t="shared" si="0"/>
        <v>2</v>
      </c>
      <c r="R64" s="52" t="str">
        <f t="shared" si="3"/>
        <v>F</v>
      </c>
      <c r="S64" s="53" t="str">
        <f t="shared" si="1"/>
        <v>Kém</v>
      </c>
      <c r="T64" s="41" t="s">
        <v>2222</v>
      </c>
      <c r="U64" s="41" t="s">
        <v>2214</v>
      </c>
      <c r="V64" s="71"/>
      <c r="W64" s="4"/>
      <c r="X64" s="43" t="str">
        <f t="shared" si="2"/>
        <v>Học lại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 x14ac:dyDescent="0.25">
      <c r="B65" s="44">
        <v>57</v>
      </c>
      <c r="C65" s="45" t="s">
        <v>475</v>
      </c>
      <c r="D65" s="46" t="s">
        <v>476</v>
      </c>
      <c r="E65" s="47" t="s">
        <v>262</v>
      </c>
      <c r="F65" s="48" t="s">
        <v>477</v>
      </c>
      <c r="G65" s="45" t="s">
        <v>344</v>
      </c>
      <c r="H65" s="82">
        <v>5</v>
      </c>
      <c r="I65" s="49">
        <v>5</v>
      </c>
      <c r="J65" s="49">
        <v>5</v>
      </c>
      <c r="K65" s="49" t="s">
        <v>36</v>
      </c>
      <c r="L65" s="54"/>
      <c r="M65" s="54"/>
      <c r="N65" s="54"/>
      <c r="O65" s="54"/>
      <c r="P65" s="80">
        <v>0</v>
      </c>
      <c r="Q65" s="51">
        <f t="shared" si="0"/>
        <v>2</v>
      </c>
      <c r="R65" s="52" t="str">
        <f t="shared" si="3"/>
        <v>F</v>
      </c>
      <c r="S65" s="53" t="str">
        <f t="shared" si="1"/>
        <v>Kém</v>
      </c>
      <c r="T65" s="41" t="s">
        <v>2222</v>
      </c>
      <c r="U65" s="41" t="s">
        <v>2214</v>
      </c>
      <c r="V65" s="71"/>
      <c r="W65" s="4"/>
      <c r="X65" s="43" t="str">
        <f t="shared" si="2"/>
        <v>Học lại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 x14ac:dyDescent="0.25">
      <c r="B66" s="44">
        <v>58</v>
      </c>
      <c r="C66" s="45" t="s">
        <v>478</v>
      </c>
      <c r="D66" s="46" t="s">
        <v>479</v>
      </c>
      <c r="E66" s="47" t="s">
        <v>480</v>
      </c>
      <c r="F66" s="48" t="s">
        <v>116</v>
      </c>
      <c r="G66" s="45" t="s">
        <v>313</v>
      </c>
      <c r="H66" s="82">
        <v>8</v>
      </c>
      <c r="I66" s="49">
        <v>8</v>
      </c>
      <c r="J66" s="49">
        <v>8</v>
      </c>
      <c r="K66" s="49" t="s">
        <v>36</v>
      </c>
      <c r="L66" s="54"/>
      <c r="M66" s="54"/>
      <c r="N66" s="54"/>
      <c r="O66" s="54"/>
      <c r="P66" s="80">
        <v>8</v>
      </c>
      <c r="Q66" s="51">
        <f t="shared" si="0"/>
        <v>8</v>
      </c>
      <c r="R66" s="52" t="str">
        <f t="shared" si="3"/>
        <v>B+</v>
      </c>
      <c r="S66" s="53" t="str">
        <f t="shared" si="1"/>
        <v>Khá</v>
      </c>
      <c r="T66" s="41" t="str">
        <f t="shared" si="4"/>
        <v/>
      </c>
      <c r="U66" s="41" t="s">
        <v>2214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 x14ac:dyDescent="0.25">
      <c r="B67" s="44">
        <v>59</v>
      </c>
      <c r="C67" s="45" t="s">
        <v>481</v>
      </c>
      <c r="D67" s="46" t="s">
        <v>482</v>
      </c>
      <c r="E67" s="47" t="s">
        <v>483</v>
      </c>
      <c r="F67" s="48" t="s">
        <v>484</v>
      </c>
      <c r="G67" s="45" t="s">
        <v>86</v>
      </c>
      <c r="H67" s="82">
        <v>9</v>
      </c>
      <c r="I67" s="49">
        <v>9</v>
      </c>
      <c r="J67" s="49">
        <v>9</v>
      </c>
      <c r="K67" s="49" t="s">
        <v>36</v>
      </c>
      <c r="L67" s="54"/>
      <c r="M67" s="54"/>
      <c r="N67" s="54"/>
      <c r="O67" s="54"/>
      <c r="P67" s="80">
        <v>9</v>
      </c>
      <c r="Q67" s="51">
        <f t="shared" si="0"/>
        <v>9</v>
      </c>
      <c r="R67" s="52" t="str">
        <f t="shared" si="3"/>
        <v>A+</v>
      </c>
      <c r="S67" s="53" t="str">
        <f t="shared" si="1"/>
        <v>Giỏi</v>
      </c>
      <c r="T67" s="41" t="str">
        <f t="shared" si="4"/>
        <v/>
      </c>
      <c r="U67" s="41" t="s">
        <v>2214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 x14ac:dyDescent="0.25">
      <c r="B68" s="44">
        <v>60</v>
      </c>
      <c r="C68" s="45" t="s">
        <v>485</v>
      </c>
      <c r="D68" s="46" t="s">
        <v>486</v>
      </c>
      <c r="E68" s="47" t="s">
        <v>272</v>
      </c>
      <c r="F68" s="48" t="s">
        <v>487</v>
      </c>
      <c r="G68" s="45" t="s">
        <v>53</v>
      </c>
      <c r="H68" s="82">
        <v>5</v>
      </c>
      <c r="I68" s="49">
        <v>5</v>
      </c>
      <c r="J68" s="49">
        <v>5</v>
      </c>
      <c r="K68" s="49" t="s">
        <v>36</v>
      </c>
      <c r="L68" s="54"/>
      <c r="M68" s="54"/>
      <c r="N68" s="54"/>
      <c r="O68" s="54"/>
      <c r="P68" s="80">
        <v>0</v>
      </c>
      <c r="Q68" s="51">
        <f t="shared" si="0"/>
        <v>2</v>
      </c>
      <c r="R68" s="52" t="str">
        <f t="shared" si="3"/>
        <v>F</v>
      </c>
      <c r="S68" s="53" t="str">
        <f t="shared" si="1"/>
        <v>Kém</v>
      </c>
      <c r="T68" s="41" t="s">
        <v>2222</v>
      </c>
      <c r="U68" s="41" t="s">
        <v>2214</v>
      </c>
      <c r="V68" s="71"/>
      <c r="W68" s="4"/>
      <c r="X68" s="43" t="str">
        <f t="shared" si="2"/>
        <v>Học lại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 x14ac:dyDescent="0.25">
      <c r="B69" s="44">
        <v>61</v>
      </c>
      <c r="C69" s="45" t="s">
        <v>488</v>
      </c>
      <c r="D69" s="46" t="s">
        <v>489</v>
      </c>
      <c r="E69" s="47" t="s">
        <v>272</v>
      </c>
      <c r="F69" s="48" t="s">
        <v>490</v>
      </c>
      <c r="G69" s="45" t="s">
        <v>124</v>
      </c>
      <c r="H69" s="82">
        <v>5</v>
      </c>
      <c r="I69" s="49">
        <v>5</v>
      </c>
      <c r="J69" s="49">
        <v>5</v>
      </c>
      <c r="K69" s="49" t="s">
        <v>36</v>
      </c>
      <c r="L69" s="54"/>
      <c r="M69" s="54"/>
      <c r="N69" s="54"/>
      <c r="O69" s="54"/>
      <c r="P69" s="80">
        <v>2</v>
      </c>
      <c r="Q69" s="51">
        <f t="shared" si="0"/>
        <v>3.2</v>
      </c>
      <c r="R69" s="52" t="str">
        <f t="shared" si="3"/>
        <v>F</v>
      </c>
      <c r="S69" s="53" t="str">
        <f t="shared" si="1"/>
        <v>Kém</v>
      </c>
      <c r="T69" s="41" t="str">
        <f t="shared" si="4"/>
        <v/>
      </c>
      <c r="U69" s="41" t="s">
        <v>2214</v>
      </c>
      <c r="V69" s="71"/>
      <c r="W69" s="4"/>
      <c r="X69" s="43" t="str">
        <f t="shared" si="2"/>
        <v>Học lại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 x14ac:dyDescent="0.25">
      <c r="B70" s="44">
        <v>62</v>
      </c>
      <c r="C70" s="45" t="s">
        <v>491</v>
      </c>
      <c r="D70" s="46" t="s">
        <v>492</v>
      </c>
      <c r="E70" s="47" t="s">
        <v>493</v>
      </c>
      <c r="F70" s="48" t="s">
        <v>494</v>
      </c>
      <c r="G70" s="45" t="s">
        <v>86</v>
      </c>
      <c r="H70" s="82">
        <v>5</v>
      </c>
      <c r="I70" s="49">
        <v>5</v>
      </c>
      <c r="J70" s="49">
        <v>5</v>
      </c>
      <c r="K70" s="49" t="s">
        <v>36</v>
      </c>
      <c r="L70" s="54"/>
      <c r="M70" s="54"/>
      <c r="N70" s="54"/>
      <c r="O70" s="54"/>
      <c r="P70" s="80">
        <v>0</v>
      </c>
      <c r="Q70" s="51">
        <f t="shared" si="0"/>
        <v>2</v>
      </c>
      <c r="R70" s="52" t="str">
        <f t="shared" si="3"/>
        <v>F</v>
      </c>
      <c r="S70" s="53" t="str">
        <f t="shared" si="1"/>
        <v>Kém</v>
      </c>
      <c r="T70" s="41" t="s">
        <v>2222</v>
      </c>
      <c r="U70" s="41" t="s">
        <v>2214</v>
      </c>
      <c r="V70" s="71"/>
      <c r="W70" s="4"/>
      <c r="X70" s="43" t="str">
        <f t="shared" si="2"/>
        <v>Học lại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18.75" customHeight="1" x14ac:dyDescent="0.25">
      <c r="B71" s="44">
        <v>63</v>
      </c>
      <c r="C71" s="45" t="s">
        <v>495</v>
      </c>
      <c r="D71" s="46" t="s">
        <v>496</v>
      </c>
      <c r="E71" s="47" t="s">
        <v>497</v>
      </c>
      <c r="F71" s="48" t="s">
        <v>498</v>
      </c>
      <c r="G71" s="45" t="s">
        <v>380</v>
      </c>
      <c r="H71" s="82">
        <v>5</v>
      </c>
      <c r="I71" s="49">
        <v>5</v>
      </c>
      <c r="J71" s="49">
        <v>5</v>
      </c>
      <c r="K71" s="49" t="s">
        <v>36</v>
      </c>
      <c r="L71" s="54"/>
      <c r="M71" s="54"/>
      <c r="N71" s="54"/>
      <c r="O71" s="54"/>
      <c r="P71" s="80">
        <v>2</v>
      </c>
      <c r="Q71" s="51">
        <f t="shared" si="0"/>
        <v>3.2</v>
      </c>
      <c r="R71" s="52" t="str">
        <f t="shared" si="3"/>
        <v>F</v>
      </c>
      <c r="S71" s="53" t="str">
        <f t="shared" si="1"/>
        <v>Kém</v>
      </c>
      <c r="T71" s="41" t="str">
        <f t="shared" si="4"/>
        <v/>
      </c>
      <c r="U71" s="41" t="s">
        <v>2214</v>
      </c>
      <c r="V71" s="71"/>
      <c r="W71" s="4"/>
      <c r="X71" s="43" t="str">
        <f t="shared" si="2"/>
        <v>Học lại</v>
      </c>
      <c r="Y71" s="4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61"/>
    </row>
    <row r="72" spans="1:40" ht="7.5" customHeight="1" x14ac:dyDescent="0.25">
      <c r="A72" s="61"/>
      <c r="B72" s="62"/>
      <c r="C72" s="63"/>
      <c r="D72" s="63"/>
      <c r="E72" s="64"/>
      <c r="F72" s="64"/>
      <c r="G72" s="64"/>
      <c r="H72" s="65"/>
      <c r="I72" s="66"/>
      <c r="J72" s="66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4"/>
    </row>
    <row r="73" spans="1:40" ht="16.5" x14ac:dyDescent="0.25">
      <c r="A73" s="61"/>
      <c r="B73" s="125" t="s">
        <v>37</v>
      </c>
      <c r="C73" s="125"/>
      <c r="D73" s="63"/>
      <c r="E73" s="64"/>
      <c r="F73" s="64"/>
      <c r="G73" s="64"/>
      <c r="H73" s="65"/>
      <c r="I73" s="66"/>
      <c r="J73" s="66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4"/>
    </row>
    <row r="74" spans="1:40" ht="16.5" customHeight="1" x14ac:dyDescent="0.25">
      <c r="A74" s="61"/>
      <c r="B74" s="68" t="s">
        <v>38</v>
      </c>
      <c r="C74" s="68"/>
      <c r="D74" s="69">
        <f>+$AA$7</f>
        <v>63</v>
      </c>
      <c r="E74" s="70" t="s">
        <v>39</v>
      </c>
      <c r="F74" s="70"/>
      <c r="G74" s="112" t="s">
        <v>40</v>
      </c>
      <c r="H74" s="112"/>
      <c r="I74" s="112"/>
      <c r="J74" s="112"/>
      <c r="K74" s="112"/>
      <c r="L74" s="112"/>
      <c r="M74" s="112"/>
      <c r="N74" s="112"/>
      <c r="O74" s="112"/>
      <c r="P74" s="71">
        <f>$AA$7 -COUNTIF($T$8:$T$188,"Vắng") -COUNTIF($T$8:$T$188,"Vắng có phép") - COUNTIF($T$8:$T$188,"Đình chỉ thi") - COUNTIF($T$8:$T$188,"Không đủ ĐKDT")</f>
        <v>43</v>
      </c>
      <c r="Q74" s="71"/>
      <c r="R74" s="72"/>
      <c r="S74" s="73"/>
      <c r="T74" s="73" t="s">
        <v>39</v>
      </c>
      <c r="U74" s="73"/>
      <c r="V74" s="73"/>
      <c r="W74" s="4"/>
    </row>
    <row r="75" spans="1:40" ht="16.5" customHeight="1" x14ac:dyDescent="0.25">
      <c r="A75" s="61"/>
      <c r="B75" s="68" t="s">
        <v>41</v>
      </c>
      <c r="C75" s="68"/>
      <c r="D75" s="69">
        <f>+$AL$7</f>
        <v>25</v>
      </c>
      <c r="E75" s="70" t="s">
        <v>39</v>
      </c>
      <c r="F75" s="70"/>
      <c r="G75" s="112" t="s">
        <v>42</v>
      </c>
      <c r="H75" s="112"/>
      <c r="I75" s="112"/>
      <c r="J75" s="112"/>
      <c r="K75" s="112"/>
      <c r="L75" s="112"/>
      <c r="M75" s="112"/>
      <c r="N75" s="112"/>
      <c r="O75" s="112"/>
      <c r="P75" s="74">
        <f>COUNTIF($T$8:$T$79,"Vắng")</f>
        <v>19</v>
      </c>
      <c r="Q75" s="74"/>
      <c r="R75" s="75"/>
      <c r="S75" s="73"/>
      <c r="T75" s="73" t="s">
        <v>39</v>
      </c>
      <c r="U75" s="73"/>
      <c r="V75" s="73"/>
      <c r="W75" s="4"/>
    </row>
    <row r="76" spans="1:40" ht="16.5" customHeight="1" x14ac:dyDescent="0.25">
      <c r="A76" s="61"/>
      <c r="B76" s="68" t="s">
        <v>43</v>
      </c>
      <c r="C76" s="68"/>
      <c r="D76" s="76">
        <f>COUNTIF(X9:X71,"Học lại")</f>
        <v>37</v>
      </c>
      <c r="E76" s="70" t="s">
        <v>39</v>
      </c>
      <c r="F76" s="70"/>
      <c r="G76" s="112" t="s">
        <v>44</v>
      </c>
      <c r="H76" s="112"/>
      <c r="I76" s="112"/>
      <c r="J76" s="112"/>
      <c r="K76" s="112"/>
      <c r="L76" s="112"/>
      <c r="M76" s="112"/>
      <c r="N76" s="112"/>
      <c r="O76" s="112"/>
      <c r="P76" s="71">
        <f>COUNTIF($T$8:$T$79,"Vắng có phép")</f>
        <v>1</v>
      </c>
      <c r="Q76" s="71"/>
      <c r="R76" s="72"/>
      <c r="S76" s="73"/>
      <c r="T76" s="73" t="s">
        <v>39</v>
      </c>
      <c r="U76" s="73"/>
      <c r="V76" s="73"/>
      <c r="W76" s="4"/>
    </row>
    <row r="77" spans="1:40" ht="3" customHeight="1" x14ac:dyDescent="0.25">
      <c r="A77" s="61"/>
      <c r="B77" s="62"/>
      <c r="C77" s="63"/>
      <c r="D77" s="63"/>
      <c r="E77" s="64"/>
      <c r="F77" s="64"/>
      <c r="G77" s="64"/>
      <c r="H77" s="65"/>
      <c r="I77" s="66"/>
      <c r="J77" s="66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4"/>
    </row>
    <row r="78" spans="1:40" x14ac:dyDescent="0.25">
      <c r="B78" s="77" t="s">
        <v>45</v>
      </c>
      <c r="C78" s="77"/>
      <c r="D78" s="78">
        <f>COUNTIF(X9:X71,"Thi lại")</f>
        <v>1</v>
      </c>
      <c r="E78" s="79" t="s">
        <v>39</v>
      </c>
      <c r="F78" s="4"/>
      <c r="G78" s="4"/>
      <c r="H78" s="4"/>
      <c r="I78" s="4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91"/>
      <c r="V78" s="91"/>
      <c r="W78" s="4"/>
    </row>
    <row r="79" spans="1:40" x14ac:dyDescent="0.25">
      <c r="B79" s="77"/>
      <c r="C79" s="77"/>
      <c r="D79" s="78"/>
      <c r="E79" s="79"/>
      <c r="F79" s="4"/>
      <c r="G79" s="4"/>
      <c r="H79" s="4"/>
      <c r="I79" s="4"/>
      <c r="J79" s="113" t="s">
        <v>2223</v>
      </c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91"/>
      <c r="V79" s="91"/>
      <c r="W79" s="4"/>
    </row>
  </sheetData>
  <sheetProtection formatCells="0" formatColumns="0" formatRows="0" insertColumns="0" insertRows="0" insertHyperlinks="0" deleteColumns="0" deleteRows="0" sort="0" autoFilter="0" pivotTables="0"/>
  <autoFilter ref="A7:AN71">
    <filterColumn colId="3" showButton="0"/>
  </autoFilter>
  <mergeCells count="43">
    <mergeCell ref="U6:U8"/>
    <mergeCell ref="B8:G8"/>
    <mergeCell ref="B73:C73"/>
    <mergeCell ref="G74:O74"/>
    <mergeCell ref="R6:R7"/>
    <mergeCell ref="S6:S7"/>
    <mergeCell ref="G75:O75"/>
    <mergeCell ref="M6:N6"/>
    <mergeCell ref="O6:O7"/>
    <mergeCell ref="P6:P7"/>
    <mergeCell ref="Q6:Q8"/>
    <mergeCell ref="G76:O76"/>
    <mergeCell ref="J78:T78"/>
    <mergeCell ref="J79:T79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H1:U1"/>
    <mergeCell ref="H2:U2"/>
    <mergeCell ref="T6:T8"/>
  </mergeCells>
  <conditionalFormatting sqref="H9:P71">
    <cfRule type="cellIs" dxfId="11" priority="10" operator="greaterThan">
      <formula>10</formula>
    </cfRule>
  </conditionalFormatting>
  <conditionalFormatting sqref="P9:P71">
    <cfRule type="cellIs" dxfId="10" priority="6" operator="greaterThan">
      <formula>10</formula>
    </cfRule>
    <cfRule type="cellIs" dxfId="9" priority="7" operator="greaterThan">
      <formula>10</formula>
    </cfRule>
    <cfRule type="cellIs" dxfId="8" priority="8" operator="greaterThan">
      <formula>10</formula>
    </cfRule>
  </conditionalFormatting>
  <conditionalFormatting sqref="H9:K71">
    <cfRule type="cellIs" dxfId="7" priority="5" operator="greaterThan">
      <formula>10</formula>
    </cfRule>
  </conditionalFormatting>
  <conditionalFormatting sqref="C1:C1048576">
    <cfRule type="duplicateValues" dxfId="6" priority="17"/>
  </conditionalFormatting>
  <dataValidations count="1">
    <dataValidation allowBlank="1" showInputMessage="1" showErrorMessage="1" errorTitle="Không xóa dữ liệu" error="Không xóa dữ liệu" prompt="Không xóa dữ liệu" sqref="D76 Y3:AM7 Z2:AM2 Z9 X9:Y71 AN2:AN7"/>
  </dataValidations>
  <pageMargins left="0.17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9"/>
  <sheetViews>
    <sheetView topLeftCell="B1" workbookViewId="0">
      <pane ySplit="2" topLeftCell="A71" activePane="bottomLeft" state="frozen"/>
      <selection activeCell="B1" sqref="A1:XFD1048576"/>
      <selection pane="bottomLeft" activeCell="B80" sqref="A80:XFD113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.75" style="1" customWidth="1"/>
    <col min="5" max="5" width="11" style="1" customWidth="1"/>
    <col min="6" max="6" width="9.375" style="1" hidden="1" customWidth="1"/>
    <col min="7" max="7" width="12.62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1.875" style="1" customWidth="1"/>
    <col min="21" max="21" width="8" style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2221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84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108" t="s">
        <v>46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8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289</v>
      </c>
      <c r="Q3" s="106"/>
      <c r="R3" s="106"/>
      <c r="S3" s="106"/>
      <c r="T3" s="106"/>
      <c r="U3" s="106"/>
      <c r="V3" s="86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4" t="s">
        <v>11</v>
      </c>
      <c r="C4" s="114"/>
      <c r="D4" s="10">
        <v>3</v>
      </c>
      <c r="G4" s="115" t="s">
        <v>2211</v>
      </c>
      <c r="H4" s="115"/>
      <c r="I4" s="115"/>
      <c r="J4" s="115"/>
      <c r="K4" s="115"/>
      <c r="L4" s="115"/>
      <c r="M4" s="115"/>
      <c r="N4" s="115"/>
      <c r="O4" s="115"/>
      <c r="P4" s="115" t="s">
        <v>290</v>
      </c>
      <c r="Q4" s="115"/>
      <c r="R4" s="115"/>
      <c r="S4" s="115"/>
      <c r="T4" s="115"/>
      <c r="U4" s="115"/>
      <c r="V4" s="87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09" t="s">
        <v>12</v>
      </c>
      <c r="C6" s="116" t="s">
        <v>13</v>
      </c>
      <c r="D6" s="118" t="s">
        <v>14</v>
      </c>
      <c r="E6" s="119"/>
      <c r="F6" s="109" t="s">
        <v>15</v>
      </c>
      <c r="G6" s="109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2" t="s">
        <v>21</v>
      </c>
      <c r="N6" s="123"/>
      <c r="O6" s="103" t="s">
        <v>22</v>
      </c>
      <c r="P6" s="103" t="s">
        <v>23</v>
      </c>
      <c r="Q6" s="109" t="s">
        <v>24</v>
      </c>
      <c r="R6" s="103" t="s">
        <v>25</v>
      </c>
      <c r="S6" s="109" t="s">
        <v>26</v>
      </c>
      <c r="T6" s="109" t="s">
        <v>27</v>
      </c>
      <c r="U6" s="109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7"/>
      <c r="D7" s="120"/>
      <c r="E7" s="121"/>
      <c r="F7" s="111"/>
      <c r="G7" s="111"/>
      <c r="H7" s="102"/>
      <c r="I7" s="102"/>
      <c r="J7" s="102"/>
      <c r="K7" s="102"/>
      <c r="L7" s="103"/>
      <c r="M7" s="16" t="s">
        <v>33</v>
      </c>
      <c r="N7" s="16" t="s">
        <v>34</v>
      </c>
      <c r="O7" s="103"/>
      <c r="P7" s="103"/>
      <c r="Q7" s="110"/>
      <c r="R7" s="103"/>
      <c r="S7" s="111"/>
      <c r="T7" s="110"/>
      <c r="U7" s="110"/>
      <c r="V7" s="88"/>
      <c r="X7" s="17"/>
      <c r="Y7" s="18" t="str">
        <f>+D3</f>
        <v>Cấu trúc dữ liệu và giải thuật</v>
      </c>
      <c r="Z7" s="19" t="str">
        <f>+P3</f>
        <v>Nhóm: D15-132_01</v>
      </c>
      <c r="AA7" s="20">
        <f>+$AJ$7+$AL$7+$AH$7</f>
        <v>63</v>
      </c>
      <c r="AB7" s="7">
        <f>COUNTIF($S$8:$S$88,"Khiển trách")</f>
        <v>0</v>
      </c>
      <c r="AC7" s="7">
        <f>COUNTIF($S$8:$S$88,"Cảnh cáo")</f>
        <v>0</v>
      </c>
      <c r="AD7" s="7">
        <f>COUNTIF($S$8:$S$88,"Đình chỉ thi")</f>
        <v>0</v>
      </c>
      <c r="AE7" s="21">
        <f>+($AB$7+$AC$7+$AD$7)/$AA$7*100%</f>
        <v>0</v>
      </c>
      <c r="AF7" s="7">
        <f>SUM(COUNTIF($S$8:$S$86,"Vắng"),COUNTIF($S$8:$S$86,"Vắng có phép"))</f>
        <v>0</v>
      </c>
      <c r="AG7" s="22">
        <f>+$AF$7/$AA$7</f>
        <v>0</v>
      </c>
      <c r="AH7" s="23">
        <f>COUNTIF($X$8:$X$86,"Thi lại")</f>
        <v>0</v>
      </c>
      <c r="AI7" s="22">
        <f>+$AH$7/$AA$7</f>
        <v>0</v>
      </c>
      <c r="AJ7" s="23">
        <f>COUNTIF($X$8:$X$87,"Học lại")</f>
        <v>23</v>
      </c>
      <c r="AK7" s="22">
        <f>+$AJ$7/$AA$7</f>
        <v>0.36507936507936506</v>
      </c>
      <c r="AL7" s="7">
        <f>COUNTIF($X$9:$X$87,"Đạt")</f>
        <v>40</v>
      </c>
      <c r="AM7" s="21">
        <f>+$AL$7/$AA$7</f>
        <v>0.63492063492063489</v>
      </c>
      <c r="AN7" s="24"/>
    </row>
    <row r="8" spans="2:40" ht="14.25" customHeight="1" x14ac:dyDescent="0.25">
      <c r="B8" s="122" t="s">
        <v>35</v>
      </c>
      <c r="C8" s="124"/>
      <c r="D8" s="124"/>
      <c r="E8" s="124"/>
      <c r="F8" s="124"/>
      <c r="G8" s="123"/>
      <c r="H8" s="25">
        <v>10</v>
      </c>
      <c r="I8" s="25">
        <v>20</v>
      </c>
      <c r="J8" s="83">
        <v>10</v>
      </c>
      <c r="K8" s="25"/>
      <c r="L8" s="26"/>
      <c r="M8" s="27"/>
      <c r="N8" s="27"/>
      <c r="O8" s="27"/>
      <c r="P8" s="28">
        <f>100-(H8+I8+J8+K8)</f>
        <v>60</v>
      </c>
      <c r="Q8" s="111"/>
      <c r="R8" s="29"/>
      <c r="S8" s="29"/>
      <c r="T8" s="111"/>
      <c r="U8" s="111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49</v>
      </c>
      <c r="D9" s="33" t="s">
        <v>50</v>
      </c>
      <c r="E9" s="34" t="s">
        <v>51</v>
      </c>
      <c r="F9" s="35" t="s">
        <v>52</v>
      </c>
      <c r="G9" s="32" t="s">
        <v>53</v>
      </c>
      <c r="H9" s="81">
        <v>6</v>
      </c>
      <c r="I9" s="36">
        <v>6</v>
      </c>
      <c r="J9" s="36">
        <v>6</v>
      </c>
      <c r="K9" s="36" t="s">
        <v>36</v>
      </c>
      <c r="L9" s="37"/>
      <c r="M9" s="37"/>
      <c r="N9" s="37"/>
      <c r="O9" s="37"/>
      <c r="P9" s="38">
        <v>6</v>
      </c>
      <c r="Q9" s="39">
        <f t="shared" ref="Q9:Q71" si="0">ROUND(SUMPRODUCT(H9:P9,$H$8:$P$8)/100,1)</f>
        <v>6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C</v>
      </c>
      <c r="S9" s="40" t="str">
        <f t="shared" ref="S9:S71" si="1">IF($Q9&lt;4,"Kém",IF(AND($Q9&gt;=4,$Q9&lt;=5.4),"Trung bình yếu",IF(AND($Q9&gt;=5.5,$Q9&lt;=6.9),"Trung bình",IF(AND($Q9&gt;=7,$Q9&lt;=8.4),"Khá",IF(AND($Q9&gt;=8.5,$Q9&lt;=10),"Giỏi","")))))</f>
        <v>Trung bình</v>
      </c>
      <c r="T9" s="41" t="str">
        <f>+IF(OR($H9=0,$I9=0,$J9=0,$K9=0),"Không đủ ĐKDT",IF(AND(P9=0,Q9&gt;=4),"Không đạt",""))</f>
        <v/>
      </c>
      <c r="U9" s="97" t="s">
        <v>2214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54</v>
      </c>
      <c r="D10" s="46" t="s">
        <v>55</v>
      </c>
      <c r="E10" s="47" t="s">
        <v>56</v>
      </c>
      <c r="F10" s="48" t="s">
        <v>57</v>
      </c>
      <c r="G10" s="45" t="s">
        <v>58</v>
      </c>
      <c r="H10" s="82">
        <v>7</v>
      </c>
      <c r="I10" s="49">
        <v>7</v>
      </c>
      <c r="J10" s="49">
        <v>7</v>
      </c>
      <c r="K10" s="49" t="s">
        <v>36</v>
      </c>
      <c r="L10" s="50"/>
      <c r="M10" s="50"/>
      <c r="N10" s="50"/>
      <c r="O10" s="50"/>
      <c r="P10" s="80">
        <v>7</v>
      </c>
      <c r="Q10" s="51">
        <f t="shared" si="0"/>
        <v>7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2214</v>
      </c>
      <c r="V10" s="71"/>
      <c r="W10" s="4"/>
      <c r="X10" s="43" t="str">
        <f t="shared" ref="X10:X71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59</v>
      </c>
      <c r="D11" s="46" t="s">
        <v>60</v>
      </c>
      <c r="E11" s="47" t="s">
        <v>61</v>
      </c>
      <c r="F11" s="48" t="s">
        <v>62</v>
      </c>
      <c r="G11" s="45" t="s">
        <v>63</v>
      </c>
      <c r="H11" s="82">
        <v>5</v>
      </c>
      <c r="I11" s="49">
        <v>5</v>
      </c>
      <c r="J11" s="49">
        <v>5</v>
      </c>
      <c r="K11" s="49" t="s">
        <v>36</v>
      </c>
      <c r="L11" s="54"/>
      <c r="M11" s="54"/>
      <c r="N11" s="54"/>
      <c r="O11" s="54"/>
      <c r="P11" s="80">
        <v>2</v>
      </c>
      <c r="Q11" s="51">
        <f t="shared" si="0"/>
        <v>3.2</v>
      </c>
      <c r="R11" s="52" t="str">
        <f t="shared" ref="R11:R71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F</v>
      </c>
      <c r="S11" s="53" t="str">
        <f t="shared" si="1"/>
        <v>Kém</v>
      </c>
      <c r="T11" s="41" t="str">
        <f t="shared" ref="T11:T70" si="4">+IF(OR($H11=0,$I11=0,$J11=0,$K11=0),"Không đủ ĐKDT",IF(AND(P11=0,Q11&gt;=4),"Không đạt",""))</f>
        <v/>
      </c>
      <c r="U11" s="41" t="s">
        <v>2214</v>
      </c>
      <c r="V11" s="71"/>
      <c r="W11" s="4"/>
      <c r="X11" s="43" t="str">
        <f t="shared" si="2"/>
        <v>Học lại</v>
      </c>
      <c r="Y11" s="43"/>
      <c r="Z11" s="55"/>
      <c r="AA11" s="55"/>
      <c r="AB11" s="5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64</v>
      </c>
      <c r="D12" s="46" t="s">
        <v>65</v>
      </c>
      <c r="E12" s="47" t="s">
        <v>66</v>
      </c>
      <c r="F12" s="48" t="s">
        <v>67</v>
      </c>
      <c r="G12" s="45" t="s">
        <v>63</v>
      </c>
      <c r="H12" s="82">
        <v>5</v>
      </c>
      <c r="I12" s="49">
        <v>5</v>
      </c>
      <c r="J12" s="49">
        <v>5</v>
      </c>
      <c r="K12" s="49" t="s">
        <v>36</v>
      </c>
      <c r="L12" s="54"/>
      <c r="M12" s="54"/>
      <c r="N12" s="54"/>
      <c r="O12" s="54"/>
      <c r="P12" s="80">
        <v>2</v>
      </c>
      <c r="Q12" s="51">
        <f t="shared" si="0"/>
        <v>3.2</v>
      </c>
      <c r="R12" s="52" t="str">
        <f t="shared" si="3"/>
        <v>F</v>
      </c>
      <c r="S12" s="53" t="str">
        <f t="shared" si="1"/>
        <v>Kém</v>
      </c>
      <c r="T12" s="41" t="str">
        <f t="shared" si="4"/>
        <v/>
      </c>
      <c r="U12" s="41" t="s">
        <v>2214</v>
      </c>
      <c r="V12" s="71"/>
      <c r="W12" s="4"/>
      <c r="X12" s="43" t="str">
        <f t="shared" si="2"/>
        <v>Học lại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68</v>
      </c>
      <c r="D13" s="46" t="s">
        <v>69</v>
      </c>
      <c r="E13" s="47" t="s">
        <v>70</v>
      </c>
      <c r="F13" s="48" t="s">
        <v>71</v>
      </c>
      <c r="G13" s="45" t="s">
        <v>72</v>
      </c>
      <c r="H13" s="82">
        <v>5</v>
      </c>
      <c r="I13" s="49">
        <v>5</v>
      </c>
      <c r="J13" s="49">
        <v>5</v>
      </c>
      <c r="K13" s="49" t="s">
        <v>36</v>
      </c>
      <c r="L13" s="54"/>
      <c r="M13" s="54"/>
      <c r="N13" s="54"/>
      <c r="O13" s="54"/>
      <c r="P13" s="80">
        <v>5</v>
      </c>
      <c r="Q13" s="51">
        <f t="shared" si="0"/>
        <v>5</v>
      </c>
      <c r="R13" s="52" t="str">
        <f t="shared" si="3"/>
        <v>D+</v>
      </c>
      <c r="S13" s="53" t="str">
        <f t="shared" si="1"/>
        <v>Trung bình yếu</v>
      </c>
      <c r="T13" s="41" t="str">
        <f t="shared" si="4"/>
        <v/>
      </c>
      <c r="U13" s="41" t="s">
        <v>2214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73</v>
      </c>
      <c r="D14" s="46" t="s">
        <v>74</v>
      </c>
      <c r="E14" s="47" t="s">
        <v>75</v>
      </c>
      <c r="F14" s="48" t="s">
        <v>76</v>
      </c>
      <c r="G14" s="45" t="s">
        <v>58</v>
      </c>
      <c r="H14" s="82">
        <v>5</v>
      </c>
      <c r="I14" s="49">
        <v>5</v>
      </c>
      <c r="J14" s="49">
        <v>5</v>
      </c>
      <c r="K14" s="49" t="s">
        <v>36</v>
      </c>
      <c r="L14" s="54"/>
      <c r="M14" s="54"/>
      <c r="N14" s="54"/>
      <c r="O14" s="54"/>
      <c r="P14" s="80">
        <v>2</v>
      </c>
      <c r="Q14" s="51">
        <f t="shared" si="0"/>
        <v>3.2</v>
      </c>
      <c r="R14" s="52" t="str">
        <f t="shared" si="3"/>
        <v>F</v>
      </c>
      <c r="S14" s="53" t="str">
        <f t="shared" si="1"/>
        <v>Kém</v>
      </c>
      <c r="T14" s="41" t="str">
        <f t="shared" si="4"/>
        <v/>
      </c>
      <c r="U14" s="41" t="s">
        <v>2214</v>
      </c>
      <c r="V14" s="71"/>
      <c r="W14" s="4"/>
      <c r="X14" s="43" t="str">
        <f t="shared" si="2"/>
        <v>Học lại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77</v>
      </c>
      <c r="D15" s="46" t="s">
        <v>78</v>
      </c>
      <c r="E15" s="47" t="s">
        <v>79</v>
      </c>
      <c r="F15" s="48" t="s">
        <v>80</v>
      </c>
      <c r="G15" s="45" t="s">
        <v>81</v>
      </c>
      <c r="H15" s="82">
        <v>8</v>
      </c>
      <c r="I15" s="49">
        <v>8</v>
      </c>
      <c r="J15" s="49">
        <v>8</v>
      </c>
      <c r="K15" s="49" t="s">
        <v>36</v>
      </c>
      <c r="L15" s="54"/>
      <c r="M15" s="54"/>
      <c r="N15" s="54"/>
      <c r="O15" s="54"/>
      <c r="P15" s="80">
        <v>8</v>
      </c>
      <c r="Q15" s="51">
        <f t="shared" si="0"/>
        <v>8</v>
      </c>
      <c r="R15" s="52" t="str">
        <f t="shared" si="3"/>
        <v>B+</v>
      </c>
      <c r="S15" s="53" t="str">
        <f t="shared" si="1"/>
        <v>Khá</v>
      </c>
      <c r="T15" s="41" t="str">
        <f t="shared" si="4"/>
        <v/>
      </c>
      <c r="U15" s="41" t="s">
        <v>2214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82</v>
      </c>
      <c r="D16" s="46" t="s">
        <v>83</v>
      </c>
      <c r="E16" s="47" t="s">
        <v>84</v>
      </c>
      <c r="F16" s="48" t="s">
        <v>85</v>
      </c>
      <c r="G16" s="45" t="s">
        <v>86</v>
      </c>
      <c r="H16" s="82">
        <v>5</v>
      </c>
      <c r="I16" s="49">
        <v>5</v>
      </c>
      <c r="J16" s="49">
        <v>5</v>
      </c>
      <c r="K16" s="49" t="s">
        <v>36</v>
      </c>
      <c r="L16" s="54"/>
      <c r="M16" s="54"/>
      <c r="N16" s="54"/>
      <c r="O16" s="54"/>
      <c r="P16" s="80">
        <v>0</v>
      </c>
      <c r="Q16" s="51">
        <f t="shared" si="0"/>
        <v>2</v>
      </c>
      <c r="R16" s="52" t="str">
        <f t="shared" si="3"/>
        <v>F</v>
      </c>
      <c r="S16" s="53" t="str">
        <f t="shared" si="1"/>
        <v>Kém</v>
      </c>
      <c r="T16" s="41" t="s">
        <v>2222</v>
      </c>
      <c r="U16" s="41" t="s">
        <v>2214</v>
      </c>
      <c r="V16" s="71"/>
      <c r="W16" s="4"/>
      <c r="X16" s="43" t="str">
        <f t="shared" si="2"/>
        <v>Học lại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87</v>
      </c>
      <c r="D17" s="46" t="s">
        <v>88</v>
      </c>
      <c r="E17" s="47" t="s">
        <v>84</v>
      </c>
      <c r="F17" s="48" t="s">
        <v>89</v>
      </c>
      <c r="G17" s="45" t="s">
        <v>90</v>
      </c>
      <c r="H17" s="82">
        <v>6</v>
      </c>
      <c r="I17" s="49">
        <v>6</v>
      </c>
      <c r="J17" s="49">
        <v>6</v>
      </c>
      <c r="K17" s="49" t="s">
        <v>36</v>
      </c>
      <c r="L17" s="54"/>
      <c r="M17" s="54"/>
      <c r="N17" s="54"/>
      <c r="O17" s="54"/>
      <c r="P17" s="80">
        <v>6</v>
      </c>
      <c r="Q17" s="51">
        <f t="shared" si="0"/>
        <v>6</v>
      </c>
      <c r="R17" s="52" t="str">
        <f t="shared" si="3"/>
        <v>C</v>
      </c>
      <c r="S17" s="53" t="str">
        <f t="shared" si="1"/>
        <v>Trung bình</v>
      </c>
      <c r="T17" s="41" t="str">
        <f t="shared" si="4"/>
        <v/>
      </c>
      <c r="U17" s="41" t="s">
        <v>2214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91</v>
      </c>
      <c r="D18" s="46" t="s">
        <v>92</v>
      </c>
      <c r="E18" s="47" t="s">
        <v>93</v>
      </c>
      <c r="F18" s="48" t="s">
        <v>94</v>
      </c>
      <c r="G18" s="45" t="s">
        <v>81</v>
      </c>
      <c r="H18" s="82">
        <v>6</v>
      </c>
      <c r="I18" s="49">
        <v>6</v>
      </c>
      <c r="J18" s="49">
        <v>6</v>
      </c>
      <c r="K18" s="49" t="s">
        <v>36</v>
      </c>
      <c r="L18" s="54"/>
      <c r="M18" s="54"/>
      <c r="N18" s="54"/>
      <c r="O18" s="54"/>
      <c r="P18" s="80">
        <v>6</v>
      </c>
      <c r="Q18" s="51">
        <f t="shared" si="0"/>
        <v>6</v>
      </c>
      <c r="R18" s="52" t="str">
        <f t="shared" si="3"/>
        <v>C</v>
      </c>
      <c r="S18" s="53" t="str">
        <f t="shared" si="1"/>
        <v>Trung bình</v>
      </c>
      <c r="T18" s="41" t="str">
        <f t="shared" si="4"/>
        <v/>
      </c>
      <c r="U18" s="41" t="s">
        <v>2214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95</v>
      </c>
      <c r="D19" s="46" t="s">
        <v>96</v>
      </c>
      <c r="E19" s="47" t="s">
        <v>97</v>
      </c>
      <c r="F19" s="48" t="s">
        <v>98</v>
      </c>
      <c r="G19" s="45" t="s">
        <v>99</v>
      </c>
      <c r="H19" s="82">
        <v>5</v>
      </c>
      <c r="I19" s="49">
        <v>5</v>
      </c>
      <c r="J19" s="49">
        <v>5</v>
      </c>
      <c r="K19" s="49" t="s">
        <v>36</v>
      </c>
      <c r="L19" s="54"/>
      <c r="M19" s="54"/>
      <c r="N19" s="54"/>
      <c r="O19" s="54"/>
      <c r="P19" s="80">
        <v>0</v>
      </c>
      <c r="Q19" s="51">
        <f t="shared" si="0"/>
        <v>2</v>
      </c>
      <c r="R19" s="52" t="str">
        <f t="shared" si="3"/>
        <v>F</v>
      </c>
      <c r="S19" s="53" t="str">
        <f t="shared" si="1"/>
        <v>Kém</v>
      </c>
      <c r="T19" s="41" t="s">
        <v>2222</v>
      </c>
      <c r="U19" s="41" t="s">
        <v>2214</v>
      </c>
      <c r="V19" s="71"/>
      <c r="W19" s="4"/>
      <c r="X19" s="43" t="str">
        <f t="shared" si="2"/>
        <v>Học lại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100</v>
      </c>
      <c r="D20" s="46" t="s">
        <v>101</v>
      </c>
      <c r="E20" s="47" t="s">
        <v>102</v>
      </c>
      <c r="F20" s="48" t="s">
        <v>76</v>
      </c>
      <c r="G20" s="45" t="s">
        <v>53</v>
      </c>
      <c r="H20" s="82">
        <v>7</v>
      </c>
      <c r="I20" s="49">
        <v>7</v>
      </c>
      <c r="J20" s="49">
        <v>7</v>
      </c>
      <c r="K20" s="49" t="s">
        <v>36</v>
      </c>
      <c r="L20" s="54"/>
      <c r="M20" s="54"/>
      <c r="N20" s="54"/>
      <c r="O20" s="54"/>
      <c r="P20" s="80">
        <v>7</v>
      </c>
      <c r="Q20" s="51">
        <f t="shared" si="0"/>
        <v>7</v>
      </c>
      <c r="R20" s="52" t="str">
        <f t="shared" si="3"/>
        <v>B</v>
      </c>
      <c r="S20" s="53" t="str">
        <f t="shared" si="1"/>
        <v>Khá</v>
      </c>
      <c r="T20" s="41" t="str">
        <f t="shared" si="4"/>
        <v/>
      </c>
      <c r="U20" s="41" t="s">
        <v>2214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103</v>
      </c>
      <c r="D21" s="46" t="s">
        <v>104</v>
      </c>
      <c r="E21" s="47" t="s">
        <v>105</v>
      </c>
      <c r="F21" s="48" t="s">
        <v>106</v>
      </c>
      <c r="G21" s="45" t="s">
        <v>107</v>
      </c>
      <c r="H21" s="82">
        <v>5</v>
      </c>
      <c r="I21" s="49">
        <v>5</v>
      </c>
      <c r="J21" s="49">
        <v>5</v>
      </c>
      <c r="K21" s="49" t="s">
        <v>36</v>
      </c>
      <c r="L21" s="54"/>
      <c r="M21" s="54"/>
      <c r="N21" s="54"/>
      <c r="O21" s="54"/>
      <c r="P21" s="80">
        <v>0</v>
      </c>
      <c r="Q21" s="51">
        <f t="shared" si="0"/>
        <v>2</v>
      </c>
      <c r="R21" s="52" t="str">
        <f t="shared" si="3"/>
        <v>F</v>
      </c>
      <c r="S21" s="53" t="str">
        <f t="shared" si="1"/>
        <v>Kém</v>
      </c>
      <c r="T21" s="41" t="s">
        <v>2222</v>
      </c>
      <c r="U21" s="41" t="s">
        <v>2214</v>
      </c>
      <c r="V21" s="71"/>
      <c r="W21" s="4"/>
      <c r="X21" s="43" t="str">
        <f t="shared" si="2"/>
        <v>Học lại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108</v>
      </c>
      <c r="D22" s="46" t="s">
        <v>109</v>
      </c>
      <c r="E22" s="47" t="s">
        <v>105</v>
      </c>
      <c r="F22" s="48" t="s">
        <v>110</v>
      </c>
      <c r="G22" s="45" t="s">
        <v>53</v>
      </c>
      <c r="H22" s="82">
        <v>6</v>
      </c>
      <c r="I22" s="49">
        <v>6</v>
      </c>
      <c r="J22" s="49">
        <v>6</v>
      </c>
      <c r="K22" s="49" t="s">
        <v>36</v>
      </c>
      <c r="L22" s="54"/>
      <c r="M22" s="54"/>
      <c r="N22" s="54"/>
      <c r="O22" s="54"/>
      <c r="P22" s="80">
        <v>6</v>
      </c>
      <c r="Q22" s="51">
        <f t="shared" si="0"/>
        <v>6</v>
      </c>
      <c r="R22" s="52" t="str">
        <f t="shared" si="3"/>
        <v>C</v>
      </c>
      <c r="S22" s="53" t="str">
        <f t="shared" si="1"/>
        <v>Trung bình</v>
      </c>
      <c r="T22" s="41" t="str">
        <f t="shared" si="4"/>
        <v/>
      </c>
      <c r="U22" s="41" t="s">
        <v>2214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111</v>
      </c>
      <c r="D23" s="46" t="s">
        <v>55</v>
      </c>
      <c r="E23" s="47" t="s">
        <v>105</v>
      </c>
      <c r="F23" s="48" t="s">
        <v>112</v>
      </c>
      <c r="G23" s="45" t="s">
        <v>86</v>
      </c>
      <c r="H23" s="82">
        <v>5</v>
      </c>
      <c r="I23" s="49">
        <v>5</v>
      </c>
      <c r="J23" s="49">
        <v>5</v>
      </c>
      <c r="K23" s="49" t="s">
        <v>36</v>
      </c>
      <c r="L23" s="54"/>
      <c r="M23" s="54"/>
      <c r="N23" s="54"/>
      <c r="O23" s="54"/>
      <c r="P23" s="80">
        <v>0</v>
      </c>
      <c r="Q23" s="51">
        <f t="shared" si="0"/>
        <v>2</v>
      </c>
      <c r="R23" s="52" t="str">
        <f t="shared" si="3"/>
        <v>F</v>
      </c>
      <c r="S23" s="53" t="str">
        <f t="shared" si="1"/>
        <v>Kém</v>
      </c>
      <c r="T23" s="41" t="s">
        <v>2222</v>
      </c>
      <c r="U23" s="41" t="s">
        <v>2214</v>
      </c>
      <c r="V23" s="71"/>
      <c r="W23" s="4"/>
      <c r="X23" s="43" t="str">
        <f t="shared" si="2"/>
        <v>Học lại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113</v>
      </c>
      <c r="D24" s="46" t="s">
        <v>114</v>
      </c>
      <c r="E24" s="47" t="s">
        <v>115</v>
      </c>
      <c r="F24" s="48" t="s">
        <v>116</v>
      </c>
      <c r="G24" s="45" t="s">
        <v>107</v>
      </c>
      <c r="H24" s="82">
        <v>5</v>
      </c>
      <c r="I24" s="49">
        <v>5</v>
      </c>
      <c r="J24" s="49">
        <v>5</v>
      </c>
      <c r="K24" s="49" t="s">
        <v>36</v>
      </c>
      <c r="L24" s="54"/>
      <c r="M24" s="54"/>
      <c r="N24" s="54"/>
      <c r="O24" s="54"/>
      <c r="P24" s="80">
        <v>0</v>
      </c>
      <c r="Q24" s="51">
        <f t="shared" si="0"/>
        <v>2</v>
      </c>
      <c r="R24" s="52" t="str">
        <f t="shared" si="3"/>
        <v>F</v>
      </c>
      <c r="S24" s="53" t="str">
        <f t="shared" si="1"/>
        <v>Kém</v>
      </c>
      <c r="T24" s="41" t="s">
        <v>2222</v>
      </c>
      <c r="U24" s="41" t="s">
        <v>2214</v>
      </c>
      <c r="V24" s="71"/>
      <c r="W24" s="4"/>
      <c r="X24" s="43" t="str">
        <f t="shared" si="2"/>
        <v>Học lại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117</v>
      </c>
      <c r="D25" s="46" t="s">
        <v>118</v>
      </c>
      <c r="E25" s="47" t="s">
        <v>115</v>
      </c>
      <c r="F25" s="48" t="s">
        <v>119</v>
      </c>
      <c r="G25" s="45" t="s">
        <v>90</v>
      </c>
      <c r="H25" s="82">
        <v>5</v>
      </c>
      <c r="I25" s="49">
        <v>5</v>
      </c>
      <c r="J25" s="49">
        <v>5</v>
      </c>
      <c r="K25" s="49" t="s">
        <v>36</v>
      </c>
      <c r="L25" s="54"/>
      <c r="M25" s="54"/>
      <c r="N25" s="54"/>
      <c r="O25" s="54"/>
      <c r="P25" s="80">
        <v>5</v>
      </c>
      <c r="Q25" s="51">
        <f t="shared" si="0"/>
        <v>5</v>
      </c>
      <c r="R25" s="52" t="str">
        <f t="shared" si="3"/>
        <v>D+</v>
      </c>
      <c r="S25" s="53" t="str">
        <f t="shared" si="1"/>
        <v>Trung bình yếu</v>
      </c>
      <c r="T25" s="41" t="str">
        <f t="shared" si="4"/>
        <v/>
      </c>
      <c r="U25" s="41" t="s">
        <v>2214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120</v>
      </c>
      <c r="D26" s="46" t="s">
        <v>121</v>
      </c>
      <c r="E26" s="47" t="s">
        <v>122</v>
      </c>
      <c r="F26" s="48" t="s">
        <v>123</v>
      </c>
      <c r="G26" s="45" t="s">
        <v>124</v>
      </c>
      <c r="H26" s="82">
        <v>8</v>
      </c>
      <c r="I26" s="49">
        <v>8</v>
      </c>
      <c r="J26" s="49">
        <v>8</v>
      </c>
      <c r="K26" s="49" t="s">
        <v>36</v>
      </c>
      <c r="L26" s="54"/>
      <c r="M26" s="54"/>
      <c r="N26" s="54"/>
      <c r="O26" s="54"/>
      <c r="P26" s="80">
        <v>8</v>
      </c>
      <c r="Q26" s="51">
        <f t="shared" si="0"/>
        <v>8</v>
      </c>
      <c r="R26" s="52" t="str">
        <f t="shared" si="3"/>
        <v>B+</v>
      </c>
      <c r="S26" s="53" t="str">
        <f t="shared" si="1"/>
        <v>Khá</v>
      </c>
      <c r="T26" s="41" t="str">
        <f t="shared" si="4"/>
        <v/>
      </c>
      <c r="U26" s="41" t="s">
        <v>2214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125</v>
      </c>
      <c r="D27" s="46" t="s">
        <v>126</v>
      </c>
      <c r="E27" s="47" t="s">
        <v>127</v>
      </c>
      <c r="F27" s="48" t="s">
        <v>128</v>
      </c>
      <c r="G27" s="45" t="s">
        <v>58</v>
      </c>
      <c r="H27" s="82">
        <v>7</v>
      </c>
      <c r="I27" s="49">
        <v>7</v>
      </c>
      <c r="J27" s="49">
        <v>7</v>
      </c>
      <c r="K27" s="49" t="s">
        <v>36</v>
      </c>
      <c r="L27" s="54"/>
      <c r="M27" s="54"/>
      <c r="N27" s="54"/>
      <c r="O27" s="54"/>
      <c r="P27" s="80">
        <v>7</v>
      </c>
      <c r="Q27" s="51">
        <f t="shared" si="0"/>
        <v>7</v>
      </c>
      <c r="R27" s="52" t="str">
        <f t="shared" si="3"/>
        <v>B</v>
      </c>
      <c r="S27" s="53" t="str">
        <f t="shared" si="1"/>
        <v>Khá</v>
      </c>
      <c r="T27" s="41" t="str">
        <f t="shared" si="4"/>
        <v/>
      </c>
      <c r="U27" s="41" t="s">
        <v>2214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129</v>
      </c>
      <c r="D28" s="46" t="s">
        <v>78</v>
      </c>
      <c r="E28" s="47" t="s">
        <v>127</v>
      </c>
      <c r="F28" s="48" t="s">
        <v>130</v>
      </c>
      <c r="G28" s="45" t="s">
        <v>131</v>
      </c>
      <c r="H28" s="82">
        <v>5</v>
      </c>
      <c r="I28" s="49">
        <v>5</v>
      </c>
      <c r="J28" s="49">
        <v>5</v>
      </c>
      <c r="K28" s="49" t="s">
        <v>36</v>
      </c>
      <c r="L28" s="54"/>
      <c r="M28" s="54"/>
      <c r="N28" s="54"/>
      <c r="O28" s="54"/>
      <c r="P28" s="80">
        <v>0</v>
      </c>
      <c r="Q28" s="51">
        <f t="shared" si="0"/>
        <v>2</v>
      </c>
      <c r="R28" s="52" t="str">
        <f t="shared" si="3"/>
        <v>F</v>
      </c>
      <c r="S28" s="53" t="str">
        <f t="shared" si="1"/>
        <v>Kém</v>
      </c>
      <c r="T28" s="41" t="s">
        <v>2222</v>
      </c>
      <c r="U28" s="41" t="s">
        <v>2214</v>
      </c>
      <c r="V28" s="71"/>
      <c r="W28" s="4"/>
      <c r="X28" s="43" t="str">
        <f t="shared" si="2"/>
        <v>Học lại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132</v>
      </c>
      <c r="D29" s="46" t="s">
        <v>133</v>
      </c>
      <c r="E29" s="47" t="s">
        <v>134</v>
      </c>
      <c r="F29" s="48" t="s">
        <v>135</v>
      </c>
      <c r="G29" s="45" t="s">
        <v>136</v>
      </c>
      <c r="H29" s="82">
        <v>6</v>
      </c>
      <c r="I29" s="49">
        <v>6</v>
      </c>
      <c r="J29" s="49">
        <v>6</v>
      </c>
      <c r="K29" s="49" t="s">
        <v>36</v>
      </c>
      <c r="L29" s="54"/>
      <c r="M29" s="54"/>
      <c r="N29" s="54"/>
      <c r="O29" s="54"/>
      <c r="P29" s="80">
        <v>6</v>
      </c>
      <c r="Q29" s="51">
        <f t="shared" si="0"/>
        <v>6</v>
      </c>
      <c r="R29" s="52" t="str">
        <f t="shared" si="3"/>
        <v>C</v>
      </c>
      <c r="S29" s="53" t="str">
        <f t="shared" si="1"/>
        <v>Trung bình</v>
      </c>
      <c r="T29" s="41" t="str">
        <f t="shared" si="4"/>
        <v/>
      </c>
      <c r="U29" s="41" t="s">
        <v>2214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137</v>
      </c>
      <c r="D30" s="46" t="s">
        <v>138</v>
      </c>
      <c r="E30" s="47" t="s">
        <v>134</v>
      </c>
      <c r="F30" s="48" t="s">
        <v>57</v>
      </c>
      <c r="G30" s="45" t="s">
        <v>63</v>
      </c>
      <c r="H30" s="82">
        <v>6</v>
      </c>
      <c r="I30" s="49">
        <v>6</v>
      </c>
      <c r="J30" s="49">
        <v>6</v>
      </c>
      <c r="K30" s="49" t="s">
        <v>36</v>
      </c>
      <c r="L30" s="54"/>
      <c r="M30" s="54"/>
      <c r="N30" s="54"/>
      <c r="O30" s="54"/>
      <c r="P30" s="80">
        <v>6</v>
      </c>
      <c r="Q30" s="51">
        <f t="shared" si="0"/>
        <v>6</v>
      </c>
      <c r="R30" s="52" t="str">
        <f t="shared" si="3"/>
        <v>C</v>
      </c>
      <c r="S30" s="53" t="str">
        <f t="shared" si="1"/>
        <v>Trung bình</v>
      </c>
      <c r="T30" s="41" t="str">
        <f t="shared" si="4"/>
        <v/>
      </c>
      <c r="U30" s="41" t="s">
        <v>2214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139</v>
      </c>
      <c r="D31" s="46" t="s">
        <v>140</v>
      </c>
      <c r="E31" s="47" t="s">
        <v>141</v>
      </c>
      <c r="F31" s="48" t="s">
        <v>142</v>
      </c>
      <c r="G31" s="45" t="s">
        <v>90</v>
      </c>
      <c r="H31" s="82">
        <v>8</v>
      </c>
      <c r="I31" s="49">
        <v>8</v>
      </c>
      <c r="J31" s="49">
        <v>8</v>
      </c>
      <c r="K31" s="49" t="s">
        <v>36</v>
      </c>
      <c r="L31" s="54"/>
      <c r="M31" s="54"/>
      <c r="N31" s="54"/>
      <c r="O31" s="54"/>
      <c r="P31" s="80">
        <v>8</v>
      </c>
      <c r="Q31" s="51">
        <f t="shared" si="0"/>
        <v>8</v>
      </c>
      <c r="R31" s="52" t="str">
        <f t="shared" si="3"/>
        <v>B+</v>
      </c>
      <c r="S31" s="53" t="str">
        <f t="shared" si="1"/>
        <v>Khá</v>
      </c>
      <c r="T31" s="41" t="str">
        <f t="shared" si="4"/>
        <v/>
      </c>
      <c r="U31" s="41" t="s">
        <v>2214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143</v>
      </c>
      <c r="D32" s="46" t="s">
        <v>144</v>
      </c>
      <c r="E32" s="47" t="s">
        <v>145</v>
      </c>
      <c r="F32" s="48" t="s">
        <v>146</v>
      </c>
      <c r="G32" s="45" t="s">
        <v>90</v>
      </c>
      <c r="H32" s="82">
        <v>5</v>
      </c>
      <c r="I32" s="49">
        <v>5</v>
      </c>
      <c r="J32" s="49">
        <v>5</v>
      </c>
      <c r="K32" s="49" t="s">
        <v>36</v>
      </c>
      <c r="L32" s="54"/>
      <c r="M32" s="54"/>
      <c r="N32" s="54"/>
      <c r="O32" s="54"/>
      <c r="P32" s="80">
        <v>6</v>
      </c>
      <c r="Q32" s="51">
        <f t="shared" si="0"/>
        <v>5.6</v>
      </c>
      <c r="R32" s="52" t="str">
        <f t="shared" si="3"/>
        <v>C</v>
      </c>
      <c r="S32" s="53" t="str">
        <f t="shared" si="1"/>
        <v>Trung bình</v>
      </c>
      <c r="T32" s="41" t="str">
        <f t="shared" si="4"/>
        <v/>
      </c>
      <c r="U32" s="41" t="s">
        <v>2214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147</v>
      </c>
      <c r="D33" s="46" t="s">
        <v>60</v>
      </c>
      <c r="E33" s="47" t="s">
        <v>145</v>
      </c>
      <c r="F33" s="48" t="s">
        <v>148</v>
      </c>
      <c r="G33" s="45" t="s">
        <v>63</v>
      </c>
      <c r="H33" s="82">
        <v>5</v>
      </c>
      <c r="I33" s="49">
        <v>5</v>
      </c>
      <c r="J33" s="49">
        <v>5</v>
      </c>
      <c r="K33" s="49" t="s">
        <v>36</v>
      </c>
      <c r="L33" s="54"/>
      <c r="M33" s="54"/>
      <c r="N33" s="54"/>
      <c r="O33" s="54"/>
      <c r="P33" s="80">
        <v>0</v>
      </c>
      <c r="Q33" s="51">
        <f t="shared" si="0"/>
        <v>2</v>
      </c>
      <c r="R33" s="52" t="str">
        <f t="shared" si="3"/>
        <v>F</v>
      </c>
      <c r="S33" s="53" t="str">
        <f t="shared" si="1"/>
        <v>Kém</v>
      </c>
      <c r="T33" s="41" t="s">
        <v>2222</v>
      </c>
      <c r="U33" s="41" t="s">
        <v>2214</v>
      </c>
      <c r="V33" s="71"/>
      <c r="W33" s="4"/>
      <c r="X33" s="43" t="str">
        <f t="shared" si="2"/>
        <v>Học lại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149</v>
      </c>
      <c r="D34" s="46" t="s">
        <v>150</v>
      </c>
      <c r="E34" s="47" t="s">
        <v>145</v>
      </c>
      <c r="F34" s="48" t="s">
        <v>151</v>
      </c>
      <c r="G34" s="45" t="s">
        <v>53</v>
      </c>
      <c r="H34" s="82">
        <v>5</v>
      </c>
      <c r="I34" s="49">
        <v>5</v>
      </c>
      <c r="J34" s="49">
        <v>5</v>
      </c>
      <c r="K34" s="49" t="s">
        <v>36</v>
      </c>
      <c r="L34" s="54"/>
      <c r="M34" s="54"/>
      <c r="N34" s="54"/>
      <c r="O34" s="54"/>
      <c r="P34" s="80">
        <v>2</v>
      </c>
      <c r="Q34" s="51">
        <f t="shared" si="0"/>
        <v>3.2</v>
      </c>
      <c r="R34" s="52" t="str">
        <f t="shared" si="3"/>
        <v>F</v>
      </c>
      <c r="S34" s="53" t="str">
        <f t="shared" si="1"/>
        <v>Kém</v>
      </c>
      <c r="T34" s="41" t="str">
        <f t="shared" si="4"/>
        <v/>
      </c>
      <c r="U34" s="41" t="s">
        <v>2214</v>
      </c>
      <c r="V34" s="71"/>
      <c r="W34" s="4"/>
      <c r="X34" s="43" t="str">
        <f t="shared" si="2"/>
        <v>Học lại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152</v>
      </c>
      <c r="D35" s="46" t="s">
        <v>153</v>
      </c>
      <c r="E35" s="47" t="s">
        <v>154</v>
      </c>
      <c r="F35" s="48" t="s">
        <v>155</v>
      </c>
      <c r="G35" s="45" t="s">
        <v>58</v>
      </c>
      <c r="H35" s="82">
        <v>6</v>
      </c>
      <c r="I35" s="49">
        <v>6</v>
      </c>
      <c r="J35" s="49">
        <v>6</v>
      </c>
      <c r="K35" s="49" t="s">
        <v>36</v>
      </c>
      <c r="L35" s="54"/>
      <c r="M35" s="54"/>
      <c r="N35" s="54"/>
      <c r="O35" s="54"/>
      <c r="P35" s="80">
        <v>6</v>
      </c>
      <c r="Q35" s="51">
        <f t="shared" si="0"/>
        <v>6</v>
      </c>
      <c r="R35" s="52" t="str">
        <f t="shared" si="3"/>
        <v>C</v>
      </c>
      <c r="S35" s="53" t="str">
        <f t="shared" si="1"/>
        <v>Trung bình</v>
      </c>
      <c r="T35" s="41" t="str">
        <f t="shared" si="4"/>
        <v/>
      </c>
      <c r="U35" s="41" t="s">
        <v>2214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156</v>
      </c>
      <c r="D36" s="46" t="s">
        <v>78</v>
      </c>
      <c r="E36" s="47" t="s">
        <v>157</v>
      </c>
      <c r="F36" s="48" t="s">
        <v>158</v>
      </c>
      <c r="G36" s="45" t="s">
        <v>107</v>
      </c>
      <c r="H36" s="82">
        <v>5</v>
      </c>
      <c r="I36" s="49">
        <v>5</v>
      </c>
      <c r="J36" s="49">
        <v>5</v>
      </c>
      <c r="K36" s="49" t="s">
        <v>36</v>
      </c>
      <c r="L36" s="54"/>
      <c r="M36" s="54"/>
      <c r="N36" s="54"/>
      <c r="O36" s="54"/>
      <c r="P36" s="80">
        <v>2</v>
      </c>
      <c r="Q36" s="51">
        <f t="shared" si="0"/>
        <v>3.2</v>
      </c>
      <c r="R36" s="52" t="str">
        <f t="shared" si="3"/>
        <v>F</v>
      </c>
      <c r="S36" s="53" t="str">
        <f t="shared" si="1"/>
        <v>Kém</v>
      </c>
      <c r="T36" s="41" t="str">
        <f t="shared" si="4"/>
        <v/>
      </c>
      <c r="U36" s="41" t="s">
        <v>2214</v>
      </c>
      <c r="V36" s="71"/>
      <c r="W36" s="4"/>
      <c r="X36" s="43" t="str">
        <f t="shared" si="2"/>
        <v>Học lại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159</v>
      </c>
      <c r="D37" s="46" t="s">
        <v>160</v>
      </c>
      <c r="E37" s="47" t="s">
        <v>161</v>
      </c>
      <c r="F37" s="48" t="s">
        <v>162</v>
      </c>
      <c r="G37" s="45" t="s">
        <v>58</v>
      </c>
      <c r="H37" s="82">
        <v>7</v>
      </c>
      <c r="I37" s="49">
        <v>7</v>
      </c>
      <c r="J37" s="49">
        <v>7</v>
      </c>
      <c r="K37" s="49" t="s">
        <v>36</v>
      </c>
      <c r="L37" s="54"/>
      <c r="M37" s="54"/>
      <c r="N37" s="54"/>
      <c r="O37" s="54"/>
      <c r="P37" s="80">
        <v>7</v>
      </c>
      <c r="Q37" s="51">
        <f t="shared" si="0"/>
        <v>7</v>
      </c>
      <c r="R37" s="52" t="str">
        <f t="shared" si="3"/>
        <v>B</v>
      </c>
      <c r="S37" s="53" t="str">
        <f t="shared" si="1"/>
        <v>Khá</v>
      </c>
      <c r="T37" s="41" t="str">
        <f t="shared" si="4"/>
        <v/>
      </c>
      <c r="U37" s="41" t="s">
        <v>2214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163</v>
      </c>
      <c r="D38" s="46" t="s">
        <v>164</v>
      </c>
      <c r="E38" s="47" t="s">
        <v>165</v>
      </c>
      <c r="F38" s="48" t="s">
        <v>166</v>
      </c>
      <c r="G38" s="45" t="s">
        <v>167</v>
      </c>
      <c r="H38" s="82">
        <v>6</v>
      </c>
      <c r="I38" s="49">
        <v>6</v>
      </c>
      <c r="J38" s="49">
        <v>6</v>
      </c>
      <c r="K38" s="49" t="s">
        <v>36</v>
      </c>
      <c r="L38" s="54"/>
      <c r="M38" s="54"/>
      <c r="N38" s="54"/>
      <c r="O38" s="54"/>
      <c r="P38" s="80">
        <v>6</v>
      </c>
      <c r="Q38" s="51">
        <f t="shared" si="0"/>
        <v>6</v>
      </c>
      <c r="R38" s="52" t="str">
        <f t="shared" si="3"/>
        <v>C</v>
      </c>
      <c r="S38" s="53" t="str">
        <f t="shared" si="1"/>
        <v>Trung bình</v>
      </c>
      <c r="T38" s="41" t="str">
        <f t="shared" si="4"/>
        <v/>
      </c>
      <c r="U38" s="41" t="s">
        <v>2214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168</v>
      </c>
      <c r="D39" s="46" t="s">
        <v>169</v>
      </c>
      <c r="E39" s="47" t="s">
        <v>170</v>
      </c>
      <c r="F39" s="48" t="s">
        <v>171</v>
      </c>
      <c r="G39" s="45" t="s">
        <v>58</v>
      </c>
      <c r="H39" s="82">
        <v>8</v>
      </c>
      <c r="I39" s="49">
        <v>8</v>
      </c>
      <c r="J39" s="49">
        <v>8</v>
      </c>
      <c r="K39" s="49" t="s">
        <v>36</v>
      </c>
      <c r="L39" s="54"/>
      <c r="M39" s="54"/>
      <c r="N39" s="54"/>
      <c r="O39" s="54"/>
      <c r="P39" s="80">
        <v>8</v>
      </c>
      <c r="Q39" s="51">
        <f t="shared" si="0"/>
        <v>8</v>
      </c>
      <c r="R39" s="52" t="str">
        <f t="shared" si="3"/>
        <v>B+</v>
      </c>
      <c r="S39" s="53" t="str">
        <f t="shared" si="1"/>
        <v>Khá</v>
      </c>
      <c r="T39" s="41" t="str">
        <f t="shared" si="4"/>
        <v/>
      </c>
      <c r="U39" s="41" t="s">
        <v>2214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172</v>
      </c>
      <c r="D40" s="46" t="s">
        <v>173</v>
      </c>
      <c r="E40" s="47" t="s">
        <v>174</v>
      </c>
      <c r="F40" s="48" t="s">
        <v>175</v>
      </c>
      <c r="G40" s="45" t="s">
        <v>107</v>
      </c>
      <c r="H40" s="82">
        <v>9</v>
      </c>
      <c r="I40" s="49">
        <v>9</v>
      </c>
      <c r="J40" s="49">
        <v>9</v>
      </c>
      <c r="K40" s="49" t="s">
        <v>36</v>
      </c>
      <c r="L40" s="54"/>
      <c r="M40" s="54"/>
      <c r="N40" s="54"/>
      <c r="O40" s="54"/>
      <c r="P40" s="80">
        <v>9</v>
      </c>
      <c r="Q40" s="51">
        <f t="shared" si="0"/>
        <v>9</v>
      </c>
      <c r="R40" s="52" t="str">
        <f t="shared" si="3"/>
        <v>A+</v>
      </c>
      <c r="S40" s="53" t="str">
        <f t="shared" si="1"/>
        <v>Giỏi</v>
      </c>
      <c r="T40" s="41" t="str">
        <f t="shared" si="4"/>
        <v/>
      </c>
      <c r="U40" s="41" t="s">
        <v>2214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176</v>
      </c>
      <c r="D41" s="46" t="s">
        <v>177</v>
      </c>
      <c r="E41" s="47" t="s">
        <v>178</v>
      </c>
      <c r="F41" s="48" t="s">
        <v>85</v>
      </c>
      <c r="G41" s="45" t="s">
        <v>58</v>
      </c>
      <c r="H41" s="82">
        <v>6</v>
      </c>
      <c r="I41" s="49">
        <v>6</v>
      </c>
      <c r="J41" s="49">
        <v>6</v>
      </c>
      <c r="K41" s="49" t="s">
        <v>36</v>
      </c>
      <c r="L41" s="54"/>
      <c r="M41" s="54"/>
      <c r="N41" s="54"/>
      <c r="O41" s="54"/>
      <c r="P41" s="80">
        <v>6</v>
      </c>
      <c r="Q41" s="51">
        <f t="shared" si="0"/>
        <v>6</v>
      </c>
      <c r="R41" s="52" t="str">
        <f t="shared" si="3"/>
        <v>C</v>
      </c>
      <c r="S41" s="53" t="str">
        <f t="shared" si="1"/>
        <v>Trung bình</v>
      </c>
      <c r="T41" s="41" t="str">
        <f t="shared" si="4"/>
        <v/>
      </c>
      <c r="U41" s="41" t="s">
        <v>2214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179</v>
      </c>
      <c r="D42" s="46" t="s">
        <v>180</v>
      </c>
      <c r="E42" s="47" t="s">
        <v>181</v>
      </c>
      <c r="F42" s="48" t="s">
        <v>158</v>
      </c>
      <c r="G42" s="45" t="s">
        <v>131</v>
      </c>
      <c r="H42" s="82">
        <v>9</v>
      </c>
      <c r="I42" s="49">
        <v>9</v>
      </c>
      <c r="J42" s="49">
        <v>9</v>
      </c>
      <c r="K42" s="49" t="s">
        <v>36</v>
      </c>
      <c r="L42" s="54"/>
      <c r="M42" s="54"/>
      <c r="N42" s="54"/>
      <c r="O42" s="54"/>
      <c r="P42" s="80">
        <v>9</v>
      </c>
      <c r="Q42" s="51">
        <f t="shared" si="0"/>
        <v>9</v>
      </c>
      <c r="R42" s="52" t="str">
        <f t="shared" si="3"/>
        <v>A+</v>
      </c>
      <c r="S42" s="53" t="str">
        <f t="shared" si="1"/>
        <v>Giỏi</v>
      </c>
      <c r="T42" s="41" t="str">
        <f t="shared" si="4"/>
        <v/>
      </c>
      <c r="U42" s="41" t="s">
        <v>2214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182</v>
      </c>
      <c r="D43" s="46" t="s">
        <v>183</v>
      </c>
      <c r="E43" s="47" t="s">
        <v>184</v>
      </c>
      <c r="F43" s="48" t="s">
        <v>52</v>
      </c>
      <c r="G43" s="45" t="s">
        <v>185</v>
      </c>
      <c r="H43" s="82">
        <v>5</v>
      </c>
      <c r="I43" s="49">
        <v>5</v>
      </c>
      <c r="J43" s="49">
        <v>5</v>
      </c>
      <c r="K43" s="49" t="s">
        <v>36</v>
      </c>
      <c r="L43" s="54"/>
      <c r="M43" s="54"/>
      <c r="N43" s="54"/>
      <c r="O43" s="54"/>
      <c r="P43" s="80">
        <v>0</v>
      </c>
      <c r="Q43" s="51">
        <f t="shared" si="0"/>
        <v>2</v>
      </c>
      <c r="R43" s="52" t="str">
        <f t="shared" si="3"/>
        <v>F</v>
      </c>
      <c r="S43" s="53" t="str">
        <f t="shared" si="1"/>
        <v>Kém</v>
      </c>
      <c r="T43" s="41" t="s">
        <v>2222</v>
      </c>
      <c r="U43" s="41" t="s">
        <v>2214</v>
      </c>
      <c r="V43" s="71"/>
      <c r="W43" s="4"/>
      <c r="X43" s="43" t="str">
        <f t="shared" si="2"/>
        <v>Học lại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186</v>
      </c>
      <c r="D44" s="46" t="s">
        <v>187</v>
      </c>
      <c r="E44" s="47" t="s">
        <v>188</v>
      </c>
      <c r="F44" s="48" t="s">
        <v>189</v>
      </c>
      <c r="G44" s="45" t="s">
        <v>58</v>
      </c>
      <c r="H44" s="82">
        <v>9</v>
      </c>
      <c r="I44" s="49">
        <v>9</v>
      </c>
      <c r="J44" s="49">
        <v>9</v>
      </c>
      <c r="K44" s="49" t="s">
        <v>36</v>
      </c>
      <c r="L44" s="54"/>
      <c r="M44" s="54"/>
      <c r="N44" s="54"/>
      <c r="O44" s="54"/>
      <c r="P44" s="80">
        <v>9</v>
      </c>
      <c r="Q44" s="51">
        <f t="shared" si="0"/>
        <v>9</v>
      </c>
      <c r="R44" s="52" t="str">
        <f t="shared" si="3"/>
        <v>A+</v>
      </c>
      <c r="S44" s="53" t="str">
        <f t="shared" si="1"/>
        <v>Giỏi</v>
      </c>
      <c r="T44" s="41" t="str">
        <f t="shared" si="4"/>
        <v/>
      </c>
      <c r="U44" s="41" t="s">
        <v>2214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190</v>
      </c>
      <c r="D45" s="46" t="s">
        <v>191</v>
      </c>
      <c r="E45" s="47" t="s">
        <v>192</v>
      </c>
      <c r="F45" s="48" t="s">
        <v>193</v>
      </c>
      <c r="G45" s="45" t="s">
        <v>107</v>
      </c>
      <c r="H45" s="82">
        <v>5</v>
      </c>
      <c r="I45" s="49">
        <v>5</v>
      </c>
      <c r="J45" s="49">
        <v>5</v>
      </c>
      <c r="K45" s="49" t="s">
        <v>36</v>
      </c>
      <c r="L45" s="54"/>
      <c r="M45" s="54"/>
      <c r="N45" s="54"/>
      <c r="O45" s="54"/>
      <c r="P45" s="80">
        <v>0</v>
      </c>
      <c r="Q45" s="51">
        <f t="shared" si="0"/>
        <v>2</v>
      </c>
      <c r="R45" s="52" t="str">
        <f t="shared" si="3"/>
        <v>F</v>
      </c>
      <c r="S45" s="53" t="str">
        <f t="shared" si="1"/>
        <v>Kém</v>
      </c>
      <c r="T45" s="41" t="s">
        <v>2222</v>
      </c>
      <c r="U45" s="41" t="s">
        <v>2214</v>
      </c>
      <c r="V45" s="71"/>
      <c r="W45" s="4"/>
      <c r="X45" s="43" t="str">
        <f t="shared" si="2"/>
        <v>Học lại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194</v>
      </c>
      <c r="D46" s="46" t="s">
        <v>195</v>
      </c>
      <c r="E46" s="47" t="s">
        <v>196</v>
      </c>
      <c r="F46" s="48" t="s">
        <v>197</v>
      </c>
      <c r="G46" s="45" t="s">
        <v>72</v>
      </c>
      <c r="H46" s="82">
        <v>5</v>
      </c>
      <c r="I46" s="49">
        <v>5</v>
      </c>
      <c r="J46" s="49">
        <v>5</v>
      </c>
      <c r="K46" s="49" t="s">
        <v>36</v>
      </c>
      <c r="L46" s="54"/>
      <c r="M46" s="54"/>
      <c r="N46" s="54"/>
      <c r="O46" s="54"/>
      <c r="P46" s="80">
        <v>0</v>
      </c>
      <c r="Q46" s="51">
        <f t="shared" si="0"/>
        <v>2</v>
      </c>
      <c r="R46" s="52" t="str">
        <f t="shared" si="3"/>
        <v>F</v>
      </c>
      <c r="S46" s="53" t="str">
        <f t="shared" si="1"/>
        <v>Kém</v>
      </c>
      <c r="T46" s="41" t="s">
        <v>2222</v>
      </c>
      <c r="U46" s="41" t="s">
        <v>2214</v>
      </c>
      <c r="V46" s="71"/>
      <c r="W46" s="4"/>
      <c r="X46" s="43" t="str">
        <f t="shared" si="2"/>
        <v>Học lại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198</v>
      </c>
      <c r="D47" s="46" t="s">
        <v>199</v>
      </c>
      <c r="E47" s="47" t="s">
        <v>200</v>
      </c>
      <c r="F47" s="48" t="s">
        <v>201</v>
      </c>
      <c r="G47" s="45" t="s">
        <v>131</v>
      </c>
      <c r="H47" s="82">
        <v>6</v>
      </c>
      <c r="I47" s="49">
        <v>6</v>
      </c>
      <c r="J47" s="49">
        <v>6</v>
      </c>
      <c r="K47" s="49" t="s">
        <v>36</v>
      </c>
      <c r="L47" s="54"/>
      <c r="M47" s="54"/>
      <c r="N47" s="54"/>
      <c r="O47" s="54"/>
      <c r="P47" s="80">
        <v>6</v>
      </c>
      <c r="Q47" s="51">
        <f t="shared" si="0"/>
        <v>6</v>
      </c>
      <c r="R47" s="52" t="str">
        <f t="shared" si="3"/>
        <v>C</v>
      </c>
      <c r="S47" s="53" t="str">
        <f t="shared" si="1"/>
        <v>Trung bình</v>
      </c>
      <c r="T47" s="41" t="str">
        <f t="shared" si="4"/>
        <v/>
      </c>
      <c r="U47" s="41" t="s">
        <v>2214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202</v>
      </c>
      <c r="D48" s="46" t="s">
        <v>203</v>
      </c>
      <c r="E48" s="47" t="s">
        <v>204</v>
      </c>
      <c r="F48" s="48" t="s">
        <v>135</v>
      </c>
      <c r="G48" s="45" t="s">
        <v>58</v>
      </c>
      <c r="H48" s="82">
        <v>5</v>
      </c>
      <c r="I48" s="49">
        <v>5</v>
      </c>
      <c r="J48" s="49">
        <v>5</v>
      </c>
      <c r="K48" s="49" t="s">
        <v>36</v>
      </c>
      <c r="L48" s="54"/>
      <c r="M48" s="54"/>
      <c r="N48" s="54"/>
      <c r="O48" s="54"/>
      <c r="P48" s="80">
        <v>2</v>
      </c>
      <c r="Q48" s="51">
        <f t="shared" si="0"/>
        <v>3.2</v>
      </c>
      <c r="R48" s="52" t="str">
        <f t="shared" si="3"/>
        <v>F</v>
      </c>
      <c r="S48" s="53" t="str">
        <f t="shared" si="1"/>
        <v>Kém</v>
      </c>
      <c r="T48" s="41" t="str">
        <f t="shared" si="4"/>
        <v/>
      </c>
      <c r="U48" s="41" t="s">
        <v>2214</v>
      </c>
      <c r="V48" s="71"/>
      <c r="W48" s="4"/>
      <c r="X48" s="43" t="str">
        <f t="shared" si="2"/>
        <v>Học lại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205</v>
      </c>
      <c r="D49" s="46" t="s">
        <v>206</v>
      </c>
      <c r="E49" s="47" t="s">
        <v>207</v>
      </c>
      <c r="F49" s="48" t="s">
        <v>208</v>
      </c>
      <c r="G49" s="45" t="s">
        <v>185</v>
      </c>
      <c r="H49" s="82">
        <v>8</v>
      </c>
      <c r="I49" s="49">
        <v>8</v>
      </c>
      <c r="J49" s="49">
        <v>8</v>
      </c>
      <c r="K49" s="49" t="s">
        <v>36</v>
      </c>
      <c r="L49" s="54"/>
      <c r="M49" s="54"/>
      <c r="N49" s="54"/>
      <c r="O49" s="54"/>
      <c r="P49" s="80">
        <v>8</v>
      </c>
      <c r="Q49" s="51">
        <f t="shared" si="0"/>
        <v>8</v>
      </c>
      <c r="R49" s="52" t="str">
        <f t="shared" si="3"/>
        <v>B+</v>
      </c>
      <c r="S49" s="53" t="str">
        <f t="shared" si="1"/>
        <v>Khá</v>
      </c>
      <c r="T49" s="41" t="str">
        <f t="shared" si="4"/>
        <v/>
      </c>
      <c r="U49" s="41" t="s">
        <v>2214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209</v>
      </c>
      <c r="D50" s="46" t="s">
        <v>210</v>
      </c>
      <c r="E50" s="47" t="s">
        <v>207</v>
      </c>
      <c r="F50" s="48" t="s">
        <v>211</v>
      </c>
      <c r="G50" s="45" t="s">
        <v>72</v>
      </c>
      <c r="H50" s="82">
        <v>5</v>
      </c>
      <c r="I50" s="49">
        <v>5</v>
      </c>
      <c r="J50" s="49">
        <v>5</v>
      </c>
      <c r="K50" s="49" t="s">
        <v>36</v>
      </c>
      <c r="L50" s="54"/>
      <c r="M50" s="54"/>
      <c r="N50" s="54"/>
      <c r="O50" s="54"/>
      <c r="P50" s="80">
        <v>5</v>
      </c>
      <c r="Q50" s="51">
        <f t="shared" si="0"/>
        <v>5</v>
      </c>
      <c r="R50" s="52" t="str">
        <f t="shared" si="3"/>
        <v>D+</v>
      </c>
      <c r="S50" s="53" t="str">
        <f t="shared" si="1"/>
        <v>Trung bình yếu</v>
      </c>
      <c r="T50" s="41" t="str">
        <f t="shared" si="4"/>
        <v/>
      </c>
      <c r="U50" s="41" t="s">
        <v>2214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212</v>
      </c>
      <c r="D51" s="46" t="s">
        <v>114</v>
      </c>
      <c r="E51" s="47" t="s">
        <v>213</v>
      </c>
      <c r="F51" s="48" t="s">
        <v>214</v>
      </c>
      <c r="G51" s="45" t="s">
        <v>53</v>
      </c>
      <c r="H51" s="82">
        <v>8</v>
      </c>
      <c r="I51" s="49">
        <v>8</v>
      </c>
      <c r="J51" s="49">
        <v>8</v>
      </c>
      <c r="K51" s="49" t="s">
        <v>36</v>
      </c>
      <c r="L51" s="54"/>
      <c r="M51" s="54"/>
      <c r="N51" s="54"/>
      <c r="O51" s="54"/>
      <c r="P51" s="80">
        <v>8</v>
      </c>
      <c r="Q51" s="51">
        <f t="shared" si="0"/>
        <v>8</v>
      </c>
      <c r="R51" s="52" t="str">
        <f t="shared" si="3"/>
        <v>B+</v>
      </c>
      <c r="S51" s="53" t="str">
        <f t="shared" si="1"/>
        <v>Khá</v>
      </c>
      <c r="T51" s="41" t="str">
        <f t="shared" si="4"/>
        <v/>
      </c>
      <c r="U51" s="41" t="s">
        <v>2214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215</v>
      </c>
      <c r="D52" s="46" t="s">
        <v>216</v>
      </c>
      <c r="E52" s="47" t="s">
        <v>217</v>
      </c>
      <c r="F52" s="48" t="s">
        <v>218</v>
      </c>
      <c r="G52" s="45" t="s">
        <v>107</v>
      </c>
      <c r="H52" s="82">
        <v>7</v>
      </c>
      <c r="I52" s="49">
        <v>7</v>
      </c>
      <c r="J52" s="49">
        <v>7</v>
      </c>
      <c r="K52" s="49" t="s">
        <v>36</v>
      </c>
      <c r="L52" s="54"/>
      <c r="M52" s="54"/>
      <c r="N52" s="54"/>
      <c r="O52" s="54"/>
      <c r="P52" s="80">
        <v>7</v>
      </c>
      <c r="Q52" s="51">
        <f t="shared" si="0"/>
        <v>7</v>
      </c>
      <c r="R52" s="52" t="str">
        <f t="shared" si="3"/>
        <v>B</v>
      </c>
      <c r="S52" s="53" t="str">
        <f t="shared" si="1"/>
        <v>Khá</v>
      </c>
      <c r="T52" s="41" t="str">
        <f t="shared" si="4"/>
        <v/>
      </c>
      <c r="U52" s="41" t="s">
        <v>2214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219</v>
      </c>
      <c r="D53" s="46" t="s">
        <v>220</v>
      </c>
      <c r="E53" s="47" t="s">
        <v>221</v>
      </c>
      <c r="F53" s="48" t="s">
        <v>222</v>
      </c>
      <c r="G53" s="45" t="s">
        <v>124</v>
      </c>
      <c r="H53" s="82">
        <v>5</v>
      </c>
      <c r="I53" s="49">
        <v>5</v>
      </c>
      <c r="J53" s="49">
        <v>5</v>
      </c>
      <c r="K53" s="49" t="s">
        <v>36</v>
      </c>
      <c r="L53" s="54"/>
      <c r="M53" s="54"/>
      <c r="N53" s="54"/>
      <c r="O53" s="54"/>
      <c r="P53" s="80">
        <v>0</v>
      </c>
      <c r="Q53" s="51">
        <f t="shared" si="0"/>
        <v>2</v>
      </c>
      <c r="R53" s="52" t="str">
        <f t="shared" si="3"/>
        <v>F</v>
      </c>
      <c r="S53" s="53" t="str">
        <f t="shared" si="1"/>
        <v>Kém</v>
      </c>
      <c r="T53" s="41" t="s">
        <v>2222</v>
      </c>
      <c r="U53" s="41" t="s">
        <v>2214</v>
      </c>
      <c r="V53" s="71"/>
      <c r="W53" s="4"/>
      <c r="X53" s="43" t="str">
        <f t="shared" si="2"/>
        <v>Học lại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223</v>
      </c>
      <c r="D54" s="46" t="s">
        <v>224</v>
      </c>
      <c r="E54" s="47" t="s">
        <v>225</v>
      </c>
      <c r="F54" s="48" t="s">
        <v>226</v>
      </c>
      <c r="G54" s="45" t="s">
        <v>86</v>
      </c>
      <c r="H54" s="82">
        <v>9</v>
      </c>
      <c r="I54" s="49">
        <v>9</v>
      </c>
      <c r="J54" s="49">
        <v>9</v>
      </c>
      <c r="K54" s="49" t="s">
        <v>36</v>
      </c>
      <c r="L54" s="54"/>
      <c r="M54" s="54"/>
      <c r="N54" s="54"/>
      <c r="O54" s="54"/>
      <c r="P54" s="80">
        <v>9</v>
      </c>
      <c r="Q54" s="51">
        <f t="shared" si="0"/>
        <v>9</v>
      </c>
      <c r="R54" s="52" t="str">
        <f t="shared" si="3"/>
        <v>A+</v>
      </c>
      <c r="S54" s="53" t="str">
        <f t="shared" si="1"/>
        <v>Giỏi</v>
      </c>
      <c r="T54" s="41" t="str">
        <f t="shared" si="4"/>
        <v/>
      </c>
      <c r="U54" s="41" t="s">
        <v>2214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227</v>
      </c>
      <c r="D55" s="46" t="s">
        <v>228</v>
      </c>
      <c r="E55" s="47" t="s">
        <v>229</v>
      </c>
      <c r="F55" s="48" t="s">
        <v>230</v>
      </c>
      <c r="G55" s="45" t="s">
        <v>131</v>
      </c>
      <c r="H55" s="82">
        <v>6</v>
      </c>
      <c r="I55" s="49">
        <v>6</v>
      </c>
      <c r="J55" s="49">
        <v>6</v>
      </c>
      <c r="K55" s="49" t="s">
        <v>36</v>
      </c>
      <c r="L55" s="54"/>
      <c r="M55" s="54"/>
      <c r="N55" s="54"/>
      <c r="O55" s="54"/>
      <c r="P55" s="80">
        <v>6</v>
      </c>
      <c r="Q55" s="51">
        <f t="shared" si="0"/>
        <v>6</v>
      </c>
      <c r="R55" s="52" t="str">
        <f t="shared" si="3"/>
        <v>C</v>
      </c>
      <c r="S55" s="53" t="str">
        <f t="shared" si="1"/>
        <v>Trung bình</v>
      </c>
      <c r="T55" s="41" t="str">
        <f t="shared" si="4"/>
        <v/>
      </c>
      <c r="U55" s="41" t="s">
        <v>2214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231</v>
      </c>
      <c r="D56" s="46" t="s">
        <v>55</v>
      </c>
      <c r="E56" s="47" t="s">
        <v>232</v>
      </c>
      <c r="F56" s="48" t="s">
        <v>233</v>
      </c>
      <c r="G56" s="45" t="s">
        <v>58</v>
      </c>
      <c r="H56" s="82">
        <v>5</v>
      </c>
      <c r="I56" s="49">
        <v>5</v>
      </c>
      <c r="J56" s="49">
        <v>5</v>
      </c>
      <c r="K56" s="49" t="s">
        <v>36</v>
      </c>
      <c r="L56" s="54"/>
      <c r="M56" s="54"/>
      <c r="N56" s="54"/>
      <c r="O56" s="54"/>
      <c r="P56" s="80">
        <v>0</v>
      </c>
      <c r="Q56" s="51">
        <f t="shared" si="0"/>
        <v>2</v>
      </c>
      <c r="R56" s="52" t="str">
        <f t="shared" si="3"/>
        <v>F</v>
      </c>
      <c r="S56" s="53" t="str">
        <f t="shared" si="1"/>
        <v>Kém</v>
      </c>
      <c r="T56" s="41" t="s">
        <v>2222</v>
      </c>
      <c r="U56" s="41" t="s">
        <v>2214</v>
      </c>
      <c r="V56" s="71"/>
      <c r="W56" s="4"/>
      <c r="X56" s="43" t="str">
        <f t="shared" si="2"/>
        <v>Học lại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234</v>
      </c>
      <c r="D57" s="46" t="s">
        <v>150</v>
      </c>
      <c r="E57" s="47" t="s">
        <v>235</v>
      </c>
      <c r="F57" s="48" t="s">
        <v>236</v>
      </c>
      <c r="G57" s="45" t="s">
        <v>58</v>
      </c>
      <c r="H57" s="82">
        <v>5</v>
      </c>
      <c r="I57" s="49">
        <v>5</v>
      </c>
      <c r="J57" s="49">
        <v>5</v>
      </c>
      <c r="K57" s="49" t="s">
        <v>36</v>
      </c>
      <c r="L57" s="54"/>
      <c r="M57" s="54"/>
      <c r="N57" s="54"/>
      <c r="O57" s="54"/>
      <c r="P57" s="80">
        <v>5</v>
      </c>
      <c r="Q57" s="51">
        <f t="shared" si="0"/>
        <v>5</v>
      </c>
      <c r="R57" s="52" t="str">
        <f t="shared" si="3"/>
        <v>D+</v>
      </c>
      <c r="S57" s="53" t="str">
        <f t="shared" si="1"/>
        <v>Trung bình yếu</v>
      </c>
      <c r="T57" s="41" t="str">
        <f t="shared" si="4"/>
        <v/>
      </c>
      <c r="U57" s="41" t="s">
        <v>2214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237</v>
      </c>
      <c r="D58" s="46" t="s">
        <v>238</v>
      </c>
      <c r="E58" s="47" t="s">
        <v>239</v>
      </c>
      <c r="F58" s="48" t="s">
        <v>240</v>
      </c>
      <c r="G58" s="45" t="s">
        <v>72</v>
      </c>
      <c r="H58" s="82">
        <v>5</v>
      </c>
      <c r="I58" s="49">
        <v>5</v>
      </c>
      <c r="J58" s="49">
        <v>5</v>
      </c>
      <c r="K58" s="49" t="s">
        <v>36</v>
      </c>
      <c r="L58" s="54"/>
      <c r="M58" s="54"/>
      <c r="N58" s="54"/>
      <c r="O58" s="54"/>
      <c r="P58" s="80">
        <v>2</v>
      </c>
      <c r="Q58" s="51">
        <f t="shared" si="0"/>
        <v>3.2</v>
      </c>
      <c r="R58" s="52" t="str">
        <f t="shared" si="3"/>
        <v>F</v>
      </c>
      <c r="S58" s="53" t="str">
        <f t="shared" si="1"/>
        <v>Kém</v>
      </c>
      <c r="T58" s="41" t="str">
        <f t="shared" si="4"/>
        <v/>
      </c>
      <c r="U58" s="41" t="s">
        <v>2214</v>
      </c>
      <c r="V58" s="71"/>
      <c r="W58" s="4"/>
      <c r="X58" s="43" t="str">
        <f t="shared" si="2"/>
        <v>Học lại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241</v>
      </c>
      <c r="D59" s="46" t="s">
        <v>242</v>
      </c>
      <c r="E59" s="47" t="s">
        <v>243</v>
      </c>
      <c r="F59" s="48" t="s">
        <v>244</v>
      </c>
      <c r="G59" s="45" t="s">
        <v>58</v>
      </c>
      <c r="H59" s="82">
        <v>5</v>
      </c>
      <c r="I59" s="49">
        <v>5</v>
      </c>
      <c r="J59" s="49">
        <v>5</v>
      </c>
      <c r="K59" s="49" t="s">
        <v>36</v>
      </c>
      <c r="L59" s="54"/>
      <c r="M59" s="54"/>
      <c r="N59" s="54"/>
      <c r="O59" s="54"/>
      <c r="P59" s="80">
        <v>6</v>
      </c>
      <c r="Q59" s="51">
        <f t="shared" si="0"/>
        <v>5.6</v>
      </c>
      <c r="R59" s="52" t="str">
        <f t="shared" si="3"/>
        <v>C</v>
      </c>
      <c r="S59" s="53" t="str">
        <f t="shared" si="1"/>
        <v>Trung bình</v>
      </c>
      <c r="T59" s="41" t="str">
        <f t="shared" si="4"/>
        <v/>
      </c>
      <c r="U59" s="41" t="s">
        <v>2214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245</v>
      </c>
      <c r="D60" s="46" t="s">
        <v>246</v>
      </c>
      <c r="E60" s="47" t="s">
        <v>247</v>
      </c>
      <c r="F60" s="48" t="s">
        <v>248</v>
      </c>
      <c r="G60" s="45" t="s">
        <v>58</v>
      </c>
      <c r="H60" s="82">
        <v>9</v>
      </c>
      <c r="I60" s="49">
        <v>9</v>
      </c>
      <c r="J60" s="49">
        <v>9</v>
      </c>
      <c r="K60" s="49" t="s">
        <v>36</v>
      </c>
      <c r="L60" s="54"/>
      <c r="M60" s="54"/>
      <c r="N60" s="54"/>
      <c r="O60" s="54"/>
      <c r="P60" s="80">
        <v>9</v>
      </c>
      <c r="Q60" s="51">
        <f t="shared" si="0"/>
        <v>9</v>
      </c>
      <c r="R60" s="52" t="str">
        <f t="shared" si="3"/>
        <v>A+</v>
      </c>
      <c r="S60" s="53" t="str">
        <f t="shared" si="1"/>
        <v>Giỏi</v>
      </c>
      <c r="T60" s="41" t="str">
        <f t="shared" si="4"/>
        <v/>
      </c>
      <c r="U60" s="41" t="s">
        <v>2214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249</v>
      </c>
      <c r="D61" s="46" t="s">
        <v>250</v>
      </c>
      <c r="E61" s="47" t="s">
        <v>251</v>
      </c>
      <c r="F61" s="48" t="s">
        <v>252</v>
      </c>
      <c r="G61" s="45" t="s">
        <v>185</v>
      </c>
      <c r="H61" s="82">
        <v>8</v>
      </c>
      <c r="I61" s="49">
        <v>8</v>
      </c>
      <c r="J61" s="49">
        <v>8</v>
      </c>
      <c r="K61" s="49" t="s">
        <v>36</v>
      </c>
      <c r="L61" s="54"/>
      <c r="M61" s="54"/>
      <c r="N61" s="54"/>
      <c r="O61" s="54"/>
      <c r="P61" s="80">
        <v>8</v>
      </c>
      <c r="Q61" s="51">
        <f t="shared" si="0"/>
        <v>8</v>
      </c>
      <c r="R61" s="52" t="str">
        <f t="shared" si="3"/>
        <v>B+</v>
      </c>
      <c r="S61" s="53" t="str">
        <f t="shared" si="1"/>
        <v>Khá</v>
      </c>
      <c r="T61" s="41" t="str">
        <f t="shared" si="4"/>
        <v/>
      </c>
      <c r="U61" s="41" t="s">
        <v>2214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253</v>
      </c>
      <c r="D62" s="46" t="s">
        <v>254</v>
      </c>
      <c r="E62" s="47" t="s">
        <v>255</v>
      </c>
      <c r="F62" s="48" t="s">
        <v>256</v>
      </c>
      <c r="G62" s="45" t="s">
        <v>72</v>
      </c>
      <c r="H62" s="82">
        <v>5</v>
      </c>
      <c r="I62" s="49">
        <v>5</v>
      </c>
      <c r="J62" s="49">
        <v>5</v>
      </c>
      <c r="K62" s="49" t="s">
        <v>36</v>
      </c>
      <c r="L62" s="54"/>
      <c r="M62" s="54"/>
      <c r="N62" s="54"/>
      <c r="O62" s="54"/>
      <c r="P62" s="80">
        <v>2</v>
      </c>
      <c r="Q62" s="51">
        <f t="shared" si="0"/>
        <v>3.2</v>
      </c>
      <c r="R62" s="52" t="str">
        <f t="shared" si="3"/>
        <v>F</v>
      </c>
      <c r="S62" s="53" t="str">
        <f t="shared" si="1"/>
        <v>Kém</v>
      </c>
      <c r="T62" s="41" t="str">
        <f t="shared" si="4"/>
        <v/>
      </c>
      <c r="U62" s="41" t="s">
        <v>2214</v>
      </c>
      <c r="V62" s="71"/>
      <c r="W62" s="4"/>
      <c r="X62" s="43" t="str">
        <f t="shared" si="2"/>
        <v>Học lại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257</v>
      </c>
      <c r="D63" s="46" t="s">
        <v>153</v>
      </c>
      <c r="E63" s="47" t="s">
        <v>258</v>
      </c>
      <c r="F63" s="48" t="s">
        <v>259</v>
      </c>
      <c r="G63" s="45" t="s">
        <v>185</v>
      </c>
      <c r="H63" s="82">
        <v>5</v>
      </c>
      <c r="I63" s="49">
        <v>5</v>
      </c>
      <c r="J63" s="49">
        <v>5</v>
      </c>
      <c r="K63" s="49" t="s">
        <v>36</v>
      </c>
      <c r="L63" s="54"/>
      <c r="M63" s="54"/>
      <c r="N63" s="54"/>
      <c r="O63" s="54"/>
      <c r="P63" s="80">
        <v>5</v>
      </c>
      <c r="Q63" s="51">
        <f t="shared" si="0"/>
        <v>5</v>
      </c>
      <c r="R63" s="52" t="str">
        <f t="shared" si="3"/>
        <v>D+</v>
      </c>
      <c r="S63" s="53" t="str">
        <f t="shared" si="1"/>
        <v>Trung bình yếu</v>
      </c>
      <c r="T63" s="41" t="str">
        <f t="shared" si="4"/>
        <v/>
      </c>
      <c r="U63" s="41" t="s">
        <v>2214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260</v>
      </c>
      <c r="D64" s="46" t="s">
        <v>261</v>
      </c>
      <c r="E64" s="47" t="s">
        <v>262</v>
      </c>
      <c r="F64" s="48" t="s">
        <v>263</v>
      </c>
      <c r="G64" s="45" t="s">
        <v>185</v>
      </c>
      <c r="H64" s="82">
        <v>7</v>
      </c>
      <c r="I64" s="49">
        <v>7</v>
      </c>
      <c r="J64" s="49">
        <v>7</v>
      </c>
      <c r="K64" s="49" t="s">
        <v>36</v>
      </c>
      <c r="L64" s="54"/>
      <c r="M64" s="54"/>
      <c r="N64" s="54"/>
      <c r="O64" s="54"/>
      <c r="P64" s="80">
        <v>7</v>
      </c>
      <c r="Q64" s="51">
        <f t="shared" si="0"/>
        <v>7</v>
      </c>
      <c r="R64" s="52" t="str">
        <f t="shared" si="3"/>
        <v>B</v>
      </c>
      <c r="S64" s="53" t="str">
        <f t="shared" si="1"/>
        <v>Khá</v>
      </c>
      <c r="T64" s="41" t="str">
        <f t="shared" si="4"/>
        <v/>
      </c>
      <c r="U64" s="41" t="s">
        <v>2214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 x14ac:dyDescent="0.25">
      <c r="B65" s="44">
        <v>57</v>
      </c>
      <c r="C65" s="45" t="s">
        <v>264</v>
      </c>
      <c r="D65" s="46" t="s">
        <v>265</v>
      </c>
      <c r="E65" s="47" t="s">
        <v>266</v>
      </c>
      <c r="F65" s="48" t="s">
        <v>267</v>
      </c>
      <c r="G65" s="45" t="s">
        <v>53</v>
      </c>
      <c r="H65" s="82">
        <v>7</v>
      </c>
      <c r="I65" s="49">
        <v>7</v>
      </c>
      <c r="J65" s="49">
        <v>7</v>
      </c>
      <c r="K65" s="49" t="s">
        <v>36</v>
      </c>
      <c r="L65" s="54"/>
      <c r="M65" s="54"/>
      <c r="N65" s="54"/>
      <c r="O65" s="54"/>
      <c r="P65" s="80">
        <v>7</v>
      </c>
      <c r="Q65" s="51">
        <f t="shared" si="0"/>
        <v>7</v>
      </c>
      <c r="R65" s="52" t="str">
        <f t="shared" si="3"/>
        <v>B</v>
      </c>
      <c r="S65" s="53" t="str">
        <f t="shared" si="1"/>
        <v>Khá</v>
      </c>
      <c r="T65" s="41" t="str">
        <f t="shared" si="4"/>
        <v/>
      </c>
      <c r="U65" s="41" t="s">
        <v>2214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 x14ac:dyDescent="0.25">
      <c r="B66" s="44">
        <v>58</v>
      </c>
      <c r="C66" s="45" t="s">
        <v>268</v>
      </c>
      <c r="D66" s="46" t="s">
        <v>74</v>
      </c>
      <c r="E66" s="47" t="s">
        <v>269</v>
      </c>
      <c r="F66" s="48" t="s">
        <v>270</v>
      </c>
      <c r="G66" s="45" t="s">
        <v>63</v>
      </c>
      <c r="H66" s="82">
        <v>5</v>
      </c>
      <c r="I66" s="49">
        <v>5</v>
      </c>
      <c r="J66" s="49">
        <v>5</v>
      </c>
      <c r="K66" s="49" t="s">
        <v>36</v>
      </c>
      <c r="L66" s="54"/>
      <c r="M66" s="54"/>
      <c r="N66" s="54"/>
      <c r="O66" s="54"/>
      <c r="P66" s="80">
        <v>2</v>
      </c>
      <c r="Q66" s="51">
        <f t="shared" si="0"/>
        <v>3.2</v>
      </c>
      <c r="R66" s="52" t="str">
        <f t="shared" si="3"/>
        <v>F</v>
      </c>
      <c r="S66" s="53" t="str">
        <f t="shared" si="1"/>
        <v>Kém</v>
      </c>
      <c r="T66" s="41" t="str">
        <f t="shared" si="4"/>
        <v/>
      </c>
      <c r="U66" s="41" t="s">
        <v>2214</v>
      </c>
      <c r="V66" s="71"/>
      <c r="W66" s="4"/>
      <c r="X66" s="43" t="str">
        <f t="shared" si="2"/>
        <v>Học lại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 x14ac:dyDescent="0.25">
      <c r="B67" s="44">
        <v>59</v>
      </c>
      <c r="C67" s="45" t="s">
        <v>271</v>
      </c>
      <c r="D67" s="46" t="s">
        <v>150</v>
      </c>
      <c r="E67" s="47" t="s">
        <v>272</v>
      </c>
      <c r="F67" s="48" t="s">
        <v>273</v>
      </c>
      <c r="G67" s="45" t="s">
        <v>63</v>
      </c>
      <c r="H67" s="82">
        <v>5</v>
      </c>
      <c r="I67" s="49">
        <v>5</v>
      </c>
      <c r="J67" s="49">
        <v>5</v>
      </c>
      <c r="K67" s="49" t="s">
        <v>36</v>
      </c>
      <c r="L67" s="54"/>
      <c r="M67" s="54"/>
      <c r="N67" s="54"/>
      <c r="O67" s="54"/>
      <c r="P67" s="80">
        <v>2</v>
      </c>
      <c r="Q67" s="51">
        <f t="shared" si="0"/>
        <v>3.2</v>
      </c>
      <c r="R67" s="52" t="str">
        <f t="shared" si="3"/>
        <v>F</v>
      </c>
      <c r="S67" s="53" t="str">
        <f t="shared" si="1"/>
        <v>Kém</v>
      </c>
      <c r="T67" s="41" t="str">
        <f t="shared" si="4"/>
        <v/>
      </c>
      <c r="U67" s="41" t="s">
        <v>2214</v>
      </c>
      <c r="V67" s="71"/>
      <c r="W67" s="4"/>
      <c r="X67" s="43" t="str">
        <f t="shared" si="2"/>
        <v>Học lại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 x14ac:dyDescent="0.25">
      <c r="B68" s="44">
        <v>60</v>
      </c>
      <c r="C68" s="45" t="s">
        <v>274</v>
      </c>
      <c r="D68" s="46" t="s">
        <v>275</v>
      </c>
      <c r="E68" s="47" t="s">
        <v>272</v>
      </c>
      <c r="F68" s="48" t="s">
        <v>276</v>
      </c>
      <c r="G68" s="45" t="s">
        <v>53</v>
      </c>
      <c r="H68" s="82">
        <v>7</v>
      </c>
      <c r="I68" s="49">
        <v>7</v>
      </c>
      <c r="J68" s="49">
        <v>7</v>
      </c>
      <c r="K68" s="49" t="s">
        <v>36</v>
      </c>
      <c r="L68" s="54"/>
      <c r="M68" s="54"/>
      <c r="N68" s="54"/>
      <c r="O68" s="54"/>
      <c r="P68" s="80">
        <v>7</v>
      </c>
      <c r="Q68" s="51">
        <f t="shared" si="0"/>
        <v>7</v>
      </c>
      <c r="R68" s="52" t="str">
        <f t="shared" si="3"/>
        <v>B</v>
      </c>
      <c r="S68" s="53" t="str">
        <f t="shared" si="1"/>
        <v>Khá</v>
      </c>
      <c r="T68" s="41" t="str">
        <f t="shared" si="4"/>
        <v/>
      </c>
      <c r="U68" s="41" t="s">
        <v>2214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 x14ac:dyDescent="0.25">
      <c r="B69" s="44">
        <v>61</v>
      </c>
      <c r="C69" s="45" t="s">
        <v>277</v>
      </c>
      <c r="D69" s="46" t="s">
        <v>278</v>
      </c>
      <c r="E69" s="47" t="s">
        <v>279</v>
      </c>
      <c r="F69" s="48" t="s">
        <v>280</v>
      </c>
      <c r="G69" s="45" t="s">
        <v>131</v>
      </c>
      <c r="H69" s="82">
        <v>6</v>
      </c>
      <c r="I69" s="49">
        <v>6</v>
      </c>
      <c r="J69" s="49">
        <v>6</v>
      </c>
      <c r="K69" s="49" t="s">
        <v>36</v>
      </c>
      <c r="L69" s="54"/>
      <c r="M69" s="54"/>
      <c r="N69" s="54"/>
      <c r="O69" s="54"/>
      <c r="P69" s="80">
        <v>6</v>
      </c>
      <c r="Q69" s="51">
        <f t="shared" si="0"/>
        <v>6</v>
      </c>
      <c r="R69" s="52" t="str">
        <f t="shared" si="3"/>
        <v>C</v>
      </c>
      <c r="S69" s="53" t="str">
        <f t="shared" si="1"/>
        <v>Trung bình</v>
      </c>
      <c r="T69" s="41" t="str">
        <f t="shared" si="4"/>
        <v/>
      </c>
      <c r="U69" s="41" t="s">
        <v>2214</v>
      </c>
      <c r="V69" s="71"/>
      <c r="W69" s="4"/>
      <c r="X69" s="43" t="str">
        <f t="shared" si="2"/>
        <v>Đạt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 x14ac:dyDescent="0.25">
      <c r="B70" s="44">
        <v>62</v>
      </c>
      <c r="C70" s="45" t="s">
        <v>281</v>
      </c>
      <c r="D70" s="46" t="s">
        <v>282</v>
      </c>
      <c r="E70" s="47" t="s">
        <v>283</v>
      </c>
      <c r="F70" s="48" t="s">
        <v>284</v>
      </c>
      <c r="G70" s="45" t="s">
        <v>167</v>
      </c>
      <c r="H70" s="82">
        <v>6</v>
      </c>
      <c r="I70" s="49">
        <v>6</v>
      </c>
      <c r="J70" s="49">
        <v>6</v>
      </c>
      <c r="K70" s="49" t="s">
        <v>36</v>
      </c>
      <c r="L70" s="54"/>
      <c r="M70" s="54"/>
      <c r="N70" s="54"/>
      <c r="O70" s="54"/>
      <c r="P70" s="80">
        <v>6</v>
      </c>
      <c r="Q70" s="51">
        <f t="shared" si="0"/>
        <v>6</v>
      </c>
      <c r="R70" s="52" t="str">
        <f t="shared" si="3"/>
        <v>C</v>
      </c>
      <c r="S70" s="53" t="str">
        <f t="shared" si="1"/>
        <v>Trung bình</v>
      </c>
      <c r="T70" s="41" t="str">
        <f t="shared" si="4"/>
        <v/>
      </c>
      <c r="U70" s="41" t="s">
        <v>2214</v>
      </c>
      <c r="V70" s="71"/>
      <c r="W70" s="4"/>
      <c r="X70" s="43" t="str">
        <f t="shared" si="2"/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18.75" customHeight="1" x14ac:dyDescent="0.25">
      <c r="B71" s="44">
        <v>63</v>
      </c>
      <c r="C71" s="45" t="s">
        <v>285</v>
      </c>
      <c r="D71" s="46" t="s">
        <v>286</v>
      </c>
      <c r="E71" s="47" t="s">
        <v>287</v>
      </c>
      <c r="F71" s="48" t="s">
        <v>288</v>
      </c>
      <c r="G71" s="45" t="s">
        <v>86</v>
      </c>
      <c r="H71" s="82">
        <v>5</v>
      </c>
      <c r="I71" s="49">
        <v>5</v>
      </c>
      <c r="J71" s="49">
        <v>5</v>
      </c>
      <c r="K71" s="49" t="s">
        <v>36</v>
      </c>
      <c r="L71" s="54"/>
      <c r="M71" s="54"/>
      <c r="N71" s="54"/>
      <c r="O71" s="54"/>
      <c r="P71" s="80">
        <v>0</v>
      </c>
      <c r="Q71" s="51">
        <f t="shared" si="0"/>
        <v>2</v>
      </c>
      <c r="R71" s="52" t="str">
        <f t="shared" si="3"/>
        <v>F</v>
      </c>
      <c r="S71" s="53" t="str">
        <f t="shared" si="1"/>
        <v>Kém</v>
      </c>
      <c r="T71" s="41" t="s">
        <v>2222</v>
      </c>
      <c r="U71" s="41" t="s">
        <v>2214</v>
      </c>
      <c r="V71" s="71"/>
      <c r="W71" s="4"/>
      <c r="X71" s="43" t="str">
        <f t="shared" si="2"/>
        <v>Học lại</v>
      </c>
      <c r="Y71" s="4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61"/>
    </row>
    <row r="72" spans="1:40" ht="7.5" customHeight="1" x14ac:dyDescent="0.25">
      <c r="A72" s="61"/>
      <c r="B72" s="62"/>
      <c r="C72" s="63"/>
      <c r="D72" s="63"/>
      <c r="E72" s="64"/>
      <c r="F72" s="64"/>
      <c r="G72" s="64"/>
      <c r="H72" s="65"/>
      <c r="I72" s="66"/>
      <c r="J72" s="66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4"/>
    </row>
    <row r="73" spans="1:40" ht="16.5" x14ac:dyDescent="0.25">
      <c r="A73" s="61"/>
      <c r="B73" s="125" t="s">
        <v>37</v>
      </c>
      <c r="C73" s="125"/>
      <c r="D73" s="63"/>
      <c r="E73" s="64"/>
      <c r="F73" s="64"/>
      <c r="G73" s="64"/>
      <c r="H73" s="65"/>
      <c r="I73" s="66"/>
      <c r="J73" s="66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4"/>
    </row>
    <row r="74" spans="1:40" ht="16.5" customHeight="1" x14ac:dyDescent="0.25">
      <c r="A74" s="61"/>
      <c r="B74" s="68" t="s">
        <v>38</v>
      </c>
      <c r="C74" s="68"/>
      <c r="D74" s="69">
        <f>+$AA$7</f>
        <v>63</v>
      </c>
      <c r="E74" s="70" t="s">
        <v>39</v>
      </c>
      <c r="F74" s="70"/>
      <c r="G74" s="112" t="s">
        <v>40</v>
      </c>
      <c r="H74" s="112"/>
      <c r="I74" s="112"/>
      <c r="J74" s="112"/>
      <c r="K74" s="112"/>
      <c r="L74" s="112"/>
      <c r="M74" s="112"/>
      <c r="N74" s="112"/>
      <c r="O74" s="112"/>
      <c r="P74" s="71">
        <f>$AA$7 -COUNTIF($T$8:$T$218,"Vắng") -COUNTIF($T$8:$T$218,"Vắng có phép") - COUNTIF($T$8:$T$218,"Đình chỉ thi") - COUNTIF($T$8:$T$218,"Không đủ ĐKDT")</f>
        <v>50</v>
      </c>
      <c r="Q74" s="71"/>
      <c r="R74" s="72"/>
      <c r="S74" s="73"/>
      <c r="T74" s="73" t="s">
        <v>39</v>
      </c>
      <c r="U74" s="73"/>
      <c r="V74" s="73"/>
      <c r="W74" s="4"/>
    </row>
    <row r="75" spans="1:40" ht="16.5" customHeight="1" x14ac:dyDescent="0.25">
      <c r="A75" s="61"/>
      <c r="B75" s="68" t="s">
        <v>41</v>
      </c>
      <c r="C75" s="68"/>
      <c r="D75" s="69">
        <f>+$AL$7</f>
        <v>40</v>
      </c>
      <c r="E75" s="70" t="s">
        <v>39</v>
      </c>
      <c r="F75" s="70"/>
      <c r="G75" s="112" t="s">
        <v>42</v>
      </c>
      <c r="H75" s="112"/>
      <c r="I75" s="112"/>
      <c r="J75" s="112"/>
      <c r="K75" s="112"/>
      <c r="L75" s="112"/>
      <c r="M75" s="112"/>
      <c r="N75" s="112"/>
      <c r="O75" s="112"/>
      <c r="P75" s="74">
        <f>COUNTIF($T$8:$T$94,"Vắng")</f>
        <v>13</v>
      </c>
      <c r="Q75" s="74"/>
      <c r="R75" s="75"/>
      <c r="S75" s="73"/>
      <c r="T75" s="73" t="s">
        <v>39</v>
      </c>
      <c r="U75" s="73"/>
      <c r="V75" s="73"/>
      <c r="W75" s="4"/>
    </row>
    <row r="76" spans="1:40" ht="16.5" customHeight="1" x14ac:dyDescent="0.25">
      <c r="A76" s="61"/>
      <c r="B76" s="68" t="s">
        <v>43</v>
      </c>
      <c r="C76" s="68"/>
      <c r="D76" s="76">
        <f>COUNTIF(X9:X71,"Học lại")</f>
        <v>23</v>
      </c>
      <c r="E76" s="70" t="s">
        <v>39</v>
      </c>
      <c r="F76" s="70"/>
      <c r="G76" s="112" t="s">
        <v>44</v>
      </c>
      <c r="H76" s="112"/>
      <c r="I76" s="112"/>
      <c r="J76" s="112"/>
      <c r="K76" s="112"/>
      <c r="L76" s="112"/>
      <c r="M76" s="112"/>
      <c r="N76" s="112"/>
      <c r="O76" s="112"/>
      <c r="P76" s="71">
        <f>COUNTIF($T$8:$T$94,"Vắng có phép")</f>
        <v>0</v>
      </c>
      <c r="Q76" s="71"/>
      <c r="R76" s="72"/>
      <c r="S76" s="73"/>
      <c r="T76" s="73" t="s">
        <v>39</v>
      </c>
      <c r="U76" s="73"/>
      <c r="V76" s="73"/>
      <c r="W76" s="4"/>
    </row>
    <row r="77" spans="1:40" ht="3" customHeight="1" x14ac:dyDescent="0.25">
      <c r="A77" s="61"/>
      <c r="B77" s="62"/>
      <c r="C77" s="63"/>
      <c r="D77" s="63"/>
      <c r="E77" s="64"/>
      <c r="F77" s="64"/>
      <c r="G77" s="64"/>
      <c r="H77" s="65"/>
      <c r="I77" s="66"/>
      <c r="J77" s="66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4"/>
    </row>
    <row r="78" spans="1:40" x14ac:dyDescent="0.25">
      <c r="B78" s="77" t="s">
        <v>45</v>
      </c>
      <c r="C78" s="77"/>
      <c r="D78" s="78">
        <f>COUNTIF(X9:X71,"Thi lại")</f>
        <v>0</v>
      </c>
      <c r="E78" s="79" t="s">
        <v>39</v>
      </c>
      <c r="F78" s="4"/>
      <c r="G78" s="4"/>
      <c r="H78" s="4"/>
      <c r="I78" s="4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89"/>
      <c r="V78" s="89"/>
      <c r="W78" s="4"/>
    </row>
    <row r="79" spans="1:40" x14ac:dyDescent="0.25">
      <c r="B79" s="77"/>
      <c r="C79" s="77"/>
      <c r="D79" s="78"/>
      <c r="E79" s="79"/>
      <c r="F79" s="4"/>
      <c r="G79" s="4"/>
      <c r="H79" s="4"/>
      <c r="I79" s="4"/>
      <c r="J79" s="113" t="s">
        <v>2223</v>
      </c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89"/>
      <c r="V79" s="89"/>
      <c r="W79" s="4"/>
    </row>
  </sheetData>
  <sheetProtection formatCells="0" formatColumns="0" formatRows="0" insertColumns="0" insertRows="0" insertHyperlinks="0" deleteColumns="0" deleteRows="0" sort="0" autoFilter="0" pivotTables="0"/>
  <autoFilter ref="A7:AN71">
    <filterColumn colId="3" showButton="0"/>
  </autoFilter>
  <mergeCells count="43">
    <mergeCell ref="J78:T78"/>
    <mergeCell ref="J79:T79"/>
    <mergeCell ref="AB3:AE5"/>
    <mergeCell ref="AF3:AG5"/>
    <mergeCell ref="AH3:AI5"/>
    <mergeCell ref="AJ3:AK5"/>
    <mergeCell ref="AL3:AM5"/>
    <mergeCell ref="Y3:Y6"/>
    <mergeCell ref="Z3:Z6"/>
    <mergeCell ref="AA3:AA6"/>
    <mergeCell ref="B6:B7"/>
    <mergeCell ref="C6:C7"/>
    <mergeCell ref="D6:E7"/>
    <mergeCell ref="F6:F7"/>
    <mergeCell ref="B4:C4"/>
    <mergeCell ref="G4:O4"/>
    <mergeCell ref="B3:C3"/>
    <mergeCell ref="D3:O3"/>
    <mergeCell ref="T6:T8"/>
    <mergeCell ref="R6:R7"/>
    <mergeCell ref="S6:S7"/>
    <mergeCell ref="U6:U8"/>
    <mergeCell ref="P3:U3"/>
    <mergeCell ref="G76:O76"/>
    <mergeCell ref="M6:N6"/>
    <mergeCell ref="O6:O7"/>
    <mergeCell ref="P6:P7"/>
    <mergeCell ref="Q6:Q8"/>
    <mergeCell ref="G6:G7"/>
    <mergeCell ref="H6:H7"/>
    <mergeCell ref="I6:I7"/>
    <mergeCell ref="J6:J7"/>
    <mergeCell ref="K6:K7"/>
    <mergeCell ref="L6:L7"/>
    <mergeCell ref="B8:G8"/>
    <mergeCell ref="B73:C73"/>
    <mergeCell ref="G74:O74"/>
    <mergeCell ref="G75:O75"/>
    <mergeCell ref="P4:U4"/>
    <mergeCell ref="B1:G1"/>
    <mergeCell ref="B2:G2"/>
    <mergeCell ref="H1:U1"/>
    <mergeCell ref="H2:U2"/>
  </mergeCells>
  <conditionalFormatting sqref="H9:P71">
    <cfRule type="cellIs" dxfId="5" priority="9" operator="greaterThan">
      <formula>10</formula>
    </cfRule>
  </conditionalFormatting>
  <conditionalFormatting sqref="P9:P71">
    <cfRule type="cellIs" dxfId="4" priority="5" operator="greaterThan">
      <formula>10</formula>
    </cfRule>
    <cfRule type="cellIs" dxfId="3" priority="6" operator="greaterThan">
      <formula>10</formula>
    </cfRule>
    <cfRule type="cellIs" dxfId="2" priority="7" operator="greaterThan">
      <formula>10</formula>
    </cfRule>
  </conditionalFormatting>
  <conditionalFormatting sqref="H9:K71">
    <cfRule type="cellIs" dxfId="1" priority="4" operator="greaterThan">
      <formula>10</formula>
    </cfRule>
  </conditionalFormatting>
  <conditionalFormatting sqref="C1:C1048576">
    <cfRule type="duplicateValues" dxfId="0" priority="16"/>
  </conditionalFormatting>
  <dataValidations count="1">
    <dataValidation allowBlank="1" showInputMessage="1" showErrorMessage="1" errorTitle="Không xóa dữ liệu" error="Không xóa dữ liệu" prompt="Không xóa dữ liệu" sqref="D76 Y3:AM7 Z2:AM2 Z9 X9:Y71 AN2:AN7"/>
  </dataValidations>
  <pageMargins left="0.17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9"/>
  <sheetViews>
    <sheetView topLeftCell="B1" workbookViewId="0">
      <pane ySplit="2" topLeftCell="A71" activePane="bottomLeft" state="frozen"/>
      <selection activeCell="B1" sqref="A1:XFD1048576"/>
      <selection pane="bottomLeft" activeCell="B80" sqref="A80:XFD111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.75" style="1" customWidth="1"/>
    <col min="5" max="5" width="11" style="1" customWidth="1"/>
    <col min="6" max="6" width="9.375" style="1" hidden="1" customWidth="1"/>
    <col min="7" max="7" width="12.62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1.875" style="1" customWidth="1"/>
    <col min="21" max="21" width="8" style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2221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96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108" t="s">
        <v>46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90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2148</v>
      </c>
      <c r="Q3" s="106"/>
      <c r="R3" s="106"/>
      <c r="S3" s="106"/>
      <c r="T3" s="106"/>
      <c r="U3" s="106"/>
      <c r="V3" s="95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4" t="s">
        <v>11</v>
      </c>
      <c r="C4" s="114"/>
      <c r="D4" s="10">
        <v>3</v>
      </c>
      <c r="G4" s="115" t="s">
        <v>2211</v>
      </c>
      <c r="H4" s="115"/>
      <c r="I4" s="115"/>
      <c r="J4" s="115"/>
      <c r="K4" s="115"/>
      <c r="L4" s="115"/>
      <c r="M4" s="115"/>
      <c r="N4" s="115"/>
      <c r="O4" s="115"/>
      <c r="P4" s="115" t="s">
        <v>500</v>
      </c>
      <c r="Q4" s="115"/>
      <c r="R4" s="115"/>
      <c r="S4" s="115"/>
      <c r="T4" s="115"/>
      <c r="U4" s="115"/>
      <c r="V4" s="94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09" t="s">
        <v>12</v>
      </c>
      <c r="C6" s="116" t="s">
        <v>13</v>
      </c>
      <c r="D6" s="118" t="s">
        <v>14</v>
      </c>
      <c r="E6" s="119"/>
      <c r="F6" s="109" t="s">
        <v>15</v>
      </c>
      <c r="G6" s="109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2" t="s">
        <v>21</v>
      </c>
      <c r="N6" s="123"/>
      <c r="O6" s="103" t="s">
        <v>22</v>
      </c>
      <c r="P6" s="103" t="s">
        <v>23</v>
      </c>
      <c r="Q6" s="109" t="s">
        <v>24</v>
      </c>
      <c r="R6" s="103" t="s">
        <v>25</v>
      </c>
      <c r="S6" s="109" t="s">
        <v>26</v>
      </c>
      <c r="T6" s="109" t="s">
        <v>27</v>
      </c>
      <c r="U6" s="109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7"/>
      <c r="D7" s="120"/>
      <c r="E7" s="121"/>
      <c r="F7" s="111"/>
      <c r="G7" s="111"/>
      <c r="H7" s="102"/>
      <c r="I7" s="102"/>
      <c r="J7" s="102"/>
      <c r="K7" s="102"/>
      <c r="L7" s="103"/>
      <c r="M7" s="92" t="s">
        <v>33</v>
      </c>
      <c r="N7" s="92" t="s">
        <v>34</v>
      </c>
      <c r="O7" s="103"/>
      <c r="P7" s="103"/>
      <c r="Q7" s="110"/>
      <c r="R7" s="103"/>
      <c r="S7" s="111"/>
      <c r="T7" s="110"/>
      <c r="U7" s="110"/>
      <c r="V7" s="88"/>
      <c r="X7" s="17"/>
      <c r="Y7" s="18" t="str">
        <f>+D3</f>
        <v>Cấu trúc dữ liệu và giải thuật</v>
      </c>
      <c r="Z7" s="19" t="str">
        <f>+P3</f>
        <v>Nhóm: D15-145_14</v>
      </c>
      <c r="AA7" s="20">
        <f>+$AJ$7+$AL$7+$AH$7</f>
        <v>63</v>
      </c>
      <c r="AB7" s="7">
        <f>COUNTIF($S$8:$S$86,"Khiển trách")</f>
        <v>0</v>
      </c>
      <c r="AC7" s="7">
        <f>COUNTIF($S$8:$S$86,"Cảnh cáo")</f>
        <v>0</v>
      </c>
      <c r="AD7" s="7">
        <f>COUNTIF($S$8:$S$86,"Đình chỉ thi")</f>
        <v>0</v>
      </c>
      <c r="AE7" s="21">
        <f>+($AB$7+$AC$7+$AD$7)/$AA$7*100%</f>
        <v>0</v>
      </c>
      <c r="AF7" s="7">
        <f>SUM(COUNTIF($S$8:$S$84,"Vắng"),COUNTIF($S$8:$S$84,"Vắng có phép"))</f>
        <v>0</v>
      </c>
      <c r="AG7" s="22">
        <f>+$AF$7/$AA$7</f>
        <v>0</v>
      </c>
      <c r="AH7" s="23">
        <f>COUNTIF($X$8:$X$84,"Thi lại")</f>
        <v>0</v>
      </c>
      <c r="AI7" s="22">
        <f>+$AH$7/$AA$7</f>
        <v>0</v>
      </c>
      <c r="AJ7" s="23">
        <f>COUNTIF($X$8:$X$85,"Học lại")</f>
        <v>25</v>
      </c>
      <c r="AK7" s="22">
        <f>+$AJ$7/$AA$7</f>
        <v>0.3968253968253968</v>
      </c>
      <c r="AL7" s="7">
        <f>COUNTIF($X$9:$X$85,"Đạt")</f>
        <v>38</v>
      </c>
      <c r="AM7" s="21">
        <f>+$AL$7/$AA$7</f>
        <v>0.60317460317460314</v>
      </c>
      <c r="AN7" s="24"/>
    </row>
    <row r="8" spans="2:40" ht="14.25" customHeight="1" x14ac:dyDescent="0.25">
      <c r="B8" s="122" t="s">
        <v>35</v>
      </c>
      <c r="C8" s="124"/>
      <c r="D8" s="124"/>
      <c r="E8" s="124"/>
      <c r="F8" s="124"/>
      <c r="G8" s="123"/>
      <c r="H8" s="25">
        <v>10</v>
      </c>
      <c r="I8" s="25">
        <v>20</v>
      </c>
      <c r="J8" s="83">
        <v>10</v>
      </c>
      <c r="K8" s="25"/>
      <c r="L8" s="26"/>
      <c r="M8" s="27"/>
      <c r="N8" s="27"/>
      <c r="O8" s="27"/>
      <c r="P8" s="28">
        <f>100-(H8+I8+J8+K8)</f>
        <v>60</v>
      </c>
      <c r="Q8" s="111"/>
      <c r="R8" s="29"/>
      <c r="S8" s="29"/>
      <c r="T8" s="111"/>
      <c r="U8" s="111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2026</v>
      </c>
      <c r="D9" s="33" t="s">
        <v>2027</v>
      </c>
      <c r="E9" s="34" t="s">
        <v>680</v>
      </c>
      <c r="F9" s="35" t="s">
        <v>1770</v>
      </c>
      <c r="G9" s="32" t="s">
        <v>124</v>
      </c>
      <c r="H9" s="81">
        <v>7</v>
      </c>
      <c r="I9" s="81">
        <v>6</v>
      </c>
      <c r="J9" s="81">
        <v>9</v>
      </c>
      <c r="K9" s="36" t="s">
        <v>36</v>
      </c>
      <c r="L9" s="37"/>
      <c r="M9" s="37"/>
      <c r="N9" s="37"/>
      <c r="O9" s="37"/>
      <c r="P9" s="38">
        <v>0</v>
      </c>
      <c r="Q9" s="39">
        <f t="shared" ref="Q9:Q71" si="0">ROUND(SUMPRODUCT(H9:P9,$H$8:$P$8)/100,1)</f>
        <v>2.8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F</v>
      </c>
      <c r="S9" s="40" t="str">
        <f t="shared" ref="S9:S71" si="1">IF($Q9&lt;4,"Kém",IF(AND($Q9&gt;=4,$Q9&lt;=5.4),"Trung bình yếu",IF(AND($Q9&gt;=5.5,$Q9&lt;=6.9),"Trung bình",IF(AND($Q9&gt;=7,$Q9&lt;=8.4),"Khá",IF(AND($Q9&gt;=8.5,$Q9&lt;=10),"Giỏi","")))))</f>
        <v>Kém</v>
      </c>
      <c r="T9" s="41" t="s">
        <v>2222</v>
      </c>
      <c r="U9" s="97" t="s">
        <v>2218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Học lại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2028</v>
      </c>
      <c r="D10" s="46" t="s">
        <v>2029</v>
      </c>
      <c r="E10" s="47" t="s">
        <v>680</v>
      </c>
      <c r="F10" s="48" t="s">
        <v>470</v>
      </c>
      <c r="G10" s="45" t="s">
        <v>86</v>
      </c>
      <c r="H10" s="82">
        <v>10</v>
      </c>
      <c r="I10" s="82">
        <v>9</v>
      </c>
      <c r="J10" s="82">
        <v>6</v>
      </c>
      <c r="K10" s="49" t="s">
        <v>36</v>
      </c>
      <c r="L10" s="50"/>
      <c r="M10" s="50"/>
      <c r="N10" s="50"/>
      <c r="O10" s="50"/>
      <c r="P10" s="80">
        <v>3.5</v>
      </c>
      <c r="Q10" s="51">
        <f t="shared" si="0"/>
        <v>5.5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C</v>
      </c>
      <c r="S10" s="53" t="str">
        <f t="shared" si="1"/>
        <v>Trung bình</v>
      </c>
      <c r="T10" s="41" t="str">
        <f>+IF(OR($H10=0,$I10=0,$J10=0,$K10=0),"Không đủ ĐKDT",IF(AND(P10=0,Q10&gt;=4),"Không đạt",""))</f>
        <v/>
      </c>
      <c r="U10" s="41" t="s">
        <v>2218</v>
      </c>
      <c r="V10" s="71"/>
      <c r="W10" s="4"/>
      <c r="X10" s="43" t="str">
        <f t="shared" ref="X10:X71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2030</v>
      </c>
      <c r="D11" s="46" t="s">
        <v>2031</v>
      </c>
      <c r="E11" s="47" t="s">
        <v>680</v>
      </c>
      <c r="F11" s="48" t="s">
        <v>211</v>
      </c>
      <c r="G11" s="45" t="s">
        <v>81</v>
      </c>
      <c r="H11" s="82">
        <v>10</v>
      </c>
      <c r="I11" s="82">
        <v>5</v>
      </c>
      <c r="J11" s="82">
        <v>9</v>
      </c>
      <c r="K11" s="49" t="s">
        <v>36</v>
      </c>
      <c r="L11" s="54"/>
      <c r="M11" s="54"/>
      <c r="N11" s="54"/>
      <c r="O11" s="54"/>
      <c r="P11" s="80">
        <v>1.5</v>
      </c>
      <c r="Q11" s="51">
        <f t="shared" si="0"/>
        <v>3.8</v>
      </c>
      <c r="R11" s="52" t="str">
        <f t="shared" ref="R11:R71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F</v>
      </c>
      <c r="S11" s="53" t="str">
        <f t="shared" si="1"/>
        <v>Kém</v>
      </c>
      <c r="T11" s="41" t="str">
        <f t="shared" ref="T11:T71" si="4">+IF(OR($H11=0,$I11=0,$J11=0,$K11=0),"Không đủ ĐKDT",IF(AND(P11=0,Q11&gt;=4),"Không đạt",""))</f>
        <v/>
      </c>
      <c r="U11" s="41" t="s">
        <v>2218</v>
      </c>
      <c r="V11" s="71"/>
      <c r="W11" s="4"/>
      <c r="X11" s="43" t="str">
        <f t="shared" si="2"/>
        <v>Học lại</v>
      </c>
      <c r="Y11" s="43"/>
      <c r="Z11" s="55"/>
      <c r="AA11" s="55"/>
      <c r="AB11" s="93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2032</v>
      </c>
      <c r="D12" s="46" t="s">
        <v>265</v>
      </c>
      <c r="E12" s="47" t="s">
        <v>2033</v>
      </c>
      <c r="F12" s="48" t="s">
        <v>1658</v>
      </c>
      <c r="G12" s="45" t="s">
        <v>136</v>
      </c>
      <c r="H12" s="82">
        <v>10</v>
      </c>
      <c r="I12" s="82">
        <v>8</v>
      </c>
      <c r="J12" s="82">
        <v>7</v>
      </c>
      <c r="K12" s="49" t="s">
        <v>36</v>
      </c>
      <c r="L12" s="54"/>
      <c r="M12" s="54"/>
      <c r="N12" s="54"/>
      <c r="O12" s="54"/>
      <c r="P12" s="80">
        <v>2</v>
      </c>
      <c r="Q12" s="51">
        <f t="shared" si="0"/>
        <v>4.5</v>
      </c>
      <c r="R12" s="52" t="str">
        <f t="shared" si="3"/>
        <v>D</v>
      </c>
      <c r="S12" s="53" t="str">
        <f t="shared" si="1"/>
        <v>Trung bình yếu</v>
      </c>
      <c r="T12" s="41" t="str">
        <f t="shared" si="4"/>
        <v/>
      </c>
      <c r="U12" s="41" t="s">
        <v>2218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2034</v>
      </c>
      <c r="D13" s="46" t="s">
        <v>2035</v>
      </c>
      <c r="E13" s="47" t="s">
        <v>1683</v>
      </c>
      <c r="F13" s="48" t="s">
        <v>2036</v>
      </c>
      <c r="G13" s="45" t="s">
        <v>63</v>
      </c>
      <c r="H13" s="82">
        <v>7</v>
      </c>
      <c r="I13" s="82">
        <v>7</v>
      </c>
      <c r="J13" s="82">
        <v>7</v>
      </c>
      <c r="K13" s="49" t="s">
        <v>36</v>
      </c>
      <c r="L13" s="54"/>
      <c r="M13" s="54"/>
      <c r="N13" s="54"/>
      <c r="O13" s="54"/>
      <c r="P13" s="80">
        <v>2</v>
      </c>
      <c r="Q13" s="51">
        <f t="shared" si="0"/>
        <v>4</v>
      </c>
      <c r="R13" s="52" t="str">
        <f t="shared" si="3"/>
        <v>D</v>
      </c>
      <c r="S13" s="53" t="str">
        <f t="shared" si="1"/>
        <v>Trung bình yếu</v>
      </c>
      <c r="T13" s="41" t="str">
        <f t="shared" si="4"/>
        <v/>
      </c>
      <c r="U13" s="41" t="s">
        <v>2218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2037</v>
      </c>
      <c r="D14" s="46" t="s">
        <v>468</v>
      </c>
      <c r="E14" s="47" t="s">
        <v>1152</v>
      </c>
      <c r="F14" s="48" t="s">
        <v>891</v>
      </c>
      <c r="G14" s="45" t="s">
        <v>86</v>
      </c>
      <c r="H14" s="82">
        <v>10</v>
      </c>
      <c r="I14" s="82">
        <v>8</v>
      </c>
      <c r="J14" s="82">
        <v>7</v>
      </c>
      <c r="K14" s="49" t="s">
        <v>36</v>
      </c>
      <c r="L14" s="54"/>
      <c r="M14" s="54"/>
      <c r="N14" s="54"/>
      <c r="O14" s="54"/>
      <c r="P14" s="80">
        <v>6</v>
      </c>
      <c r="Q14" s="51">
        <f t="shared" si="0"/>
        <v>6.9</v>
      </c>
      <c r="R14" s="52" t="str">
        <f t="shared" si="3"/>
        <v>C+</v>
      </c>
      <c r="S14" s="53" t="str">
        <f t="shared" si="1"/>
        <v>Trung bình</v>
      </c>
      <c r="T14" s="41" t="str">
        <f t="shared" si="4"/>
        <v/>
      </c>
      <c r="U14" s="41" t="s">
        <v>2218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2038</v>
      </c>
      <c r="D15" s="46" t="s">
        <v>92</v>
      </c>
      <c r="E15" s="47" t="s">
        <v>1025</v>
      </c>
      <c r="F15" s="48" t="s">
        <v>1658</v>
      </c>
      <c r="G15" s="45" t="s">
        <v>131</v>
      </c>
      <c r="H15" s="82">
        <v>9</v>
      </c>
      <c r="I15" s="82">
        <v>5</v>
      </c>
      <c r="J15" s="82">
        <v>4</v>
      </c>
      <c r="K15" s="49" t="s">
        <v>36</v>
      </c>
      <c r="L15" s="54"/>
      <c r="M15" s="54"/>
      <c r="N15" s="54"/>
      <c r="O15" s="54"/>
      <c r="P15" s="80">
        <v>4</v>
      </c>
      <c r="Q15" s="51">
        <f t="shared" si="0"/>
        <v>4.7</v>
      </c>
      <c r="R15" s="52" t="str">
        <f t="shared" si="3"/>
        <v>D</v>
      </c>
      <c r="S15" s="53" t="str">
        <f t="shared" si="1"/>
        <v>Trung bình yếu</v>
      </c>
      <c r="T15" s="41" t="str">
        <f t="shared" si="4"/>
        <v/>
      </c>
      <c r="U15" s="41" t="s">
        <v>2218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2039</v>
      </c>
      <c r="D16" s="46" t="s">
        <v>246</v>
      </c>
      <c r="E16" s="47" t="s">
        <v>321</v>
      </c>
      <c r="F16" s="48" t="s">
        <v>1198</v>
      </c>
      <c r="G16" s="45" t="s">
        <v>58</v>
      </c>
      <c r="H16" s="82">
        <v>10</v>
      </c>
      <c r="I16" s="82">
        <v>7</v>
      </c>
      <c r="J16" s="82">
        <v>5</v>
      </c>
      <c r="K16" s="49" t="s">
        <v>36</v>
      </c>
      <c r="L16" s="54"/>
      <c r="M16" s="54"/>
      <c r="N16" s="54"/>
      <c r="O16" s="54"/>
      <c r="P16" s="80">
        <v>1.5</v>
      </c>
      <c r="Q16" s="51">
        <f t="shared" si="0"/>
        <v>3.8</v>
      </c>
      <c r="R16" s="52" t="str">
        <f t="shared" si="3"/>
        <v>F</v>
      </c>
      <c r="S16" s="53" t="str">
        <f t="shared" si="1"/>
        <v>Kém</v>
      </c>
      <c r="T16" s="41" t="str">
        <f t="shared" si="4"/>
        <v/>
      </c>
      <c r="U16" s="41" t="s">
        <v>2218</v>
      </c>
      <c r="V16" s="71"/>
      <c r="W16" s="4"/>
      <c r="X16" s="43" t="str">
        <f t="shared" si="2"/>
        <v>Học lại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2040</v>
      </c>
      <c r="D17" s="46" t="s">
        <v>1318</v>
      </c>
      <c r="E17" s="47" t="s">
        <v>1702</v>
      </c>
      <c r="F17" s="48" t="s">
        <v>503</v>
      </c>
      <c r="G17" s="45" t="s">
        <v>131</v>
      </c>
      <c r="H17" s="82">
        <v>10</v>
      </c>
      <c r="I17" s="82">
        <v>6</v>
      </c>
      <c r="J17" s="82">
        <v>7</v>
      </c>
      <c r="K17" s="49" t="s">
        <v>36</v>
      </c>
      <c r="L17" s="54"/>
      <c r="M17" s="54"/>
      <c r="N17" s="54"/>
      <c r="O17" s="54"/>
      <c r="P17" s="80">
        <v>0</v>
      </c>
      <c r="Q17" s="51">
        <f t="shared" si="0"/>
        <v>2.9</v>
      </c>
      <c r="R17" s="52" t="str">
        <f t="shared" si="3"/>
        <v>F</v>
      </c>
      <c r="S17" s="53" t="str">
        <f t="shared" si="1"/>
        <v>Kém</v>
      </c>
      <c r="T17" s="41" t="str">
        <f t="shared" si="4"/>
        <v/>
      </c>
      <c r="U17" s="41" t="s">
        <v>2218</v>
      </c>
      <c r="V17" s="71"/>
      <c r="W17" s="4"/>
      <c r="X17" s="43" t="str">
        <f t="shared" si="2"/>
        <v>Học lại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2041</v>
      </c>
      <c r="D18" s="46" t="s">
        <v>714</v>
      </c>
      <c r="E18" s="47" t="s">
        <v>84</v>
      </c>
      <c r="F18" s="48" t="s">
        <v>76</v>
      </c>
      <c r="G18" s="45" t="s">
        <v>86</v>
      </c>
      <c r="H18" s="82">
        <v>10</v>
      </c>
      <c r="I18" s="82">
        <v>6</v>
      </c>
      <c r="J18" s="82">
        <v>0</v>
      </c>
      <c r="K18" s="49" t="s">
        <v>36</v>
      </c>
      <c r="L18" s="54"/>
      <c r="M18" s="54"/>
      <c r="N18" s="54"/>
      <c r="O18" s="54"/>
      <c r="P18" s="80" t="s">
        <v>36</v>
      </c>
      <c r="Q18" s="51">
        <f t="shared" si="0"/>
        <v>2.2000000000000002</v>
      </c>
      <c r="R18" s="52" t="str">
        <f t="shared" si="3"/>
        <v>F</v>
      </c>
      <c r="S18" s="53" t="str">
        <f t="shared" si="1"/>
        <v>Kém</v>
      </c>
      <c r="T18" s="41" t="str">
        <f t="shared" si="4"/>
        <v>Không đủ ĐKDT</v>
      </c>
      <c r="U18" s="41" t="s">
        <v>2218</v>
      </c>
      <c r="V18" s="71"/>
      <c r="W18" s="4"/>
      <c r="X18" s="43" t="str">
        <f t="shared" si="2"/>
        <v>Học lại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2042</v>
      </c>
      <c r="D19" s="46" t="s">
        <v>361</v>
      </c>
      <c r="E19" s="47" t="s">
        <v>93</v>
      </c>
      <c r="F19" s="48" t="s">
        <v>1499</v>
      </c>
      <c r="G19" s="45" t="s">
        <v>86</v>
      </c>
      <c r="H19" s="82">
        <v>10</v>
      </c>
      <c r="I19" s="82">
        <v>8</v>
      </c>
      <c r="J19" s="82">
        <v>8</v>
      </c>
      <c r="K19" s="49" t="s">
        <v>36</v>
      </c>
      <c r="L19" s="54"/>
      <c r="M19" s="54"/>
      <c r="N19" s="54"/>
      <c r="O19" s="54"/>
      <c r="P19" s="80">
        <v>6</v>
      </c>
      <c r="Q19" s="51">
        <f t="shared" si="0"/>
        <v>7</v>
      </c>
      <c r="R19" s="52" t="str">
        <f t="shared" si="3"/>
        <v>B</v>
      </c>
      <c r="S19" s="53" t="str">
        <f t="shared" si="1"/>
        <v>Khá</v>
      </c>
      <c r="T19" s="41" t="str">
        <f t="shared" si="4"/>
        <v/>
      </c>
      <c r="U19" s="41" t="s">
        <v>2218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2043</v>
      </c>
      <c r="D20" s="46" t="s">
        <v>224</v>
      </c>
      <c r="E20" s="47" t="s">
        <v>105</v>
      </c>
      <c r="F20" s="48" t="s">
        <v>356</v>
      </c>
      <c r="G20" s="45" t="s">
        <v>124</v>
      </c>
      <c r="H20" s="82">
        <v>8</v>
      </c>
      <c r="I20" s="82">
        <v>6</v>
      </c>
      <c r="J20" s="82">
        <v>5</v>
      </c>
      <c r="K20" s="49" t="s">
        <v>36</v>
      </c>
      <c r="L20" s="54"/>
      <c r="M20" s="54"/>
      <c r="N20" s="54"/>
      <c r="O20" s="54"/>
      <c r="P20" s="80">
        <v>0</v>
      </c>
      <c r="Q20" s="51">
        <f t="shared" si="0"/>
        <v>2.5</v>
      </c>
      <c r="R20" s="52" t="str">
        <f t="shared" si="3"/>
        <v>F</v>
      </c>
      <c r="S20" s="53" t="str">
        <f t="shared" si="1"/>
        <v>Kém</v>
      </c>
      <c r="T20" s="41" t="str">
        <f t="shared" si="4"/>
        <v/>
      </c>
      <c r="U20" s="41" t="s">
        <v>2218</v>
      </c>
      <c r="V20" s="71"/>
      <c r="W20" s="4"/>
      <c r="X20" s="43" t="str">
        <f t="shared" si="2"/>
        <v>Học lại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2044</v>
      </c>
      <c r="D21" s="46" t="s">
        <v>489</v>
      </c>
      <c r="E21" s="47" t="s">
        <v>105</v>
      </c>
      <c r="F21" s="48" t="s">
        <v>2045</v>
      </c>
      <c r="G21" s="45" t="s">
        <v>58</v>
      </c>
      <c r="H21" s="82">
        <v>9</v>
      </c>
      <c r="I21" s="82">
        <v>7</v>
      </c>
      <c r="J21" s="82">
        <v>5</v>
      </c>
      <c r="K21" s="49" t="s">
        <v>36</v>
      </c>
      <c r="L21" s="54"/>
      <c r="M21" s="54"/>
      <c r="N21" s="54"/>
      <c r="O21" s="54"/>
      <c r="P21" s="80">
        <v>8</v>
      </c>
      <c r="Q21" s="51">
        <f t="shared" si="0"/>
        <v>7.6</v>
      </c>
      <c r="R21" s="52" t="str">
        <f t="shared" si="3"/>
        <v>B</v>
      </c>
      <c r="S21" s="53" t="str">
        <f t="shared" si="1"/>
        <v>Khá</v>
      </c>
      <c r="T21" s="41" t="str">
        <f t="shared" si="4"/>
        <v/>
      </c>
      <c r="U21" s="41" t="s">
        <v>2218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2046</v>
      </c>
      <c r="D22" s="46" t="s">
        <v>896</v>
      </c>
      <c r="E22" s="47" t="s">
        <v>1181</v>
      </c>
      <c r="F22" s="48" t="s">
        <v>672</v>
      </c>
      <c r="G22" s="45" t="s">
        <v>107</v>
      </c>
      <c r="H22" s="82">
        <v>8</v>
      </c>
      <c r="I22" s="82">
        <v>8</v>
      </c>
      <c r="J22" s="82">
        <v>7</v>
      </c>
      <c r="K22" s="49" t="s">
        <v>36</v>
      </c>
      <c r="L22" s="54"/>
      <c r="M22" s="54"/>
      <c r="N22" s="54"/>
      <c r="O22" s="54"/>
      <c r="P22" s="80">
        <v>5.5</v>
      </c>
      <c r="Q22" s="51">
        <f t="shared" si="0"/>
        <v>6.4</v>
      </c>
      <c r="R22" s="52" t="str">
        <f t="shared" si="3"/>
        <v>C</v>
      </c>
      <c r="S22" s="53" t="str">
        <f t="shared" si="1"/>
        <v>Trung bình</v>
      </c>
      <c r="T22" s="41" t="str">
        <f t="shared" si="4"/>
        <v/>
      </c>
      <c r="U22" s="41" t="s">
        <v>2218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2047</v>
      </c>
      <c r="D23" s="46" t="s">
        <v>242</v>
      </c>
      <c r="E23" s="47" t="s">
        <v>2048</v>
      </c>
      <c r="F23" s="48" t="s">
        <v>477</v>
      </c>
      <c r="G23" s="45" t="s">
        <v>124</v>
      </c>
      <c r="H23" s="82">
        <v>10</v>
      </c>
      <c r="I23" s="82">
        <v>8</v>
      </c>
      <c r="J23" s="82">
        <v>7</v>
      </c>
      <c r="K23" s="49" t="s">
        <v>36</v>
      </c>
      <c r="L23" s="54"/>
      <c r="M23" s="54"/>
      <c r="N23" s="54"/>
      <c r="O23" s="54"/>
      <c r="P23" s="80">
        <v>3</v>
      </c>
      <c r="Q23" s="51">
        <f t="shared" si="0"/>
        <v>5.0999999999999996</v>
      </c>
      <c r="R23" s="52" t="str">
        <f t="shared" si="3"/>
        <v>D+</v>
      </c>
      <c r="S23" s="53" t="str">
        <f t="shared" si="1"/>
        <v>Trung bình yếu</v>
      </c>
      <c r="T23" s="41" t="str">
        <f t="shared" si="4"/>
        <v/>
      </c>
      <c r="U23" s="41" t="s">
        <v>2218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2049</v>
      </c>
      <c r="D24" s="46" t="s">
        <v>2050</v>
      </c>
      <c r="E24" s="47" t="s">
        <v>2051</v>
      </c>
      <c r="F24" s="48" t="s">
        <v>2052</v>
      </c>
      <c r="G24" s="45" t="s">
        <v>86</v>
      </c>
      <c r="H24" s="82">
        <v>10</v>
      </c>
      <c r="I24" s="82">
        <v>8</v>
      </c>
      <c r="J24" s="82">
        <v>7</v>
      </c>
      <c r="K24" s="49" t="s">
        <v>36</v>
      </c>
      <c r="L24" s="54"/>
      <c r="M24" s="54"/>
      <c r="N24" s="54"/>
      <c r="O24" s="54"/>
      <c r="P24" s="80">
        <v>3.5</v>
      </c>
      <c r="Q24" s="51">
        <f t="shared" si="0"/>
        <v>5.4</v>
      </c>
      <c r="R24" s="52" t="str">
        <f t="shared" si="3"/>
        <v>D+</v>
      </c>
      <c r="S24" s="53" t="str">
        <f t="shared" si="1"/>
        <v>Trung bình yếu</v>
      </c>
      <c r="T24" s="41" t="str">
        <f t="shared" si="4"/>
        <v/>
      </c>
      <c r="U24" s="41" t="s">
        <v>2218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2053</v>
      </c>
      <c r="D25" s="46" t="s">
        <v>2054</v>
      </c>
      <c r="E25" s="47" t="s">
        <v>115</v>
      </c>
      <c r="F25" s="48" t="s">
        <v>2055</v>
      </c>
      <c r="G25" s="45" t="s">
        <v>63</v>
      </c>
      <c r="H25" s="82">
        <v>6</v>
      </c>
      <c r="I25" s="82">
        <v>6</v>
      </c>
      <c r="J25" s="82">
        <v>7</v>
      </c>
      <c r="K25" s="49" t="s">
        <v>36</v>
      </c>
      <c r="L25" s="54"/>
      <c r="M25" s="54"/>
      <c r="N25" s="54"/>
      <c r="O25" s="54"/>
      <c r="P25" s="80">
        <v>4</v>
      </c>
      <c r="Q25" s="51">
        <f t="shared" si="0"/>
        <v>4.9000000000000004</v>
      </c>
      <c r="R25" s="52" t="str">
        <f t="shared" si="3"/>
        <v>D</v>
      </c>
      <c r="S25" s="53" t="str">
        <f t="shared" si="1"/>
        <v>Trung bình yếu</v>
      </c>
      <c r="T25" s="41" t="str">
        <f t="shared" si="4"/>
        <v/>
      </c>
      <c r="U25" s="41" t="s">
        <v>2218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2056</v>
      </c>
      <c r="D26" s="46" t="s">
        <v>1351</v>
      </c>
      <c r="E26" s="47" t="s">
        <v>115</v>
      </c>
      <c r="F26" s="48" t="s">
        <v>867</v>
      </c>
      <c r="G26" s="45" t="s">
        <v>131</v>
      </c>
      <c r="H26" s="82">
        <v>9</v>
      </c>
      <c r="I26" s="82">
        <v>5</v>
      </c>
      <c r="J26" s="82">
        <v>4</v>
      </c>
      <c r="K26" s="49" t="s">
        <v>36</v>
      </c>
      <c r="L26" s="54"/>
      <c r="M26" s="54"/>
      <c r="N26" s="54"/>
      <c r="O26" s="54"/>
      <c r="P26" s="80">
        <v>1</v>
      </c>
      <c r="Q26" s="51">
        <f t="shared" si="0"/>
        <v>2.9</v>
      </c>
      <c r="R26" s="52" t="str">
        <f t="shared" si="3"/>
        <v>F</v>
      </c>
      <c r="S26" s="53" t="str">
        <f t="shared" si="1"/>
        <v>Kém</v>
      </c>
      <c r="T26" s="41" t="str">
        <f t="shared" si="4"/>
        <v/>
      </c>
      <c r="U26" s="41" t="s">
        <v>2218</v>
      </c>
      <c r="V26" s="71"/>
      <c r="W26" s="4"/>
      <c r="X26" s="43" t="str">
        <f t="shared" si="2"/>
        <v>Học lại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2057</v>
      </c>
      <c r="D27" s="46" t="s">
        <v>361</v>
      </c>
      <c r="E27" s="47" t="s">
        <v>122</v>
      </c>
      <c r="F27" s="48" t="s">
        <v>466</v>
      </c>
      <c r="G27" s="45" t="s">
        <v>86</v>
      </c>
      <c r="H27" s="82">
        <v>3</v>
      </c>
      <c r="I27" s="82">
        <v>4</v>
      </c>
      <c r="J27" s="82">
        <v>0</v>
      </c>
      <c r="K27" s="49" t="s">
        <v>36</v>
      </c>
      <c r="L27" s="54"/>
      <c r="M27" s="54"/>
      <c r="N27" s="54"/>
      <c r="O27" s="54"/>
      <c r="P27" s="80" t="s">
        <v>36</v>
      </c>
      <c r="Q27" s="51">
        <f t="shared" si="0"/>
        <v>1.1000000000000001</v>
      </c>
      <c r="R27" s="52" t="str">
        <f t="shared" si="3"/>
        <v>F</v>
      </c>
      <c r="S27" s="53" t="str">
        <f t="shared" si="1"/>
        <v>Kém</v>
      </c>
      <c r="T27" s="41" t="str">
        <f t="shared" si="4"/>
        <v>Không đủ ĐKDT</v>
      </c>
      <c r="U27" s="41" t="s">
        <v>2218</v>
      </c>
      <c r="V27" s="71"/>
      <c r="W27" s="4"/>
      <c r="X27" s="43" t="str">
        <f t="shared" si="2"/>
        <v>Học lại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2058</v>
      </c>
      <c r="D28" s="46" t="s">
        <v>92</v>
      </c>
      <c r="E28" s="47" t="s">
        <v>122</v>
      </c>
      <c r="F28" s="48" t="s">
        <v>2059</v>
      </c>
      <c r="G28" s="45" t="s">
        <v>58</v>
      </c>
      <c r="H28" s="82">
        <v>9</v>
      </c>
      <c r="I28" s="82">
        <v>6</v>
      </c>
      <c r="J28" s="82">
        <v>5</v>
      </c>
      <c r="K28" s="49" t="s">
        <v>36</v>
      </c>
      <c r="L28" s="54"/>
      <c r="M28" s="54"/>
      <c r="N28" s="54"/>
      <c r="O28" s="54"/>
      <c r="P28" s="80">
        <v>0</v>
      </c>
      <c r="Q28" s="51">
        <f t="shared" si="0"/>
        <v>2.6</v>
      </c>
      <c r="R28" s="52" t="str">
        <f t="shared" si="3"/>
        <v>F</v>
      </c>
      <c r="S28" s="53" t="str">
        <f t="shared" si="1"/>
        <v>Kém</v>
      </c>
      <c r="T28" s="41" t="str">
        <f t="shared" si="4"/>
        <v/>
      </c>
      <c r="U28" s="41" t="s">
        <v>2218</v>
      </c>
      <c r="V28" s="71"/>
      <c r="W28" s="4"/>
      <c r="X28" s="43" t="str">
        <f t="shared" si="2"/>
        <v>Học lại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2060</v>
      </c>
      <c r="D29" s="46" t="s">
        <v>902</v>
      </c>
      <c r="E29" s="47" t="s">
        <v>122</v>
      </c>
      <c r="F29" s="48" t="s">
        <v>2061</v>
      </c>
      <c r="G29" s="45" t="s">
        <v>53</v>
      </c>
      <c r="H29" s="82">
        <v>9</v>
      </c>
      <c r="I29" s="82">
        <v>6</v>
      </c>
      <c r="J29" s="82">
        <v>5</v>
      </c>
      <c r="K29" s="49" t="s">
        <v>36</v>
      </c>
      <c r="L29" s="54"/>
      <c r="M29" s="54"/>
      <c r="N29" s="54"/>
      <c r="O29" s="54"/>
      <c r="P29" s="80">
        <v>5</v>
      </c>
      <c r="Q29" s="51">
        <f t="shared" si="0"/>
        <v>5.6</v>
      </c>
      <c r="R29" s="52" t="str">
        <f t="shared" si="3"/>
        <v>C</v>
      </c>
      <c r="S29" s="53" t="str">
        <f t="shared" si="1"/>
        <v>Trung bình</v>
      </c>
      <c r="T29" s="41" t="str">
        <f t="shared" si="4"/>
        <v/>
      </c>
      <c r="U29" s="41" t="s">
        <v>2218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2062</v>
      </c>
      <c r="D30" s="46" t="s">
        <v>468</v>
      </c>
      <c r="E30" s="47" t="s">
        <v>2063</v>
      </c>
      <c r="F30" s="48" t="s">
        <v>2064</v>
      </c>
      <c r="G30" s="45" t="s">
        <v>81</v>
      </c>
      <c r="H30" s="82">
        <v>10</v>
      </c>
      <c r="I30" s="82">
        <v>7</v>
      </c>
      <c r="J30" s="82">
        <v>6</v>
      </c>
      <c r="K30" s="49" t="s">
        <v>36</v>
      </c>
      <c r="L30" s="54"/>
      <c r="M30" s="54"/>
      <c r="N30" s="54"/>
      <c r="O30" s="54"/>
      <c r="P30" s="80">
        <v>4</v>
      </c>
      <c r="Q30" s="51">
        <f t="shared" si="0"/>
        <v>5.4</v>
      </c>
      <c r="R30" s="52" t="str">
        <f t="shared" si="3"/>
        <v>D+</v>
      </c>
      <c r="S30" s="53" t="str">
        <f t="shared" si="1"/>
        <v>Trung bình yếu</v>
      </c>
      <c r="T30" s="41" t="str">
        <f t="shared" si="4"/>
        <v/>
      </c>
      <c r="U30" s="41" t="s">
        <v>2218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2065</v>
      </c>
      <c r="D31" s="46" t="s">
        <v>2066</v>
      </c>
      <c r="E31" s="47" t="s">
        <v>134</v>
      </c>
      <c r="F31" s="48" t="s">
        <v>1527</v>
      </c>
      <c r="G31" s="45" t="s">
        <v>81</v>
      </c>
      <c r="H31" s="82">
        <v>10</v>
      </c>
      <c r="I31" s="82">
        <v>7</v>
      </c>
      <c r="J31" s="82">
        <v>7</v>
      </c>
      <c r="K31" s="49" t="s">
        <v>36</v>
      </c>
      <c r="L31" s="54"/>
      <c r="M31" s="54"/>
      <c r="N31" s="54"/>
      <c r="O31" s="54"/>
      <c r="P31" s="80">
        <v>3</v>
      </c>
      <c r="Q31" s="51">
        <f t="shared" si="0"/>
        <v>4.9000000000000004</v>
      </c>
      <c r="R31" s="52" t="str">
        <f t="shared" si="3"/>
        <v>D</v>
      </c>
      <c r="S31" s="53" t="str">
        <f t="shared" si="1"/>
        <v>Trung bình yếu</v>
      </c>
      <c r="T31" s="41" t="str">
        <f t="shared" si="4"/>
        <v/>
      </c>
      <c r="U31" s="41" t="s">
        <v>2218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2067</v>
      </c>
      <c r="D32" s="46" t="s">
        <v>2068</v>
      </c>
      <c r="E32" s="47" t="s">
        <v>2069</v>
      </c>
      <c r="F32" s="48" t="s">
        <v>1955</v>
      </c>
      <c r="G32" s="45" t="s">
        <v>63</v>
      </c>
      <c r="H32" s="82">
        <v>10</v>
      </c>
      <c r="I32" s="82">
        <v>7</v>
      </c>
      <c r="J32" s="82">
        <v>7</v>
      </c>
      <c r="K32" s="49" t="s">
        <v>36</v>
      </c>
      <c r="L32" s="54"/>
      <c r="M32" s="54"/>
      <c r="N32" s="54"/>
      <c r="O32" s="54"/>
      <c r="P32" s="80">
        <v>2</v>
      </c>
      <c r="Q32" s="51">
        <f t="shared" si="0"/>
        <v>4.3</v>
      </c>
      <c r="R32" s="52" t="str">
        <f t="shared" si="3"/>
        <v>D</v>
      </c>
      <c r="S32" s="53" t="str">
        <f t="shared" si="1"/>
        <v>Trung bình yếu</v>
      </c>
      <c r="T32" s="41" t="str">
        <f t="shared" si="4"/>
        <v/>
      </c>
      <c r="U32" s="41" t="s">
        <v>2218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2070</v>
      </c>
      <c r="D33" s="46" t="s">
        <v>2071</v>
      </c>
      <c r="E33" s="47" t="s">
        <v>2072</v>
      </c>
      <c r="F33" s="48" t="s">
        <v>976</v>
      </c>
      <c r="G33" s="45" t="s">
        <v>131</v>
      </c>
      <c r="H33" s="82">
        <v>10</v>
      </c>
      <c r="I33" s="82">
        <v>7</v>
      </c>
      <c r="J33" s="82">
        <v>7</v>
      </c>
      <c r="K33" s="49" t="s">
        <v>36</v>
      </c>
      <c r="L33" s="54"/>
      <c r="M33" s="54"/>
      <c r="N33" s="54"/>
      <c r="O33" s="54"/>
      <c r="P33" s="80">
        <v>4</v>
      </c>
      <c r="Q33" s="51">
        <f t="shared" si="0"/>
        <v>5.5</v>
      </c>
      <c r="R33" s="52" t="str">
        <f t="shared" si="3"/>
        <v>C</v>
      </c>
      <c r="S33" s="53" t="str">
        <f t="shared" si="1"/>
        <v>Trung bình</v>
      </c>
      <c r="T33" s="41" t="str">
        <f t="shared" si="4"/>
        <v/>
      </c>
      <c r="U33" s="41" t="s">
        <v>2218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2073</v>
      </c>
      <c r="D34" s="46" t="s">
        <v>265</v>
      </c>
      <c r="E34" s="47" t="s">
        <v>145</v>
      </c>
      <c r="F34" s="48" t="s">
        <v>1287</v>
      </c>
      <c r="G34" s="45" t="s">
        <v>185</v>
      </c>
      <c r="H34" s="82">
        <v>8</v>
      </c>
      <c r="I34" s="82">
        <v>6</v>
      </c>
      <c r="J34" s="82">
        <v>7</v>
      </c>
      <c r="K34" s="49" t="s">
        <v>36</v>
      </c>
      <c r="L34" s="54"/>
      <c r="M34" s="54"/>
      <c r="N34" s="54"/>
      <c r="O34" s="54"/>
      <c r="P34" s="80">
        <v>1.5</v>
      </c>
      <c r="Q34" s="51">
        <f t="shared" si="0"/>
        <v>3.6</v>
      </c>
      <c r="R34" s="52" t="str">
        <f t="shared" si="3"/>
        <v>F</v>
      </c>
      <c r="S34" s="53" t="str">
        <f t="shared" si="1"/>
        <v>Kém</v>
      </c>
      <c r="T34" s="41" t="str">
        <f t="shared" si="4"/>
        <v/>
      </c>
      <c r="U34" s="41" t="s">
        <v>2218</v>
      </c>
      <c r="V34" s="71"/>
      <c r="W34" s="4"/>
      <c r="X34" s="43" t="str">
        <f t="shared" si="2"/>
        <v>Học lại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2074</v>
      </c>
      <c r="D35" s="46" t="s">
        <v>78</v>
      </c>
      <c r="E35" s="47" t="s">
        <v>154</v>
      </c>
      <c r="F35" s="48" t="s">
        <v>590</v>
      </c>
      <c r="G35" s="45" t="s">
        <v>81</v>
      </c>
      <c r="H35" s="82">
        <v>10</v>
      </c>
      <c r="I35" s="82">
        <v>7</v>
      </c>
      <c r="J35" s="82">
        <v>7</v>
      </c>
      <c r="K35" s="49" t="s">
        <v>36</v>
      </c>
      <c r="L35" s="54"/>
      <c r="M35" s="54"/>
      <c r="N35" s="54"/>
      <c r="O35" s="54"/>
      <c r="P35" s="80">
        <v>3</v>
      </c>
      <c r="Q35" s="51">
        <f t="shared" si="0"/>
        <v>4.9000000000000004</v>
      </c>
      <c r="R35" s="52" t="str">
        <f t="shared" si="3"/>
        <v>D</v>
      </c>
      <c r="S35" s="53" t="str">
        <f t="shared" si="1"/>
        <v>Trung bình yếu</v>
      </c>
      <c r="T35" s="41" t="str">
        <f t="shared" si="4"/>
        <v/>
      </c>
      <c r="U35" s="41" t="s">
        <v>2218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2075</v>
      </c>
      <c r="D36" s="46" t="s">
        <v>65</v>
      </c>
      <c r="E36" s="47" t="s">
        <v>564</v>
      </c>
      <c r="F36" s="48" t="s">
        <v>407</v>
      </c>
      <c r="G36" s="45" t="s">
        <v>86</v>
      </c>
      <c r="H36" s="82">
        <v>10</v>
      </c>
      <c r="I36" s="82">
        <v>8</v>
      </c>
      <c r="J36" s="82">
        <v>6</v>
      </c>
      <c r="K36" s="49" t="s">
        <v>36</v>
      </c>
      <c r="L36" s="54"/>
      <c r="M36" s="54"/>
      <c r="N36" s="54"/>
      <c r="O36" s="54"/>
      <c r="P36" s="80">
        <v>8.5</v>
      </c>
      <c r="Q36" s="51">
        <f t="shared" si="0"/>
        <v>8.3000000000000007</v>
      </c>
      <c r="R36" s="52" t="str">
        <f t="shared" si="3"/>
        <v>B+</v>
      </c>
      <c r="S36" s="53" t="str">
        <f t="shared" si="1"/>
        <v>Khá</v>
      </c>
      <c r="T36" s="41" t="str">
        <f t="shared" si="4"/>
        <v/>
      </c>
      <c r="U36" s="41" t="s">
        <v>2218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2076</v>
      </c>
      <c r="D37" s="46" t="s">
        <v>835</v>
      </c>
      <c r="E37" s="47" t="s">
        <v>1210</v>
      </c>
      <c r="F37" s="48" t="s">
        <v>1614</v>
      </c>
      <c r="G37" s="45" t="s">
        <v>136</v>
      </c>
      <c r="H37" s="82">
        <v>10</v>
      </c>
      <c r="I37" s="82">
        <v>7</v>
      </c>
      <c r="J37" s="82">
        <v>8</v>
      </c>
      <c r="K37" s="49" t="s">
        <v>36</v>
      </c>
      <c r="L37" s="54"/>
      <c r="M37" s="54"/>
      <c r="N37" s="54"/>
      <c r="O37" s="54"/>
      <c r="P37" s="80">
        <v>8.5</v>
      </c>
      <c r="Q37" s="51">
        <f t="shared" si="0"/>
        <v>8.3000000000000007</v>
      </c>
      <c r="R37" s="52" t="str">
        <f t="shared" si="3"/>
        <v>B+</v>
      </c>
      <c r="S37" s="53" t="str">
        <f t="shared" si="1"/>
        <v>Khá</v>
      </c>
      <c r="T37" s="41" t="str">
        <f t="shared" si="4"/>
        <v/>
      </c>
      <c r="U37" s="41" t="s">
        <v>2218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2077</v>
      </c>
      <c r="D38" s="46" t="s">
        <v>958</v>
      </c>
      <c r="E38" s="47" t="s">
        <v>2078</v>
      </c>
      <c r="F38" s="48" t="s">
        <v>1299</v>
      </c>
      <c r="G38" s="45" t="s">
        <v>86</v>
      </c>
      <c r="H38" s="82">
        <v>10</v>
      </c>
      <c r="I38" s="82">
        <v>8</v>
      </c>
      <c r="J38" s="82">
        <v>9</v>
      </c>
      <c r="K38" s="49" t="s">
        <v>36</v>
      </c>
      <c r="L38" s="54"/>
      <c r="M38" s="54"/>
      <c r="N38" s="54"/>
      <c r="O38" s="54"/>
      <c r="P38" s="80">
        <v>1</v>
      </c>
      <c r="Q38" s="51">
        <f t="shared" si="0"/>
        <v>4.0999999999999996</v>
      </c>
      <c r="R38" s="52" t="str">
        <f t="shared" si="3"/>
        <v>D</v>
      </c>
      <c r="S38" s="53" t="str">
        <f t="shared" si="1"/>
        <v>Trung bình yếu</v>
      </c>
      <c r="T38" s="41" t="str">
        <f t="shared" si="4"/>
        <v/>
      </c>
      <c r="U38" s="41" t="s">
        <v>2218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2079</v>
      </c>
      <c r="D39" s="46" t="s">
        <v>2080</v>
      </c>
      <c r="E39" s="47" t="s">
        <v>393</v>
      </c>
      <c r="F39" s="48" t="s">
        <v>2081</v>
      </c>
      <c r="G39" s="45" t="s">
        <v>131</v>
      </c>
      <c r="H39" s="82">
        <v>2</v>
      </c>
      <c r="I39" s="82">
        <v>0</v>
      </c>
      <c r="J39" s="82">
        <v>4</v>
      </c>
      <c r="K39" s="49" t="s">
        <v>36</v>
      </c>
      <c r="L39" s="54"/>
      <c r="M39" s="54"/>
      <c r="N39" s="54"/>
      <c r="O39" s="54"/>
      <c r="P39" s="80" t="s">
        <v>36</v>
      </c>
      <c r="Q39" s="51">
        <f t="shared" si="0"/>
        <v>0.6</v>
      </c>
      <c r="R39" s="52" t="str">
        <f t="shared" si="3"/>
        <v>F</v>
      </c>
      <c r="S39" s="53" t="str">
        <f t="shared" si="1"/>
        <v>Kém</v>
      </c>
      <c r="T39" s="41" t="str">
        <f t="shared" si="4"/>
        <v>Không đủ ĐKDT</v>
      </c>
      <c r="U39" s="41" t="s">
        <v>2218</v>
      </c>
      <c r="V39" s="71"/>
      <c r="W39" s="4"/>
      <c r="X39" s="43" t="str">
        <f t="shared" si="2"/>
        <v>Học lại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2082</v>
      </c>
      <c r="D40" s="46" t="s">
        <v>2083</v>
      </c>
      <c r="E40" s="47" t="s">
        <v>2084</v>
      </c>
      <c r="F40" s="48" t="s">
        <v>2059</v>
      </c>
      <c r="G40" s="45" t="s">
        <v>131</v>
      </c>
      <c r="H40" s="82">
        <v>8</v>
      </c>
      <c r="I40" s="82">
        <v>7</v>
      </c>
      <c r="J40" s="82">
        <v>7</v>
      </c>
      <c r="K40" s="49" t="s">
        <v>36</v>
      </c>
      <c r="L40" s="54"/>
      <c r="M40" s="54"/>
      <c r="N40" s="54"/>
      <c r="O40" s="54"/>
      <c r="P40" s="80">
        <v>1.5</v>
      </c>
      <c r="Q40" s="51">
        <f t="shared" si="0"/>
        <v>3.8</v>
      </c>
      <c r="R40" s="52" t="str">
        <f t="shared" si="3"/>
        <v>F</v>
      </c>
      <c r="S40" s="53" t="str">
        <f t="shared" si="1"/>
        <v>Kém</v>
      </c>
      <c r="T40" s="41" t="str">
        <f t="shared" si="4"/>
        <v/>
      </c>
      <c r="U40" s="41" t="s">
        <v>2218</v>
      </c>
      <c r="V40" s="71"/>
      <c r="W40" s="4"/>
      <c r="X40" s="43" t="str">
        <f t="shared" si="2"/>
        <v>Học lại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2085</v>
      </c>
      <c r="D41" s="46" t="s">
        <v>65</v>
      </c>
      <c r="E41" s="47" t="s">
        <v>582</v>
      </c>
      <c r="F41" s="48" t="s">
        <v>1216</v>
      </c>
      <c r="G41" s="45" t="s">
        <v>107</v>
      </c>
      <c r="H41" s="82">
        <v>8</v>
      </c>
      <c r="I41" s="82">
        <v>5</v>
      </c>
      <c r="J41" s="82">
        <v>7</v>
      </c>
      <c r="K41" s="49" t="s">
        <v>36</v>
      </c>
      <c r="L41" s="54"/>
      <c r="M41" s="54"/>
      <c r="N41" s="54"/>
      <c r="O41" s="54"/>
      <c r="P41" s="80">
        <v>0</v>
      </c>
      <c r="Q41" s="51">
        <f t="shared" si="0"/>
        <v>2.5</v>
      </c>
      <c r="R41" s="52" t="str">
        <f t="shared" si="3"/>
        <v>F</v>
      </c>
      <c r="S41" s="53" t="str">
        <f t="shared" si="1"/>
        <v>Kém</v>
      </c>
      <c r="T41" s="41" t="s">
        <v>2222</v>
      </c>
      <c r="U41" s="41" t="s">
        <v>2218</v>
      </c>
      <c r="V41" s="71"/>
      <c r="W41" s="4"/>
      <c r="X41" s="43" t="str">
        <f t="shared" si="2"/>
        <v>Học lại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2086</v>
      </c>
      <c r="D42" s="46" t="s">
        <v>74</v>
      </c>
      <c r="E42" s="47" t="s">
        <v>596</v>
      </c>
      <c r="F42" s="48" t="s">
        <v>2087</v>
      </c>
      <c r="G42" s="45" t="s">
        <v>90</v>
      </c>
      <c r="H42" s="82">
        <v>6</v>
      </c>
      <c r="I42" s="82">
        <v>7</v>
      </c>
      <c r="J42" s="82">
        <v>5</v>
      </c>
      <c r="K42" s="49" t="s">
        <v>36</v>
      </c>
      <c r="L42" s="54"/>
      <c r="M42" s="54"/>
      <c r="N42" s="54"/>
      <c r="O42" s="54"/>
      <c r="P42" s="80">
        <v>2</v>
      </c>
      <c r="Q42" s="51">
        <f t="shared" si="0"/>
        <v>3.7</v>
      </c>
      <c r="R42" s="52" t="str">
        <f t="shared" si="3"/>
        <v>F</v>
      </c>
      <c r="S42" s="53" t="str">
        <f t="shared" si="1"/>
        <v>Kém</v>
      </c>
      <c r="T42" s="41" t="str">
        <f t="shared" si="4"/>
        <v/>
      </c>
      <c r="U42" s="41" t="s">
        <v>2218</v>
      </c>
      <c r="V42" s="71"/>
      <c r="W42" s="4"/>
      <c r="X42" s="43" t="str">
        <f t="shared" si="2"/>
        <v>Học lại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2088</v>
      </c>
      <c r="D43" s="46" t="s">
        <v>1362</v>
      </c>
      <c r="E43" s="47" t="s">
        <v>2089</v>
      </c>
      <c r="F43" s="48" t="s">
        <v>1584</v>
      </c>
      <c r="G43" s="45" t="s">
        <v>72</v>
      </c>
      <c r="H43" s="82">
        <v>10</v>
      </c>
      <c r="I43" s="82">
        <v>9</v>
      </c>
      <c r="J43" s="82">
        <v>9</v>
      </c>
      <c r="K43" s="49" t="s">
        <v>36</v>
      </c>
      <c r="L43" s="54"/>
      <c r="M43" s="54"/>
      <c r="N43" s="54"/>
      <c r="O43" s="54"/>
      <c r="P43" s="80">
        <v>8.5</v>
      </c>
      <c r="Q43" s="51">
        <f t="shared" si="0"/>
        <v>8.8000000000000007</v>
      </c>
      <c r="R43" s="52" t="str">
        <f t="shared" si="3"/>
        <v>A</v>
      </c>
      <c r="S43" s="53" t="str">
        <f t="shared" si="1"/>
        <v>Giỏi</v>
      </c>
      <c r="T43" s="41" t="str">
        <f t="shared" si="4"/>
        <v/>
      </c>
      <c r="U43" s="41" t="s">
        <v>2218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2090</v>
      </c>
      <c r="D44" s="46" t="s">
        <v>265</v>
      </c>
      <c r="E44" s="47" t="s">
        <v>410</v>
      </c>
      <c r="F44" s="48" t="s">
        <v>325</v>
      </c>
      <c r="G44" s="45" t="s">
        <v>81</v>
      </c>
      <c r="H44" s="82">
        <v>10</v>
      </c>
      <c r="I44" s="82">
        <v>7</v>
      </c>
      <c r="J44" s="82">
        <v>7</v>
      </c>
      <c r="K44" s="49" t="s">
        <v>36</v>
      </c>
      <c r="L44" s="54"/>
      <c r="M44" s="54"/>
      <c r="N44" s="54"/>
      <c r="O44" s="54"/>
      <c r="P44" s="80">
        <v>4</v>
      </c>
      <c r="Q44" s="51">
        <f t="shared" si="0"/>
        <v>5.5</v>
      </c>
      <c r="R44" s="52" t="str">
        <f t="shared" si="3"/>
        <v>C</v>
      </c>
      <c r="S44" s="53" t="str">
        <f t="shared" si="1"/>
        <v>Trung bình</v>
      </c>
      <c r="T44" s="41" t="str">
        <f t="shared" si="4"/>
        <v/>
      </c>
      <c r="U44" s="41" t="s">
        <v>2218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2091</v>
      </c>
      <c r="D45" s="46" t="s">
        <v>1064</v>
      </c>
      <c r="E45" s="47" t="s">
        <v>410</v>
      </c>
      <c r="F45" s="48" t="s">
        <v>151</v>
      </c>
      <c r="G45" s="45" t="s">
        <v>131</v>
      </c>
      <c r="H45" s="82">
        <v>10</v>
      </c>
      <c r="I45" s="82">
        <v>7</v>
      </c>
      <c r="J45" s="82">
        <v>4</v>
      </c>
      <c r="K45" s="49" t="s">
        <v>36</v>
      </c>
      <c r="L45" s="54"/>
      <c r="M45" s="54"/>
      <c r="N45" s="54"/>
      <c r="O45" s="54"/>
      <c r="P45" s="80">
        <v>5</v>
      </c>
      <c r="Q45" s="51">
        <f t="shared" si="0"/>
        <v>5.8</v>
      </c>
      <c r="R45" s="52" t="str">
        <f t="shared" si="3"/>
        <v>C</v>
      </c>
      <c r="S45" s="53" t="str">
        <f t="shared" si="1"/>
        <v>Trung bình</v>
      </c>
      <c r="T45" s="41" t="str">
        <f t="shared" si="4"/>
        <v/>
      </c>
      <c r="U45" s="41" t="s">
        <v>2218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2092</v>
      </c>
      <c r="D46" s="46" t="s">
        <v>602</v>
      </c>
      <c r="E46" s="47" t="s">
        <v>181</v>
      </c>
      <c r="F46" s="48" t="s">
        <v>2093</v>
      </c>
      <c r="G46" s="45" t="s">
        <v>53</v>
      </c>
      <c r="H46" s="82">
        <v>10</v>
      </c>
      <c r="I46" s="82">
        <v>8</v>
      </c>
      <c r="J46" s="82">
        <v>8</v>
      </c>
      <c r="K46" s="49" t="s">
        <v>36</v>
      </c>
      <c r="L46" s="54"/>
      <c r="M46" s="54"/>
      <c r="N46" s="54"/>
      <c r="O46" s="54"/>
      <c r="P46" s="80">
        <v>4.5</v>
      </c>
      <c r="Q46" s="51">
        <f t="shared" si="0"/>
        <v>6.1</v>
      </c>
      <c r="R46" s="52" t="str">
        <f t="shared" si="3"/>
        <v>C</v>
      </c>
      <c r="S46" s="53" t="str">
        <f t="shared" si="1"/>
        <v>Trung bình</v>
      </c>
      <c r="T46" s="41" t="str">
        <f t="shared" si="4"/>
        <v/>
      </c>
      <c r="U46" s="41" t="s">
        <v>2218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2094</v>
      </c>
      <c r="D47" s="46" t="s">
        <v>2095</v>
      </c>
      <c r="E47" s="47" t="s">
        <v>181</v>
      </c>
      <c r="F47" s="48" t="s">
        <v>2096</v>
      </c>
      <c r="G47" s="45" t="s">
        <v>86</v>
      </c>
      <c r="H47" s="82">
        <v>10</v>
      </c>
      <c r="I47" s="82">
        <v>8</v>
      </c>
      <c r="J47" s="82">
        <v>6</v>
      </c>
      <c r="K47" s="49" t="s">
        <v>36</v>
      </c>
      <c r="L47" s="54"/>
      <c r="M47" s="54"/>
      <c r="N47" s="54"/>
      <c r="O47" s="54"/>
      <c r="P47" s="80">
        <v>8</v>
      </c>
      <c r="Q47" s="51">
        <f t="shared" si="0"/>
        <v>8</v>
      </c>
      <c r="R47" s="52" t="str">
        <f t="shared" si="3"/>
        <v>B+</v>
      </c>
      <c r="S47" s="53" t="str">
        <f t="shared" si="1"/>
        <v>Khá</v>
      </c>
      <c r="T47" s="41" t="str">
        <f t="shared" si="4"/>
        <v/>
      </c>
      <c r="U47" s="41" t="s">
        <v>2218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2097</v>
      </c>
      <c r="D48" s="46" t="s">
        <v>2098</v>
      </c>
      <c r="E48" s="47" t="s">
        <v>436</v>
      </c>
      <c r="F48" s="48" t="s">
        <v>1340</v>
      </c>
      <c r="G48" s="45" t="s">
        <v>53</v>
      </c>
      <c r="H48" s="82">
        <v>9</v>
      </c>
      <c r="I48" s="82">
        <v>8</v>
      </c>
      <c r="J48" s="82">
        <v>8</v>
      </c>
      <c r="K48" s="49" t="s">
        <v>36</v>
      </c>
      <c r="L48" s="54"/>
      <c r="M48" s="54"/>
      <c r="N48" s="54"/>
      <c r="O48" s="54"/>
      <c r="P48" s="80">
        <v>3</v>
      </c>
      <c r="Q48" s="51">
        <f t="shared" si="0"/>
        <v>5.0999999999999996</v>
      </c>
      <c r="R48" s="52" t="str">
        <f t="shared" si="3"/>
        <v>D+</v>
      </c>
      <c r="S48" s="53" t="str">
        <f t="shared" si="1"/>
        <v>Trung bình yếu</v>
      </c>
      <c r="T48" s="41" t="str">
        <f t="shared" si="4"/>
        <v/>
      </c>
      <c r="U48" s="41" t="s">
        <v>2218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2099</v>
      </c>
      <c r="D49" s="46" t="s">
        <v>2100</v>
      </c>
      <c r="E49" s="47" t="s">
        <v>436</v>
      </c>
      <c r="F49" s="48" t="s">
        <v>2101</v>
      </c>
      <c r="G49" s="45" t="s">
        <v>510</v>
      </c>
      <c r="H49" s="82">
        <v>1</v>
      </c>
      <c r="I49" s="82">
        <v>4</v>
      </c>
      <c r="J49" s="82">
        <v>5</v>
      </c>
      <c r="K49" s="49" t="s">
        <v>36</v>
      </c>
      <c r="L49" s="54"/>
      <c r="M49" s="54"/>
      <c r="N49" s="54"/>
      <c r="O49" s="54"/>
      <c r="P49" s="80">
        <v>0</v>
      </c>
      <c r="Q49" s="51">
        <f t="shared" si="0"/>
        <v>1.4</v>
      </c>
      <c r="R49" s="52" t="str">
        <f t="shared" si="3"/>
        <v>F</v>
      </c>
      <c r="S49" s="53" t="str">
        <f t="shared" si="1"/>
        <v>Kém</v>
      </c>
      <c r="T49" s="41" t="s">
        <v>2222</v>
      </c>
      <c r="U49" s="41" t="s">
        <v>2218</v>
      </c>
      <c r="V49" s="71"/>
      <c r="W49" s="4"/>
      <c r="X49" s="43" t="str">
        <f t="shared" si="2"/>
        <v>Học lại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2102</v>
      </c>
      <c r="D50" s="46" t="s">
        <v>1550</v>
      </c>
      <c r="E50" s="47" t="s">
        <v>221</v>
      </c>
      <c r="F50" s="48" t="s">
        <v>2093</v>
      </c>
      <c r="G50" s="45" t="s">
        <v>86</v>
      </c>
      <c r="H50" s="82">
        <v>10</v>
      </c>
      <c r="I50" s="82">
        <v>8</v>
      </c>
      <c r="J50" s="82">
        <v>6</v>
      </c>
      <c r="K50" s="49" t="s">
        <v>36</v>
      </c>
      <c r="L50" s="54"/>
      <c r="M50" s="54"/>
      <c r="N50" s="54"/>
      <c r="O50" s="54"/>
      <c r="P50" s="80">
        <v>2</v>
      </c>
      <c r="Q50" s="51">
        <f t="shared" si="0"/>
        <v>4.4000000000000004</v>
      </c>
      <c r="R50" s="52" t="str">
        <f t="shared" si="3"/>
        <v>D</v>
      </c>
      <c r="S50" s="53" t="str">
        <f t="shared" si="1"/>
        <v>Trung bình yếu</v>
      </c>
      <c r="T50" s="41" t="str">
        <f t="shared" si="4"/>
        <v/>
      </c>
      <c r="U50" s="41" t="s">
        <v>2218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2103</v>
      </c>
      <c r="D51" s="46" t="s">
        <v>109</v>
      </c>
      <c r="E51" s="47" t="s">
        <v>221</v>
      </c>
      <c r="F51" s="48" t="s">
        <v>2104</v>
      </c>
      <c r="G51" s="45" t="s">
        <v>58</v>
      </c>
      <c r="H51" s="82">
        <v>10</v>
      </c>
      <c r="I51" s="82">
        <v>6</v>
      </c>
      <c r="J51" s="82">
        <v>5</v>
      </c>
      <c r="K51" s="49" t="s">
        <v>36</v>
      </c>
      <c r="L51" s="54"/>
      <c r="M51" s="54"/>
      <c r="N51" s="54"/>
      <c r="O51" s="54"/>
      <c r="P51" s="80">
        <v>0</v>
      </c>
      <c r="Q51" s="51">
        <f t="shared" si="0"/>
        <v>2.7</v>
      </c>
      <c r="R51" s="52" t="str">
        <f t="shared" si="3"/>
        <v>F</v>
      </c>
      <c r="S51" s="53" t="str">
        <f t="shared" si="1"/>
        <v>Kém</v>
      </c>
      <c r="T51" s="41" t="str">
        <f t="shared" si="4"/>
        <v/>
      </c>
      <c r="U51" s="41" t="s">
        <v>2218</v>
      </c>
      <c r="V51" s="71"/>
      <c r="W51" s="4"/>
      <c r="X51" s="43" t="str">
        <f t="shared" si="2"/>
        <v>Học lại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2105</v>
      </c>
      <c r="D52" s="46" t="s">
        <v>2106</v>
      </c>
      <c r="E52" s="47" t="s">
        <v>221</v>
      </c>
      <c r="F52" s="48" t="s">
        <v>2107</v>
      </c>
      <c r="G52" s="45" t="s">
        <v>72</v>
      </c>
      <c r="H52" s="82">
        <v>8</v>
      </c>
      <c r="I52" s="82">
        <v>6</v>
      </c>
      <c r="J52" s="82">
        <v>5</v>
      </c>
      <c r="K52" s="49" t="s">
        <v>36</v>
      </c>
      <c r="L52" s="54"/>
      <c r="M52" s="54"/>
      <c r="N52" s="54"/>
      <c r="O52" s="54"/>
      <c r="P52" s="80">
        <v>0</v>
      </c>
      <c r="Q52" s="51">
        <f t="shared" si="0"/>
        <v>2.5</v>
      </c>
      <c r="R52" s="52" t="str">
        <f t="shared" si="3"/>
        <v>F</v>
      </c>
      <c r="S52" s="53" t="str">
        <f t="shared" si="1"/>
        <v>Kém</v>
      </c>
      <c r="T52" s="41" t="str">
        <f t="shared" si="4"/>
        <v/>
      </c>
      <c r="U52" s="41" t="s">
        <v>2218</v>
      </c>
      <c r="V52" s="71"/>
      <c r="W52" s="4"/>
      <c r="X52" s="43" t="str">
        <f t="shared" si="2"/>
        <v>Học lại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2108</v>
      </c>
      <c r="D53" s="46" t="s">
        <v>2109</v>
      </c>
      <c r="E53" s="47" t="s">
        <v>232</v>
      </c>
      <c r="F53" s="48" t="s">
        <v>1765</v>
      </c>
      <c r="G53" s="45" t="s">
        <v>53</v>
      </c>
      <c r="H53" s="82">
        <v>9</v>
      </c>
      <c r="I53" s="82">
        <v>7</v>
      </c>
      <c r="J53" s="82">
        <v>5</v>
      </c>
      <c r="K53" s="49" t="s">
        <v>36</v>
      </c>
      <c r="L53" s="54"/>
      <c r="M53" s="54"/>
      <c r="N53" s="54"/>
      <c r="O53" s="54"/>
      <c r="P53" s="80">
        <v>4</v>
      </c>
      <c r="Q53" s="51">
        <f t="shared" si="0"/>
        <v>5.2</v>
      </c>
      <c r="R53" s="52" t="str">
        <f t="shared" si="3"/>
        <v>D+</v>
      </c>
      <c r="S53" s="53" t="str">
        <f t="shared" si="1"/>
        <v>Trung bình yếu</v>
      </c>
      <c r="T53" s="41" t="str">
        <f t="shared" si="4"/>
        <v/>
      </c>
      <c r="U53" s="41" t="s">
        <v>2218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2110</v>
      </c>
      <c r="D54" s="46" t="s">
        <v>2111</v>
      </c>
      <c r="E54" s="47" t="s">
        <v>235</v>
      </c>
      <c r="F54" s="48" t="s">
        <v>1109</v>
      </c>
      <c r="G54" s="45" t="s">
        <v>86</v>
      </c>
      <c r="H54" s="82">
        <v>10</v>
      </c>
      <c r="I54" s="82">
        <v>7</v>
      </c>
      <c r="J54" s="82">
        <v>9</v>
      </c>
      <c r="K54" s="49" t="s">
        <v>36</v>
      </c>
      <c r="L54" s="54"/>
      <c r="M54" s="54"/>
      <c r="N54" s="54"/>
      <c r="O54" s="54"/>
      <c r="P54" s="80">
        <v>0</v>
      </c>
      <c r="Q54" s="51">
        <f t="shared" si="0"/>
        <v>3.3</v>
      </c>
      <c r="R54" s="52" t="str">
        <f t="shared" si="3"/>
        <v>F</v>
      </c>
      <c r="S54" s="53" t="str">
        <f t="shared" si="1"/>
        <v>Kém</v>
      </c>
      <c r="T54" s="41" t="str">
        <f t="shared" si="4"/>
        <v/>
      </c>
      <c r="U54" s="41" t="s">
        <v>2218</v>
      </c>
      <c r="V54" s="71"/>
      <c r="W54" s="4"/>
      <c r="X54" s="43" t="str">
        <f t="shared" si="2"/>
        <v>Học lại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2112</v>
      </c>
      <c r="D55" s="46" t="s">
        <v>324</v>
      </c>
      <c r="E55" s="47" t="s">
        <v>239</v>
      </c>
      <c r="F55" s="48" t="s">
        <v>322</v>
      </c>
      <c r="G55" s="45" t="s">
        <v>131</v>
      </c>
      <c r="H55" s="82">
        <v>10</v>
      </c>
      <c r="I55" s="82">
        <v>5</v>
      </c>
      <c r="J55" s="82">
        <v>4</v>
      </c>
      <c r="K55" s="49" t="s">
        <v>36</v>
      </c>
      <c r="L55" s="54"/>
      <c r="M55" s="54"/>
      <c r="N55" s="54"/>
      <c r="O55" s="54"/>
      <c r="P55" s="80">
        <v>0</v>
      </c>
      <c r="Q55" s="51">
        <f t="shared" si="0"/>
        <v>2.4</v>
      </c>
      <c r="R55" s="52" t="str">
        <f t="shared" si="3"/>
        <v>F</v>
      </c>
      <c r="S55" s="53" t="str">
        <f t="shared" si="1"/>
        <v>Kém</v>
      </c>
      <c r="T55" s="41" t="str">
        <f t="shared" si="4"/>
        <v/>
      </c>
      <c r="U55" s="41" t="s">
        <v>2218</v>
      </c>
      <c r="V55" s="71"/>
      <c r="W55" s="4"/>
      <c r="X55" s="43" t="str">
        <f t="shared" si="2"/>
        <v>Học lại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2113</v>
      </c>
      <c r="D56" s="46" t="s">
        <v>602</v>
      </c>
      <c r="E56" s="47" t="s">
        <v>243</v>
      </c>
      <c r="F56" s="48" t="s">
        <v>369</v>
      </c>
      <c r="G56" s="45" t="s">
        <v>86</v>
      </c>
      <c r="H56" s="82">
        <v>10</v>
      </c>
      <c r="I56" s="82">
        <v>9</v>
      </c>
      <c r="J56" s="82">
        <v>7</v>
      </c>
      <c r="K56" s="49" t="s">
        <v>36</v>
      </c>
      <c r="L56" s="54"/>
      <c r="M56" s="54"/>
      <c r="N56" s="54"/>
      <c r="O56" s="54"/>
      <c r="P56" s="80">
        <v>9</v>
      </c>
      <c r="Q56" s="51">
        <f t="shared" si="0"/>
        <v>8.9</v>
      </c>
      <c r="R56" s="52" t="str">
        <f t="shared" si="3"/>
        <v>A</v>
      </c>
      <c r="S56" s="53" t="str">
        <f t="shared" si="1"/>
        <v>Giỏi</v>
      </c>
      <c r="T56" s="41" t="str">
        <f t="shared" si="4"/>
        <v/>
      </c>
      <c r="U56" s="41" t="s">
        <v>2218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2114</v>
      </c>
      <c r="D57" s="46" t="s">
        <v>533</v>
      </c>
      <c r="E57" s="47" t="s">
        <v>247</v>
      </c>
      <c r="F57" s="48" t="s">
        <v>2115</v>
      </c>
      <c r="G57" s="45" t="s">
        <v>136</v>
      </c>
      <c r="H57" s="82">
        <v>5</v>
      </c>
      <c r="I57" s="82">
        <v>5</v>
      </c>
      <c r="J57" s="82">
        <v>0</v>
      </c>
      <c r="K57" s="49" t="s">
        <v>36</v>
      </c>
      <c r="L57" s="54"/>
      <c r="M57" s="54"/>
      <c r="N57" s="54"/>
      <c r="O57" s="54"/>
      <c r="P57" s="80" t="s">
        <v>36</v>
      </c>
      <c r="Q57" s="51">
        <f t="shared" si="0"/>
        <v>1.5</v>
      </c>
      <c r="R57" s="52" t="str">
        <f t="shared" si="3"/>
        <v>F</v>
      </c>
      <c r="S57" s="53" t="str">
        <f t="shared" si="1"/>
        <v>Kém</v>
      </c>
      <c r="T57" s="41" t="str">
        <f t="shared" si="4"/>
        <v>Không đủ ĐKDT</v>
      </c>
      <c r="U57" s="41" t="s">
        <v>2218</v>
      </c>
      <c r="V57" s="71"/>
      <c r="W57" s="4"/>
      <c r="X57" s="43" t="str">
        <f t="shared" si="2"/>
        <v>Học lại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2116</v>
      </c>
      <c r="D58" s="46" t="s">
        <v>2117</v>
      </c>
      <c r="E58" s="47" t="s">
        <v>247</v>
      </c>
      <c r="F58" s="48" t="s">
        <v>2118</v>
      </c>
      <c r="G58" s="45" t="s">
        <v>1553</v>
      </c>
      <c r="H58" s="82">
        <v>10</v>
      </c>
      <c r="I58" s="82">
        <v>5</v>
      </c>
      <c r="J58" s="82">
        <v>7</v>
      </c>
      <c r="K58" s="49" t="s">
        <v>36</v>
      </c>
      <c r="L58" s="54"/>
      <c r="M58" s="54"/>
      <c r="N58" s="54"/>
      <c r="O58" s="54"/>
      <c r="P58" s="80">
        <v>2</v>
      </c>
      <c r="Q58" s="51">
        <f t="shared" si="0"/>
        <v>3.9</v>
      </c>
      <c r="R58" s="52" t="str">
        <f t="shared" si="3"/>
        <v>F</v>
      </c>
      <c r="S58" s="53" t="str">
        <f t="shared" si="1"/>
        <v>Kém</v>
      </c>
      <c r="T58" s="41" t="str">
        <f t="shared" si="4"/>
        <v/>
      </c>
      <c r="U58" s="41" t="s">
        <v>2218</v>
      </c>
      <c r="V58" s="71"/>
      <c r="W58" s="4"/>
      <c r="X58" s="43" t="str">
        <f t="shared" si="2"/>
        <v>Học lại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2119</v>
      </c>
      <c r="D59" s="46" t="s">
        <v>78</v>
      </c>
      <c r="E59" s="47" t="s">
        <v>1264</v>
      </c>
      <c r="F59" s="48" t="s">
        <v>1113</v>
      </c>
      <c r="G59" s="45" t="s">
        <v>2120</v>
      </c>
      <c r="H59" s="82">
        <v>9</v>
      </c>
      <c r="I59" s="82">
        <v>6</v>
      </c>
      <c r="J59" s="82">
        <v>7</v>
      </c>
      <c r="K59" s="49" t="s">
        <v>36</v>
      </c>
      <c r="L59" s="54"/>
      <c r="M59" s="54"/>
      <c r="N59" s="54"/>
      <c r="O59" s="54"/>
      <c r="P59" s="80">
        <v>6.5</v>
      </c>
      <c r="Q59" s="51">
        <f t="shared" si="0"/>
        <v>6.7</v>
      </c>
      <c r="R59" s="52" t="str">
        <f t="shared" si="3"/>
        <v>C+</v>
      </c>
      <c r="S59" s="53" t="str">
        <f t="shared" si="1"/>
        <v>Trung bình</v>
      </c>
      <c r="T59" s="41" t="str">
        <f t="shared" si="4"/>
        <v/>
      </c>
      <c r="U59" s="41" t="s">
        <v>2218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2121</v>
      </c>
      <c r="D60" s="46" t="s">
        <v>1136</v>
      </c>
      <c r="E60" s="47" t="s">
        <v>2122</v>
      </c>
      <c r="F60" s="48" t="s">
        <v>891</v>
      </c>
      <c r="G60" s="45" t="s">
        <v>86</v>
      </c>
      <c r="H60" s="82">
        <v>10</v>
      </c>
      <c r="I60" s="82">
        <v>9</v>
      </c>
      <c r="J60" s="82">
        <v>9</v>
      </c>
      <c r="K60" s="49" t="s">
        <v>36</v>
      </c>
      <c r="L60" s="54"/>
      <c r="M60" s="54"/>
      <c r="N60" s="54"/>
      <c r="O60" s="54"/>
      <c r="P60" s="80">
        <v>2</v>
      </c>
      <c r="Q60" s="51">
        <f t="shared" si="0"/>
        <v>4.9000000000000004</v>
      </c>
      <c r="R60" s="52" t="str">
        <f t="shared" si="3"/>
        <v>D</v>
      </c>
      <c r="S60" s="53" t="str">
        <f t="shared" si="1"/>
        <v>Trung bình yếu</v>
      </c>
      <c r="T60" s="41" t="str">
        <f t="shared" si="4"/>
        <v/>
      </c>
      <c r="U60" s="41" t="s">
        <v>2218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2123</v>
      </c>
      <c r="D61" s="46" t="s">
        <v>958</v>
      </c>
      <c r="E61" s="47" t="s">
        <v>2124</v>
      </c>
      <c r="F61" s="48" t="s">
        <v>692</v>
      </c>
      <c r="G61" s="45" t="s">
        <v>63</v>
      </c>
      <c r="H61" s="82">
        <v>10</v>
      </c>
      <c r="I61" s="82">
        <v>8</v>
      </c>
      <c r="J61" s="82">
        <v>7</v>
      </c>
      <c r="K61" s="49" t="s">
        <v>36</v>
      </c>
      <c r="L61" s="54"/>
      <c r="M61" s="54"/>
      <c r="N61" s="54"/>
      <c r="O61" s="54"/>
      <c r="P61" s="80">
        <v>4</v>
      </c>
      <c r="Q61" s="51">
        <f t="shared" si="0"/>
        <v>5.7</v>
      </c>
      <c r="R61" s="52" t="str">
        <f t="shared" si="3"/>
        <v>C</v>
      </c>
      <c r="S61" s="53" t="str">
        <f t="shared" si="1"/>
        <v>Trung bình</v>
      </c>
      <c r="T61" s="41" t="str">
        <f t="shared" si="4"/>
        <v/>
      </c>
      <c r="U61" s="41" t="s">
        <v>2218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2125</v>
      </c>
      <c r="D62" s="46" t="s">
        <v>2126</v>
      </c>
      <c r="E62" s="47" t="s">
        <v>1266</v>
      </c>
      <c r="F62" s="48" t="s">
        <v>2127</v>
      </c>
      <c r="G62" s="45" t="s">
        <v>86</v>
      </c>
      <c r="H62" s="82">
        <v>10</v>
      </c>
      <c r="I62" s="82">
        <v>9</v>
      </c>
      <c r="J62" s="82">
        <v>7</v>
      </c>
      <c r="K62" s="49" t="s">
        <v>36</v>
      </c>
      <c r="L62" s="54"/>
      <c r="M62" s="54"/>
      <c r="N62" s="54"/>
      <c r="O62" s="54"/>
      <c r="P62" s="80">
        <v>0</v>
      </c>
      <c r="Q62" s="51">
        <f t="shared" si="0"/>
        <v>3.5</v>
      </c>
      <c r="R62" s="52" t="str">
        <f t="shared" si="3"/>
        <v>F</v>
      </c>
      <c r="S62" s="53" t="str">
        <f t="shared" si="1"/>
        <v>Kém</v>
      </c>
      <c r="T62" s="41" t="str">
        <f t="shared" si="4"/>
        <v/>
      </c>
      <c r="U62" s="41" t="s">
        <v>2218</v>
      </c>
      <c r="V62" s="71"/>
      <c r="W62" s="4"/>
      <c r="X62" s="43" t="str">
        <f t="shared" si="2"/>
        <v>Học lại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2128</v>
      </c>
      <c r="D63" s="46" t="s">
        <v>302</v>
      </c>
      <c r="E63" s="47" t="s">
        <v>808</v>
      </c>
      <c r="F63" s="48" t="s">
        <v>193</v>
      </c>
      <c r="G63" s="45" t="s">
        <v>53</v>
      </c>
      <c r="H63" s="82">
        <v>10</v>
      </c>
      <c r="I63" s="82">
        <v>8</v>
      </c>
      <c r="J63" s="82">
        <v>8</v>
      </c>
      <c r="K63" s="49" t="s">
        <v>36</v>
      </c>
      <c r="L63" s="54"/>
      <c r="M63" s="54"/>
      <c r="N63" s="54"/>
      <c r="O63" s="54"/>
      <c r="P63" s="80">
        <v>4</v>
      </c>
      <c r="Q63" s="51">
        <f t="shared" si="0"/>
        <v>5.8</v>
      </c>
      <c r="R63" s="52" t="str">
        <f t="shared" si="3"/>
        <v>C</v>
      </c>
      <c r="S63" s="53" t="str">
        <f t="shared" si="1"/>
        <v>Trung bình</v>
      </c>
      <c r="T63" s="41" t="str">
        <f t="shared" si="4"/>
        <v/>
      </c>
      <c r="U63" s="41" t="s">
        <v>2218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2129</v>
      </c>
      <c r="D64" s="46" t="s">
        <v>2130</v>
      </c>
      <c r="E64" s="47" t="s">
        <v>2131</v>
      </c>
      <c r="F64" s="48" t="s">
        <v>2132</v>
      </c>
      <c r="G64" s="45" t="s">
        <v>86</v>
      </c>
      <c r="H64" s="82">
        <v>10</v>
      </c>
      <c r="I64" s="82">
        <v>7</v>
      </c>
      <c r="J64" s="82">
        <v>6</v>
      </c>
      <c r="K64" s="49" t="s">
        <v>36</v>
      </c>
      <c r="L64" s="54"/>
      <c r="M64" s="54"/>
      <c r="N64" s="54"/>
      <c r="O64" s="54"/>
      <c r="P64" s="80">
        <v>0</v>
      </c>
      <c r="Q64" s="51">
        <f t="shared" si="0"/>
        <v>3</v>
      </c>
      <c r="R64" s="52" t="str">
        <f t="shared" si="3"/>
        <v>F</v>
      </c>
      <c r="S64" s="53" t="str">
        <f t="shared" si="1"/>
        <v>Kém</v>
      </c>
      <c r="T64" s="41" t="str">
        <f t="shared" si="4"/>
        <v/>
      </c>
      <c r="U64" s="41" t="s">
        <v>2218</v>
      </c>
      <c r="V64" s="71"/>
      <c r="W64" s="4"/>
      <c r="X64" s="43" t="str">
        <f t="shared" si="2"/>
        <v>Học lại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 x14ac:dyDescent="0.25">
      <c r="B65" s="44">
        <v>57</v>
      </c>
      <c r="C65" s="45" t="s">
        <v>2133</v>
      </c>
      <c r="D65" s="46" t="s">
        <v>191</v>
      </c>
      <c r="E65" s="47" t="s">
        <v>269</v>
      </c>
      <c r="F65" s="48" t="s">
        <v>2134</v>
      </c>
      <c r="G65" s="45" t="s">
        <v>63</v>
      </c>
      <c r="H65" s="82">
        <v>9</v>
      </c>
      <c r="I65" s="82">
        <v>6</v>
      </c>
      <c r="J65" s="82">
        <v>7</v>
      </c>
      <c r="K65" s="49" t="s">
        <v>36</v>
      </c>
      <c r="L65" s="54"/>
      <c r="M65" s="54"/>
      <c r="N65" s="54"/>
      <c r="O65" s="54"/>
      <c r="P65" s="80">
        <v>0</v>
      </c>
      <c r="Q65" s="51">
        <f t="shared" si="0"/>
        <v>2.8</v>
      </c>
      <c r="R65" s="52" t="str">
        <f t="shared" si="3"/>
        <v>F</v>
      </c>
      <c r="S65" s="53" t="str">
        <f t="shared" si="1"/>
        <v>Kém</v>
      </c>
      <c r="T65" s="41" t="str">
        <f t="shared" si="4"/>
        <v/>
      </c>
      <c r="U65" s="41" t="s">
        <v>2218</v>
      </c>
      <c r="V65" s="71"/>
      <c r="W65" s="4"/>
      <c r="X65" s="43" t="str">
        <f t="shared" si="2"/>
        <v>Học lại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 x14ac:dyDescent="0.25">
      <c r="B66" s="44">
        <v>58</v>
      </c>
      <c r="C66" s="45" t="s">
        <v>2135</v>
      </c>
      <c r="D66" s="46" t="s">
        <v>191</v>
      </c>
      <c r="E66" s="47" t="s">
        <v>269</v>
      </c>
      <c r="F66" s="48" t="s">
        <v>894</v>
      </c>
      <c r="G66" s="45" t="s">
        <v>107</v>
      </c>
      <c r="H66" s="82">
        <v>10</v>
      </c>
      <c r="I66" s="82">
        <v>8</v>
      </c>
      <c r="J66" s="82">
        <v>8</v>
      </c>
      <c r="K66" s="49" t="s">
        <v>36</v>
      </c>
      <c r="L66" s="54"/>
      <c r="M66" s="54"/>
      <c r="N66" s="54"/>
      <c r="O66" s="54"/>
      <c r="P66" s="80">
        <v>7</v>
      </c>
      <c r="Q66" s="51">
        <f t="shared" si="0"/>
        <v>7.6</v>
      </c>
      <c r="R66" s="52" t="str">
        <f t="shared" si="3"/>
        <v>B</v>
      </c>
      <c r="S66" s="53" t="str">
        <f t="shared" si="1"/>
        <v>Khá</v>
      </c>
      <c r="T66" s="41" t="str">
        <f t="shared" si="4"/>
        <v/>
      </c>
      <c r="U66" s="41" t="s">
        <v>2218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 x14ac:dyDescent="0.25">
      <c r="B67" s="44">
        <v>59</v>
      </c>
      <c r="C67" s="45" t="s">
        <v>2136</v>
      </c>
      <c r="D67" s="46" t="s">
        <v>2137</v>
      </c>
      <c r="E67" s="47" t="s">
        <v>272</v>
      </c>
      <c r="F67" s="48" t="s">
        <v>1352</v>
      </c>
      <c r="G67" s="45" t="s">
        <v>86</v>
      </c>
      <c r="H67" s="82">
        <v>10</v>
      </c>
      <c r="I67" s="82">
        <v>7</v>
      </c>
      <c r="J67" s="82">
        <v>6</v>
      </c>
      <c r="K67" s="49" t="s">
        <v>36</v>
      </c>
      <c r="L67" s="54"/>
      <c r="M67" s="54"/>
      <c r="N67" s="54"/>
      <c r="O67" s="54"/>
      <c r="P67" s="80">
        <v>6.5</v>
      </c>
      <c r="Q67" s="51">
        <f t="shared" si="0"/>
        <v>6.9</v>
      </c>
      <c r="R67" s="52" t="str">
        <f t="shared" si="3"/>
        <v>C+</v>
      </c>
      <c r="S67" s="53" t="str">
        <f t="shared" si="1"/>
        <v>Trung bình</v>
      </c>
      <c r="T67" s="41" t="str">
        <f t="shared" si="4"/>
        <v/>
      </c>
      <c r="U67" s="41" t="s">
        <v>2218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 x14ac:dyDescent="0.25">
      <c r="B68" s="44">
        <v>60</v>
      </c>
      <c r="C68" s="45" t="s">
        <v>2138</v>
      </c>
      <c r="D68" s="46" t="s">
        <v>191</v>
      </c>
      <c r="E68" s="47" t="s">
        <v>272</v>
      </c>
      <c r="F68" s="48" t="s">
        <v>2139</v>
      </c>
      <c r="G68" s="45" t="s">
        <v>63</v>
      </c>
      <c r="H68" s="82">
        <v>5</v>
      </c>
      <c r="I68" s="82">
        <v>5</v>
      </c>
      <c r="J68" s="82">
        <v>7</v>
      </c>
      <c r="K68" s="49" t="s">
        <v>36</v>
      </c>
      <c r="L68" s="54"/>
      <c r="M68" s="54"/>
      <c r="N68" s="54"/>
      <c r="O68" s="54"/>
      <c r="P68" s="80">
        <v>0</v>
      </c>
      <c r="Q68" s="51">
        <f t="shared" si="0"/>
        <v>2.2000000000000002</v>
      </c>
      <c r="R68" s="52" t="str">
        <f t="shared" si="3"/>
        <v>F</v>
      </c>
      <c r="S68" s="53" t="str">
        <f t="shared" si="1"/>
        <v>Kém</v>
      </c>
      <c r="T68" s="41" t="str">
        <f t="shared" si="4"/>
        <v/>
      </c>
      <c r="U68" s="41" t="s">
        <v>2218</v>
      </c>
      <c r="V68" s="71"/>
      <c r="W68" s="4"/>
      <c r="X68" s="43" t="str">
        <f t="shared" si="2"/>
        <v>Học lại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 x14ac:dyDescent="0.25">
      <c r="B69" s="44">
        <v>61</v>
      </c>
      <c r="C69" s="45" t="s">
        <v>2140</v>
      </c>
      <c r="D69" s="46" t="s">
        <v>2141</v>
      </c>
      <c r="E69" s="47" t="s">
        <v>2142</v>
      </c>
      <c r="F69" s="48" t="s">
        <v>417</v>
      </c>
      <c r="G69" s="45" t="s">
        <v>86</v>
      </c>
      <c r="H69" s="82">
        <v>7</v>
      </c>
      <c r="I69" s="82">
        <v>6</v>
      </c>
      <c r="J69" s="82">
        <v>7</v>
      </c>
      <c r="K69" s="49" t="s">
        <v>36</v>
      </c>
      <c r="L69" s="54"/>
      <c r="M69" s="54"/>
      <c r="N69" s="54"/>
      <c r="O69" s="54"/>
      <c r="P69" s="80">
        <v>3</v>
      </c>
      <c r="Q69" s="51">
        <f t="shared" si="0"/>
        <v>4.4000000000000004</v>
      </c>
      <c r="R69" s="52" t="str">
        <f t="shared" si="3"/>
        <v>D</v>
      </c>
      <c r="S69" s="53" t="str">
        <f t="shared" si="1"/>
        <v>Trung bình yếu</v>
      </c>
      <c r="T69" s="41" t="str">
        <f t="shared" si="4"/>
        <v/>
      </c>
      <c r="U69" s="41" t="s">
        <v>2218</v>
      </c>
      <c r="V69" s="71"/>
      <c r="W69" s="4"/>
      <c r="X69" s="43" t="str">
        <f t="shared" si="2"/>
        <v>Đạt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 x14ac:dyDescent="0.25">
      <c r="B70" s="44">
        <v>62</v>
      </c>
      <c r="C70" s="45" t="s">
        <v>2143</v>
      </c>
      <c r="D70" s="46" t="s">
        <v>2144</v>
      </c>
      <c r="E70" s="47" t="s">
        <v>2145</v>
      </c>
      <c r="F70" s="48" t="s">
        <v>632</v>
      </c>
      <c r="G70" s="45" t="s">
        <v>330</v>
      </c>
      <c r="H70" s="82">
        <v>10</v>
      </c>
      <c r="I70" s="82">
        <v>10</v>
      </c>
      <c r="J70" s="82">
        <v>10</v>
      </c>
      <c r="K70" s="49" t="s">
        <v>36</v>
      </c>
      <c r="L70" s="54"/>
      <c r="M70" s="54"/>
      <c r="N70" s="54"/>
      <c r="O70" s="54"/>
      <c r="P70" s="80">
        <v>10</v>
      </c>
      <c r="Q70" s="51">
        <f t="shared" si="0"/>
        <v>10</v>
      </c>
      <c r="R70" s="52" t="str">
        <f t="shared" si="3"/>
        <v>A+</v>
      </c>
      <c r="S70" s="53" t="str">
        <f t="shared" si="1"/>
        <v>Giỏi</v>
      </c>
      <c r="T70" s="41" t="str">
        <f t="shared" si="4"/>
        <v/>
      </c>
      <c r="U70" s="41" t="s">
        <v>2218</v>
      </c>
      <c r="V70" s="71"/>
      <c r="W70" s="4"/>
      <c r="X70" s="43" t="str">
        <f t="shared" si="2"/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18.75" customHeight="1" x14ac:dyDescent="0.25">
      <c r="B71" s="44">
        <v>63</v>
      </c>
      <c r="C71" s="45" t="s">
        <v>2146</v>
      </c>
      <c r="D71" s="46" t="s">
        <v>2147</v>
      </c>
      <c r="E71" s="47" t="s">
        <v>493</v>
      </c>
      <c r="F71" s="48" t="s">
        <v>1782</v>
      </c>
      <c r="G71" s="45" t="s">
        <v>53</v>
      </c>
      <c r="H71" s="82">
        <v>10</v>
      </c>
      <c r="I71" s="82">
        <v>7</v>
      </c>
      <c r="J71" s="82">
        <v>7</v>
      </c>
      <c r="K71" s="49" t="s">
        <v>36</v>
      </c>
      <c r="L71" s="54"/>
      <c r="M71" s="54"/>
      <c r="N71" s="54"/>
      <c r="O71" s="54"/>
      <c r="P71" s="80">
        <v>4</v>
      </c>
      <c r="Q71" s="51">
        <f t="shared" si="0"/>
        <v>5.5</v>
      </c>
      <c r="R71" s="52" t="str">
        <f t="shared" si="3"/>
        <v>C</v>
      </c>
      <c r="S71" s="53" t="str">
        <f t="shared" si="1"/>
        <v>Trung bình</v>
      </c>
      <c r="T71" s="41" t="str">
        <f t="shared" si="4"/>
        <v/>
      </c>
      <c r="U71" s="41" t="s">
        <v>2218</v>
      </c>
      <c r="V71" s="71"/>
      <c r="W71" s="4"/>
      <c r="X71" s="43" t="str">
        <f t="shared" si="2"/>
        <v>Đạt</v>
      </c>
      <c r="Y71" s="4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61"/>
    </row>
    <row r="72" spans="1:40" ht="7.5" customHeight="1" x14ac:dyDescent="0.25">
      <c r="A72" s="61"/>
      <c r="B72" s="62"/>
      <c r="C72" s="63"/>
      <c r="D72" s="63"/>
      <c r="E72" s="64"/>
      <c r="F72" s="64"/>
      <c r="G72" s="64"/>
      <c r="H72" s="65"/>
      <c r="I72" s="66"/>
      <c r="J72" s="66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4"/>
    </row>
    <row r="73" spans="1:40" ht="16.5" x14ac:dyDescent="0.25">
      <c r="A73" s="61"/>
      <c r="B73" s="125" t="s">
        <v>37</v>
      </c>
      <c r="C73" s="125"/>
      <c r="D73" s="63"/>
      <c r="E73" s="64"/>
      <c r="F73" s="64"/>
      <c r="G73" s="64"/>
      <c r="H73" s="65"/>
      <c r="I73" s="66"/>
      <c r="J73" s="66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4"/>
    </row>
    <row r="74" spans="1:40" ht="16.5" customHeight="1" x14ac:dyDescent="0.25">
      <c r="A74" s="61"/>
      <c r="B74" s="68" t="s">
        <v>38</v>
      </c>
      <c r="C74" s="68"/>
      <c r="D74" s="69">
        <f>+$AA$7</f>
        <v>63</v>
      </c>
      <c r="E74" s="70" t="s">
        <v>39</v>
      </c>
      <c r="F74" s="70"/>
      <c r="G74" s="112" t="s">
        <v>40</v>
      </c>
      <c r="H74" s="112"/>
      <c r="I74" s="112"/>
      <c r="J74" s="112"/>
      <c r="K74" s="112"/>
      <c r="L74" s="112"/>
      <c r="M74" s="112"/>
      <c r="N74" s="112"/>
      <c r="O74" s="112"/>
      <c r="P74" s="71">
        <f>$AA$7 -COUNTIF($T$8:$T$216,"Vắng") -COUNTIF($T$8:$T$216,"Vắng có phép") - COUNTIF($T$8:$T$216,"Đình chỉ thi") - COUNTIF($T$8:$T$216,"Không đủ ĐKDT")</f>
        <v>56</v>
      </c>
      <c r="Q74" s="71"/>
      <c r="R74" s="72"/>
      <c r="S74" s="73"/>
      <c r="T74" s="73" t="s">
        <v>39</v>
      </c>
      <c r="U74" s="73"/>
      <c r="V74" s="73"/>
      <c r="W74" s="4"/>
    </row>
    <row r="75" spans="1:40" ht="16.5" customHeight="1" x14ac:dyDescent="0.25">
      <c r="A75" s="61"/>
      <c r="B75" s="68" t="s">
        <v>41</v>
      </c>
      <c r="C75" s="68"/>
      <c r="D75" s="69">
        <f>+$AL$7</f>
        <v>38</v>
      </c>
      <c r="E75" s="70" t="s">
        <v>39</v>
      </c>
      <c r="F75" s="70"/>
      <c r="G75" s="112" t="s">
        <v>42</v>
      </c>
      <c r="H75" s="112"/>
      <c r="I75" s="112"/>
      <c r="J75" s="112"/>
      <c r="K75" s="112"/>
      <c r="L75" s="112"/>
      <c r="M75" s="112"/>
      <c r="N75" s="112"/>
      <c r="O75" s="112"/>
      <c r="P75" s="74">
        <f>COUNTIF($T$8:$T$92,"Vắng")</f>
        <v>3</v>
      </c>
      <c r="Q75" s="74"/>
      <c r="R75" s="75"/>
      <c r="S75" s="73"/>
      <c r="T75" s="73" t="s">
        <v>39</v>
      </c>
      <c r="U75" s="73"/>
      <c r="V75" s="73"/>
      <c r="W75" s="4"/>
    </row>
    <row r="76" spans="1:40" ht="16.5" customHeight="1" x14ac:dyDescent="0.25">
      <c r="A76" s="61"/>
      <c r="B76" s="68" t="s">
        <v>43</v>
      </c>
      <c r="C76" s="68"/>
      <c r="D76" s="76">
        <f>COUNTIF(X9:X71,"Học lại")</f>
        <v>25</v>
      </c>
      <c r="E76" s="70" t="s">
        <v>39</v>
      </c>
      <c r="F76" s="70"/>
      <c r="G76" s="112" t="s">
        <v>44</v>
      </c>
      <c r="H76" s="112"/>
      <c r="I76" s="112"/>
      <c r="J76" s="112"/>
      <c r="K76" s="112"/>
      <c r="L76" s="112"/>
      <c r="M76" s="112"/>
      <c r="N76" s="112"/>
      <c r="O76" s="112"/>
      <c r="P76" s="71">
        <f>COUNTIF($T$8:$T$92,"Vắng có phép")</f>
        <v>0</v>
      </c>
      <c r="Q76" s="71"/>
      <c r="R76" s="72"/>
      <c r="S76" s="73"/>
      <c r="T76" s="73" t="s">
        <v>39</v>
      </c>
      <c r="U76" s="73"/>
      <c r="V76" s="73"/>
      <c r="W76" s="4"/>
    </row>
    <row r="77" spans="1:40" ht="3" customHeight="1" x14ac:dyDescent="0.25">
      <c r="A77" s="61"/>
      <c r="B77" s="62"/>
      <c r="C77" s="63"/>
      <c r="D77" s="63"/>
      <c r="E77" s="64"/>
      <c r="F77" s="64"/>
      <c r="G77" s="64"/>
      <c r="H77" s="65"/>
      <c r="I77" s="66"/>
      <c r="J77" s="66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4"/>
    </row>
    <row r="78" spans="1:40" x14ac:dyDescent="0.25">
      <c r="B78" s="77" t="s">
        <v>45</v>
      </c>
      <c r="C78" s="77"/>
      <c r="D78" s="78">
        <f>COUNTIF(X9:X71,"Thi lại")</f>
        <v>0</v>
      </c>
      <c r="E78" s="79" t="s">
        <v>39</v>
      </c>
      <c r="F78" s="4"/>
      <c r="G78" s="4"/>
      <c r="H78" s="4"/>
      <c r="I78" s="4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91"/>
      <c r="V78" s="91"/>
      <c r="W78" s="4"/>
    </row>
    <row r="79" spans="1:40" x14ac:dyDescent="0.25">
      <c r="B79" s="77"/>
      <c r="C79" s="77"/>
      <c r="D79" s="78"/>
      <c r="E79" s="79"/>
      <c r="F79" s="4"/>
      <c r="G79" s="4"/>
      <c r="H79" s="4"/>
      <c r="I79" s="4"/>
      <c r="J79" s="113" t="s">
        <v>2223</v>
      </c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91"/>
      <c r="V79" s="91"/>
      <c r="W79" s="4"/>
    </row>
  </sheetData>
  <sheetProtection formatCells="0" formatColumns="0" formatRows="0" insertColumns="0" insertRows="0" insertHyperlinks="0" deleteColumns="0" deleteRows="0" sort="0" autoFilter="0" pivotTables="0"/>
  <autoFilter ref="A7:AN71">
    <filterColumn colId="3" showButton="0"/>
  </autoFilter>
  <mergeCells count="43">
    <mergeCell ref="U6:U8"/>
    <mergeCell ref="B8:G8"/>
    <mergeCell ref="B73:C73"/>
    <mergeCell ref="G74:O74"/>
    <mergeCell ref="R6:R7"/>
    <mergeCell ref="S6:S7"/>
    <mergeCell ref="G75:O75"/>
    <mergeCell ref="M6:N6"/>
    <mergeCell ref="O6:O7"/>
    <mergeCell ref="P6:P7"/>
    <mergeCell ref="Q6:Q8"/>
    <mergeCell ref="G76:O76"/>
    <mergeCell ref="J78:T78"/>
    <mergeCell ref="J79:T79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H1:U1"/>
    <mergeCell ref="H2:U2"/>
    <mergeCell ref="T6:T8"/>
  </mergeCells>
  <conditionalFormatting sqref="H9:P71">
    <cfRule type="cellIs" dxfId="84" priority="9" operator="greaterThan">
      <formula>10</formula>
    </cfRule>
  </conditionalFormatting>
  <conditionalFormatting sqref="P9:P71">
    <cfRule type="cellIs" dxfId="83" priority="5" operator="greaterThan">
      <formula>10</formula>
    </cfRule>
    <cfRule type="cellIs" dxfId="82" priority="6" operator="greaterThan">
      <formula>10</formula>
    </cfRule>
    <cfRule type="cellIs" dxfId="81" priority="7" operator="greaterThan">
      <formula>10</formula>
    </cfRule>
  </conditionalFormatting>
  <conditionalFormatting sqref="H9:K71">
    <cfRule type="cellIs" dxfId="80" priority="4" operator="greaterThan">
      <formula>10</formula>
    </cfRule>
  </conditionalFormatting>
  <conditionalFormatting sqref="C1:C1048576">
    <cfRule type="duplicateValues" dxfId="79" priority="29"/>
  </conditionalFormatting>
  <dataValidations count="1">
    <dataValidation allowBlank="1" showInputMessage="1" showErrorMessage="1" errorTitle="Không xóa dữ liệu" error="Không xóa dữ liệu" prompt="Không xóa dữ liệu" sqref="D76 Y3:AM7 Z2:AM2 Z9 X9:Y71 AN2:AN7"/>
  </dataValidations>
  <pageMargins left="0.17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9"/>
  <sheetViews>
    <sheetView tabSelected="1" topLeftCell="B1" workbookViewId="0">
      <pane ySplit="2" topLeftCell="A23" activePane="bottomLeft" state="frozen"/>
      <selection activeCell="B1" sqref="A1:XFD1048576"/>
      <selection pane="bottomLeft" activeCell="P26" sqref="P26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.75" style="1" customWidth="1"/>
    <col min="5" max="5" width="11" style="1" customWidth="1"/>
    <col min="6" max="6" width="9.375" style="1" hidden="1" customWidth="1"/>
    <col min="7" max="7" width="12.62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1.875" style="1" customWidth="1"/>
    <col min="21" max="21" width="8" style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2221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96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108" t="s">
        <v>46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90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2025</v>
      </c>
      <c r="Q3" s="106"/>
      <c r="R3" s="106"/>
      <c r="S3" s="106"/>
      <c r="T3" s="106"/>
      <c r="U3" s="106"/>
      <c r="V3" s="95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4" t="s">
        <v>11</v>
      </c>
      <c r="C4" s="114"/>
      <c r="D4" s="10">
        <v>3</v>
      </c>
      <c r="G4" s="115" t="s">
        <v>2211</v>
      </c>
      <c r="H4" s="115"/>
      <c r="I4" s="115"/>
      <c r="J4" s="115"/>
      <c r="K4" s="115"/>
      <c r="L4" s="115"/>
      <c r="M4" s="115"/>
      <c r="N4" s="115"/>
      <c r="O4" s="115"/>
      <c r="P4" s="115" t="s">
        <v>290</v>
      </c>
      <c r="Q4" s="115"/>
      <c r="R4" s="115"/>
      <c r="S4" s="115"/>
      <c r="T4" s="115"/>
      <c r="U4" s="115"/>
      <c r="V4" s="94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09" t="s">
        <v>12</v>
      </c>
      <c r="C6" s="116" t="s">
        <v>13</v>
      </c>
      <c r="D6" s="118" t="s">
        <v>14</v>
      </c>
      <c r="E6" s="119"/>
      <c r="F6" s="109" t="s">
        <v>15</v>
      </c>
      <c r="G6" s="109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2" t="s">
        <v>21</v>
      </c>
      <c r="N6" s="123"/>
      <c r="O6" s="103" t="s">
        <v>22</v>
      </c>
      <c r="P6" s="103" t="s">
        <v>23</v>
      </c>
      <c r="Q6" s="109" t="s">
        <v>24</v>
      </c>
      <c r="R6" s="103" t="s">
        <v>25</v>
      </c>
      <c r="S6" s="109" t="s">
        <v>26</v>
      </c>
      <c r="T6" s="109" t="s">
        <v>27</v>
      </c>
      <c r="U6" s="109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7"/>
      <c r="D7" s="120"/>
      <c r="E7" s="121"/>
      <c r="F7" s="111"/>
      <c r="G7" s="111"/>
      <c r="H7" s="102"/>
      <c r="I7" s="102"/>
      <c r="J7" s="102"/>
      <c r="K7" s="102"/>
      <c r="L7" s="103"/>
      <c r="M7" s="92" t="s">
        <v>33</v>
      </c>
      <c r="N7" s="92" t="s">
        <v>34</v>
      </c>
      <c r="O7" s="103"/>
      <c r="P7" s="103"/>
      <c r="Q7" s="110"/>
      <c r="R7" s="103"/>
      <c r="S7" s="111"/>
      <c r="T7" s="110"/>
      <c r="U7" s="110"/>
      <c r="V7" s="88"/>
      <c r="X7" s="17"/>
      <c r="Y7" s="18" t="str">
        <f>+D3</f>
        <v>Cấu trúc dữ liệu và giải thuật</v>
      </c>
      <c r="Z7" s="19" t="str">
        <f>+P3</f>
        <v>Nhóm: D15-144_13</v>
      </c>
      <c r="AA7" s="20">
        <f>+$AJ$7+$AL$7+$AH$7</f>
        <v>63</v>
      </c>
      <c r="AB7" s="7">
        <f>COUNTIF($S$8:$S$88,"Khiển trách")</f>
        <v>0</v>
      </c>
      <c r="AC7" s="7">
        <f>COUNTIF($S$8:$S$88,"Cảnh cáo")</f>
        <v>0</v>
      </c>
      <c r="AD7" s="7">
        <f>COUNTIF($S$8:$S$88,"Đình chỉ thi")</f>
        <v>0</v>
      </c>
      <c r="AE7" s="21">
        <f>+($AB$7+$AC$7+$AD$7)/$AA$7*100%</f>
        <v>0</v>
      </c>
      <c r="AF7" s="7">
        <f>SUM(COUNTIF($S$8:$S$86,"Vắng"),COUNTIF($S$8:$S$86,"Vắng có phép"))</f>
        <v>0</v>
      </c>
      <c r="AG7" s="22">
        <f>+$AF$7/$AA$7</f>
        <v>0</v>
      </c>
      <c r="AH7" s="23">
        <f>COUNTIF($X$8:$X$86,"Thi lại")</f>
        <v>0</v>
      </c>
      <c r="AI7" s="22">
        <f>+$AH$7/$AA$7</f>
        <v>0</v>
      </c>
      <c r="AJ7" s="23">
        <f>COUNTIF($X$8:$X$87,"Học lại")</f>
        <v>19</v>
      </c>
      <c r="AK7" s="22">
        <f>+$AJ$7/$AA$7</f>
        <v>0.30158730158730157</v>
      </c>
      <c r="AL7" s="7">
        <f>COUNTIF($X$9:$X$87,"Đạt")</f>
        <v>44</v>
      </c>
      <c r="AM7" s="21">
        <f>+$AL$7/$AA$7</f>
        <v>0.69841269841269837</v>
      </c>
      <c r="AN7" s="24"/>
    </row>
    <row r="8" spans="2:40" ht="14.25" customHeight="1" x14ac:dyDescent="0.25">
      <c r="B8" s="122" t="s">
        <v>35</v>
      </c>
      <c r="C8" s="124"/>
      <c r="D8" s="124"/>
      <c r="E8" s="124"/>
      <c r="F8" s="124"/>
      <c r="G8" s="123"/>
      <c r="H8" s="25">
        <v>10</v>
      </c>
      <c r="I8" s="25">
        <v>20</v>
      </c>
      <c r="J8" s="83">
        <v>10</v>
      </c>
      <c r="K8" s="25"/>
      <c r="L8" s="26"/>
      <c r="M8" s="27"/>
      <c r="N8" s="27"/>
      <c r="O8" s="27"/>
      <c r="P8" s="28">
        <f>100-(H8+I8+J8+K8)</f>
        <v>60</v>
      </c>
      <c r="Q8" s="111"/>
      <c r="R8" s="29"/>
      <c r="S8" s="29"/>
      <c r="T8" s="111"/>
      <c r="U8" s="111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1900</v>
      </c>
      <c r="D9" s="33" t="s">
        <v>1901</v>
      </c>
      <c r="E9" s="34" t="s">
        <v>680</v>
      </c>
      <c r="F9" s="35" t="s">
        <v>197</v>
      </c>
      <c r="G9" s="32" t="s">
        <v>136</v>
      </c>
      <c r="H9" s="81">
        <v>4</v>
      </c>
      <c r="I9" s="81">
        <v>6</v>
      </c>
      <c r="J9" s="81">
        <v>6</v>
      </c>
      <c r="K9" s="36" t="s">
        <v>36</v>
      </c>
      <c r="L9" s="37"/>
      <c r="M9" s="37"/>
      <c r="N9" s="37"/>
      <c r="O9" s="37"/>
      <c r="P9" s="38">
        <v>0</v>
      </c>
      <c r="Q9" s="39">
        <f t="shared" ref="Q9:Q71" si="0">ROUND(SUMPRODUCT(H9:P9,$H$8:$P$8)/100,1)</f>
        <v>2.2000000000000002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F</v>
      </c>
      <c r="S9" s="40" t="str">
        <f t="shared" ref="S9:S71" si="1">IF($Q9&lt;4,"Kém",IF(AND($Q9&gt;=4,$Q9&lt;=5.4),"Trung bình yếu",IF(AND($Q9&gt;=5.5,$Q9&lt;=6.9),"Trung bình",IF(AND($Q9&gt;=7,$Q9&lt;=8.4),"Khá",IF(AND($Q9&gt;=8.5,$Q9&lt;=10),"Giỏi","")))))</f>
        <v>Kém</v>
      </c>
      <c r="T9" s="41"/>
      <c r="U9" s="97" t="s">
        <v>2218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Học lại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1902</v>
      </c>
      <c r="D10" s="46" t="s">
        <v>1903</v>
      </c>
      <c r="E10" s="47" t="s">
        <v>680</v>
      </c>
      <c r="F10" s="48" t="s">
        <v>135</v>
      </c>
      <c r="G10" s="45" t="s">
        <v>53</v>
      </c>
      <c r="H10" s="82">
        <v>9</v>
      </c>
      <c r="I10" s="82">
        <v>8</v>
      </c>
      <c r="J10" s="82">
        <v>9</v>
      </c>
      <c r="K10" s="49" t="s">
        <v>36</v>
      </c>
      <c r="L10" s="50"/>
      <c r="M10" s="50"/>
      <c r="N10" s="50"/>
      <c r="O10" s="50"/>
      <c r="P10" s="80">
        <v>2</v>
      </c>
      <c r="Q10" s="51">
        <f t="shared" si="0"/>
        <v>4.5999999999999996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D</v>
      </c>
      <c r="S10" s="53" t="str">
        <f t="shared" si="1"/>
        <v>Trung bình yếu</v>
      </c>
      <c r="T10" s="41" t="str">
        <f>+IF(OR($H10=0,$I10=0,$J10=0,$K10=0),"Không đủ ĐKDT",IF(AND(P10=0,Q10&gt;=4),"Không đạt",""))</f>
        <v/>
      </c>
      <c r="U10" s="41" t="s">
        <v>2218</v>
      </c>
      <c r="V10" s="71"/>
      <c r="W10" s="4"/>
      <c r="X10" s="43" t="str">
        <f t="shared" ref="X10:X71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1904</v>
      </c>
      <c r="D11" s="46" t="s">
        <v>78</v>
      </c>
      <c r="E11" s="47" t="s">
        <v>51</v>
      </c>
      <c r="F11" s="48" t="s">
        <v>1080</v>
      </c>
      <c r="G11" s="45" t="s">
        <v>72</v>
      </c>
      <c r="H11" s="82">
        <v>9</v>
      </c>
      <c r="I11" s="82">
        <v>8</v>
      </c>
      <c r="J11" s="82">
        <v>6</v>
      </c>
      <c r="K11" s="49" t="s">
        <v>36</v>
      </c>
      <c r="L11" s="54"/>
      <c r="M11" s="54"/>
      <c r="N11" s="54"/>
      <c r="O11" s="54"/>
      <c r="P11" s="80">
        <v>6</v>
      </c>
      <c r="Q11" s="51">
        <f t="shared" si="0"/>
        <v>6.7</v>
      </c>
      <c r="R11" s="52" t="str">
        <f t="shared" ref="R11:R71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C+</v>
      </c>
      <c r="S11" s="53" t="str">
        <f t="shared" si="1"/>
        <v>Trung bình</v>
      </c>
      <c r="T11" s="41" t="str">
        <f t="shared" ref="T11:T71" si="4">+IF(OR($H11=0,$I11=0,$J11=0,$K11=0),"Không đủ ĐKDT",IF(AND(P11=0,Q11&gt;=4),"Không đạt",""))</f>
        <v/>
      </c>
      <c r="U11" s="41" t="s">
        <v>2218</v>
      </c>
      <c r="V11" s="71"/>
      <c r="W11" s="4"/>
      <c r="X11" s="43" t="str">
        <f t="shared" si="2"/>
        <v>Đạt</v>
      </c>
      <c r="Y11" s="43"/>
      <c r="Z11" s="55"/>
      <c r="AA11" s="55"/>
      <c r="AB11" s="93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1905</v>
      </c>
      <c r="D12" s="46" t="s">
        <v>662</v>
      </c>
      <c r="E12" s="47" t="s">
        <v>506</v>
      </c>
      <c r="F12" s="48" t="s">
        <v>1906</v>
      </c>
      <c r="G12" s="45" t="s">
        <v>510</v>
      </c>
      <c r="H12" s="82">
        <v>10</v>
      </c>
      <c r="I12" s="82">
        <v>7</v>
      </c>
      <c r="J12" s="82">
        <v>6</v>
      </c>
      <c r="K12" s="49" t="s">
        <v>36</v>
      </c>
      <c r="L12" s="54"/>
      <c r="M12" s="54"/>
      <c r="N12" s="54"/>
      <c r="O12" s="54"/>
      <c r="P12" s="80">
        <v>7</v>
      </c>
      <c r="Q12" s="51">
        <f t="shared" si="0"/>
        <v>7.2</v>
      </c>
      <c r="R12" s="52" t="str">
        <f t="shared" si="3"/>
        <v>B</v>
      </c>
      <c r="S12" s="53" t="str">
        <f t="shared" si="1"/>
        <v>Khá</v>
      </c>
      <c r="T12" s="41" t="str">
        <f t="shared" si="4"/>
        <v/>
      </c>
      <c r="U12" s="41" t="s">
        <v>2218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1907</v>
      </c>
      <c r="D13" s="46" t="s">
        <v>1908</v>
      </c>
      <c r="E13" s="47" t="s">
        <v>856</v>
      </c>
      <c r="F13" s="48" t="s">
        <v>52</v>
      </c>
      <c r="G13" s="45" t="s">
        <v>72</v>
      </c>
      <c r="H13" s="82">
        <v>9</v>
      </c>
      <c r="I13" s="82">
        <v>8</v>
      </c>
      <c r="J13" s="82">
        <v>7</v>
      </c>
      <c r="K13" s="49" t="s">
        <v>36</v>
      </c>
      <c r="L13" s="54"/>
      <c r="M13" s="54"/>
      <c r="N13" s="54"/>
      <c r="O13" s="54"/>
      <c r="P13" s="80">
        <v>3</v>
      </c>
      <c r="Q13" s="51">
        <f t="shared" si="0"/>
        <v>5</v>
      </c>
      <c r="R13" s="52" t="str">
        <f t="shared" si="3"/>
        <v>D+</v>
      </c>
      <c r="S13" s="53" t="str">
        <f t="shared" si="1"/>
        <v>Trung bình yếu</v>
      </c>
      <c r="T13" s="41" t="str">
        <f t="shared" si="4"/>
        <v/>
      </c>
      <c r="U13" s="41" t="s">
        <v>2218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1909</v>
      </c>
      <c r="D14" s="46" t="s">
        <v>295</v>
      </c>
      <c r="E14" s="47" t="s">
        <v>1910</v>
      </c>
      <c r="F14" s="48" t="s">
        <v>1819</v>
      </c>
      <c r="G14" s="45" t="s">
        <v>124</v>
      </c>
      <c r="H14" s="82">
        <v>10</v>
      </c>
      <c r="I14" s="82">
        <v>8</v>
      </c>
      <c r="J14" s="82">
        <v>6</v>
      </c>
      <c r="K14" s="49" t="s">
        <v>36</v>
      </c>
      <c r="L14" s="54"/>
      <c r="M14" s="54"/>
      <c r="N14" s="54"/>
      <c r="O14" s="54"/>
      <c r="P14" s="80">
        <v>8</v>
      </c>
      <c r="Q14" s="51">
        <f t="shared" si="0"/>
        <v>8</v>
      </c>
      <c r="R14" s="52" t="str">
        <f t="shared" si="3"/>
        <v>B+</v>
      </c>
      <c r="S14" s="53" t="str">
        <f t="shared" si="1"/>
        <v>Khá</v>
      </c>
      <c r="T14" s="41" t="str">
        <f t="shared" si="4"/>
        <v/>
      </c>
      <c r="U14" s="41" t="s">
        <v>2218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1911</v>
      </c>
      <c r="D15" s="46" t="s">
        <v>206</v>
      </c>
      <c r="E15" s="47" t="s">
        <v>66</v>
      </c>
      <c r="F15" s="48" t="s">
        <v>1691</v>
      </c>
      <c r="G15" s="45" t="s">
        <v>330</v>
      </c>
      <c r="H15" s="82">
        <v>5</v>
      </c>
      <c r="I15" s="82">
        <v>7</v>
      </c>
      <c r="J15" s="82">
        <v>7</v>
      </c>
      <c r="K15" s="49" t="s">
        <v>36</v>
      </c>
      <c r="L15" s="54"/>
      <c r="M15" s="54"/>
      <c r="N15" s="54"/>
      <c r="O15" s="54"/>
      <c r="P15" s="80">
        <v>3.5</v>
      </c>
      <c r="Q15" s="51">
        <f t="shared" si="0"/>
        <v>4.7</v>
      </c>
      <c r="R15" s="52" t="str">
        <f t="shared" si="3"/>
        <v>D</v>
      </c>
      <c r="S15" s="53" t="str">
        <f t="shared" si="1"/>
        <v>Trung bình yếu</v>
      </c>
      <c r="T15" s="41" t="str">
        <f t="shared" si="4"/>
        <v/>
      </c>
      <c r="U15" s="41" t="s">
        <v>2218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1912</v>
      </c>
      <c r="D16" s="46" t="s">
        <v>1913</v>
      </c>
      <c r="E16" s="47" t="s">
        <v>1914</v>
      </c>
      <c r="F16" s="48" t="s">
        <v>1052</v>
      </c>
      <c r="G16" s="45" t="s">
        <v>53</v>
      </c>
      <c r="H16" s="82">
        <v>8</v>
      </c>
      <c r="I16" s="82">
        <v>8</v>
      </c>
      <c r="J16" s="82">
        <v>6</v>
      </c>
      <c r="K16" s="49" t="s">
        <v>36</v>
      </c>
      <c r="L16" s="54"/>
      <c r="M16" s="54"/>
      <c r="N16" s="54"/>
      <c r="O16" s="54"/>
      <c r="P16" s="80">
        <v>4</v>
      </c>
      <c r="Q16" s="51">
        <f t="shared" si="0"/>
        <v>5.4</v>
      </c>
      <c r="R16" s="52" t="str">
        <f t="shared" si="3"/>
        <v>D+</v>
      </c>
      <c r="S16" s="53" t="str">
        <f t="shared" si="1"/>
        <v>Trung bình yếu</v>
      </c>
      <c r="T16" s="41" t="str">
        <f t="shared" si="4"/>
        <v/>
      </c>
      <c r="U16" s="41" t="s">
        <v>2218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1915</v>
      </c>
      <c r="D17" s="46" t="s">
        <v>1916</v>
      </c>
      <c r="E17" s="47" t="s">
        <v>1917</v>
      </c>
      <c r="F17" s="48" t="s">
        <v>1097</v>
      </c>
      <c r="G17" s="45" t="s">
        <v>136</v>
      </c>
      <c r="H17" s="82">
        <v>7</v>
      </c>
      <c r="I17" s="82">
        <v>7</v>
      </c>
      <c r="J17" s="82">
        <v>7</v>
      </c>
      <c r="K17" s="49" t="s">
        <v>36</v>
      </c>
      <c r="L17" s="54"/>
      <c r="M17" s="54"/>
      <c r="N17" s="54"/>
      <c r="O17" s="54"/>
      <c r="P17" s="80">
        <v>3</v>
      </c>
      <c r="Q17" s="51">
        <f t="shared" si="0"/>
        <v>4.5999999999999996</v>
      </c>
      <c r="R17" s="52" t="str">
        <f t="shared" si="3"/>
        <v>D</v>
      </c>
      <c r="S17" s="53" t="str">
        <f t="shared" si="1"/>
        <v>Trung bình yếu</v>
      </c>
      <c r="T17" s="41" t="str">
        <f t="shared" si="4"/>
        <v/>
      </c>
      <c r="U17" s="41" t="s">
        <v>2218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1918</v>
      </c>
      <c r="D18" s="46" t="s">
        <v>1731</v>
      </c>
      <c r="E18" s="47" t="s">
        <v>306</v>
      </c>
      <c r="F18" s="48" t="s">
        <v>1068</v>
      </c>
      <c r="G18" s="45" t="s">
        <v>124</v>
      </c>
      <c r="H18" s="82">
        <v>10</v>
      </c>
      <c r="I18" s="82">
        <v>7</v>
      </c>
      <c r="J18" s="82">
        <v>6</v>
      </c>
      <c r="K18" s="49" t="s">
        <v>36</v>
      </c>
      <c r="L18" s="54"/>
      <c r="M18" s="54"/>
      <c r="N18" s="54"/>
      <c r="O18" s="54"/>
      <c r="P18" s="80">
        <v>1</v>
      </c>
      <c r="Q18" s="51">
        <f t="shared" si="0"/>
        <v>3.6</v>
      </c>
      <c r="R18" s="52" t="str">
        <f t="shared" si="3"/>
        <v>F</v>
      </c>
      <c r="S18" s="53" t="str">
        <f t="shared" si="1"/>
        <v>Kém</v>
      </c>
      <c r="T18" s="41" t="str">
        <f t="shared" si="4"/>
        <v/>
      </c>
      <c r="U18" s="41" t="s">
        <v>2218</v>
      </c>
      <c r="V18" s="71"/>
      <c r="W18" s="4"/>
      <c r="X18" s="43" t="str">
        <f t="shared" si="2"/>
        <v>Học lại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1919</v>
      </c>
      <c r="D19" s="46" t="s">
        <v>1920</v>
      </c>
      <c r="E19" s="47" t="s">
        <v>1921</v>
      </c>
      <c r="F19" s="48" t="s">
        <v>1922</v>
      </c>
      <c r="G19" s="45" t="s">
        <v>131</v>
      </c>
      <c r="H19" s="82">
        <v>0</v>
      </c>
      <c r="I19" s="82">
        <v>0</v>
      </c>
      <c r="J19" s="82">
        <v>0</v>
      </c>
      <c r="K19" s="49" t="s">
        <v>36</v>
      </c>
      <c r="L19" s="54"/>
      <c r="M19" s="54"/>
      <c r="N19" s="54"/>
      <c r="O19" s="54"/>
      <c r="P19" s="80" t="s">
        <v>36</v>
      </c>
      <c r="Q19" s="51">
        <f t="shared" si="0"/>
        <v>0</v>
      </c>
      <c r="R19" s="52" t="str">
        <f t="shared" si="3"/>
        <v>F</v>
      </c>
      <c r="S19" s="53" t="str">
        <f t="shared" si="1"/>
        <v>Kém</v>
      </c>
      <c r="T19" s="41" t="str">
        <f t="shared" si="4"/>
        <v>Không đủ ĐKDT</v>
      </c>
      <c r="U19" s="41" t="s">
        <v>2218</v>
      </c>
      <c r="V19" s="71"/>
      <c r="W19" s="4"/>
      <c r="X19" s="43" t="str">
        <f t="shared" si="2"/>
        <v>Học lại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1923</v>
      </c>
      <c r="D20" s="46" t="s">
        <v>1924</v>
      </c>
      <c r="E20" s="47" t="s">
        <v>321</v>
      </c>
      <c r="F20" s="48" t="s">
        <v>1004</v>
      </c>
      <c r="G20" s="45" t="s">
        <v>510</v>
      </c>
      <c r="H20" s="82">
        <v>6</v>
      </c>
      <c r="I20" s="82">
        <v>6</v>
      </c>
      <c r="J20" s="82">
        <v>8</v>
      </c>
      <c r="K20" s="49" t="s">
        <v>36</v>
      </c>
      <c r="L20" s="54"/>
      <c r="M20" s="54"/>
      <c r="N20" s="54"/>
      <c r="O20" s="54"/>
      <c r="P20" s="80">
        <v>0</v>
      </c>
      <c r="Q20" s="51">
        <f t="shared" si="0"/>
        <v>2.6</v>
      </c>
      <c r="R20" s="52" t="str">
        <f t="shared" si="3"/>
        <v>F</v>
      </c>
      <c r="S20" s="53" t="str">
        <f t="shared" si="1"/>
        <v>Kém</v>
      </c>
      <c r="T20" s="41" t="s">
        <v>2222</v>
      </c>
      <c r="U20" s="41" t="s">
        <v>2218</v>
      </c>
      <c r="V20" s="71"/>
      <c r="W20" s="4"/>
      <c r="X20" s="43" t="str">
        <f t="shared" si="2"/>
        <v>Học lại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1925</v>
      </c>
      <c r="D21" s="46" t="s">
        <v>1926</v>
      </c>
      <c r="E21" s="47" t="s">
        <v>328</v>
      </c>
      <c r="F21" s="48" t="s">
        <v>1927</v>
      </c>
      <c r="G21" s="45" t="s">
        <v>53</v>
      </c>
      <c r="H21" s="82">
        <v>8</v>
      </c>
      <c r="I21" s="82">
        <v>9</v>
      </c>
      <c r="J21" s="82">
        <v>9</v>
      </c>
      <c r="K21" s="49" t="s">
        <v>36</v>
      </c>
      <c r="L21" s="54"/>
      <c r="M21" s="54"/>
      <c r="N21" s="54"/>
      <c r="O21" s="54"/>
      <c r="P21" s="80">
        <v>9</v>
      </c>
      <c r="Q21" s="51">
        <f t="shared" si="0"/>
        <v>8.9</v>
      </c>
      <c r="R21" s="52" t="str">
        <f t="shared" si="3"/>
        <v>A</v>
      </c>
      <c r="S21" s="53" t="str">
        <f t="shared" si="1"/>
        <v>Giỏi</v>
      </c>
      <c r="T21" s="41" t="str">
        <f t="shared" si="4"/>
        <v/>
      </c>
      <c r="U21" s="41" t="s">
        <v>2218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1928</v>
      </c>
      <c r="D22" s="46" t="s">
        <v>1929</v>
      </c>
      <c r="E22" s="47" t="s">
        <v>328</v>
      </c>
      <c r="F22" s="48" t="s">
        <v>567</v>
      </c>
      <c r="G22" s="45" t="s">
        <v>90</v>
      </c>
      <c r="H22" s="82">
        <v>9</v>
      </c>
      <c r="I22" s="82">
        <v>7</v>
      </c>
      <c r="J22" s="82">
        <v>9</v>
      </c>
      <c r="K22" s="49" t="s">
        <v>36</v>
      </c>
      <c r="L22" s="54"/>
      <c r="M22" s="54"/>
      <c r="N22" s="54"/>
      <c r="O22" s="54"/>
      <c r="P22" s="80">
        <v>3.5</v>
      </c>
      <c r="Q22" s="51">
        <f t="shared" si="0"/>
        <v>5.3</v>
      </c>
      <c r="R22" s="52" t="str">
        <f t="shared" si="3"/>
        <v>D+</v>
      </c>
      <c r="S22" s="53" t="str">
        <f t="shared" si="1"/>
        <v>Trung bình yếu</v>
      </c>
      <c r="T22" s="41" t="str">
        <f t="shared" si="4"/>
        <v/>
      </c>
      <c r="U22" s="41" t="s">
        <v>2218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1930</v>
      </c>
      <c r="D23" s="46" t="s">
        <v>1931</v>
      </c>
      <c r="E23" s="47" t="s">
        <v>328</v>
      </c>
      <c r="F23" s="48" t="s">
        <v>1372</v>
      </c>
      <c r="G23" s="45" t="s">
        <v>124</v>
      </c>
      <c r="H23" s="82">
        <v>8</v>
      </c>
      <c r="I23" s="82">
        <v>5</v>
      </c>
      <c r="J23" s="82">
        <v>7</v>
      </c>
      <c r="K23" s="49" t="s">
        <v>36</v>
      </c>
      <c r="L23" s="54"/>
      <c r="M23" s="54"/>
      <c r="N23" s="54"/>
      <c r="O23" s="54"/>
      <c r="P23" s="80">
        <v>2</v>
      </c>
      <c r="Q23" s="51">
        <f t="shared" si="0"/>
        <v>3.7</v>
      </c>
      <c r="R23" s="52" t="str">
        <f t="shared" si="3"/>
        <v>F</v>
      </c>
      <c r="S23" s="53" t="str">
        <f t="shared" si="1"/>
        <v>Kém</v>
      </c>
      <c r="T23" s="41" t="str">
        <f t="shared" si="4"/>
        <v/>
      </c>
      <c r="U23" s="41" t="s">
        <v>2218</v>
      </c>
      <c r="V23" s="71"/>
      <c r="W23" s="4"/>
      <c r="X23" s="43" t="str">
        <f t="shared" si="2"/>
        <v>Học lại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1932</v>
      </c>
      <c r="D24" s="46" t="s">
        <v>69</v>
      </c>
      <c r="E24" s="47" t="s">
        <v>84</v>
      </c>
      <c r="F24" s="48" t="s">
        <v>604</v>
      </c>
      <c r="G24" s="45" t="s">
        <v>124</v>
      </c>
      <c r="H24" s="82">
        <v>10</v>
      </c>
      <c r="I24" s="82">
        <v>6</v>
      </c>
      <c r="J24" s="82">
        <v>7</v>
      </c>
      <c r="K24" s="49" t="s">
        <v>36</v>
      </c>
      <c r="L24" s="54"/>
      <c r="M24" s="54"/>
      <c r="N24" s="54"/>
      <c r="O24" s="54"/>
      <c r="P24" s="80">
        <v>1</v>
      </c>
      <c r="Q24" s="51">
        <f t="shared" si="0"/>
        <v>3.5</v>
      </c>
      <c r="R24" s="52" t="str">
        <f t="shared" si="3"/>
        <v>F</v>
      </c>
      <c r="S24" s="53" t="str">
        <f t="shared" si="1"/>
        <v>Kém</v>
      </c>
      <c r="T24" s="41" t="str">
        <f t="shared" si="4"/>
        <v/>
      </c>
      <c r="U24" s="41" t="s">
        <v>2218</v>
      </c>
      <c r="V24" s="71"/>
      <c r="W24" s="4"/>
      <c r="X24" s="43" t="str">
        <f t="shared" si="2"/>
        <v>Học lại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1933</v>
      </c>
      <c r="D25" s="46" t="s">
        <v>1422</v>
      </c>
      <c r="E25" s="47" t="s">
        <v>709</v>
      </c>
      <c r="F25" s="48" t="s">
        <v>1934</v>
      </c>
      <c r="G25" s="45" t="s">
        <v>330</v>
      </c>
      <c r="H25" s="82">
        <v>10</v>
      </c>
      <c r="I25" s="82">
        <v>9</v>
      </c>
      <c r="J25" s="82">
        <v>9</v>
      </c>
      <c r="K25" s="49" t="s">
        <v>36</v>
      </c>
      <c r="L25" s="54"/>
      <c r="M25" s="54"/>
      <c r="N25" s="54"/>
      <c r="O25" s="54"/>
      <c r="P25" s="80">
        <v>10</v>
      </c>
      <c r="Q25" s="51">
        <f t="shared" si="0"/>
        <v>9.6999999999999993</v>
      </c>
      <c r="R25" s="52" t="str">
        <f t="shared" si="3"/>
        <v>A+</v>
      </c>
      <c r="S25" s="53" t="str">
        <f t="shared" si="1"/>
        <v>Giỏi</v>
      </c>
      <c r="T25" s="41" t="str">
        <f t="shared" si="4"/>
        <v/>
      </c>
      <c r="U25" s="41" t="s">
        <v>2218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1935</v>
      </c>
      <c r="D26" s="46" t="s">
        <v>396</v>
      </c>
      <c r="E26" s="47" t="s">
        <v>709</v>
      </c>
      <c r="F26" s="48" t="s">
        <v>263</v>
      </c>
      <c r="G26" s="45" t="s">
        <v>124</v>
      </c>
      <c r="H26" s="82">
        <v>4</v>
      </c>
      <c r="I26" s="82">
        <v>0</v>
      </c>
      <c r="J26" s="82">
        <v>7</v>
      </c>
      <c r="K26" s="49" t="s">
        <v>36</v>
      </c>
      <c r="L26" s="54"/>
      <c r="M26" s="54"/>
      <c r="N26" s="54"/>
      <c r="O26" s="54"/>
      <c r="P26" s="80" t="s">
        <v>36</v>
      </c>
      <c r="Q26" s="51">
        <f t="shared" si="0"/>
        <v>1.1000000000000001</v>
      </c>
      <c r="R26" s="52" t="str">
        <f t="shared" si="3"/>
        <v>F</v>
      </c>
      <c r="S26" s="53" t="str">
        <f t="shared" si="1"/>
        <v>Kém</v>
      </c>
      <c r="T26" s="41" t="str">
        <f t="shared" si="4"/>
        <v>Không đủ ĐKDT</v>
      </c>
      <c r="U26" s="41" t="s">
        <v>2218</v>
      </c>
      <c r="V26" s="71"/>
      <c r="W26" s="4"/>
      <c r="X26" s="43" t="str">
        <f t="shared" si="2"/>
        <v>Học lại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1936</v>
      </c>
      <c r="D27" s="46" t="s">
        <v>1937</v>
      </c>
      <c r="E27" s="47" t="s">
        <v>93</v>
      </c>
      <c r="F27" s="48" t="s">
        <v>1938</v>
      </c>
      <c r="G27" s="45" t="s">
        <v>63</v>
      </c>
      <c r="H27" s="82">
        <v>2</v>
      </c>
      <c r="I27" s="82">
        <v>4</v>
      </c>
      <c r="J27" s="82">
        <v>7</v>
      </c>
      <c r="K27" s="49" t="s">
        <v>36</v>
      </c>
      <c r="L27" s="54"/>
      <c r="M27" s="54"/>
      <c r="N27" s="54"/>
      <c r="O27" s="54"/>
      <c r="P27" s="80">
        <v>0</v>
      </c>
      <c r="Q27" s="51">
        <f t="shared" si="0"/>
        <v>1.7</v>
      </c>
      <c r="R27" s="52" t="str">
        <f t="shared" si="3"/>
        <v>F</v>
      </c>
      <c r="S27" s="53" t="str">
        <f t="shared" si="1"/>
        <v>Kém</v>
      </c>
      <c r="T27" s="41" t="s">
        <v>2222</v>
      </c>
      <c r="U27" s="41" t="s">
        <v>2218</v>
      </c>
      <c r="V27" s="71"/>
      <c r="W27" s="4"/>
      <c r="X27" s="43" t="str">
        <f t="shared" si="2"/>
        <v>Học lại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1939</v>
      </c>
      <c r="D28" s="46" t="s">
        <v>561</v>
      </c>
      <c r="E28" s="47" t="s">
        <v>93</v>
      </c>
      <c r="F28" s="48" t="s">
        <v>1940</v>
      </c>
      <c r="G28" s="45" t="s">
        <v>63</v>
      </c>
      <c r="H28" s="82">
        <v>5</v>
      </c>
      <c r="I28" s="82">
        <v>5</v>
      </c>
      <c r="J28" s="82">
        <v>8</v>
      </c>
      <c r="K28" s="49" t="s">
        <v>36</v>
      </c>
      <c r="L28" s="54"/>
      <c r="M28" s="54"/>
      <c r="N28" s="54"/>
      <c r="O28" s="54"/>
      <c r="P28" s="80">
        <v>0</v>
      </c>
      <c r="Q28" s="51">
        <f t="shared" si="0"/>
        <v>2.2999999999999998</v>
      </c>
      <c r="R28" s="52" t="str">
        <f t="shared" si="3"/>
        <v>F</v>
      </c>
      <c r="S28" s="53" t="str">
        <f t="shared" si="1"/>
        <v>Kém</v>
      </c>
      <c r="T28" s="41" t="str">
        <f t="shared" si="4"/>
        <v/>
      </c>
      <c r="U28" s="41" t="s">
        <v>2218</v>
      </c>
      <c r="V28" s="71"/>
      <c r="W28" s="4"/>
      <c r="X28" s="43" t="str">
        <f t="shared" si="2"/>
        <v>Học lại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1941</v>
      </c>
      <c r="D29" s="46" t="s">
        <v>78</v>
      </c>
      <c r="E29" s="47" t="s">
        <v>343</v>
      </c>
      <c r="F29" s="48" t="s">
        <v>299</v>
      </c>
      <c r="G29" s="45" t="s">
        <v>63</v>
      </c>
      <c r="H29" s="82">
        <v>5</v>
      </c>
      <c r="I29" s="82">
        <v>5</v>
      </c>
      <c r="J29" s="82">
        <v>7</v>
      </c>
      <c r="K29" s="49" t="s">
        <v>36</v>
      </c>
      <c r="L29" s="54"/>
      <c r="M29" s="54"/>
      <c r="N29" s="54"/>
      <c r="O29" s="54"/>
      <c r="P29" s="80">
        <v>1</v>
      </c>
      <c r="Q29" s="51">
        <f t="shared" si="0"/>
        <v>2.8</v>
      </c>
      <c r="R29" s="52" t="str">
        <f t="shared" si="3"/>
        <v>F</v>
      </c>
      <c r="S29" s="53" t="str">
        <f t="shared" si="1"/>
        <v>Kém</v>
      </c>
      <c r="T29" s="41" t="str">
        <f t="shared" si="4"/>
        <v/>
      </c>
      <c r="U29" s="41" t="s">
        <v>2218</v>
      </c>
      <c r="V29" s="71"/>
      <c r="W29" s="4"/>
      <c r="X29" s="43" t="str">
        <f t="shared" si="2"/>
        <v>Học lại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1942</v>
      </c>
      <c r="D30" s="46" t="s">
        <v>958</v>
      </c>
      <c r="E30" s="47" t="s">
        <v>105</v>
      </c>
      <c r="F30" s="48" t="s">
        <v>1943</v>
      </c>
      <c r="G30" s="45" t="s">
        <v>131</v>
      </c>
      <c r="H30" s="82">
        <v>10</v>
      </c>
      <c r="I30" s="82">
        <v>7</v>
      </c>
      <c r="J30" s="82">
        <v>9</v>
      </c>
      <c r="K30" s="49" t="s">
        <v>36</v>
      </c>
      <c r="L30" s="54"/>
      <c r="M30" s="54"/>
      <c r="N30" s="54"/>
      <c r="O30" s="54"/>
      <c r="P30" s="80">
        <v>4</v>
      </c>
      <c r="Q30" s="51">
        <f t="shared" si="0"/>
        <v>5.7</v>
      </c>
      <c r="R30" s="52" t="str">
        <f t="shared" si="3"/>
        <v>C</v>
      </c>
      <c r="S30" s="53" t="str">
        <f t="shared" si="1"/>
        <v>Trung bình</v>
      </c>
      <c r="T30" s="41" t="str">
        <f t="shared" si="4"/>
        <v/>
      </c>
      <c r="U30" s="41" t="s">
        <v>2218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1944</v>
      </c>
      <c r="D31" s="46" t="s">
        <v>126</v>
      </c>
      <c r="E31" s="47" t="s">
        <v>1181</v>
      </c>
      <c r="F31" s="48" t="s">
        <v>1540</v>
      </c>
      <c r="G31" s="45" t="s">
        <v>131</v>
      </c>
      <c r="H31" s="82">
        <v>8</v>
      </c>
      <c r="I31" s="82">
        <v>8</v>
      </c>
      <c r="J31" s="82">
        <v>9</v>
      </c>
      <c r="K31" s="49" t="s">
        <v>36</v>
      </c>
      <c r="L31" s="54"/>
      <c r="M31" s="54"/>
      <c r="N31" s="54"/>
      <c r="O31" s="54"/>
      <c r="P31" s="80">
        <v>1.5</v>
      </c>
      <c r="Q31" s="51">
        <f t="shared" si="0"/>
        <v>4.2</v>
      </c>
      <c r="R31" s="52" t="str">
        <f t="shared" si="3"/>
        <v>D</v>
      </c>
      <c r="S31" s="53" t="str">
        <f t="shared" si="1"/>
        <v>Trung bình yếu</v>
      </c>
      <c r="T31" s="41" t="str">
        <f t="shared" si="4"/>
        <v/>
      </c>
      <c r="U31" s="41" t="s">
        <v>2218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1945</v>
      </c>
      <c r="D32" s="46" t="s">
        <v>78</v>
      </c>
      <c r="E32" s="47" t="s">
        <v>1181</v>
      </c>
      <c r="F32" s="48" t="s">
        <v>1946</v>
      </c>
      <c r="G32" s="45" t="s">
        <v>63</v>
      </c>
      <c r="H32" s="82">
        <v>8</v>
      </c>
      <c r="I32" s="82">
        <v>5</v>
      </c>
      <c r="J32" s="82">
        <v>7</v>
      </c>
      <c r="K32" s="49" t="s">
        <v>36</v>
      </c>
      <c r="L32" s="54"/>
      <c r="M32" s="54"/>
      <c r="N32" s="54"/>
      <c r="O32" s="54"/>
      <c r="P32" s="80">
        <v>1.5</v>
      </c>
      <c r="Q32" s="51">
        <f t="shared" si="0"/>
        <v>3.4</v>
      </c>
      <c r="R32" s="52" t="str">
        <f t="shared" si="3"/>
        <v>F</v>
      </c>
      <c r="S32" s="53" t="str">
        <f t="shared" si="1"/>
        <v>Kém</v>
      </c>
      <c r="T32" s="41" t="str">
        <f t="shared" si="4"/>
        <v/>
      </c>
      <c r="U32" s="41" t="s">
        <v>2218</v>
      </c>
      <c r="V32" s="71"/>
      <c r="W32" s="4"/>
      <c r="X32" s="43" t="str">
        <f t="shared" si="2"/>
        <v>Học lại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1947</v>
      </c>
      <c r="D33" s="46" t="s">
        <v>292</v>
      </c>
      <c r="E33" s="47" t="s">
        <v>1183</v>
      </c>
      <c r="F33" s="48" t="s">
        <v>1597</v>
      </c>
      <c r="G33" s="45" t="s">
        <v>72</v>
      </c>
      <c r="H33" s="82">
        <v>10</v>
      </c>
      <c r="I33" s="82">
        <v>6</v>
      </c>
      <c r="J33" s="82">
        <v>6</v>
      </c>
      <c r="K33" s="49" t="s">
        <v>36</v>
      </c>
      <c r="L33" s="54"/>
      <c r="M33" s="54"/>
      <c r="N33" s="54"/>
      <c r="O33" s="54"/>
      <c r="P33" s="80">
        <v>4</v>
      </c>
      <c r="Q33" s="51">
        <f t="shared" si="0"/>
        <v>5.2</v>
      </c>
      <c r="R33" s="52" t="str">
        <f t="shared" si="3"/>
        <v>D+</v>
      </c>
      <c r="S33" s="53" t="str">
        <f t="shared" si="1"/>
        <v>Trung bình yếu</v>
      </c>
      <c r="T33" s="41" t="str">
        <f t="shared" si="4"/>
        <v/>
      </c>
      <c r="U33" s="41" t="s">
        <v>2218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1948</v>
      </c>
      <c r="D34" s="46" t="s">
        <v>523</v>
      </c>
      <c r="E34" s="47" t="s">
        <v>115</v>
      </c>
      <c r="F34" s="48" t="s">
        <v>1949</v>
      </c>
      <c r="G34" s="45" t="s">
        <v>185</v>
      </c>
      <c r="H34" s="82">
        <v>9</v>
      </c>
      <c r="I34" s="82">
        <v>7</v>
      </c>
      <c r="J34" s="82">
        <v>6</v>
      </c>
      <c r="K34" s="49" t="s">
        <v>36</v>
      </c>
      <c r="L34" s="54"/>
      <c r="M34" s="54"/>
      <c r="N34" s="54"/>
      <c r="O34" s="54"/>
      <c r="P34" s="80">
        <v>3</v>
      </c>
      <c r="Q34" s="51">
        <f t="shared" si="0"/>
        <v>4.7</v>
      </c>
      <c r="R34" s="52" t="str">
        <f t="shared" si="3"/>
        <v>D</v>
      </c>
      <c r="S34" s="53" t="str">
        <f t="shared" si="1"/>
        <v>Trung bình yếu</v>
      </c>
      <c r="T34" s="41" t="str">
        <f t="shared" si="4"/>
        <v/>
      </c>
      <c r="U34" s="41" t="s">
        <v>2218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1950</v>
      </c>
      <c r="D35" s="46" t="s">
        <v>1951</v>
      </c>
      <c r="E35" s="47" t="s">
        <v>115</v>
      </c>
      <c r="F35" s="48" t="s">
        <v>1952</v>
      </c>
      <c r="G35" s="45" t="s">
        <v>63</v>
      </c>
      <c r="H35" s="82">
        <v>10</v>
      </c>
      <c r="I35" s="82">
        <v>6</v>
      </c>
      <c r="J35" s="82">
        <v>8</v>
      </c>
      <c r="K35" s="49" t="s">
        <v>36</v>
      </c>
      <c r="L35" s="54"/>
      <c r="M35" s="54"/>
      <c r="N35" s="54"/>
      <c r="O35" s="54"/>
      <c r="P35" s="80">
        <v>4</v>
      </c>
      <c r="Q35" s="51">
        <f t="shared" si="0"/>
        <v>5.4</v>
      </c>
      <c r="R35" s="52" t="str">
        <f t="shared" si="3"/>
        <v>D+</v>
      </c>
      <c r="S35" s="53" t="str">
        <f t="shared" si="1"/>
        <v>Trung bình yếu</v>
      </c>
      <c r="T35" s="41" t="str">
        <f t="shared" si="4"/>
        <v/>
      </c>
      <c r="U35" s="41" t="s">
        <v>2218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1953</v>
      </c>
      <c r="D36" s="46" t="s">
        <v>1954</v>
      </c>
      <c r="E36" s="47" t="s">
        <v>122</v>
      </c>
      <c r="F36" s="48" t="s">
        <v>1955</v>
      </c>
      <c r="G36" s="45" t="s">
        <v>1956</v>
      </c>
      <c r="H36" s="82">
        <v>9</v>
      </c>
      <c r="I36" s="82">
        <v>6</v>
      </c>
      <c r="J36" s="82">
        <v>6</v>
      </c>
      <c r="K36" s="49" t="s">
        <v>36</v>
      </c>
      <c r="L36" s="54"/>
      <c r="M36" s="54"/>
      <c r="N36" s="54"/>
      <c r="O36" s="54"/>
      <c r="P36" s="80">
        <v>4</v>
      </c>
      <c r="Q36" s="51">
        <f t="shared" si="0"/>
        <v>5.0999999999999996</v>
      </c>
      <c r="R36" s="52" t="str">
        <f t="shared" si="3"/>
        <v>D+</v>
      </c>
      <c r="S36" s="53" t="str">
        <f t="shared" si="1"/>
        <v>Trung bình yếu</v>
      </c>
      <c r="T36" s="41" t="str">
        <f t="shared" si="4"/>
        <v/>
      </c>
      <c r="U36" s="41" t="s">
        <v>2218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1957</v>
      </c>
      <c r="D37" s="46" t="s">
        <v>78</v>
      </c>
      <c r="E37" s="47" t="s">
        <v>127</v>
      </c>
      <c r="F37" s="48" t="s">
        <v>534</v>
      </c>
      <c r="G37" s="45" t="s">
        <v>63</v>
      </c>
      <c r="H37" s="82">
        <v>7</v>
      </c>
      <c r="I37" s="82">
        <v>7</v>
      </c>
      <c r="J37" s="82">
        <v>7</v>
      </c>
      <c r="K37" s="49" t="s">
        <v>36</v>
      </c>
      <c r="L37" s="54"/>
      <c r="M37" s="54"/>
      <c r="N37" s="54"/>
      <c r="O37" s="54"/>
      <c r="P37" s="80">
        <v>1.5</v>
      </c>
      <c r="Q37" s="51">
        <f t="shared" si="0"/>
        <v>3.7</v>
      </c>
      <c r="R37" s="52" t="str">
        <f t="shared" si="3"/>
        <v>F</v>
      </c>
      <c r="S37" s="53" t="str">
        <f t="shared" si="1"/>
        <v>Kém</v>
      </c>
      <c r="T37" s="41" t="str">
        <f t="shared" si="4"/>
        <v/>
      </c>
      <c r="U37" s="41" t="s">
        <v>2218</v>
      </c>
      <c r="V37" s="71"/>
      <c r="W37" s="4"/>
      <c r="X37" s="43" t="str">
        <f t="shared" si="2"/>
        <v>Học lại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1958</v>
      </c>
      <c r="D38" s="46" t="s">
        <v>1959</v>
      </c>
      <c r="E38" s="47" t="s">
        <v>127</v>
      </c>
      <c r="F38" s="48" t="s">
        <v>1960</v>
      </c>
      <c r="G38" s="45" t="s">
        <v>99</v>
      </c>
      <c r="H38" s="82">
        <v>7</v>
      </c>
      <c r="I38" s="82">
        <v>6</v>
      </c>
      <c r="J38" s="82">
        <v>6</v>
      </c>
      <c r="K38" s="49" t="s">
        <v>36</v>
      </c>
      <c r="L38" s="54"/>
      <c r="M38" s="54"/>
      <c r="N38" s="54"/>
      <c r="O38" s="54"/>
      <c r="P38" s="80">
        <v>2</v>
      </c>
      <c r="Q38" s="51">
        <f t="shared" si="0"/>
        <v>3.7</v>
      </c>
      <c r="R38" s="52" t="str">
        <f t="shared" si="3"/>
        <v>F</v>
      </c>
      <c r="S38" s="53" t="str">
        <f t="shared" si="1"/>
        <v>Kém</v>
      </c>
      <c r="T38" s="41" t="str">
        <f t="shared" si="4"/>
        <v/>
      </c>
      <c r="U38" s="41" t="s">
        <v>2218</v>
      </c>
      <c r="V38" s="71"/>
      <c r="W38" s="4"/>
      <c r="X38" s="43" t="str">
        <f t="shared" si="2"/>
        <v>Học lại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1961</v>
      </c>
      <c r="D39" s="46" t="s">
        <v>336</v>
      </c>
      <c r="E39" s="47" t="s">
        <v>134</v>
      </c>
      <c r="F39" s="48" t="s">
        <v>1590</v>
      </c>
      <c r="G39" s="45" t="s">
        <v>86</v>
      </c>
      <c r="H39" s="82">
        <v>10</v>
      </c>
      <c r="I39" s="82">
        <v>7</v>
      </c>
      <c r="J39" s="82">
        <v>6</v>
      </c>
      <c r="K39" s="49" t="s">
        <v>36</v>
      </c>
      <c r="L39" s="54"/>
      <c r="M39" s="54"/>
      <c r="N39" s="54"/>
      <c r="O39" s="54"/>
      <c r="P39" s="80">
        <v>8</v>
      </c>
      <c r="Q39" s="51">
        <f t="shared" si="0"/>
        <v>7.8</v>
      </c>
      <c r="R39" s="52" t="str">
        <f t="shared" si="3"/>
        <v>B</v>
      </c>
      <c r="S39" s="53" t="str">
        <f t="shared" si="1"/>
        <v>Khá</v>
      </c>
      <c r="T39" s="41" t="str">
        <f t="shared" si="4"/>
        <v/>
      </c>
      <c r="U39" s="41" t="s">
        <v>2218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1962</v>
      </c>
      <c r="D40" s="46" t="s">
        <v>1318</v>
      </c>
      <c r="E40" s="47" t="s">
        <v>553</v>
      </c>
      <c r="F40" s="48" t="s">
        <v>1499</v>
      </c>
      <c r="G40" s="45" t="s">
        <v>107</v>
      </c>
      <c r="H40" s="82">
        <v>10</v>
      </c>
      <c r="I40" s="82">
        <v>8</v>
      </c>
      <c r="J40" s="82">
        <v>8</v>
      </c>
      <c r="K40" s="49" t="s">
        <v>36</v>
      </c>
      <c r="L40" s="54"/>
      <c r="M40" s="54"/>
      <c r="N40" s="54"/>
      <c r="O40" s="54"/>
      <c r="P40" s="80">
        <v>7</v>
      </c>
      <c r="Q40" s="51">
        <f t="shared" si="0"/>
        <v>7.6</v>
      </c>
      <c r="R40" s="52" t="str">
        <f t="shared" si="3"/>
        <v>B</v>
      </c>
      <c r="S40" s="53" t="str">
        <f t="shared" si="1"/>
        <v>Khá</v>
      </c>
      <c r="T40" s="41" t="str">
        <f t="shared" si="4"/>
        <v/>
      </c>
      <c r="U40" s="41" t="s">
        <v>2218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1963</v>
      </c>
      <c r="D41" s="46" t="s">
        <v>69</v>
      </c>
      <c r="E41" s="47" t="s">
        <v>145</v>
      </c>
      <c r="F41" s="48" t="s">
        <v>779</v>
      </c>
      <c r="G41" s="45" t="s">
        <v>136</v>
      </c>
      <c r="H41" s="82">
        <v>10</v>
      </c>
      <c r="I41" s="82">
        <v>6</v>
      </c>
      <c r="J41" s="82">
        <v>7</v>
      </c>
      <c r="K41" s="49" t="s">
        <v>36</v>
      </c>
      <c r="L41" s="54"/>
      <c r="M41" s="54"/>
      <c r="N41" s="54"/>
      <c r="O41" s="54"/>
      <c r="P41" s="80">
        <v>8.5</v>
      </c>
      <c r="Q41" s="51">
        <f t="shared" si="0"/>
        <v>8</v>
      </c>
      <c r="R41" s="52" t="str">
        <f t="shared" si="3"/>
        <v>B+</v>
      </c>
      <c r="S41" s="53" t="str">
        <f t="shared" si="1"/>
        <v>Khá</v>
      </c>
      <c r="T41" s="41" t="str">
        <f t="shared" si="4"/>
        <v/>
      </c>
      <c r="U41" s="41" t="s">
        <v>2218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1964</v>
      </c>
      <c r="D42" s="46" t="s">
        <v>78</v>
      </c>
      <c r="E42" s="47" t="s">
        <v>154</v>
      </c>
      <c r="F42" s="48" t="s">
        <v>1965</v>
      </c>
      <c r="G42" s="45" t="s">
        <v>63</v>
      </c>
      <c r="H42" s="82">
        <v>10</v>
      </c>
      <c r="I42" s="82">
        <v>6</v>
      </c>
      <c r="J42" s="82">
        <v>9</v>
      </c>
      <c r="K42" s="49" t="s">
        <v>36</v>
      </c>
      <c r="L42" s="54"/>
      <c r="M42" s="54"/>
      <c r="N42" s="54"/>
      <c r="O42" s="54"/>
      <c r="P42" s="80">
        <v>3</v>
      </c>
      <c r="Q42" s="51">
        <f t="shared" si="0"/>
        <v>4.9000000000000004</v>
      </c>
      <c r="R42" s="52" t="str">
        <f t="shared" si="3"/>
        <v>D</v>
      </c>
      <c r="S42" s="53" t="str">
        <f t="shared" si="1"/>
        <v>Trung bình yếu</v>
      </c>
      <c r="T42" s="41" t="str">
        <f t="shared" si="4"/>
        <v/>
      </c>
      <c r="U42" s="41" t="s">
        <v>2218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1966</v>
      </c>
      <c r="D43" s="46" t="s">
        <v>265</v>
      </c>
      <c r="E43" s="47" t="s">
        <v>564</v>
      </c>
      <c r="F43" s="48" t="s">
        <v>1967</v>
      </c>
      <c r="G43" s="45" t="s">
        <v>124</v>
      </c>
      <c r="H43" s="82">
        <v>10</v>
      </c>
      <c r="I43" s="82">
        <v>6</v>
      </c>
      <c r="J43" s="82">
        <v>6</v>
      </c>
      <c r="K43" s="49" t="s">
        <v>36</v>
      </c>
      <c r="L43" s="54"/>
      <c r="M43" s="54"/>
      <c r="N43" s="54"/>
      <c r="O43" s="54"/>
      <c r="P43" s="80">
        <v>4.5</v>
      </c>
      <c r="Q43" s="51">
        <f t="shared" si="0"/>
        <v>5.5</v>
      </c>
      <c r="R43" s="52" t="str">
        <f t="shared" si="3"/>
        <v>C</v>
      </c>
      <c r="S43" s="53" t="str">
        <f t="shared" si="1"/>
        <v>Trung bình</v>
      </c>
      <c r="T43" s="41" t="str">
        <f t="shared" si="4"/>
        <v/>
      </c>
      <c r="U43" s="41" t="s">
        <v>2218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1968</v>
      </c>
      <c r="D44" s="46" t="s">
        <v>1969</v>
      </c>
      <c r="E44" s="47" t="s">
        <v>161</v>
      </c>
      <c r="F44" s="48" t="s">
        <v>1970</v>
      </c>
      <c r="G44" s="45" t="s">
        <v>63</v>
      </c>
      <c r="H44" s="82">
        <v>9</v>
      </c>
      <c r="I44" s="82">
        <v>5</v>
      </c>
      <c r="J44" s="82">
        <v>8</v>
      </c>
      <c r="K44" s="49" t="s">
        <v>36</v>
      </c>
      <c r="L44" s="54"/>
      <c r="M44" s="54"/>
      <c r="N44" s="54"/>
      <c r="O44" s="54"/>
      <c r="P44" s="80">
        <v>2</v>
      </c>
      <c r="Q44" s="51">
        <f t="shared" si="0"/>
        <v>3.9</v>
      </c>
      <c r="R44" s="52" t="str">
        <f t="shared" si="3"/>
        <v>F</v>
      </c>
      <c r="S44" s="53" t="str">
        <f t="shared" si="1"/>
        <v>Kém</v>
      </c>
      <c r="T44" s="41" t="str">
        <f t="shared" si="4"/>
        <v/>
      </c>
      <c r="U44" s="41" t="s">
        <v>2218</v>
      </c>
      <c r="V44" s="71"/>
      <c r="W44" s="4"/>
      <c r="X44" s="43" t="str">
        <f t="shared" si="2"/>
        <v>Học lại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1971</v>
      </c>
      <c r="D45" s="46" t="s">
        <v>265</v>
      </c>
      <c r="E45" s="47" t="s">
        <v>174</v>
      </c>
      <c r="F45" s="48" t="s">
        <v>904</v>
      </c>
      <c r="G45" s="45" t="s">
        <v>330</v>
      </c>
      <c r="H45" s="82">
        <v>10</v>
      </c>
      <c r="I45" s="82">
        <v>8</v>
      </c>
      <c r="J45" s="82">
        <v>7</v>
      </c>
      <c r="K45" s="49" t="s">
        <v>36</v>
      </c>
      <c r="L45" s="54"/>
      <c r="M45" s="54"/>
      <c r="N45" s="54"/>
      <c r="O45" s="54"/>
      <c r="P45" s="80">
        <v>9</v>
      </c>
      <c r="Q45" s="51">
        <f t="shared" si="0"/>
        <v>8.6999999999999993</v>
      </c>
      <c r="R45" s="52" t="str">
        <f t="shared" si="3"/>
        <v>A</v>
      </c>
      <c r="S45" s="53" t="str">
        <f t="shared" si="1"/>
        <v>Giỏi</v>
      </c>
      <c r="T45" s="41" t="str">
        <f t="shared" si="4"/>
        <v/>
      </c>
      <c r="U45" s="41" t="s">
        <v>2218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1972</v>
      </c>
      <c r="D46" s="46" t="s">
        <v>1973</v>
      </c>
      <c r="E46" s="47" t="s">
        <v>582</v>
      </c>
      <c r="F46" s="48" t="s">
        <v>1974</v>
      </c>
      <c r="G46" s="45" t="s">
        <v>58</v>
      </c>
      <c r="H46" s="82">
        <v>10</v>
      </c>
      <c r="I46" s="82">
        <v>7</v>
      </c>
      <c r="J46" s="82">
        <v>6</v>
      </c>
      <c r="K46" s="49" t="s">
        <v>36</v>
      </c>
      <c r="L46" s="54"/>
      <c r="M46" s="54"/>
      <c r="N46" s="54"/>
      <c r="O46" s="54"/>
      <c r="P46" s="80">
        <v>4</v>
      </c>
      <c r="Q46" s="51">
        <f t="shared" si="0"/>
        <v>5.4</v>
      </c>
      <c r="R46" s="52" t="str">
        <f t="shared" si="3"/>
        <v>D+</v>
      </c>
      <c r="S46" s="53" t="str">
        <f t="shared" si="1"/>
        <v>Trung bình yếu</v>
      </c>
      <c r="T46" s="41" t="str">
        <f t="shared" si="4"/>
        <v/>
      </c>
      <c r="U46" s="41" t="s">
        <v>2218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1975</v>
      </c>
      <c r="D47" s="46" t="s">
        <v>662</v>
      </c>
      <c r="E47" s="47" t="s">
        <v>582</v>
      </c>
      <c r="F47" s="48" t="s">
        <v>1976</v>
      </c>
      <c r="G47" s="45" t="s">
        <v>63</v>
      </c>
      <c r="H47" s="82">
        <v>9</v>
      </c>
      <c r="I47" s="82">
        <v>6</v>
      </c>
      <c r="J47" s="82">
        <v>8</v>
      </c>
      <c r="K47" s="49" t="s">
        <v>36</v>
      </c>
      <c r="L47" s="54"/>
      <c r="M47" s="54"/>
      <c r="N47" s="54"/>
      <c r="O47" s="54"/>
      <c r="P47" s="80">
        <v>4</v>
      </c>
      <c r="Q47" s="51">
        <f t="shared" si="0"/>
        <v>5.3</v>
      </c>
      <c r="R47" s="52" t="str">
        <f t="shared" si="3"/>
        <v>D+</v>
      </c>
      <c r="S47" s="53" t="str">
        <f t="shared" si="1"/>
        <v>Trung bình yếu</v>
      </c>
      <c r="T47" s="41" t="str">
        <f t="shared" si="4"/>
        <v/>
      </c>
      <c r="U47" s="41" t="s">
        <v>2218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1977</v>
      </c>
      <c r="D48" s="46" t="s">
        <v>150</v>
      </c>
      <c r="E48" s="47" t="s">
        <v>751</v>
      </c>
      <c r="F48" s="48" t="s">
        <v>208</v>
      </c>
      <c r="G48" s="45" t="s">
        <v>510</v>
      </c>
      <c r="H48" s="82">
        <v>7</v>
      </c>
      <c r="I48" s="82">
        <v>6</v>
      </c>
      <c r="J48" s="82">
        <v>6</v>
      </c>
      <c r="K48" s="49" t="s">
        <v>36</v>
      </c>
      <c r="L48" s="54"/>
      <c r="M48" s="54"/>
      <c r="N48" s="54"/>
      <c r="O48" s="54"/>
      <c r="P48" s="80">
        <v>7</v>
      </c>
      <c r="Q48" s="51">
        <f t="shared" si="0"/>
        <v>6.7</v>
      </c>
      <c r="R48" s="52" t="str">
        <f t="shared" si="3"/>
        <v>C+</v>
      </c>
      <c r="S48" s="53" t="str">
        <f t="shared" si="1"/>
        <v>Trung bình</v>
      </c>
      <c r="T48" s="41" t="str">
        <f t="shared" si="4"/>
        <v/>
      </c>
      <c r="U48" s="41" t="s">
        <v>2218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1978</v>
      </c>
      <c r="D49" s="46" t="s">
        <v>242</v>
      </c>
      <c r="E49" s="47" t="s">
        <v>1979</v>
      </c>
      <c r="F49" s="48" t="s">
        <v>1520</v>
      </c>
      <c r="G49" s="45" t="s">
        <v>330</v>
      </c>
      <c r="H49" s="82">
        <v>10</v>
      </c>
      <c r="I49" s="82">
        <v>8</v>
      </c>
      <c r="J49" s="82">
        <v>6</v>
      </c>
      <c r="K49" s="49" t="s">
        <v>36</v>
      </c>
      <c r="L49" s="54"/>
      <c r="M49" s="54"/>
      <c r="N49" s="54"/>
      <c r="O49" s="54"/>
      <c r="P49" s="80">
        <v>4</v>
      </c>
      <c r="Q49" s="51">
        <f t="shared" si="0"/>
        <v>5.6</v>
      </c>
      <c r="R49" s="52" t="str">
        <f t="shared" si="3"/>
        <v>C</v>
      </c>
      <c r="S49" s="53" t="str">
        <f t="shared" si="1"/>
        <v>Trung bình</v>
      </c>
      <c r="T49" s="41" t="str">
        <f t="shared" si="4"/>
        <v/>
      </c>
      <c r="U49" s="41" t="s">
        <v>2218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1980</v>
      </c>
      <c r="D50" s="46" t="s">
        <v>1981</v>
      </c>
      <c r="E50" s="47" t="s">
        <v>410</v>
      </c>
      <c r="F50" s="48" t="s">
        <v>1982</v>
      </c>
      <c r="G50" s="45" t="s">
        <v>1983</v>
      </c>
      <c r="H50" s="82">
        <v>5</v>
      </c>
      <c r="I50" s="82">
        <v>5</v>
      </c>
      <c r="J50" s="82">
        <v>5</v>
      </c>
      <c r="K50" s="49" t="s">
        <v>36</v>
      </c>
      <c r="L50" s="54"/>
      <c r="M50" s="54"/>
      <c r="N50" s="54"/>
      <c r="O50" s="54"/>
      <c r="P50" s="80">
        <v>5</v>
      </c>
      <c r="Q50" s="51">
        <f t="shared" si="0"/>
        <v>5</v>
      </c>
      <c r="R50" s="52" t="str">
        <f t="shared" si="3"/>
        <v>D+</v>
      </c>
      <c r="S50" s="53" t="str">
        <f t="shared" si="1"/>
        <v>Trung bình yếu</v>
      </c>
      <c r="T50" s="41" t="str">
        <f t="shared" si="4"/>
        <v/>
      </c>
      <c r="U50" s="41" t="s">
        <v>2218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1984</v>
      </c>
      <c r="D51" s="46" t="s">
        <v>126</v>
      </c>
      <c r="E51" s="47" t="s">
        <v>410</v>
      </c>
      <c r="F51" s="48" t="s">
        <v>1985</v>
      </c>
      <c r="G51" s="45" t="s">
        <v>63</v>
      </c>
      <c r="H51" s="82">
        <v>9</v>
      </c>
      <c r="I51" s="82">
        <v>6</v>
      </c>
      <c r="J51" s="82">
        <v>9</v>
      </c>
      <c r="K51" s="49" t="s">
        <v>36</v>
      </c>
      <c r="L51" s="54"/>
      <c r="M51" s="54"/>
      <c r="N51" s="54"/>
      <c r="O51" s="54"/>
      <c r="P51" s="80">
        <v>4</v>
      </c>
      <c r="Q51" s="51">
        <f t="shared" si="0"/>
        <v>5.4</v>
      </c>
      <c r="R51" s="52" t="str">
        <f t="shared" si="3"/>
        <v>D+</v>
      </c>
      <c r="S51" s="53" t="str">
        <f t="shared" si="1"/>
        <v>Trung bình yếu</v>
      </c>
      <c r="T51" s="41" t="str">
        <f t="shared" si="4"/>
        <v/>
      </c>
      <c r="U51" s="41" t="s">
        <v>2218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1986</v>
      </c>
      <c r="D52" s="46" t="s">
        <v>1987</v>
      </c>
      <c r="E52" s="47" t="s">
        <v>410</v>
      </c>
      <c r="F52" s="48" t="s">
        <v>1988</v>
      </c>
      <c r="G52" s="45" t="s">
        <v>124</v>
      </c>
      <c r="H52" s="82">
        <v>7</v>
      </c>
      <c r="I52" s="82">
        <v>7</v>
      </c>
      <c r="J52" s="82">
        <v>5</v>
      </c>
      <c r="K52" s="49" t="s">
        <v>36</v>
      </c>
      <c r="L52" s="54"/>
      <c r="M52" s="54"/>
      <c r="N52" s="54"/>
      <c r="O52" s="54"/>
      <c r="P52" s="80">
        <v>6</v>
      </c>
      <c r="Q52" s="51">
        <f t="shared" si="0"/>
        <v>6.2</v>
      </c>
      <c r="R52" s="52" t="str">
        <f t="shared" si="3"/>
        <v>C</v>
      </c>
      <c r="S52" s="53" t="str">
        <f t="shared" si="1"/>
        <v>Trung bình</v>
      </c>
      <c r="T52" s="41" t="str">
        <f t="shared" si="4"/>
        <v/>
      </c>
      <c r="U52" s="41" t="s">
        <v>2218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1989</v>
      </c>
      <c r="D53" s="46" t="s">
        <v>150</v>
      </c>
      <c r="E53" s="47" t="s">
        <v>181</v>
      </c>
      <c r="F53" s="48" t="s">
        <v>1990</v>
      </c>
      <c r="G53" s="45" t="s">
        <v>86</v>
      </c>
      <c r="H53" s="82">
        <v>4</v>
      </c>
      <c r="I53" s="82">
        <v>4</v>
      </c>
      <c r="J53" s="82">
        <v>6</v>
      </c>
      <c r="K53" s="49" t="s">
        <v>36</v>
      </c>
      <c r="L53" s="54"/>
      <c r="M53" s="54"/>
      <c r="N53" s="54"/>
      <c r="O53" s="54"/>
      <c r="P53" s="80">
        <v>0</v>
      </c>
      <c r="Q53" s="51">
        <f t="shared" si="0"/>
        <v>1.8</v>
      </c>
      <c r="R53" s="52" t="str">
        <f t="shared" si="3"/>
        <v>F</v>
      </c>
      <c r="S53" s="53" t="str">
        <f t="shared" si="1"/>
        <v>Kém</v>
      </c>
      <c r="T53" s="41" t="s">
        <v>2222</v>
      </c>
      <c r="U53" s="41" t="s">
        <v>2218</v>
      </c>
      <c r="V53" s="71"/>
      <c r="W53" s="4"/>
      <c r="X53" s="43" t="str">
        <f t="shared" si="2"/>
        <v>Học lại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1991</v>
      </c>
      <c r="D54" s="46" t="s">
        <v>1992</v>
      </c>
      <c r="E54" s="47" t="s">
        <v>181</v>
      </c>
      <c r="F54" s="48" t="s">
        <v>155</v>
      </c>
      <c r="G54" s="45" t="s">
        <v>330</v>
      </c>
      <c r="H54" s="82">
        <v>7</v>
      </c>
      <c r="I54" s="82">
        <v>5</v>
      </c>
      <c r="J54" s="82">
        <v>8</v>
      </c>
      <c r="K54" s="49" t="s">
        <v>36</v>
      </c>
      <c r="L54" s="54"/>
      <c r="M54" s="54"/>
      <c r="N54" s="54"/>
      <c r="O54" s="54"/>
      <c r="P54" s="80">
        <v>5</v>
      </c>
      <c r="Q54" s="51">
        <f t="shared" si="0"/>
        <v>5.5</v>
      </c>
      <c r="R54" s="52" t="str">
        <f t="shared" si="3"/>
        <v>C</v>
      </c>
      <c r="S54" s="53" t="str">
        <f t="shared" si="1"/>
        <v>Trung bình</v>
      </c>
      <c r="T54" s="41" t="str">
        <f t="shared" si="4"/>
        <v/>
      </c>
      <c r="U54" s="41" t="s">
        <v>2218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1993</v>
      </c>
      <c r="D55" s="46" t="s">
        <v>1994</v>
      </c>
      <c r="E55" s="47" t="s">
        <v>184</v>
      </c>
      <c r="F55" s="48" t="s">
        <v>1269</v>
      </c>
      <c r="G55" s="45" t="s">
        <v>330</v>
      </c>
      <c r="H55" s="82">
        <v>9</v>
      </c>
      <c r="I55" s="82">
        <v>6</v>
      </c>
      <c r="J55" s="82">
        <v>8</v>
      </c>
      <c r="K55" s="49" t="s">
        <v>36</v>
      </c>
      <c r="L55" s="54"/>
      <c r="M55" s="54"/>
      <c r="N55" s="54"/>
      <c r="O55" s="54"/>
      <c r="P55" s="80">
        <v>4</v>
      </c>
      <c r="Q55" s="51">
        <f t="shared" si="0"/>
        <v>5.3</v>
      </c>
      <c r="R55" s="52" t="str">
        <f t="shared" si="3"/>
        <v>D+</v>
      </c>
      <c r="S55" s="53" t="str">
        <f t="shared" si="1"/>
        <v>Trung bình yếu</v>
      </c>
      <c r="T55" s="41" t="str">
        <f t="shared" si="4"/>
        <v/>
      </c>
      <c r="U55" s="41" t="s">
        <v>2218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1995</v>
      </c>
      <c r="D56" s="46" t="s">
        <v>261</v>
      </c>
      <c r="E56" s="47" t="s">
        <v>213</v>
      </c>
      <c r="F56" s="48" t="s">
        <v>1996</v>
      </c>
      <c r="G56" s="45" t="s">
        <v>313</v>
      </c>
      <c r="H56" s="82">
        <v>10</v>
      </c>
      <c r="I56" s="82">
        <v>6</v>
      </c>
      <c r="J56" s="82">
        <v>9</v>
      </c>
      <c r="K56" s="49" t="s">
        <v>36</v>
      </c>
      <c r="L56" s="54"/>
      <c r="M56" s="54"/>
      <c r="N56" s="54"/>
      <c r="O56" s="54"/>
      <c r="P56" s="80">
        <v>5</v>
      </c>
      <c r="Q56" s="51">
        <f t="shared" si="0"/>
        <v>6.1</v>
      </c>
      <c r="R56" s="52" t="str">
        <f t="shared" si="3"/>
        <v>C</v>
      </c>
      <c r="S56" s="53" t="str">
        <f t="shared" si="1"/>
        <v>Trung bình</v>
      </c>
      <c r="T56" s="41" t="str">
        <f t="shared" si="4"/>
        <v/>
      </c>
      <c r="U56" s="41" t="s">
        <v>2218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1997</v>
      </c>
      <c r="D57" s="46" t="s">
        <v>1998</v>
      </c>
      <c r="E57" s="47" t="s">
        <v>436</v>
      </c>
      <c r="F57" s="48" t="s">
        <v>1220</v>
      </c>
      <c r="G57" s="45" t="s">
        <v>330</v>
      </c>
      <c r="H57" s="82">
        <v>9</v>
      </c>
      <c r="I57" s="82">
        <v>7</v>
      </c>
      <c r="J57" s="82">
        <v>8</v>
      </c>
      <c r="K57" s="49" t="s">
        <v>36</v>
      </c>
      <c r="L57" s="54"/>
      <c r="M57" s="54"/>
      <c r="N57" s="54"/>
      <c r="O57" s="54"/>
      <c r="P57" s="80">
        <v>7</v>
      </c>
      <c r="Q57" s="51">
        <f t="shared" si="0"/>
        <v>7.3</v>
      </c>
      <c r="R57" s="52" t="str">
        <f t="shared" si="3"/>
        <v>B</v>
      </c>
      <c r="S57" s="53" t="str">
        <f t="shared" si="1"/>
        <v>Khá</v>
      </c>
      <c r="T57" s="41" t="str">
        <f t="shared" si="4"/>
        <v/>
      </c>
      <c r="U57" s="41" t="s">
        <v>2218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1999</v>
      </c>
      <c r="D58" s="46" t="s">
        <v>150</v>
      </c>
      <c r="E58" s="47" t="s">
        <v>1384</v>
      </c>
      <c r="F58" s="48" t="s">
        <v>897</v>
      </c>
      <c r="G58" s="45" t="s">
        <v>313</v>
      </c>
      <c r="H58" s="82">
        <v>2</v>
      </c>
      <c r="I58" s="82">
        <v>4</v>
      </c>
      <c r="J58" s="82">
        <v>6</v>
      </c>
      <c r="K58" s="49" t="s">
        <v>36</v>
      </c>
      <c r="L58" s="54"/>
      <c r="M58" s="54"/>
      <c r="N58" s="54"/>
      <c r="O58" s="54"/>
      <c r="P58" s="80">
        <v>4</v>
      </c>
      <c r="Q58" s="51">
        <f t="shared" si="0"/>
        <v>4</v>
      </c>
      <c r="R58" s="52" t="str">
        <f t="shared" si="3"/>
        <v>D</v>
      </c>
      <c r="S58" s="53" t="str">
        <f t="shared" si="1"/>
        <v>Trung bình yếu</v>
      </c>
      <c r="T58" s="41" t="str">
        <f t="shared" si="4"/>
        <v/>
      </c>
      <c r="U58" s="41" t="s">
        <v>2218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2000</v>
      </c>
      <c r="D59" s="46" t="s">
        <v>109</v>
      </c>
      <c r="E59" s="47" t="s">
        <v>232</v>
      </c>
      <c r="F59" s="48" t="s">
        <v>366</v>
      </c>
      <c r="G59" s="45" t="s">
        <v>63</v>
      </c>
      <c r="H59" s="82">
        <v>10</v>
      </c>
      <c r="I59" s="82">
        <v>6</v>
      </c>
      <c r="J59" s="82">
        <v>7</v>
      </c>
      <c r="K59" s="49" t="s">
        <v>36</v>
      </c>
      <c r="L59" s="54"/>
      <c r="M59" s="54"/>
      <c r="N59" s="54"/>
      <c r="O59" s="54"/>
      <c r="P59" s="80">
        <v>1.5</v>
      </c>
      <c r="Q59" s="51">
        <f t="shared" si="0"/>
        <v>3.8</v>
      </c>
      <c r="R59" s="52" t="str">
        <f t="shared" si="3"/>
        <v>F</v>
      </c>
      <c r="S59" s="53" t="str">
        <f t="shared" si="1"/>
        <v>Kém</v>
      </c>
      <c r="T59" s="41" t="str">
        <f t="shared" si="4"/>
        <v/>
      </c>
      <c r="U59" s="41" t="s">
        <v>2218</v>
      </c>
      <c r="V59" s="71"/>
      <c r="W59" s="4"/>
      <c r="X59" s="43" t="str">
        <f t="shared" si="2"/>
        <v>Học lại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2001</v>
      </c>
      <c r="D60" s="46" t="s">
        <v>298</v>
      </c>
      <c r="E60" s="47" t="s">
        <v>232</v>
      </c>
      <c r="F60" s="48" t="s">
        <v>1022</v>
      </c>
      <c r="G60" s="45" t="s">
        <v>330</v>
      </c>
      <c r="H60" s="82">
        <v>10</v>
      </c>
      <c r="I60" s="82">
        <v>5</v>
      </c>
      <c r="J60" s="82">
        <v>8</v>
      </c>
      <c r="K60" s="49" t="s">
        <v>36</v>
      </c>
      <c r="L60" s="54"/>
      <c r="M60" s="54"/>
      <c r="N60" s="54"/>
      <c r="O60" s="54"/>
      <c r="P60" s="80">
        <v>6</v>
      </c>
      <c r="Q60" s="51">
        <f t="shared" si="0"/>
        <v>6.4</v>
      </c>
      <c r="R60" s="52" t="str">
        <f t="shared" si="3"/>
        <v>C</v>
      </c>
      <c r="S60" s="53" t="str">
        <f t="shared" si="1"/>
        <v>Trung bình</v>
      </c>
      <c r="T60" s="41" t="str">
        <f t="shared" si="4"/>
        <v/>
      </c>
      <c r="U60" s="41" t="s">
        <v>2218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2002</v>
      </c>
      <c r="D61" s="46" t="s">
        <v>1362</v>
      </c>
      <c r="E61" s="47" t="s">
        <v>2003</v>
      </c>
      <c r="F61" s="48" t="s">
        <v>2004</v>
      </c>
      <c r="G61" s="45" t="s">
        <v>63</v>
      </c>
      <c r="H61" s="82">
        <v>6</v>
      </c>
      <c r="I61" s="82">
        <v>5</v>
      </c>
      <c r="J61" s="82">
        <v>9</v>
      </c>
      <c r="K61" s="49" t="s">
        <v>36</v>
      </c>
      <c r="L61" s="54"/>
      <c r="M61" s="54"/>
      <c r="N61" s="54"/>
      <c r="O61" s="54"/>
      <c r="P61" s="80">
        <v>3</v>
      </c>
      <c r="Q61" s="51">
        <f t="shared" si="0"/>
        <v>4.3</v>
      </c>
      <c r="R61" s="52" t="str">
        <f t="shared" si="3"/>
        <v>D</v>
      </c>
      <c r="S61" s="53" t="str">
        <f t="shared" si="1"/>
        <v>Trung bình yếu</v>
      </c>
      <c r="T61" s="41" t="str">
        <f t="shared" si="4"/>
        <v/>
      </c>
      <c r="U61" s="41" t="s">
        <v>2218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2005</v>
      </c>
      <c r="D62" s="46" t="s">
        <v>320</v>
      </c>
      <c r="E62" s="47" t="s">
        <v>2006</v>
      </c>
      <c r="F62" s="48" t="s">
        <v>1792</v>
      </c>
      <c r="G62" s="45" t="s">
        <v>107</v>
      </c>
      <c r="H62" s="82">
        <v>9</v>
      </c>
      <c r="I62" s="82">
        <v>6</v>
      </c>
      <c r="J62" s="82">
        <v>6</v>
      </c>
      <c r="K62" s="49" t="s">
        <v>36</v>
      </c>
      <c r="L62" s="54"/>
      <c r="M62" s="54"/>
      <c r="N62" s="54"/>
      <c r="O62" s="54"/>
      <c r="P62" s="80">
        <v>4</v>
      </c>
      <c r="Q62" s="51">
        <f t="shared" si="0"/>
        <v>5.0999999999999996</v>
      </c>
      <c r="R62" s="52" t="str">
        <f t="shared" si="3"/>
        <v>D+</v>
      </c>
      <c r="S62" s="53" t="str">
        <f t="shared" si="1"/>
        <v>Trung bình yếu</v>
      </c>
      <c r="T62" s="41" t="str">
        <f t="shared" si="4"/>
        <v/>
      </c>
      <c r="U62" s="41" t="s">
        <v>2218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2007</v>
      </c>
      <c r="D63" s="46" t="s">
        <v>1021</v>
      </c>
      <c r="E63" s="47" t="s">
        <v>667</v>
      </c>
      <c r="F63" s="48" t="s">
        <v>527</v>
      </c>
      <c r="G63" s="45" t="s">
        <v>136</v>
      </c>
      <c r="H63" s="82">
        <v>7</v>
      </c>
      <c r="I63" s="82">
        <v>6</v>
      </c>
      <c r="J63" s="82">
        <v>6</v>
      </c>
      <c r="K63" s="49" t="s">
        <v>36</v>
      </c>
      <c r="L63" s="54"/>
      <c r="M63" s="54"/>
      <c r="N63" s="54"/>
      <c r="O63" s="54"/>
      <c r="P63" s="80">
        <v>0</v>
      </c>
      <c r="Q63" s="51">
        <f t="shared" si="0"/>
        <v>2.5</v>
      </c>
      <c r="R63" s="52" t="str">
        <f t="shared" si="3"/>
        <v>F</v>
      </c>
      <c r="S63" s="53" t="str">
        <f t="shared" si="1"/>
        <v>Kém</v>
      </c>
      <c r="T63" s="41" t="s">
        <v>2222</v>
      </c>
      <c r="U63" s="41" t="s">
        <v>2218</v>
      </c>
      <c r="V63" s="71"/>
      <c r="W63" s="4"/>
      <c r="X63" s="43" t="str">
        <f t="shared" si="2"/>
        <v>Học lại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2008</v>
      </c>
      <c r="D64" s="46" t="s">
        <v>811</v>
      </c>
      <c r="E64" s="47" t="s">
        <v>985</v>
      </c>
      <c r="F64" s="48" t="s">
        <v>85</v>
      </c>
      <c r="G64" s="45" t="s">
        <v>131</v>
      </c>
      <c r="H64" s="82">
        <v>9</v>
      </c>
      <c r="I64" s="82">
        <v>6</v>
      </c>
      <c r="J64" s="82">
        <v>7</v>
      </c>
      <c r="K64" s="49" t="s">
        <v>36</v>
      </c>
      <c r="L64" s="54"/>
      <c r="M64" s="54"/>
      <c r="N64" s="54"/>
      <c r="O64" s="54"/>
      <c r="P64" s="80">
        <v>7.5</v>
      </c>
      <c r="Q64" s="51">
        <f t="shared" si="0"/>
        <v>7.3</v>
      </c>
      <c r="R64" s="52" t="str">
        <f t="shared" si="3"/>
        <v>B</v>
      </c>
      <c r="S64" s="53" t="str">
        <f t="shared" si="1"/>
        <v>Khá</v>
      </c>
      <c r="T64" s="41" t="str">
        <f t="shared" si="4"/>
        <v/>
      </c>
      <c r="U64" s="41" t="s">
        <v>2218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 x14ac:dyDescent="0.25">
      <c r="B65" s="44">
        <v>57</v>
      </c>
      <c r="C65" s="45" t="s">
        <v>2009</v>
      </c>
      <c r="D65" s="46" t="s">
        <v>2010</v>
      </c>
      <c r="E65" s="47" t="s">
        <v>985</v>
      </c>
      <c r="F65" s="48" t="s">
        <v>236</v>
      </c>
      <c r="G65" s="45" t="s">
        <v>185</v>
      </c>
      <c r="H65" s="82">
        <v>6</v>
      </c>
      <c r="I65" s="82">
        <v>5</v>
      </c>
      <c r="J65" s="82">
        <v>6</v>
      </c>
      <c r="K65" s="49" t="s">
        <v>36</v>
      </c>
      <c r="L65" s="54"/>
      <c r="M65" s="54"/>
      <c r="N65" s="54"/>
      <c r="O65" s="54"/>
      <c r="P65" s="80">
        <v>3</v>
      </c>
      <c r="Q65" s="51">
        <f t="shared" si="0"/>
        <v>4</v>
      </c>
      <c r="R65" s="52" t="str">
        <f t="shared" si="3"/>
        <v>D</v>
      </c>
      <c r="S65" s="53" t="str">
        <f t="shared" si="1"/>
        <v>Trung bình yếu</v>
      </c>
      <c r="T65" s="41" t="str">
        <f t="shared" si="4"/>
        <v/>
      </c>
      <c r="U65" s="41" t="s">
        <v>2218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 x14ac:dyDescent="0.25">
      <c r="B66" s="44">
        <v>58</v>
      </c>
      <c r="C66" s="45" t="s">
        <v>2011</v>
      </c>
      <c r="D66" s="46" t="s">
        <v>2012</v>
      </c>
      <c r="E66" s="47" t="s">
        <v>985</v>
      </c>
      <c r="F66" s="48" t="s">
        <v>1128</v>
      </c>
      <c r="G66" s="45" t="s">
        <v>90</v>
      </c>
      <c r="H66" s="82">
        <v>7</v>
      </c>
      <c r="I66" s="82">
        <v>7</v>
      </c>
      <c r="J66" s="82">
        <v>7</v>
      </c>
      <c r="K66" s="49" t="s">
        <v>36</v>
      </c>
      <c r="L66" s="54"/>
      <c r="M66" s="54"/>
      <c r="N66" s="54"/>
      <c r="O66" s="54"/>
      <c r="P66" s="80">
        <v>0</v>
      </c>
      <c r="Q66" s="51">
        <f t="shared" si="0"/>
        <v>2.8</v>
      </c>
      <c r="R66" s="52" t="str">
        <f t="shared" si="3"/>
        <v>F</v>
      </c>
      <c r="S66" s="53" t="str">
        <f t="shared" si="1"/>
        <v>Kém</v>
      </c>
      <c r="T66" s="41" t="s">
        <v>2222</v>
      </c>
      <c r="U66" s="41" t="s">
        <v>2218</v>
      </c>
      <c r="V66" s="71"/>
      <c r="W66" s="4"/>
      <c r="X66" s="43" t="str">
        <f t="shared" si="2"/>
        <v>Học lại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 x14ac:dyDescent="0.25">
      <c r="B67" s="44">
        <v>59</v>
      </c>
      <c r="C67" s="45" t="s">
        <v>2013</v>
      </c>
      <c r="D67" s="46" t="s">
        <v>826</v>
      </c>
      <c r="E67" s="47" t="s">
        <v>2014</v>
      </c>
      <c r="F67" s="48" t="s">
        <v>1499</v>
      </c>
      <c r="G67" s="45" t="s">
        <v>330</v>
      </c>
      <c r="H67" s="82">
        <v>10</v>
      </c>
      <c r="I67" s="82">
        <v>7</v>
      </c>
      <c r="J67" s="82">
        <v>9</v>
      </c>
      <c r="K67" s="49" t="s">
        <v>36</v>
      </c>
      <c r="L67" s="54"/>
      <c r="M67" s="54"/>
      <c r="N67" s="54"/>
      <c r="O67" s="54"/>
      <c r="P67" s="80">
        <v>3</v>
      </c>
      <c r="Q67" s="51">
        <f t="shared" si="0"/>
        <v>5.0999999999999996</v>
      </c>
      <c r="R67" s="52" t="str">
        <f t="shared" si="3"/>
        <v>D+</v>
      </c>
      <c r="S67" s="53" t="str">
        <f t="shared" si="1"/>
        <v>Trung bình yếu</v>
      </c>
      <c r="T67" s="41" t="str">
        <f t="shared" si="4"/>
        <v/>
      </c>
      <c r="U67" s="41" t="s">
        <v>2218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 x14ac:dyDescent="0.25">
      <c r="B68" s="44">
        <v>60</v>
      </c>
      <c r="C68" s="45" t="s">
        <v>2015</v>
      </c>
      <c r="D68" s="46" t="s">
        <v>416</v>
      </c>
      <c r="E68" s="47" t="s">
        <v>841</v>
      </c>
      <c r="F68" s="48" t="s">
        <v>2016</v>
      </c>
      <c r="G68" s="45" t="s">
        <v>63</v>
      </c>
      <c r="H68" s="82">
        <v>10</v>
      </c>
      <c r="I68" s="82">
        <v>6</v>
      </c>
      <c r="J68" s="82">
        <v>8</v>
      </c>
      <c r="K68" s="49" t="s">
        <v>36</v>
      </c>
      <c r="L68" s="54"/>
      <c r="M68" s="54"/>
      <c r="N68" s="54"/>
      <c r="O68" s="54"/>
      <c r="P68" s="80">
        <v>3</v>
      </c>
      <c r="Q68" s="51">
        <f t="shared" si="0"/>
        <v>4.8</v>
      </c>
      <c r="R68" s="52" t="str">
        <f t="shared" si="3"/>
        <v>D</v>
      </c>
      <c r="S68" s="53" t="str">
        <f t="shared" si="1"/>
        <v>Trung bình yếu</v>
      </c>
      <c r="T68" s="41" t="str">
        <f t="shared" si="4"/>
        <v/>
      </c>
      <c r="U68" s="41" t="s">
        <v>2218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 x14ac:dyDescent="0.25">
      <c r="B69" s="44">
        <v>61</v>
      </c>
      <c r="C69" s="45" t="s">
        <v>2017</v>
      </c>
      <c r="D69" s="46" t="s">
        <v>2018</v>
      </c>
      <c r="E69" s="47" t="s">
        <v>2019</v>
      </c>
      <c r="F69" s="48" t="s">
        <v>2020</v>
      </c>
      <c r="G69" s="45" t="s">
        <v>72</v>
      </c>
      <c r="H69" s="82">
        <v>9</v>
      </c>
      <c r="I69" s="82">
        <v>9</v>
      </c>
      <c r="J69" s="82">
        <v>9</v>
      </c>
      <c r="K69" s="49" t="s">
        <v>36</v>
      </c>
      <c r="L69" s="54"/>
      <c r="M69" s="54"/>
      <c r="N69" s="54"/>
      <c r="O69" s="54"/>
      <c r="P69" s="80">
        <v>8.5</v>
      </c>
      <c r="Q69" s="51">
        <f t="shared" si="0"/>
        <v>8.6999999999999993</v>
      </c>
      <c r="R69" s="52" t="str">
        <f t="shared" si="3"/>
        <v>A</v>
      </c>
      <c r="S69" s="53" t="str">
        <f t="shared" si="1"/>
        <v>Giỏi</v>
      </c>
      <c r="T69" s="41" t="str">
        <f t="shared" si="4"/>
        <v/>
      </c>
      <c r="U69" s="41" t="s">
        <v>2218</v>
      </c>
      <c r="V69" s="71"/>
      <c r="W69" s="4"/>
      <c r="X69" s="43" t="str">
        <f t="shared" si="2"/>
        <v>Đạt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 x14ac:dyDescent="0.25">
      <c r="B70" s="44">
        <v>62</v>
      </c>
      <c r="C70" s="45" t="s">
        <v>2021</v>
      </c>
      <c r="D70" s="46" t="s">
        <v>78</v>
      </c>
      <c r="E70" s="47" t="s">
        <v>2022</v>
      </c>
      <c r="F70" s="48" t="s">
        <v>1052</v>
      </c>
      <c r="G70" s="45" t="s">
        <v>53</v>
      </c>
      <c r="H70" s="82">
        <v>10</v>
      </c>
      <c r="I70" s="82">
        <v>7</v>
      </c>
      <c r="J70" s="82">
        <v>9</v>
      </c>
      <c r="K70" s="49" t="s">
        <v>36</v>
      </c>
      <c r="L70" s="54"/>
      <c r="M70" s="54"/>
      <c r="N70" s="54"/>
      <c r="O70" s="54"/>
      <c r="P70" s="80">
        <v>4</v>
      </c>
      <c r="Q70" s="51">
        <f t="shared" si="0"/>
        <v>5.7</v>
      </c>
      <c r="R70" s="52" t="str">
        <f t="shared" si="3"/>
        <v>C</v>
      </c>
      <c r="S70" s="53" t="str">
        <f t="shared" si="1"/>
        <v>Trung bình</v>
      </c>
      <c r="T70" s="41" t="str">
        <f t="shared" si="4"/>
        <v/>
      </c>
      <c r="U70" s="41" t="s">
        <v>2218</v>
      </c>
      <c r="V70" s="71"/>
      <c r="W70" s="4"/>
      <c r="X70" s="43" t="str">
        <f t="shared" si="2"/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18.75" customHeight="1" x14ac:dyDescent="0.25">
      <c r="B71" s="44">
        <v>63</v>
      </c>
      <c r="C71" s="45" t="s">
        <v>2023</v>
      </c>
      <c r="D71" s="46" t="s">
        <v>2024</v>
      </c>
      <c r="E71" s="47" t="s">
        <v>992</v>
      </c>
      <c r="F71" s="48" t="s">
        <v>934</v>
      </c>
      <c r="G71" s="45" t="s">
        <v>124</v>
      </c>
      <c r="H71" s="82">
        <v>6</v>
      </c>
      <c r="I71" s="82">
        <v>6</v>
      </c>
      <c r="J71" s="82">
        <v>7</v>
      </c>
      <c r="K71" s="49" t="s">
        <v>36</v>
      </c>
      <c r="L71" s="54"/>
      <c r="M71" s="54"/>
      <c r="N71" s="54"/>
      <c r="O71" s="54"/>
      <c r="P71" s="80">
        <v>0</v>
      </c>
      <c r="Q71" s="51">
        <f t="shared" si="0"/>
        <v>2.5</v>
      </c>
      <c r="R71" s="52" t="str">
        <f t="shared" si="3"/>
        <v>F</v>
      </c>
      <c r="S71" s="53" t="str">
        <f t="shared" si="1"/>
        <v>Kém</v>
      </c>
      <c r="T71" s="41" t="str">
        <f t="shared" si="4"/>
        <v/>
      </c>
      <c r="U71" s="41" t="s">
        <v>2218</v>
      </c>
      <c r="V71" s="71"/>
      <c r="W71" s="4"/>
      <c r="X71" s="43" t="str">
        <f t="shared" si="2"/>
        <v>Học lại</v>
      </c>
      <c r="Y71" s="4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61"/>
    </row>
    <row r="72" spans="1:40" ht="7.5" customHeight="1" x14ac:dyDescent="0.25">
      <c r="A72" s="61"/>
      <c r="B72" s="62"/>
      <c r="C72" s="63"/>
      <c r="D72" s="63"/>
      <c r="E72" s="64"/>
      <c r="F72" s="64"/>
      <c r="G72" s="64"/>
      <c r="H72" s="65"/>
      <c r="I72" s="66"/>
      <c r="J72" s="66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4"/>
    </row>
    <row r="73" spans="1:40" ht="16.5" x14ac:dyDescent="0.25">
      <c r="A73" s="61"/>
      <c r="B73" s="125" t="s">
        <v>37</v>
      </c>
      <c r="C73" s="125"/>
      <c r="D73" s="63"/>
      <c r="E73" s="64"/>
      <c r="F73" s="64"/>
      <c r="G73" s="64"/>
      <c r="H73" s="65"/>
      <c r="I73" s="66"/>
      <c r="J73" s="66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4"/>
    </row>
    <row r="74" spans="1:40" ht="16.5" customHeight="1" x14ac:dyDescent="0.25">
      <c r="A74" s="61"/>
      <c r="B74" s="68" t="s">
        <v>38</v>
      </c>
      <c r="C74" s="68"/>
      <c r="D74" s="69">
        <f>+$AA$7</f>
        <v>63</v>
      </c>
      <c r="E74" s="70" t="s">
        <v>39</v>
      </c>
      <c r="F74" s="70"/>
      <c r="G74" s="112" t="s">
        <v>40</v>
      </c>
      <c r="H74" s="112"/>
      <c r="I74" s="112"/>
      <c r="J74" s="112"/>
      <c r="K74" s="112"/>
      <c r="L74" s="112"/>
      <c r="M74" s="112"/>
      <c r="N74" s="112"/>
      <c r="O74" s="112"/>
      <c r="P74" s="71">
        <f>$AA$7 -COUNTIF($T$8:$T$218,"Vắng") -COUNTIF($T$8:$T$218,"Vắng có phép") - COUNTIF($T$8:$T$218,"Đình chỉ thi") - COUNTIF($T$8:$T$218,"Không đủ ĐKDT")</f>
        <v>56</v>
      </c>
      <c r="Q74" s="71"/>
      <c r="R74" s="72"/>
      <c r="S74" s="73"/>
      <c r="T74" s="73" t="s">
        <v>39</v>
      </c>
      <c r="U74" s="73"/>
      <c r="V74" s="73"/>
      <c r="W74" s="4"/>
    </row>
    <row r="75" spans="1:40" ht="16.5" customHeight="1" x14ac:dyDescent="0.25">
      <c r="A75" s="61"/>
      <c r="B75" s="68" t="s">
        <v>41</v>
      </c>
      <c r="C75" s="68"/>
      <c r="D75" s="69">
        <f>+$AL$7</f>
        <v>44</v>
      </c>
      <c r="E75" s="70" t="s">
        <v>39</v>
      </c>
      <c r="F75" s="70"/>
      <c r="G75" s="112" t="s">
        <v>42</v>
      </c>
      <c r="H75" s="112"/>
      <c r="I75" s="112"/>
      <c r="J75" s="112"/>
      <c r="K75" s="112"/>
      <c r="L75" s="112"/>
      <c r="M75" s="112"/>
      <c r="N75" s="112"/>
      <c r="O75" s="112"/>
      <c r="P75" s="74">
        <f>COUNTIF($T$8:$T$94,"Vắng")</f>
        <v>5</v>
      </c>
      <c r="Q75" s="74"/>
      <c r="R75" s="75"/>
      <c r="S75" s="73"/>
      <c r="T75" s="73" t="s">
        <v>39</v>
      </c>
      <c r="U75" s="73"/>
      <c r="V75" s="73"/>
      <c r="W75" s="4"/>
    </row>
    <row r="76" spans="1:40" ht="16.5" customHeight="1" x14ac:dyDescent="0.25">
      <c r="A76" s="61"/>
      <c r="B76" s="68" t="s">
        <v>43</v>
      </c>
      <c r="C76" s="68"/>
      <c r="D76" s="76">
        <f>COUNTIF(X9:X71,"Học lại")</f>
        <v>19</v>
      </c>
      <c r="E76" s="70" t="s">
        <v>39</v>
      </c>
      <c r="F76" s="70"/>
      <c r="G76" s="112" t="s">
        <v>44</v>
      </c>
      <c r="H76" s="112"/>
      <c r="I76" s="112"/>
      <c r="J76" s="112"/>
      <c r="K76" s="112"/>
      <c r="L76" s="112"/>
      <c r="M76" s="112"/>
      <c r="N76" s="112"/>
      <c r="O76" s="112"/>
      <c r="P76" s="71">
        <f>COUNTIF($T$8:$T$94,"Vắng có phép")</f>
        <v>0</v>
      </c>
      <c r="Q76" s="71"/>
      <c r="R76" s="72"/>
      <c r="S76" s="73"/>
      <c r="T76" s="73" t="s">
        <v>39</v>
      </c>
      <c r="U76" s="73"/>
      <c r="V76" s="73"/>
      <c r="W76" s="4"/>
    </row>
    <row r="77" spans="1:40" ht="3" customHeight="1" x14ac:dyDescent="0.25">
      <c r="A77" s="61"/>
      <c r="B77" s="62"/>
      <c r="C77" s="63"/>
      <c r="D77" s="63"/>
      <c r="E77" s="64"/>
      <c r="F77" s="64"/>
      <c r="G77" s="64"/>
      <c r="H77" s="65"/>
      <c r="I77" s="66"/>
      <c r="J77" s="66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4"/>
    </row>
    <row r="78" spans="1:40" x14ac:dyDescent="0.25">
      <c r="B78" s="77" t="s">
        <v>45</v>
      </c>
      <c r="C78" s="77"/>
      <c r="D78" s="78">
        <f>COUNTIF(X9:X71,"Thi lại")</f>
        <v>0</v>
      </c>
      <c r="E78" s="79" t="s">
        <v>39</v>
      </c>
      <c r="F78" s="4"/>
      <c r="G78" s="4"/>
      <c r="H78" s="4"/>
      <c r="I78" s="4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91"/>
      <c r="V78" s="91"/>
      <c r="W78" s="4"/>
    </row>
    <row r="79" spans="1:40" x14ac:dyDescent="0.25">
      <c r="B79" s="77"/>
      <c r="C79" s="77"/>
      <c r="D79" s="78"/>
      <c r="E79" s="79"/>
      <c r="F79" s="4"/>
      <c r="G79" s="4"/>
      <c r="H79" s="4"/>
      <c r="I79" s="4"/>
      <c r="J79" s="113" t="s">
        <v>2223</v>
      </c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91"/>
      <c r="V79" s="91"/>
      <c r="W79" s="4"/>
    </row>
  </sheetData>
  <sheetProtection formatCells="0" formatColumns="0" formatRows="0" insertColumns="0" insertRows="0" insertHyperlinks="0" deleteColumns="0" deleteRows="0" sort="0" autoFilter="0" pivotTables="0"/>
  <autoFilter ref="A7:AN71">
    <filterColumn colId="3" showButton="0"/>
  </autoFilter>
  <mergeCells count="43">
    <mergeCell ref="U6:U8"/>
    <mergeCell ref="B8:G8"/>
    <mergeCell ref="B73:C73"/>
    <mergeCell ref="G74:O74"/>
    <mergeCell ref="R6:R7"/>
    <mergeCell ref="S6:S7"/>
    <mergeCell ref="G75:O75"/>
    <mergeCell ref="M6:N6"/>
    <mergeCell ref="O6:O7"/>
    <mergeCell ref="P6:P7"/>
    <mergeCell ref="Q6:Q8"/>
    <mergeCell ref="G76:O76"/>
    <mergeCell ref="J78:T78"/>
    <mergeCell ref="J79:T79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H1:U1"/>
    <mergeCell ref="H2:U2"/>
    <mergeCell ref="T6:T8"/>
  </mergeCells>
  <conditionalFormatting sqref="H9:P71">
    <cfRule type="cellIs" dxfId="78" priority="9" operator="greaterThan">
      <formula>10</formula>
    </cfRule>
  </conditionalFormatting>
  <conditionalFormatting sqref="P9:P71">
    <cfRule type="cellIs" dxfId="77" priority="5" operator="greaterThan">
      <formula>10</formula>
    </cfRule>
    <cfRule type="cellIs" dxfId="76" priority="6" operator="greaterThan">
      <formula>10</formula>
    </cfRule>
    <cfRule type="cellIs" dxfId="75" priority="7" operator="greaterThan">
      <formula>10</formula>
    </cfRule>
  </conditionalFormatting>
  <conditionalFormatting sqref="H9:K71">
    <cfRule type="cellIs" dxfId="74" priority="4" operator="greaterThan">
      <formula>10</formula>
    </cfRule>
  </conditionalFormatting>
  <conditionalFormatting sqref="C1:C1048576">
    <cfRule type="duplicateValues" dxfId="73" priority="28"/>
  </conditionalFormatting>
  <dataValidations count="1">
    <dataValidation allowBlank="1" showInputMessage="1" showErrorMessage="1" errorTitle="Không xóa dữ liệu" error="Không xóa dữ liệu" prompt="Không xóa dữ liệu" sqref="D76 Y3:AM7 Z2:AM2 Z9 X9:Y71 AN2:AN7"/>
  </dataValidations>
  <pageMargins left="0.17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8"/>
  <sheetViews>
    <sheetView topLeftCell="B1" workbookViewId="0">
      <pane ySplit="2" topLeftCell="A70" activePane="bottomLeft" state="frozen"/>
      <selection activeCell="B1" sqref="A1:XFD1048576"/>
      <selection pane="bottomLeft" activeCell="B79" sqref="A79:XFD110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.75" style="1" customWidth="1"/>
    <col min="5" max="5" width="11" style="1" customWidth="1"/>
    <col min="6" max="6" width="9.375" style="1" hidden="1" customWidth="1"/>
    <col min="7" max="7" width="12.62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1.875" style="1" customWidth="1"/>
    <col min="21" max="21" width="8" style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2221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96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108" t="s">
        <v>46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90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1899</v>
      </c>
      <c r="Q3" s="106"/>
      <c r="R3" s="106"/>
      <c r="S3" s="106"/>
      <c r="T3" s="106"/>
      <c r="U3" s="106"/>
      <c r="V3" s="95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4" t="s">
        <v>11</v>
      </c>
      <c r="C4" s="114"/>
      <c r="D4" s="10">
        <v>3</v>
      </c>
      <c r="G4" s="115" t="s">
        <v>2216</v>
      </c>
      <c r="H4" s="115"/>
      <c r="I4" s="115"/>
      <c r="J4" s="115"/>
      <c r="K4" s="115"/>
      <c r="L4" s="115"/>
      <c r="M4" s="115"/>
      <c r="N4" s="115"/>
      <c r="O4" s="115"/>
      <c r="P4" s="115" t="s">
        <v>500</v>
      </c>
      <c r="Q4" s="115"/>
      <c r="R4" s="115"/>
      <c r="S4" s="115"/>
      <c r="T4" s="115"/>
      <c r="U4" s="115"/>
      <c r="V4" s="94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09" t="s">
        <v>12</v>
      </c>
      <c r="C6" s="116" t="s">
        <v>13</v>
      </c>
      <c r="D6" s="118" t="s">
        <v>14</v>
      </c>
      <c r="E6" s="119"/>
      <c r="F6" s="109" t="s">
        <v>15</v>
      </c>
      <c r="G6" s="109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2" t="s">
        <v>21</v>
      </c>
      <c r="N6" s="123"/>
      <c r="O6" s="103" t="s">
        <v>22</v>
      </c>
      <c r="P6" s="103" t="s">
        <v>23</v>
      </c>
      <c r="Q6" s="109" t="s">
        <v>24</v>
      </c>
      <c r="R6" s="103" t="s">
        <v>25</v>
      </c>
      <c r="S6" s="109" t="s">
        <v>26</v>
      </c>
      <c r="T6" s="109" t="s">
        <v>27</v>
      </c>
      <c r="U6" s="109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7"/>
      <c r="D7" s="120"/>
      <c r="E7" s="121"/>
      <c r="F7" s="111"/>
      <c r="G7" s="111"/>
      <c r="H7" s="102"/>
      <c r="I7" s="102"/>
      <c r="J7" s="102"/>
      <c r="K7" s="102"/>
      <c r="L7" s="103"/>
      <c r="M7" s="92" t="s">
        <v>33</v>
      </c>
      <c r="N7" s="92" t="s">
        <v>34</v>
      </c>
      <c r="O7" s="103"/>
      <c r="P7" s="103"/>
      <c r="Q7" s="110"/>
      <c r="R7" s="103"/>
      <c r="S7" s="111"/>
      <c r="T7" s="110"/>
      <c r="U7" s="110"/>
      <c r="V7" s="88"/>
      <c r="X7" s="17"/>
      <c r="Y7" s="18" t="str">
        <f>+D3</f>
        <v>Cấu trúc dữ liệu và giải thuật</v>
      </c>
      <c r="Z7" s="19" t="str">
        <f>+P3</f>
        <v>Nhóm: D15-143_12</v>
      </c>
      <c r="AA7" s="20">
        <f>+$AJ$7+$AL$7+$AH$7</f>
        <v>62</v>
      </c>
      <c r="AB7" s="7">
        <f>COUNTIF($S$8:$S$87,"Khiển trách")</f>
        <v>0</v>
      </c>
      <c r="AC7" s="7">
        <f>COUNTIF($S$8:$S$87,"Cảnh cáo")</f>
        <v>0</v>
      </c>
      <c r="AD7" s="7">
        <f>COUNTIF($S$8:$S$87,"Đình chỉ thi")</f>
        <v>0</v>
      </c>
      <c r="AE7" s="21">
        <f>+($AB$7+$AC$7+$AD$7)/$AA$7*100%</f>
        <v>0</v>
      </c>
      <c r="AF7" s="7">
        <f>SUM(COUNTIF($S$8:$S$85,"Vắng"),COUNTIF($S$8:$S$85,"Vắng có phép"))</f>
        <v>0</v>
      </c>
      <c r="AG7" s="22">
        <f>+$AF$7/$AA$7</f>
        <v>0</v>
      </c>
      <c r="AH7" s="23">
        <f>COUNTIF($X$8:$X$85,"Thi lại")</f>
        <v>0</v>
      </c>
      <c r="AI7" s="22">
        <f>+$AH$7/$AA$7</f>
        <v>0</v>
      </c>
      <c r="AJ7" s="23">
        <f>COUNTIF($X$8:$X$86,"Học lại")</f>
        <v>30</v>
      </c>
      <c r="AK7" s="22">
        <f>+$AJ$7/$AA$7</f>
        <v>0.4838709677419355</v>
      </c>
      <c r="AL7" s="7">
        <f>COUNTIF($X$9:$X$86,"Đạt")</f>
        <v>32</v>
      </c>
      <c r="AM7" s="21">
        <f>+$AL$7/$AA$7</f>
        <v>0.5161290322580645</v>
      </c>
      <c r="AN7" s="24"/>
    </row>
    <row r="8" spans="2:40" ht="14.25" customHeight="1" x14ac:dyDescent="0.25">
      <c r="B8" s="122" t="s">
        <v>35</v>
      </c>
      <c r="C8" s="124"/>
      <c r="D8" s="124"/>
      <c r="E8" s="124"/>
      <c r="F8" s="124"/>
      <c r="G8" s="123"/>
      <c r="H8" s="25">
        <v>10</v>
      </c>
      <c r="I8" s="25">
        <v>20</v>
      </c>
      <c r="J8" s="83">
        <v>10</v>
      </c>
      <c r="K8" s="25"/>
      <c r="L8" s="26"/>
      <c r="M8" s="27"/>
      <c r="N8" s="27"/>
      <c r="O8" s="27"/>
      <c r="P8" s="28">
        <f>100-(H8+I8+J8+K8)</f>
        <v>60</v>
      </c>
      <c r="Q8" s="111"/>
      <c r="R8" s="29"/>
      <c r="S8" s="29"/>
      <c r="T8" s="111"/>
      <c r="U8" s="111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1786</v>
      </c>
      <c r="D9" s="33" t="s">
        <v>1422</v>
      </c>
      <c r="E9" s="34" t="s">
        <v>676</v>
      </c>
      <c r="F9" s="35" t="s">
        <v>484</v>
      </c>
      <c r="G9" s="32" t="s">
        <v>107</v>
      </c>
      <c r="H9" s="81">
        <v>8.5</v>
      </c>
      <c r="I9" s="36">
        <v>8.5</v>
      </c>
      <c r="J9" s="36">
        <v>8.5</v>
      </c>
      <c r="K9" s="36" t="s">
        <v>36</v>
      </c>
      <c r="L9" s="37"/>
      <c r="M9" s="37"/>
      <c r="N9" s="37"/>
      <c r="O9" s="37"/>
      <c r="P9" s="38">
        <v>8.5</v>
      </c>
      <c r="Q9" s="39">
        <f t="shared" ref="Q9:Q70" si="0">ROUND(SUMPRODUCT(H9:P9,$H$8:$P$8)/100,1)</f>
        <v>8.5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A</v>
      </c>
      <c r="S9" s="40" t="str">
        <f t="shared" ref="S9:S70" si="1">IF($Q9&lt;4,"Kém",IF(AND($Q9&gt;=4,$Q9&lt;=5.4),"Trung bình yếu",IF(AND($Q9&gt;=5.5,$Q9&lt;=6.9),"Trung bình",IF(AND($Q9&gt;=7,$Q9&lt;=8.4),"Khá",IF(AND($Q9&gt;=8.5,$Q9&lt;=10),"Giỏi","")))))</f>
        <v>Giỏi</v>
      </c>
      <c r="T9" s="41" t="str">
        <f>+IF(OR($H9=0,$I9=0,$J9=0,$K9=0),"Không đủ ĐKDT",IF(AND(P9=0,Q9&gt;=4),"Không đạt",""))</f>
        <v/>
      </c>
      <c r="U9" s="97" t="s">
        <v>2217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1787</v>
      </c>
      <c r="D10" s="46" t="s">
        <v>1788</v>
      </c>
      <c r="E10" s="47" t="s">
        <v>680</v>
      </c>
      <c r="F10" s="48" t="s">
        <v>1789</v>
      </c>
      <c r="G10" s="45" t="s">
        <v>131</v>
      </c>
      <c r="H10" s="82">
        <v>7</v>
      </c>
      <c r="I10" s="49">
        <v>3.5</v>
      </c>
      <c r="J10" s="49">
        <v>3.5</v>
      </c>
      <c r="K10" s="49" t="s">
        <v>36</v>
      </c>
      <c r="L10" s="50"/>
      <c r="M10" s="50"/>
      <c r="N10" s="50"/>
      <c r="O10" s="50"/>
      <c r="P10" s="80">
        <v>4</v>
      </c>
      <c r="Q10" s="51">
        <f t="shared" si="0"/>
        <v>4.2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D</v>
      </c>
      <c r="S10" s="53" t="str">
        <f t="shared" si="1"/>
        <v>Trung bình yếu</v>
      </c>
      <c r="T10" s="41" t="str">
        <f>+IF(OR($H10=0,$I10=0,$J10=0,$K10=0),"Không đủ ĐKDT",IF(AND(P10=0,Q10&gt;=4),"Không đạt",""))</f>
        <v/>
      </c>
      <c r="U10" s="41" t="s">
        <v>2217</v>
      </c>
      <c r="V10" s="71"/>
      <c r="W10" s="4"/>
      <c r="X10" s="43" t="str">
        <f t="shared" ref="X10:X70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1790</v>
      </c>
      <c r="D11" s="46" t="s">
        <v>1106</v>
      </c>
      <c r="E11" s="47" t="s">
        <v>680</v>
      </c>
      <c r="F11" s="48" t="s">
        <v>1137</v>
      </c>
      <c r="G11" s="45" t="s">
        <v>313</v>
      </c>
      <c r="H11" s="82">
        <v>7</v>
      </c>
      <c r="I11" s="49">
        <v>3</v>
      </c>
      <c r="J11" s="49">
        <v>3</v>
      </c>
      <c r="K11" s="49" t="s">
        <v>36</v>
      </c>
      <c r="L11" s="54"/>
      <c r="M11" s="54"/>
      <c r="N11" s="54"/>
      <c r="O11" s="54"/>
      <c r="P11" s="80">
        <v>1</v>
      </c>
      <c r="Q11" s="51">
        <f t="shared" si="0"/>
        <v>2.2000000000000002</v>
      </c>
      <c r="R11" s="52" t="str">
        <f t="shared" ref="R11:R70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F</v>
      </c>
      <c r="S11" s="53" t="str">
        <f t="shared" si="1"/>
        <v>Kém</v>
      </c>
      <c r="T11" s="41" t="str">
        <f t="shared" ref="T11:T70" si="4">+IF(OR($H11=0,$I11=0,$J11=0,$K11=0),"Không đủ ĐKDT",IF(AND(P11=0,Q11&gt;=4),"Không đạt",""))</f>
        <v/>
      </c>
      <c r="U11" s="41" t="s">
        <v>2217</v>
      </c>
      <c r="V11" s="71"/>
      <c r="W11" s="4"/>
      <c r="X11" s="43" t="str">
        <f t="shared" si="2"/>
        <v>Học lại</v>
      </c>
      <c r="Y11" s="43"/>
      <c r="Z11" s="55"/>
      <c r="AA11" s="55"/>
      <c r="AB11" s="93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1791</v>
      </c>
      <c r="D12" s="46" t="s">
        <v>569</v>
      </c>
      <c r="E12" s="47" t="s">
        <v>680</v>
      </c>
      <c r="F12" s="48" t="s">
        <v>1792</v>
      </c>
      <c r="G12" s="45" t="s">
        <v>185</v>
      </c>
      <c r="H12" s="82">
        <v>7</v>
      </c>
      <c r="I12" s="49">
        <v>7</v>
      </c>
      <c r="J12" s="49">
        <v>7</v>
      </c>
      <c r="K12" s="49" t="s">
        <v>36</v>
      </c>
      <c r="L12" s="54"/>
      <c r="M12" s="54"/>
      <c r="N12" s="54"/>
      <c r="O12" s="54"/>
      <c r="P12" s="80">
        <v>7</v>
      </c>
      <c r="Q12" s="51">
        <f t="shared" si="0"/>
        <v>7</v>
      </c>
      <c r="R12" s="52" t="str">
        <f t="shared" si="3"/>
        <v>B</v>
      </c>
      <c r="S12" s="53" t="str">
        <f t="shared" si="1"/>
        <v>Khá</v>
      </c>
      <c r="T12" s="41" t="str">
        <f t="shared" si="4"/>
        <v/>
      </c>
      <c r="U12" s="41" t="s">
        <v>2217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1793</v>
      </c>
      <c r="D13" s="46" t="s">
        <v>561</v>
      </c>
      <c r="E13" s="47" t="s">
        <v>680</v>
      </c>
      <c r="F13" s="48" t="s">
        <v>334</v>
      </c>
      <c r="G13" s="45" t="s">
        <v>330</v>
      </c>
      <c r="H13" s="82">
        <v>6</v>
      </c>
      <c r="I13" s="49">
        <v>2</v>
      </c>
      <c r="J13" s="49">
        <v>2</v>
      </c>
      <c r="K13" s="49" t="s">
        <v>36</v>
      </c>
      <c r="L13" s="54"/>
      <c r="M13" s="54"/>
      <c r="N13" s="54"/>
      <c r="O13" s="54"/>
      <c r="P13" s="80">
        <v>1</v>
      </c>
      <c r="Q13" s="51">
        <f t="shared" si="0"/>
        <v>1.8</v>
      </c>
      <c r="R13" s="52" t="str">
        <f t="shared" si="3"/>
        <v>F</v>
      </c>
      <c r="S13" s="53" t="str">
        <f t="shared" si="1"/>
        <v>Kém</v>
      </c>
      <c r="T13" s="41" t="str">
        <f t="shared" si="4"/>
        <v/>
      </c>
      <c r="U13" s="41" t="s">
        <v>2217</v>
      </c>
      <c r="V13" s="71"/>
      <c r="W13" s="4"/>
      <c r="X13" s="43" t="str">
        <f t="shared" si="2"/>
        <v>Học lại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1794</v>
      </c>
      <c r="D14" s="46" t="s">
        <v>464</v>
      </c>
      <c r="E14" s="47" t="s">
        <v>51</v>
      </c>
      <c r="F14" s="48" t="s">
        <v>1795</v>
      </c>
      <c r="G14" s="45" t="s">
        <v>185</v>
      </c>
      <c r="H14" s="82">
        <v>8.5</v>
      </c>
      <c r="I14" s="49">
        <v>8.5</v>
      </c>
      <c r="J14" s="49">
        <v>8.5</v>
      </c>
      <c r="K14" s="49" t="s">
        <v>36</v>
      </c>
      <c r="L14" s="54"/>
      <c r="M14" s="54"/>
      <c r="N14" s="54"/>
      <c r="O14" s="54"/>
      <c r="P14" s="80">
        <v>8.5</v>
      </c>
      <c r="Q14" s="51">
        <f t="shared" si="0"/>
        <v>8.5</v>
      </c>
      <c r="R14" s="52" t="str">
        <f t="shared" si="3"/>
        <v>A</v>
      </c>
      <c r="S14" s="53" t="str">
        <f t="shared" si="1"/>
        <v>Giỏi</v>
      </c>
      <c r="T14" s="41" t="str">
        <f t="shared" si="4"/>
        <v/>
      </c>
      <c r="U14" s="41" t="s">
        <v>2217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1796</v>
      </c>
      <c r="D15" s="46" t="s">
        <v>1305</v>
      </c>
      <c r="E15" s="47" t="s">
        <v>51</v>
      </c>
      <c r="F15" s="48" t="s">
        <v>1738</v>
      </c>
      <c r="G15" s="45" t="s">
        <v>330</v>
      </c>
      <c r="H15" s="82">
        <v>6</v>
      </c>
      <c r="I15" s="49">
        <v>3</v>
      </c>
      <c r="J15" s="49">
        <v>3</v>
      </c>
      <c r="K15" s="49" t="s">
        <v>36</v>
      </c>
      <c r="L15" s="54"/>
      <c r="M15" s="54"/>
      <c r="N15" s="54"/>
      <c r="O15" s="54"/>
      <c r="P15" s="80">
        <v>3</v>
      </c>
      <c r="Q15" s="51">
        <f t="shared" si="0"/>
        <v>3.3</v>
      </c>
      <c r="R15" s="52" t="str">
        <f t="shared" si="3"/>
        <v>F</v>
      </c>
      <c r="S15" s="53" t="str">
        <f t="shared" si="1"/>
        <v>Kém</v>
      </c>
      <c r="T15" s="41" t="str">
        <f t="shared" si="4"/>
        <v/>
      </c>
      <c r="U15" s="41" t="s">
        <v>2217</v>
      </c>
      <c r="V15" s="71"/>
      <c r="W15" s="4"/>
      <c r="X15" s="43" t="str">
        <f t="shared" si="2"/>
        <v>Học lại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1797</v>
      </c>
      <c r="D16" s="46" t="s">
        <v>298</v>
      </c>
      <c r="E16" s="47" t="s">
        <v>1683</v>
      </c>
      <c r="F16" s="48" t="s">
        <v>762</v>
      </c>
      <c r="G16" s="45" t="s">
        <v>107</v>
      </c>
      <c r="H16" s="82">
        <v>7</v>
      </c>
      <c r="I16" s="49">
        <v>5</v>
      </c>
      <c r="J16" s="49">
        <v>5</v>
      </c>
      <c r="K16" s="49" t="s">
        <v>36</v>
      </c>
      <c r="L16" s="54"/>
      <c r="M16" s="54"/>
      <c r="N16" s="54"/>
      <c r="O16" s="54"/>
      <c r="P16" s="80">
        <v>3</v>
      </c>
      <c r="Q16" s="51">
        <f t="shared" si="0"/>
        <v>4</v>
      </c>
      <c r="R16" s="52" t="str">
        <f t="shared" si="3"/>
        <v>D</v>
      </c>
      <c r="S16" s="53" t="str">
        <f t="shared" si="1"/>
        <v>Trung bình yếu</v>
      </c>
      <c r="T16" s="41" t="str">
        <f t="shared" si="4"/>
        <v/>
      </c>
      <c r="U16" s="41" t="s">
        <v>2217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1798</v>
      </c>
      <c r="D17" s="46" t="s">
        <v>1799</v>
      </c>
      <c r="E17" s="47" t="s">
        <v>1566</v>
      </c>
      <c r="F17" s="48" t="s">
        <v>1800</v>
      </c>
      <c r="G17" s="45" t="s">
        <v>136</v>
      </c>
      <c r="H17" s="82">
        <v>1</v>
      </c>
      <c r="I17" s="49">
        <v>2</v>
      </c>
      <c r="J17" s="49">
        <v>2</v>
      </c>
      <c r="K17" s="49" t="s">
        <v>36</v>
      </c>
      <c r="L17" s="54"/>
      <c r="M17" s="54"/>
      <c r="N17" s="54"/>
      <c r="O17" s="54"/>
      <c r="P17" s="80">
        <v>0</v>
      </c>
      <c r="Q17" s="51">
        <f t="shared" si="0"/>
        <v>0.7</v>
      </c>
      <c r="R17" s="52" t="str">
        <f t="shared" si="3"/>
        <v>F</v>
      </c>
      <c r="S17" s="53" t="str">
        <f t="shared" si="1"/>
        <v>Kém</v>
      </c>
      <c r="T17" s="41" t="str">
        <f t="shared" si="4"/>
        <v/>
      </c>
      <c r="U17" s="41" t="s">
        <v>2217</v>
      </c>
      <c r="V17" s="71"/>
      <c r="W17" s="4"/>
      <c r="X17" s="43" t="str">
        <f t="shared" si="2"/>
        <v>Học lại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1801</v>
      </c>
      <c r="D18" s="46" t="s">
        <v>1802</v>
      </c>
      <c r="E18" s="47" t="s">
        <v>306</v>
      </c>
      <c r="F18" s="48" t="s">
        <v>531</v>
      </c>
      <c r="G18" s="45" t="s">
        <v>131</v>
      </c>
      <c r="H18" s="82">
        <v>7</v>
      </c>
      <c r="I18" s="49">
        <v>5.5</v>
      </c>
      <c r="J18" s="49">
        <v>5.5</v>
      </c>
      <c r="K18" s="49" t="s">
        <v>36</v>
      </c>
      <c r="L18" s="54"/>
      <c r="M18" s="54"/>
      <c r="N18" s="54"/>
      <c r="O18" s="54"/>
      <c r="P18" s="80">
        <v>5</v>
      </c>
      <c r="Q18" s="51">
        <f t="shared" si="0"/>
        <v>5.4</v>
      </c>
      <c r="R18" s="52" t="str">
        <f t="shared" si="3"/>
        <v>D+</v>
      </c>
      <c r="S18" s="53" t="str">
        <f t="shared" si="1"/>
        <v>Trung bình yếu</v>
      </c>
      <c r="T18" s="41" t="str">
        <f t="shared" si="4"/>
        <v/>
      </c>
      <c r="U18" s="41" t="s">
        <v>2217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1803</v>
      </c>
      <c r="D19" s="46" t="s">
        <v>1804</v>
      </c>
      <c r="E19" s="47" t="s">
        <v>321</v>
      </c>
      <c r="F19" s="48" t="s">
        <v>1255</v>
      </c>
      <c r="G19" s="45" t="s">
        <v>72</v>
      </c>
      <c r="H19" s="82">
        <v>4</v>
      </c>
      <c r="I19" s="49">
        <v>2</v>
      </c>
      <c r="J19" s="49">
        <v>2</v>
      </c>
      <c r="K19" s="49" t="s">
        <v>36</v>
      </c>
      <c r="L19" s="54"/>
      <c r="M19" s="54"/>
      <c r="N19" s="54"/>
      <c r="O19" s="54"/>
      <c r="P19" s="80">
        <v>0</v>
      </c>
      <c r="Q19" s="51">
        <f t="shared" si="0"/>
        <v>1</v>
      </c>
      <c r="R19" s="52" t="str">
        <f t="shared" si="3"/>
        <v>F</v>
      </c>
      <c r="S19" s="53" t="str">
        <f t="shared" si="1"/>
        <v>Kém</v>
      </c>
      <c r="T19" s="41" t="str">
        <f t="shared" si="4"/>
        <v/>
      </c>
      <c r="U19" s="41" t="s">
        <v>2217</v>
      </c>
      <c r="V19" s="71"/>
      <c r="W19" s="4"/>
      <c r="X19" s="43" t="str">
        <f t="shared" si="2"/>
        <v>Học lại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1805</v>
      </c>
      <c r="D20" s="46" t="s">
        <v>1806</v>
      </c>
      <c r="E20" s="47" t="s">
        <v>321</v>
      </c>
      <c r="F20" s="48" t="s">
        <v>401</v>
      </c>
      <c r="G20" s="45" t="s">
        <v>330</v>
      </c>
      <c r="H20" s="82">
        <v>6.5</v>
      </c>
      <c r="I20" s="49">
        <v>6.5</v>
      </c>
      <c r="J20" s="49">
        <v>6.5</v>
      </c>
      <c r="K20" s="49" t="s">
        <v>36</v>
      </c>
      <c r="L20" s="54"/>
      <c r="M20" s="54"/>
      <c r="N20" s="54"/>
      <c r="O20" s="54"/>
      <c r="P20" s="80">
        <v>6.5</v>
      </c>
      <c r="Q20" s="51">
        <f t="shared" si="0"/>
        <v>6.5</v>
      </c>
      <c r="R20" s="52" t="str">
        <f t="shared" si="3"/>
        <v>C+</v>
      </c>
      <c r="S20" s="53" t="str">
        <f t="shared" si="1"/>
        <v>Trung bình</v>
      </c>
      <c r="T20" s="41" t="str">
        <f t="shared" si="4"/>
        <v/>
      </c>
      <c r="U20" s="41" t="s">
        <v>2217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1807</v>
      </c>
      <c r="D21" s="46" t="s">
        <v>187</v>
      </c>
      <c r="E21" s="47" t="s">
        <v>321</v>
      </c>
      <c r="F21" s="48" t="s">
        <v>276</v>
      </c>
      <c r="G21" s="45" t="s">
        <v>344</v>
      </c>
      <c r="H21" s="82">
        <v>6</v>
      </c>
      <c r="I21" s="49">
        <v>2</v>
      </c>
      <c r="J21" s="49">
        <v>2</v>
      </c>
      <c r="K21" s="49" t="s">
        <v>36</v>
      </c>
      <c r="L21" s="54"/>
      <c r="M21" s="54"/>
      <c r="N21" s="54"/>
      <c r="O21" s="54"/>
      <c r="P21" s="80">
        <v>0</v>
      </c>
      <c r="Q21" s="51">
        <f t="shared" si="0"/>
        <v>1.2</v>
      </c>
      <c r="R21" s="52" t="str">
        <f t="shared" si="3"/>
        <v>F</v>
      </c>
      <c r="S21" s="53" t="str">
        <f t="shared" si="1"/>
        <v>Kém</v>
      </c>
      <c r="T21" s="41" t="str">
        <f t="shared" si="4"/>
        <v/>
      </c>
      <c r="U21" s="41" t="s">
        <v>2217</v>
      </c>
      <c r="V21" s="71"/>
      <c r="W21" s="4"/>
      <c r="X21" s="43" t="str">
        <f t="shared" si="2"/>
        <v>Học lại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1808</v>
      </c>
      <c r="D22" s="46" t="s">
        <v>1809</v>
      </c>
      <c r="E22" s="47" t="s">
        <v>1810</v>
      </c>
      <c r="F22" s="48" t="s">
        <v>1484</v>
      </c>
      <c r="G22" s="45" t="s">
        <v>72</v>
      </c>
      <c r="H22" s="82">
        <v>7</v>
      </c>
      <c r="I22" s="49">
        <v>3.5</v>
      </c>
      <c r="J22" s="49">
        <v>3.5</v>
      </c>
      <c r="K22" s="49" t="s">
        <v>36</v>
      </c>
      <c r="L22" s="54"/>
      <c r="M22" s="54"/>
      <c r="N22" s="54"/>
      <c r="O22" s="54"/>
      <c r="P22" s="80">
        <v>5</v>
      </c>
      <c r="Q22" s="51">
        <f t="shared" si="0"/>
        <v>4.8</v>
      </c>
      <c r="R22" s="52" t="str">
        <f t="shared" si="3"/>
        <v>D</v>
      </c>
      <c r="S22" s="53" t="str">
        <f t="shared" si="1"/>
        <v>Trung bình yếu</v>
      </c>
      <c r="T22" s="41" t="str">
        <f t="shared" si="4"/>
        <v/>
      </c>
      <c r="U22" s="41" t="s">
        <v>2217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1811</v>
      </c>
      <c r="D23" s="46" t="s">
        <v>1812</v>
      </c>
      <c r="E23" s="47" t="s">
        <v>84</v>
      </c>
      <c r="F23" s="48" t="s">
        <v>1532</v>
      </c>
      <c r="G23" s="45" t="s">
        <v>72</v>
      </c>
      <c r="H23" s="82">
        <v>7</v>
      </c>
      <c r="I23" s="49">
        <v>2.5</v>
      </c>
      <c r="J23" s="49">
        <v>2.5</v>
      </c>
      <c r="K23" s="49" t="s">
        <v>36</v>
      </c>
      <c r="L23" s="54"/>
      <c r="M23" s="54"/>
      <c r="N23" s="54"/>
      <c r="O23" s="54"/>
      <c r="P23" s="80">
        <v>3</v>
      </c>
      <c r="Q23" s="51">
        <f t="shared" si="0"/>
        <v>3.3</v>
      </c>
      <c r="R23" s="52" t="str">
        <f t="shared" si="3"/>
        <v>F</v>
      </c>
      <c r="S23" s="53" t="str">
        <f t="shared" si="1"/>
        <v>Kém</v>
      </c>
      <c r="T23" s="41" t="str">
        <f t="shared" si="4"/>
        <v/>
      </c>
      <c r="U23" s="41" t="s">
        <v>2217</v>
      </c>
      <c r="V23" s="71"/>
      <c r="W23" s="4"/>
      <c r="X23" s="43" t="str">
        <f t="shared" si="2"/>
        <v>Học lại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1813</v>
      </c>
      <c r="D24" s="46" t="s">
        <v>1814</v>
      </c>
      <c r="E24" s="47" t="s">
        <v>709</v>
      </c>
      <c r="F24" s="48" t="s">
        <v>1042</v>
      </c>
      <c r="G24" s="45" t="s">
        <v>81</v>
      </c>
      <c r="H24" s="82">
        <v>1</v>
      </c>
      <c r="I24" s="49">
        <v>2</v>
      </c>
      <c r="J24" s="49">
        <v>2</v>
      </c>
      <c r="K24" s="49" t="s">
        <v>36</v>
      </c>
      <c r="L24" s="54"/>
      <c r="M24" s="54"/>
      <c r="N24" s="54"/>
      <c r="O24" s="54"/>
      <c r="P24" s="80">
        <v>0</v>
      </c>
      <c r="Q24" s="51">
        <f t="shared" si="0"/>
        <v>0.7</v>
      </c>
      <c r="R24" s="52" t="str">
        <f t="shared" si="3"/>
        <v>F</v>
      </c>
      <c r="S24" s="53" t="str">
        <f t="shared" si="1"/>
        <v>Kém</v>
      </c>
      <c r="T24" s="41" t="str">
        <f t="shared" si="4"/>
        <v/>
      </c>
      <c r="U24" s="41" t="s">
        <v>2217</v>
      </c>
      <c r="V24" s="71"/>
      <c r="W24" s="4"/>
      <c r="X24" s="43" t="str">
        <f t="shared" si="2"/>
        <v>Học lại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1815</v>
      </c>
      <c r="D25" s="46" t="s">
        <v>298</v>
      </c>
      <c r="E25" s="47" t="s">
        <v>333</v>
      </c>
      <c r="F25" s="48" t="s">
        <v>1166</v>
      </c>
      <c r="G25" s="45" t="s">
        <v>131</v>
      </c>
      <c r="H25" s="82">
        <v>6</v>
      </c>
      <c r="I25" s="49">
        <v>5</v>
      </c>
      <c r="J25" s="49">
        <v>5</v>
      </c>
      <c r="K25" s="49" t="s">
        <v>36</v>
      </c>
      <c r="L25" s="54"/>
      <c r="M25" s="54"/>
      <c r="N25" s="54"/>
      <c r="O25" s="54"/>
      <c r="P25" s="80">
        <v>3.5</v>
      </c>
      <c r="Q25" s="51">
        <f t="shared" si="0"/>
        <v>4.2</v>
      </c>
      <c r="R25" s="52" t="str">
        <f t="shared" si="3"/>
        <v>D</v>
      </c>
      <c r="S25" s="53" t="str">
        <f t="shared" si="1"/>
        <v>Trung bình yếu</v>
      </c>
      <c r="T25" s="41" t="str">
        <f t="shared" si="4"/>
        <v/>
      </c>
      <c r="U25" s="41" t="s">
        <v>2217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1816</v>
      </c>
      <c r="D26" s="46" t="s">
        <v>336</v>
      </c>
      <c r="E26" s="47" t="s">
        <v>93</v>
      </c>
      <c r="F26" s="48" t="s">
        <v>1013</v>
      </c>
      <c r="G26" s="45" t="s">
        <v>72</v>
      </c>
      <c r="H26" s="82">
        <v>7</v>
      </c>
      <c r="I26" s="49">
        <v>4</v>
      </c>
      <c r="J26" s="49">
        <v>4</v>
      </c>
      <c r="K26" s="49" t="s">
        <v>36</v>
      </c>
      <c r="L26" s="54"/>
      <c r="M26" s="54"/>
      <c r="N26" s="54"/>
      <c r="O26" s="54"/>
      <c r="P26" s="80">
        <v>8</v>
      </c>
      <c r="Q26" s="51">
        <f t="shared" si="0"/>
        <v>6.7</v>
      </c>
      <c r="R26" s="52" t="str">
        <f t="shared" si="3"/>
        <v>C+</v>
      </c>
      <c r="S26" s="53" t="str">
        <f t="shared" si="1"/>
        <v>Trung bình</v>
      </c>
      <c r="T26" s="41" t="str">
        <f t="shared" si="4"/>
        <v/>
      </c>
      <c r="U26" s="41" t="s">
        <v>2217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1817</v>
      </c>
      <c r="D27" s="46" t="s">
        <v>1818</v>
      </c>
      <c r="E27" s="47" t="s">
        <v>93</v>
      </c>
      <c r="F27" s="48" t="s">
        <v>1819</v>
      </c>
      <c r="G27" s="45" t="s">
        <v>131</v>
      </c>
      <c r="H27" s="82">
        <v>7</v>
      </c>
      <c r="I27" s="49">
        <v>3.5</v>
      </c>
      <c r="J27" s="49">
        <v>3.5</v>
      </c>
      <c r="K27" s="49" t="s">
        <v>36</v>
      </c>
      <c r="L27" s="54"/>
      <c r="M27" s="54"/>
      <c r="N27" s="54"/>
      <c r="O27" s="54"/>
      <c r="P27" s="80">
        <v>4</v>
      </c>
      <c r="Q27" s="51">
        <f t="shared" si="0"/>
        <v>4.2</v>
      </c>
      <c r="R27" s="52" t="str">
        <f t="shared" si="3"/>
        <v>D</v>
      </c>
      <c r="S27" s="53" t="str">
        <f t="shared" si="1"/>
        <v>Trung bình yếu</v>
      </c>
      <c r="T27" s="41" t="str">
        <f t="shared" si="4"/>
        <v/>
      </c>
      <c r="U27" s="41" t="s">
        <v>2217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1820</v>
      </c>
      <c r="D28" s="46" t="s">
        <v>1821</v>
      </c>
      <c r="E28" s="47" t="s">
        <v>1822</v>
      </c>
      <c r="F28" s="48" t="s">
        <v>312</v>
      </c>
      <c r="G28" s="45" t="s">
        <v>330</v>
      </c>
      <c r="H28" s="82">
        <v>7</v>
      </c>
      <c r="I28" s="49">
        <v>3</v>
      </c>
      <c r="J28" s="49">
        <v>3</v>
      </c>
      <c r="K28" s="49" t="s">
        <v>36</v>
      </c>
      <c r="L28" s="54"/>
      <c r="M28" s="54"/>
      <c r="N28" s="54"/>
      <c r="O28" s="54"/>
      <c r="P28" s="80">
        <v>6</v>
      </c>
      <c r="Q28" s="51">
        <f t="shared" si="0"/>
        <v>5.2</v>
      </c>
      <c r="R28" s="52" t="str">
        <f t="shared" si="3"/>
        <v>D+</v>
      </c>
      <c r="S28" s="53" t="str">
        <f t="shared" si="1"/>
        <v>Trung bình yếu</v>
      </c>
      <c r="T28" s="41" t="str">
        <f t="shared" si="4"/>
        <v/>
      </c>
      <c r="U28" s="41" t="s">
        <v>2217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1823</v>
      </c>
      <c r="D29" s="46" t="s">
        <v>150</v>
      </c>
      <c r="E29" s="47" t="s">
        <v>1181</v>
      </c>
      <c r="F29" s="48" t="s">
        <v>359</v>
      </c>
      <c r="G29" s="45" t="s">
        <v>185</v>
      </c>
      <c r="H29" s="82">
        <v>5</v>
      </c>
      <c r="I29" s="49">
        <v>3.5</v>
      </c>
      <c r="J29" s="49">
        <v>3.5</v>
      </c>
      <c r="K29" s="49" t="s">
        <v>36</v>
      </c>
      <c r="L29" s="54"/>
      <c r="M29" s="54"/>
      <c r="N29" s="54"/>
      <c r="O29" s="54"/>
      <c r="P29" s="80">
        <v>6.5</v>
      </c>
      <c r="Q29" s="51">
        <f t="shared" si="0"/>
        <v>5.5</v>
      </c>
      <c r="R29" s="52" t="str">
        <f t="shared" si="3"/>
        <v>C</v>
      </c>
      <c r="S29" s="53" t="str">
        <f t="shared" si="1"/>
        <v>Trung bình</v>
      </c>
      <c r="T29" s="41" t="str">
        <f t="shared" si="4"/>
        <v/>
      </c>
      <c r="U29" s="41" t="s">
        <v>2217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1824</v>
      </c>
      <c r="D30" s="46" t="s">
        <v>1825</v>
      </c>
      <c r="E30" s="47" t="s">
        <v>122</v>
      </c>
      <c r="F30" s="48" t="s">
        <v>390</v>
      </c>
      <c r="G30" s="45" t="s">
        <v>380</v>
      </c>
      <c r="H30" s="82">
        <v>6</v>
      </c>
      <c r="I30" s="49">
        <v>3</v>
      </c>
      <c r="J30" s="49">
        <v>3</v>
      </c>
      <c r="K30" s="49" t="s">
        <v>36</v>
      </c>
      <c r="L30" s="54"/>
      <c r="M30" s="54"/>
      <c r="N30" s="54"/>
      <c r="O30" s="54"/>
      <c r="P30" s="80">
        <v>2</v>
      </c>
      <c r="Q30" s="51">
        <f t="shared" si="0"/>
        <v>2.7</v>
      </c>
      <c r="R30" s="52" t="str">
        <f t="shared" si="3"/>
        <v>F</v>
      </c>
      <c r="S30" s="53" t="str">
        <f t="shared" si="1"/>
        <v>Kém</v>
      </c>
      <c r="T30" s="41" t="str">
        <f t="shared" si="4"/>
        <v/>
      </c>
      <c r="U30" s="41" t="s">
        <v>2217</v>
      </c>
      <c r="V30" s="71"/>
      <c r="W30" s="4"/>
      <c r="X30" s="43" t="str">
        <f t="shared" si="2"/>
        <v>Học lại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1826</v>
      </c>
      <c r="D31" s="46" t="s">
        <v>92</v>
      </c>
      <c r="E31" s="47" t="s">
        <v>122</v>
      </c>
      <c r="F31" s="48" t="s">
        <v>1827</v>
      </c>
      <c r="G31" s="45" t="s">
        <v>131</v>
      </c>
      <c r="H31" s="82">
        <v>7</v>
      </c>
      <c r="I31" s="49">
        <v>3.5</v>
      </c>
      <c r="J31" s="49">
        <v>3.5</v>
      </c>
      <c r="K31" s="49" t="s">
        <v>36</v>
      </c>
      <c r="L31" s="54"/>
      <c r="M31" s="54"/>
      <c r="N31" s="54"/>
      <c r="O31" s="54"/>
      <c r="P31" s="80">
        <v>0</v>
      </c>
      <c r="Q31" s="51">
        <f t="shared" si="0"/>
        <v>1.8</v>
      </c>
      <c r="R31" s="52" t="str">
        <f t="shared" si="3"/>
        <v>F</v>
      </c>
      <c r="S31" s="53" t="str">
        <f t="shared" si="1"/>
        <v>Kém</v>
      </c>
      <c r="T31" s="41" t="str">
        <f t="shared" si="4"/>
        <v/>
      </c>
      <c r="U31" s="41" t="s">
        <v>2217</v>
      </c>
      <c r="V31" s="71"/>
      <c r="W31" s="4"/>
      <c r="X31" s="43" t="str">
        <f t="shared" si="2"/>
        <v>Học lại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1828</v>
      </c>
      <c r="D32" s="46" t="s">
        <v>1829</v>
      </c>
      <c r="E32" s="47" t="s">
        <v>134</v>
      </c>
      <c r="F32" s="48" t="s">
        <v>347</v>
      </c>
      <c r="G32" s="45" t="s">
        <v>72</v>
      </c>
      <c r="H32" s="82">
        <v>7</v>
      </c>
      <c r="I32" s="49">
        <v>2.5</v>
      </c>
      <c r="J32" s="49">
        <v>2.5</v>
      </c>
      <c r="K32" s="49" t="s">
        <v>36</v>
      </c>
      <c r="L32" s="54"/>
      <c r="M32" s="54"/>
      <c r="N32" s="54"/>
      <c r="O32" s="54"/>
      <c r="P32" s="80">
        <v>4.5</v>
      </c>
      <c r="Q32" s="51">
        <f t="shared" si="0"/>
        <v>4.2</v>
      </c>
      <c r="R32" s="52" t="str">
        <f t="shared" si="3"/>
        <v>D</v>
      </c>
      <c r="S32" s="53" t="str">
        <f t="shared" si="1"/>
        <v>Trung bình yếu</v>
      </c>
      <c r="T32" s="41" t="str">
        <f t="shared" si="4"/>
        <v/>
      </c>
      <c r="U32" s="41" t="s">
        <v>2217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1830</v>
      </c>
      <c r="D33" s="46" t="s">
        <v>324</v>
      </c>
      <c r="E33" s="47" t="s">
        <v>145</v>
      </c>
      <c r="F33" s="48" t="s">
        <v>1831</v>
      </c>
      <c r="G33" s="45" t="s">
        <v>107</v>
      </c>
      <c r="H33" s="82">
        <v>5</v>
      </c>
      <c r="I33" s="49">
        <v>2</v>
      </c>
      <c r="J33" s="49">
        <v>2</v>
      </c>
      <c r="K33" s="49" t="s">
        <v>36</v>
      </c>
      <c r="L33" s="54"/>
      <c r="M33" s="54"/>
      <c r="N33" s="54"/>
      <c r="O33" s="54"/>
      <c r="P33" s="80">
        <v>1</v>
      </c>
      <c r="Q33" s="51">
        <f t="shared" si="0"/>
        <v>1.7</v>
      </c>
      <c r="R33" s="52" t="str">
        <f t="shared" si="3"/>
        <v>F</v>
      </c>
      <c r="S33" s="53" t="str">
        <f t="shared" si="1"/>
        <v>Kém</v>
      </c>
      <c r="T33" s="41" t="str">
        <f t="shared" si="4"/>
        <v/>
      </c>
      <c r="U33" s="41" t="s">
        <v>2217</v>
      </c>
      <c r="V33" s="71"/>
      <c r="W33" s="4"/>
      <c r="X33" s="43" t="str">
        <f t="shared" si="2"/>
        <v>Học lại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1832</v>
      </c>
      <c r="D34" s="46" t="s">
        <v>1833</v>
      </c>
      <c r="E34" s="47" t="s">
        <v>145</v>
      </c>
      <c r="F34" s="48" t="s">
        <v>296</v>
      </c>
      <c r="G34" s="45" t="s">
        <v>510</v>
      </c>
      <c r="H34" s="82">
        <v>1</v>
      </c>
      <c r="I34" s="49">
        <v>2</v>
      </c>
      <c r="J34" s="49">
        <v>2</v>
      </c>
      <c r="K34" s="49" t="s">
        <v>36</v>
      </c>
      <c r="L34" s="54"/>
      <c r="M34" s="54"/>
      <c r="N34" s="54"/>
      <c r="O34" s="54"/>
      <c r="P34" s="80">
        <v>0</v>
      </c>
      <c r="Q34" s="51">
        <f t="shared" si="0"/>
        <v>0.7</v>
      </c>
      <c r="R34" s="52" t="str">
        <f t="shared" si="3"/>
        <v>F</v>
      </c>
      <c r="S34" s="53" t="str">
        <f t="shared" si="1"/>
        <v>Kém</v>
      </c>
      <c r="T34" s="41" t="str">
        <f t="shared" si="4"/>
        <v/>
      </c>
      <c r="U34" s="41" t="s">
        <v>2217</v>
      </c>
      <c r="V34" s="71"/>
      <c r="W34" s="4"/>
      <c r="X34" s="43" t="str">
        <f t="shared" si="2"/>
        <v>Học lại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1834</v>
      </c>
      <c r="D35" s="46" t="s">
        <v>1835</v>
      </c>
      <c r="E35" s="47" t="s">
        <v>154</v>
      </c>
      <c r="F35" s="48" t="s">
        <v>870</v>
      </c>
      <c r="G35" s="45" t="s">
        <v>185</v>
      </c>
      <c r="H35" s="82">
        <v>7.5</v>
      </c>
      <c r="I35" s="49">
        <v>7.5</v>
      </c>
      <c r="J35" s="49">
        <v>7.5</v>
      </c>
      <c r="K35" s="49" t="s">
        <v>36</v>
      </c>
      <c r="L35" s="54"/>
      <c r="M35" s="54"/>
      <c r="N35" s="54"/>
      <c r="O35" s="54"/>
      <c r="P35" s="80">
        <v>7.5</v>
      </c>
      <c r="Q35" s="51">
        <f t="shared" si="0"/>
        <v>7.5</v>
      </c>
      <c r="R35" s="52" t="str">
        <f t="shared" si="3"/>
        <v>B</v>
      </c>
      <c r="S35" s="53" t="str">
        <f t="shared" si="1"/>
        <v>Khá</v>
      </c>
      <c r="T35" s="41" t="str">
        <f t="shared" si="4"/>
        <v/>
      </c>
      <c r="U35" s="41" t="s">
        <v>2217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1836</v>
      </c>
      <c r="D36" s="46" t="s">
        <v>1837</v>
      </c>
      <c r="E36" s="47" t="s">
        <v>564</v>
      </c>
      <c r="F36" s="48" t="s">
        <v>1347</v>
      </c>
      <c r="G36" s="45" t="s">
        <v>72</v>
      </c>
      <c r="H36" s="82">
        <v>6</v>
      </c>
      <c r="I36" s="49">
        <v>3.5</v>
      </c>
      <c r="J36" s="49">
        <v>3.5</v>
      </c>
      <c r="K36" s="49" t="s">
        <v>36</v>
      </c>
      <c r="L36" s="54"/>
      <c r="M36" s="54"/>
      <c r="N36" s="54"/>
      <c r="O36" s="54"/>
      <c r="P36" s="80">
        <v>4</v>
      </c>
      <c r="Q36" s="51">
        <f t="shared" si="0"/>
        <v>4.0999999999999996</v>
      </c>
      <c r="R36" s="52" t="str">
        <f t="shared" si="3"/>
        <v>D</v>
      </c>
      <c r="S36" s="53" t="str">
        <f t="shared" si="1"/>
        <v>Trung bình yếu</v>
      </c>
      <c r="T36" s="41" t="str">
        <f t="shared" si="4"/>
        <v/>
      </c>
      <c r="U36" s="41" t="s">
        <v>2217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1838</v>
      </c>
      <c r="D37" s="46" t="s">
        <v>523</v>
      </c>
      <c r="E37" s="47" t="s">
        <v>382</v>
      </c>
      <c r="F37" s="48" t="s">
        <v>1839</v>
      </c>
      <c r="G37" s="45" t="s">
        <v>72</v>
      </c>
      <c r="H37" s="82">
        <v>5</v>
      </c>
      <c r="I37" s="49">
        <v>2.5</v>
      </c>
      <c r="J37" s="49">
        <v>2.5</v>
      </c>
      <c r="K37" s="49" t="s">
        <v>36</v>
      </c>
      <c r="L37" s="54"/>
      <c r="M37" s="54"/>
      <c r="N37" s="54"/>
      <c r="O37" s="54"/>
      <c r="P37" s="80">
        <v>0</v>
      </c>
      <c r="Q37" s="51">
        <f t="shared" si="0"/>
        <v>1.3</v>
      </c>
      <c r="R37" s="52" t="str">
        <f t="shared" si="3"/>
        <v>F</v>
      </c>
      <c r="S37" s="53" t="str">
        <f t="shared" si="1"/>
        <v>Kém</v>
      </c>
      <c r="T37" s="41" t="str">
        <f t="shared" si="4"/>
        <v/>
      </c>
      <c r="U37" s="41" t="s">
        <v>2217</v>
      </c>
      <c r="V37" s="71"/>
      <c r="W37" s="4"/>
      <c r="X37" s="43" t="str">
        <f t="shared" si="2"/>
        <v>Học lại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1840</v>
      </c>
      <c r="D38" s="46" t="s">
        <v>1841</v>
      </c>
      <c r="E38" s="47" t="s">
        <v>1842</v>
      </c>
      <c r="F38" s="48" t="s">
        <v>1843</v>
      </c>
      <c r="G38" s="45" t="s">
        <v>136</v>
      </c>
      <c r="H38" s="82">
        <v>7</v>
      </c>
      <c r="I38" s="49">
        <v>2</v>
      </c>
      <c r="J38" s="49">
        <v>2</v>
      </c>
      <c r="K38" s="49" t="s">
        <v>36</v>
      </c>
      <c r="L38" s="54"/>
      <c r="M38" s="54"/>
      <c r="N38" s="54"/>
      <c r="O38" s="54"/>
      <c r="P38" s="80">
        <v>4.5</v>
      </c>
      <c r="Q38" s="51">
        <f t="shared" si="0"/>
        <v>4</v>
      </c>
      <c r="R38" s="52" t="str">
        <f t="shared" si="3"/>
        <v>D</v>
      </c>
      <c r="S38" s="53" t="str">
        <f t="shared" si="1"/>
        <v>Trung bình yếu</v>
      </c>
      <c r="T38" s="41" t="str">
        <f t="shared" si="4"/>
        <v/>
      </c>
      <c r="U38" s="41" t="s">
        <v>2217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1844</v>
      </c>
      <c r="D39" s="46" t="s">
        <v>1845</v>
      </c>
      <c r="E39" s="47" t="s">
        <v>582</v>
      </c>
      <c r="F39" s="48" t="s">
        <v>52</v>
      </c>
      <c r="G39" s="45" t="s">
        <v>90</v>
      </c>
      <c r="H39" s="82">
        <v>7</v>
      </c>
      <c r="I39" s="49">
        <v>2.5</v>
      </c>
      <c r="J39" s="49">
        <v>2.5</v>
      </c>
      <c r="K39" s="49" t="s">
        <v>36</v>
      </c>
      <c r="L39" s="54"/>
      <c r="M39" s="54"/>
      <c r="N39" s="54"/>
      <c r="O39" s="54"/>
      <c r="P39" s="80">
        <v>1</v>
      </c>
      <c r="Q39" s="51">
        <f t="shared" si="0"/>
        <v>2.1</v>
      </c>
      <c r="R39" s="52" t="str">
        <f t="shared" si="3"/>
        <v>F</v>
      </c>
      <c r="S39" s="53" t="str">
        <f t="shared" si="1"/>
        <v>Kém</v>
      </c>
      <c r="T39" s="41" t="str">
        <f t="shared" si="4"/>
        <v/>
      </c>
      <c r="U39" s="41" t="s">
        <v>2217</v>
      </c>
      <c r="V39" s="71"/>
      <c r="W39" s="4"/>
      <c r="X39" s="43" t="str">
        <f t="shared" si="2"/>
        <v>Học lại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1846</v>
      </c>
      <c r="D40" s="46" t="s">
        <v>327</v>
      </c>
      <c r="E40" s="47" t="s">
        <v>1847</v>
      </c>
      <c r="F40" s="48" t="s">
        <v>1819</v>
      </c>
      <c r="G40" s="45" t="s">
        <v>185</v>
      </c>
      <c r="H40" s="82">
        <v>9</v>
      </c>
      <c r="I40" s="49">
        <v>9</v>
      </c>
      <c r="J40" s="49">
        <v>9</v>
      </c>
      <c r="K40" s="49" t="s">
        <v>36</v>
      </c>
      <c r="L40" s="54"/>
      <c r="M40" s="54"/>
      <c r="N40" s="54"/>
      <c r="O40" s="54"/>
      <c r="P40" s="80">
        <v>9</v>
      </c>
      <c r="Q40" s="51">
        <f t="shared" si="0"/>
        <v>9</v>
      </c>
      <c r="R40" s="52" t="str">
        <f t="shared" si="3"/>
        <v>A+</v>
      </c>
      <c r="S40" s="53" t="str">
        <f t="shared" si="1"/>
        <v>Giỏi</v>
      </c>
      <c r="T40" s="41" t="str">
        <f t="shared" si="4"/>
        <v/>
      </c>
      <c r="U40" s="41" t="s">
        <v>2217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1848</v>
      </c>
      <c r="D41" s="46" t="s">
        <v>1849</v>
      </c>
      <c r="E41" s="47" t="s">
        <v>593</v>
      </c>
      <c r="F41" s="48" t="s">
        <v>1625</v>
      </c>
      <c r="G41" s="45" t="s">
        <v>136</v>
      </c>
      <c r="H41" s="82">
        <v>7</v>
      </c>
      <c r="I41" s="49">
        <v>4.5</v>
      </c>
      <c r="J41" s="49">
        <v>4.5</v>
      </c>
      <c r="K41" s="49" t="s">
        <v>36</v>
      </c>
      <c r="L41" s="54"/>
      <c r="M41" s="54"/>
      <c r="N41" s="54"/>
      <c r="O41" s="54"/>
      <c r="P41" s="80">
        <v>6</v>
      </c>
      <c r="Q41" s="51">
        <f t="shared" si="0"/>
        <v>5.7</v>
      </c>
      <c r="R41" s="52" t="str">
        <f t="shared" si="3"/>
        <v>C</v>
      </c>
      <c r="S41" s="53" t="str">
        <f t="shared" si="1"/>
        <v>Trung bình</v>
      </c>
      <c r="T41" s="41" t="str">
        <f t="shared" si="4"/>
        <v/>
      </c>
      <c r="U41" s="41" t="s">
        <v>2217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1850</v>
      </c>
      <c r="D42" s="46" t="s">
        <v>1851</v>
      </c>
      <c r="E42" s="47" t="s">
        <v>756</v>
      </c>
      <c r="F42" s="48" t="s">
        <v>1852</v>
      </c>
      <c r="G42" s="45" t="s">
        <v>1430</v>
      </c>
      <c r="H42" s="82">
        <v>0</v>
      </c>
      <c r="I42" s="49">
        <v>0</v>
      </c>
      <c r="J42" s="49">
        <v>0</v>
      </c>
      <c r="K42" s="49" t="s">
        <v>36</v>
      </c>
      <c r="L42" s="54"/>
      <c r="M42" s="54"/>
      <c r="N42" s="54"/>
      <c r="O42" s="54"/>
      <c r="P42" s="80">
        <v>0</v>
      </c>
      <c r="Q42" s="51">
        <f t="shared" si="0"/>
        <v>0</v>
      </c>
      <c r="R42" s="52" t="str">
        <f t="shared" si="3"/>
        <v>F</v>
      </c>
      <c r="S42" s="53" t="str">
        <f t="shared" si="1"/>
        <v>Kém</v>
      </c>
      <c r="T42" s="41" t="str">
        <f t="shared" si="4"/>
        <v>Không đủ ĐKDT</v>
      </c>
      <c r="U42" s="41" t="s">
        <v>2217</v>
      </c>
      <c r="V42" s="71"/>
      <c r="W42" s="4"/>
      <c r="X42" s="43" t="str">
        <f t="shared" si="2"/>
        <v>Học lại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1853</v>
      </c>
      <c r="D43" s="46" t="s">
        <v>265</v>
      </c>
      <c r="E43" s="47" t="s">
        <v>410</v>
      </c>
      <c r="F43" s="48" t="s">
        <v>948</v>
      </c>
      <c r="G43" s="45" t="s">
        <v>86</v>
      </c>
      <c r="H43" s="82">
        <v>0</v>
      </c>
      <c r="I43" s="49">
        <v>0</v>
      </c>
      <c r="J43" s="49">
        <v>0</v>
      </c>
      <c r="K43" s="49" t="s">
        <v>36</v>
      </c>
      <c r="L43" s="54"/>
      <c r="M43" s="54"/>
      <c r="N43" s="54"/>
      <c r="O43" s="54"/>
      <c r="P43" s="80">
        <v>0</v>
      </c>
      <c r="Q43" s="51">
        <f t="shared" si="0"/>
        <v>0</v>
      </c>
      <c r="R43" s="52" t="str">
        <f t="shared" si="3"/>
        <v>F</v>
      </c>
      <c r="S43" s="53" t="str">
        <f t="shared" si="1"/>
        <v>Kém</v>
      </c>
      <c r="T43" s="41" t="str">
        <f t="shared" si="4"/>
        <v>Không đủ ĐKDT</v>
      </c>
      <c r="U43" s="41" t="s">
        <v>2217</v>
      </c>
      <c r="V43" s="71"/>
      <c r="W43" s="4"/>
      <c r="X43" s="43" t="str">
        <f t="shared" si="2"/>
        <v>Học lại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1854</v>
      </c>
      <c r="D44" s="46" t="s">
        <v>320</v>
      </c>
      <c r="E44" s="47" t="s">
        <v>181</v>
      </c>
      <c r="F44" s="48" t="s">
        <v>352</v>
      </c>
      <c r="G44" s="45" t="s">
        <v>107</v>
      </c>
      <c r="H44" s="82">
        <v>6</v>
      </c>
      <c r="I44" s="49">
        <v>2.5</v>
      </c>
      <c r="J44" s="49">
        <v>2.5</v>
      </c>
      <c r="K44" s="49" t="s">
        <v>36</v>
      </c>
      <c r="L44" s="54"/>
      <c r="M44" s="54"/>
      <c r="N44" s="54"/>
      <c r="O44" s="54"/>
      <c r="P44" s="80">
        <v>2</v>
      </c>
      <c r="Q44" s="51">
        <f t="shared" si="0"/>
        <v>2.6</v>
      </c>
      <c r="R44" s="52" t="str">
        <f t="shared" si="3"/>
        <v>F</v>
      </c>
      <c r="S44" s="53" t="str">
        <f t="shared" si="1"/>
        <v>Kém</v>
      </c>
      <c r="T44" s="41" t="str">
        <f t="shared" si="4"/>
        <v/>
      </c>
      <c r="U44" s="41" t="s">
        <v>2217</v>
      </c>
      <c r="V44" s="71"/>
      <c r="W44" s="4"/>
      <c r="X44" s="43" t="str">
        <f t="shared" si="2"/>
        <v>Học lại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1855</v>
      </c>
      <c r="D45" s="46" t="s">
        <v>1856</v>
      </c>
      <c r="E45" s="47" t="s">
        <v>420</v>
      </c>
      <c r="F45" s="48" t="s">
        <v>1499</v>
      </c>
      <c r="G45" s="45" t="s">
        <v>81</v>
      </c>
      <c r="H45" s="82">
        <v>6</v>
      </c>
      <c r="I45" s="49">
        <v>4</v>
      </c>
      <c r="J45" s="49">
        <v>4</v>
      </c>
      <c r="K45" s="49" t="s">
        <v>36</v>
      </c>
      <c r="L45" s="54"/>
      <c r="M45" s="54"/>
      <c r="N45" s="54"/>
      <c r="O45" s="54"/>
      <c r="P45" s="80">
        <v>4</v>
      </c>
      <c r="Q45" s="51">
        <f t="shared" si="0"/>
        <v>4.2</v>
      </c>
      <c r="R45" s="52" t="str">
        <f t="shared" si="3"/>
        <v>D</v>
      </c>
      <c r="S45" s="53" t="str">
        <f t="shared" si="1"/>
        <v>Trung bình yếu</v>
      </c>
      <c r="T45" s="41" t="str">
        <f t="shared" si="4"/>
        <v/>
      </c>
      <c r="U45" s="41" t="s">
        <v>2217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1857</v>
      </c>
      <c r="D46" s="46" t="s">
        <v>1858</v>
      </c>
      <c r="E46" s="47" t="s">
        <v>1859</v>
      </c>
      <c r="F46" s="48" t="s">
        <v>803</v>
      </c>
      <c r="G46" s="45" t="s">
        <v>107</v>
      </c>
      <c r="H46" s="82">
        <v>6</v>
      </c>
      <c r="I46" s="49">
        <v>5.5</v>
      </c>
      <c r="J46" s="49">
        <v>5.5</v>
      </c>
      <c r="K46" s="49" t="s">
        <v>36</v>
      </c>
      <c r="L46" s="54"/>
      <c r="M46" s="54"/>
      <c r="N46" s="54"/>
      <c r="O46" s="54"/>
      <c r="P46" s="80">
        <v>7</v>
      </c>
      <c r="Q46" s="51">
        <f t="shared" si="0"/>
        <v>6.5</v>
      </c>
      <c r="R46" s="52" t="str">
        <f t="shared" si="3"/>
        <v>C+</v>
      </c>
      <c r="S46" s="53" t="str">
        <f t="shared" si="1"/>
        <v>Trung bình</v>
      </c>
      <c r="T46" s="41" t="str">
        <f t="shared" si="4"/>
        <v/>
      </c>
      <c r="U46" s="41" t="s">
        <v>2217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1860</v>
      </c>
      <c r="D47" s="46" t="s">
        <v>1861</v>
      </c>
      <c r="E47" s="47" t="s">
        <v>1862</v>
      </c>
      <c r="F47" s="48" t="s">
        <v>914</v>
      </c>
      <c r="G47" s="45" t="s">
        <v>131</v>
      </c>
      <c r="H47" s="82">
        <v>6</v>
      </c>
      <c r="I47" s="49">
        <v>3.5</v>
      </c>
      <c r="J47" s="49">
        <v>3.5</v>
      </c>
      <c r="K47" s="49" t="s">
        <v>36</v>
      </c>
      <c r="L47" s="54"/>
      <c r="M47" s="54"/>
      <c r="N47" s="54"/>
      <c r="O47" s="54"/>
      <c r="P47" s="80">
        <v>4</v>
      </c>
      <c r="Q47" s="51">
        <f t="shared" si="0"/>
        <v>4.0999999999999996</v>
      </c>
      <c r="R47" s="52" t="str">
        <f t="shared" si="3"/>
        <v>D</v>
      </c>
      <c r="S47" s="53" t="str">
        <f t="shared" si="1"/>
        <v>Trung bình yếu</v>
      </c>
      <c r="T47" s="41" t="str">
        <f t="shared" si="4"/>
        <v/>
      </c>
      <c r="U47" s="41" t="s">
        <v>2217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1863</v>
      </c>
      <c r="D48" s="46" t="s">
        <v>246</v>
      </c>
      <c r="E48" s="47" t="s">
        <v>207</v>
      </c>
      <c r="F48" s="48" t="s">
        <v>446</v>
      </c>
      <c r="G48" s="45" t="s">
        <v>99</v>
      </c>
      <c r="H48" s="82">
        <v>6</v>
      </c>
      <c r="I48" s="49">
        <v>2.5</v>
      </c>
      <c r="J48" s="49">
        <v>2.5</v>
      </c>
      <c r="K48" s="49" t="s">
        <v>36</v>
      </c>
      <c r="L48" s="54"/>
      <c r="M48" s="54"/>
      <c r="N48" s="54"/>
      <c r="O48" s="54"/>
      <c r="P48" s="80">
        <v>4.5</v>
      </c>
      <c r="Q48" s="51">
        <f t="shared" si="0"/>
        <v>4.0999999999999996</v>
      </c>
      <c r="R48" s="52" t="str">
        <f t="shared" si="3"/>
        <v>D</v>
      </c>
      <c r="S48" s="53" t="str">
        <f t="shared" si="1"/>
        <v>Trung bình yếu</v>
      </c>
      <c r="T48" s="41" t="str">
        <f t="shared" si="4"/>
        <v/>
      </c>
      <c r="U48" s="41" t="s">
        <v>2217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1864</v>
      </c>
      <c r="D49" s="46" t="s">
        <v>150</v>
      </c>
      <c r="E49" s="47" t="s">
        <v>436</v>
      </c>
      <c r="F49" s="48" t="s">
        <v>542</v>
      </c>
      <c r="G49" s="45" t="s">
        <v>131</v>
      </c>
      <c r="H49" s="82">
        <v>7</v>
      </c>
      <c r="I49" s="49">
        <v>3</v>
      </c>
      <c r="J49" s="49">
        <v>3</v>
      </c>
      <c r="K49" s="49" t="s">
        <v>36</v>
      </c>
      <c r="L49" s="54"/>
      <c r="M49" s="54"/>
      <c r="N49" s="54"/>
      <c r="O49" s="54"/>
      <c r="P49" s="80">
        <v>2</v>
      </c>
      <c r="Q49" s="51">
        <f t="shared" si="0"/>
        <v>2.8</v>
      </c>
      <c r="R49" s="52" t="str">
        <f t="shared" si="3"/>
        <v>F</v>
      </c>
      <c r="S49" s="53" t="str">
        <f t="shared" si="1"/>
        <v>Kém</v>
      </c>
      <c r="T49" s="41" t="str">
        <f t="shared" si="4"/>
        <v/>
      </c>
      <c r="U49" s="41" t="s">
        <v>2217</v>
      </c>
      <c r="V49" s="71"/>
      <c r="W49" s="4"/>
      <c r="X49" s="43" t="str">
        <f t="shared" si="2"/>
        <v>Học lại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1865</v>
      </c>
      <c r="D50" s="46" t="s">
        <v>109</v>
      </c>
      <c r="E50" s="47" t="s">
        <v>221</v>
      </c>
      <c r="F50" s="48" t="s">
        <v>1536</v>
      </c>
      <c r="G50" s="45" t="s">
        <v>131</v>
      </c>
      <c r="H50" s="82">
        <v>7</v>
      </c>
      <c r="I50" s="49">
        <v>3</v>
      </c>
      <c r="J50" s="49">
        <v>3</v>
      </c>
      <c r="K50" s="49" t="s">
        <v>36</v>
      </c>
      <c r="L50" s="54"/>
      <c r="M50" s="54"/>
      <c r="N50" s="54"/>
      <c r="O50" s="54"/>
      <c r="P50" s="80">
        <v>4.5</v>
      </c>
      <c r="Q50" s="51">
        <f t="shared" si="0"/>
        <v>4.3</v>
      </c>
      <c r="R50" s="52" t="str">
        <f t="shared" si="3"/>
        <v>D</v>
      </c>
      <c r="S50" s="53" t="str">
        <f t="shared" si="1"/>
        <v>Trung bình yếu</v>
      </c>
      <c r="T50" s="41" t="str">
        <f t="shared" si="4"/>
        <v/>
      </c>
      <c r="U50" s="41" t="s">
        <v>2217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1866</v>
      </c>
      <c r="D51" s="46" t="s">
        <v>1162</v>
      </c>
      <c r="E51" s="47" t="s">
        <v>775</v>
      </c>
      <c r="F51" s="48" t="s">
        <v>434</v>
      </c>
      <c r="G51" s="45" t="s">
        <v>344</v>
      </c>
      <c r="H51" s="82">
        <v>6</v>
      </c>
      <c r="I51" s="49">
        <v>2</v>
      </c>
      <c r="J51" s="49">
        <v>2</v>
      </c>
      <c r="K51" s="49" t="s">
        <v>36</v>
      </c>
      <c r="L51" s="54"/>
      <c r="M51" s="54"/>
      <c r="N51" s="54"/>
      <c r="O51" s="54"/>
      <c r="P51" s="80">
        <v>3</v>
      </c>
      <c r="Q51" s="51">
        <f t="shared" si="0"/>
        <v>3</v>
      </c>
      <c r="R51" s="52" t="str">
        <f t="shared" si="3"/>
        <v>F</v>
      </c>
      <c r="S51" s="53" t="str">
        <f t="shared" si="1"/>
        <v>Kém</v>
      </c>
      <c r="T51" s="41" t="str">
        <f t="shared" si="4"/>
        <v/>
      </c>
      <c r="U51" s="41" t="s">
        <v>2217</v>
      </c>
      <c r="V51" s="71"/>
      <c r="W51" s="4"/>
      <c r="X51" s="43" t="str">
        <f t="shared" si="2"/>
        <v>Học lại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1867</v>
      </c>
      <c r="D52" s="46" t="s">
        <v>1021</v>
      </c>
      <c r="E52" s="47" t="s">
        <v>778</v>
      </c>
      <c r="F52" s="48" t="s">
        <v>421</v>
      </c>
      <c r="G52" s="45" t="s">
        <v>330</v>
      </c>
      <c r="H52" s="82">
        <v>7</v>
      </c>
      <c r="I52" s="49">
        <v>5.5</v>
      </c>
      <c r="J52" s="49">
        <v>5.5</v>
      </c>
      <c r="K52" s="49" t="s">
        <v>36</v>
      </c>
      <c r="L52" s="54"/>
      <c r="M52" s="54"/>
      <c r="N52" s="54"/>
      <c r="O52" s="54"/>
      <c r="P52" s="80">
        <v>6</v>
      </c>
      <c r="Q52" s="51">
        <f t="shared" si="0"/>
        <v>6</v>
      </c>
      <c r="R52" s="52" t="str">
        <f t="shared" si="3"/>
        <v>C</v>
      </c>
      <c r="S52" s="53" t="str">
        <f t="shared" si="1"/>
        <v>Trung bình</v>
      </c>
      <c r="T52" s="41" t="str">
        <f t="shared" si="4"/>
        <v/>
      </c>
      <c r="U52" s="41" t="s">
        <v>2217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1868</v>
      </c>
      <c r="D53" s="46" t="s">
        <v>78</v>
      </c>
      <c r="E53" s="47" t="s">
        <v>445</v>
      </c>
      <c r="F53" s="48" t="s">
        <v>1060</v>
      </c>
      <c r="G53" s="45" t="s">
        <v>81</v>
      </c>
      <c r="H53" s="82">
        <v>7</v>
      </c>
      <c r="I53" s="49">
        <v>3.5</v>
      </c>
      <c r="J53" s="49">
        <v>3.5</v>
      </c>
      <c r="K53" s="49" t="s">
        <v>36</v>
      </c>
      <c r="L53" s="54"/>
      <c r="M53" s="54"/>
      <c r="N53" s="54"/>
      <c r="O53" s="54"/>
      <c r="P53" s="80">
        <v>4</v>
      </c>
      <c r="Q53" s="51">
        <f t="shared" si="0"/>
        <v>4.2</v>
      </c>
      <c r="R53" s="52" t="str">
        <f t="shared" si="3"/>
        <v>D</v>
      </c>
      <c r="S53" s="53" t="str">
        <f t="shared" si="1"/>
        <v>Trung bình yếu</v>
      </c>
      <c r="T53" s="41" t="str">
        <f t="shared" si="4"/>
        <v/>
      </c>
      <c r="U53" s="41" t="s">
        <v>2217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1869</v>
      </c>
      <c r="D54" s="46" t="s">
        <v>1870</v>
      </c>
      <c r="E54" s="47" t="s">
        <v>1871</v>
      </c>
      <c r="F54" s="48" t="s">
        <v>252</v>
      </c>
      <c r="G54" s="45" t="s">
        <v>131</v>
      </c>
      <c r="H54" s="82">
        <v>1</v>
      </c>
      <c r="I54" s="49">
        <v>2</v>
      </c>
      <c r="J54" s="49">
        <v>2</v>
      </c>
      <c r="K54" s="49" t="s">
        <v>36</v>
      </c>
      <c r="L54" s="54"/>
      <c r="M54" s="54"/>
      <c r="N54" s="54"/>
      <c r="O54" s="54"/>
      <c r="P54" s="80">
        <v>0</v>
      </c>
      <c r="Q54" s="51">
        <f t="shared" si="0"/>
        <v>0.7</v>
      </c>
      <c r="R54" s="52" t="str">
        <f t="shared" si="3"/>
        <v>F</v>
      </c>
      <c r="S54" s="53" t="str">
        <f t="shared" si="1"/>
        <v>Kém</v>
      </c>
      <c r="T54" s="41" t="s">
        <v>2222</v>
      </c>
      <c r="U54" s="41" t="s">
        <v>2217</v>
      </c>
      <c r="V54" s="71"/>
      <c r="W54" s="4"/>
      <c r="X54" s="43" t="str">
        <f t="shared" si="2"/>
        <v>Học lại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1872</v>
      </c>
      <c r="D55" s="46" t="s">
        <v>1407</v>
      </c>
      <c r="E55" s="47" t="s">
        <v>232</v>
      </c>
      <c r="F55" s="48" t="s">
        <v>52</v>
      </c>
      <c r="G55" s="45" t="s">
        <v>131</v>
      </c>
      <c r="H55" s="82">
        <v>5</v>
      </c>
      <c r="I55" s="98">
        <v>2.5</v>
      </c>
      <c r="J55" s="98">
        <v>2.5</v>
      </c>
      <c r="K55" s="49" t="s">
        <v>36</v>
      </c>
      <c r="L55" s="54"/>
      <c r="M55" s="54"/>
      <c r="N55" s="54"/>
      <c r="O55" s="54"/>
      <c r="P55" s="80">
        <v>2</v>
      </c>
      <c r="Q55" s="51">
        <f t="shared" si="0"/>
        <v>2.5</v>
      </c>
      <c r="R55" s="52" t="str">
        <f t="shared" si="3"/>
        <v>F</v>
      </c>
      <c r="S55" s="53" t="str">
        <f t="shared" si="1"/>
        <v>Kém</v>
      </c>
      <c r="T55" s="41" t="str">
        <f t="shared" si="4"/>
        <v/>
      </c>
      <c r="U55" s="41" t="s">
        <v>2217</v>
      </c>
      <c r="V55" s="71"/>
      <c r="W55" s="4"/>
      <c r="X55" s="43" t="str">
        <f t="shared" si="2"/>
        <v>Học lại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1873</v>
      </c>
      <c r="D56" s="46" t="s">
        <v>1874</v>
      </c>
      <c r="E56" s="47" t="s">
        <v>640</v>
      </c>
      <c r="F56" s="48" t="s">
        <v>146</v>
      </c>
      <c r="G56" s="45" t="s">
        <v>131</v>
      </c>
      <c r="H56" s="82">
        <v>5</v>
      </c>
      <c r="I56" s="49">
        <v>2</v>
      </c>
      <c r="J56" s="49">
        <v>2</v>
      </c>
      <c r="K56" s="49" t="s">
        <v>36</v>
      </c>
      <c r="L56" s="54"/>
      <c r="M56" s="54"/>
      <c r="N56" s="54"/>
      <c r="O56" s="54"/>
      <c r="P56" s="80">
        <v>3</v>
      </c>
      <c r="Q56" s="51">
        <f t="shared" si="0"/>
        <v>2.9</v>
      </c>
      <c r="R56" s="52" t="str">
        <f t="shared" si="3"/>
        <v>F</v>
      </c>
      <c r="S56" s="53" t="str">
        <f t="shared" si="1"/>
        <v>Kém</v>
      </c>
      <c r="T56" s="41" t="str">
        <f t="shared" si="4"/>
        <v/>
      </c>
      <c r="U56" s="41" t="s">
        <v>2217</v>
      </c>
      <c r="V56" s="71"/>
      <c r="W56" s="4"/>
      <c r="X56" s="43" t="str">
        <f t="shared" si="2"/>
        <v>Học lại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1875</v>
      </c>
      <c r="D57" s="46" t="s">
        <v>875</v>
      </c>
      <c r="E57" s="47" t="s">
        <v>247</v>
      </c>
      <c r="F57" s="48" t="s">
        <v>885</v>
      </c>
      <c r="G57" s="45" t="s">
        <v>313</v>
      </c>
      <c r="H57" s="82">
        <v>0</v>
      </c>
      <c r="I57" s="49">
        <v>0</v>
      </c>
      <c r="J57" s="49">
        <v>0</v>
      </c>
      <c r="K57" s="49" t="s">
        <v>36</v>
      </c>
      <c r="L57" s="54"/>
      <c r="M57" s="54"/>
      <c r="N57" s="54"/>
      <c r="O57" s="54"/>
      <c r="P57" s="80">
        <v>0</v>
      </c>
      <c r="Q57" s="51">
        <f t="shared" si="0"/>
        <v>0</v>
      </c>
      <c r="R57" s="52" t="str">
        <f t="shared" si="3"/>
        <v>F</v>
      </c>
      <c r="S57" s="53" t="str">
        <f t="shared" si="1"/>
        <v>Kém</v>
      </c>
      <c r="T57" s="41" t="str">
        <f t="shared" si="4"/>
        <v>Không đủ ĐKDT</v>
      </c>
      <c r="U57" s="41" t="s">
        <v>2217</v>
      </c>
      <c r="V57" s="71"/>
      <c r="W57" s="4"/>
      <c r="X57" s="43" t="str">
        <f t="shared" si="2"/>
        <v>Học lại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1876</v>
      </c>
      <c r="D58" s="46" t="s">
        <v>563</v>
      </c>
      <c r="E58" s="47" t="s">
        <v>956</v>
      </c>
      <c r="F58" s="48" t="s">
        <v>692</v>
      </c>
      <c r="G58" s="45" t="s">
        <v>81</v>
      </c>
      <c r="H58" s="82">
        <v>7</v>
      </c>
      <c r="I58" s="49">
        <v>3</v>
      </c>
      <c r="J58" s="49">
        <v>3</v>
      </c>
      <c r="K58" s="49" t="s">
        <v>36</v>
      </c>
      <c r="L58" s="54"/>
      <c r="M58" s="54"/>
      <c r="N58" s="54"/>
      <c r="O58" s="54"/>
      <c r="P58" s="80">
        <v>2</v>
      </c>
      <c r="Q58" s="51">
        <f t="shared" si="0"/>
        <v>2.8</v>
      </c>
      <c r="R58" s="52" t="str">
        <f t="shared" si="3"/>
        <v>F</v>
      </c>
      <c r="S58" s="53" t="str">
        <f t="shared" si="1"/>
        <v>Kém</v>
      </c>
      <c r="T58" s="41" t="str">
        <f t="shared" si="4"/>
        <v/>
      </c>
      <c r="U58" s="41" t="s">
        <v>2217</v>
      </c>
      <c r="V58" s="71"/>
      <c r="W58" s="4"/>
      <c r="X58" s="43" t="str">
        <f t="shared" si="2"/>
        <v>Học lại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1877</v>
      </c>
      <c r="D59" s="46" t="s">
        <v>1878</v>
      </c>
      <c r="E59" s="47" t="s">
        <v>262</v>
      </c>
      <c r="F59" s="48" t="s">
        <v>325</v>
      </c>
      <c r="G59" s="45" t="s">
        <v>313</v>
      </c>
      <c r="H59" s="82">
        <v>7</v>
      </c>
      <c r="I59" s="49">
        <v>3</v>
      </c>
      <c r="J59" s="49">
        <v>3</v>
      </c>
      <c r="K59" s="49" t="s">
        <v>36</v>
      </c>
      <c r="L59" s="54"/>
      <c r="M59" s="54"/>
      <c r="N59" s="54"/>
      <c r="O59" s="54"/>
      <c r="P59" s="80">
        <v>4.5</v>
      </c>
      <c r="Q59" s="51">
        <f t="shared" si="0"/>
        <v>4.3</v>
      </c>
      <c r="R59" s="52" t="str">
        <f t="shared" si="3"/>
        <v>D</v>
      </c>
      <c r="S59" s="53" t="str">
        <f t="shared" si="1"/>
        <v>Trung bình yếu</v>
      </c>
      <c r="T59" s="41" t="str">
        <f t="shared" si="4"/>
        <v/>
      </c>
      <c r="U59" s="41" t="s">
        <v>2217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1879</v>
      </c>
      <c r="D60" s="46" t="s">
        <v>1731</v>
      </c>
      <c r="E60" s="47" t="s">
        <v>266</v>
      </c>
      <c r="F60" s="48" t="s">
        <v>1658</v>
      </c>
      <c r="G60" s="45" t="s">
        <v>344</v>
      </c>
      <c r="H60" s="82">
        <v>7</v>
      </c>
      <c r="I60" s="49">
        <v>2.5</v>
      </c>
      <c r="J60" s="49">
        <v>2.5</v>
      </c>
      <c r="K60" s="49" t="s">
        <v>36</v>
      </c>
      <c r="L60" s="54"/>
      <c r="M60" s="54"/>
      <c r="N60" s="54"/>
      <c r="O60" s="54"/>
      <c r="P60" s="80">
        <v>2</v>
      </c>
      <c r="Q60" s="51">
        <f t="shared" si="0"/>
        <v>2.7</v>
      </c>
      <c r="R60" s="52" t="str">
        <f t="shared" si="3"/>
        <v>F</v>
      </c>
      <c r="S60" s="53" t="str">
        <f t="shared" si="1"/>
        <v>Kém</v>
      </c>
      <c r="T60" s="41" t="str">
        <f t="shared" si="4"/>
        <v/>
      </c>
      <c r="U60" s="41" t="s">
        <v>2217</v>
      </c>
      <c r="V60" s="71"/>
      <c r="W60" s="4"/>
      <c r="X60" s="43" t="str">
        <f t="shared" si="2"/>
        <v>Học lại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1880</v>
      </c>
      <c r="D61" s="46" t="s">
        <v>150</v>
      </c>
      <c r="E61" s="47" t="s">
        <v>1881</v>
      </c>
      <c r="F61" s="48" t="s">
        <v>1882</v>
      </c>
      <c r="G61" s="45" t="s">
        <v>131</v>
      </c>
      <c r="H61" s="82">
        <v>7</v>
      </c>
      <c r="I61" s="49">
        <v>4</v>
      </c>
      <c r="J61" s="49">
        <v>4</v>
      </c>
      <c r="K61" s="49" t="s">
        <v>36</v>
      </c>
      <c r="L61" s="54"/>
      <c r="M61" s="54"/>
      <c r="N61" s="54"/>
      <c r="O61" s="54"/>
      <c r="P61" s="80">
        <v>6</v>
      </c>
      <c r="Q61" s="51">
        <f t="shared" si="0"/>
        <v>5.5</v>
      </c>
      <c r="R61" s="52" t="str">
        <f t="shared" si="3"/>
        <v>C</v>
      </c>
      <c r="S61" s="53" t="str">
        <f t="shared" si="1"/>
        <v>Trung bình</v>
      </c>
      <c r="T61" s="41" t="str">
        <f t="shared" si="4"/>
        <v/>
      </c>
      <c r="U61" s="41" t="s">
        <v>2217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1883</v>
      </c>
      <c r="D62" s="46" t="s">
        <v>563</v>
      </c>
      <c r="E62" s="47" t="s">
        <v>483</v>
      </c>
      <c r="F62" s="48" t="s">
        <v>1884</v>
      </c>
      <c r="G62" s="45" t="s">
        <v>63</v>
      </c>
      <c r="H62" s="82">
        <v>0</v>
      </c>
      <c r="I62" s="49">
        <v>0</v>
      </c>
      <c r="J62" s="49">
        <v>0</v>
      </c>
      <c r="K62" s="49" t="s">
        <v>36</v>
      </c>
      <c r="L62" s="54"/>
      <c r="M62" s="54"/>
      <c r="N62" s="54"/>
      <c r="O62" s="54"/>
      <c r="P62" s="80">
        <v>0</v>
      </c>
      <c r="Q62" s="51">
        <f t="shared" si="0"/>
        <v>0</v>
      </c>
      <c r="R62" s="52" t="str">
        <f t="shared" si="3"/>
        <v>F</v>
      </c>
      <c r="S62" s="53" t="str">
        <f t="shared" si="1"/>
        <v>Kém</v>
      </c>
      <c r="T62" s="41" t="str">
        <f t="shared" si="4"/>
        <v>Không đủ ĐKDT</v>
      </c>
      <c r="U62" s="41" t="s">
        <v>2217</v>
      </c>
      <c r="V62" s="71"/>
      <c r="W62" s="4"/>
      <c r="X62" s="43" t="str">
        <f t="shared" si="2"/>
        <v>Học lại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1885</v>
      </c>
      <c r="D63" s="46" t="s">
        <v>1886</v>
      </c>
      <c r="E63" s="47" t="s">
        <v>269</v>
      </c>
      <c r="F63" s="48" t="s">
        <v>1887</v>
      </c>
      <c r="G63" s="45" t="s">
        <v>131</v>
      </c>
      <c r="H63" s="82">
        <v>5</v>
      </c>
      <c r="I63" s="49">
        <v>3</v>
      </c>
      <c r="J63" s="49">
        <v>3</v>
      </c>
      <c r="K63" s="49" t="s">
        <v>36</v>
      </c>
      <c r="L63" s="54"/>
      <c r="M63" s="54"/>
      <c r="N63" s="54"/>
      <c r="O63" s="54"/>
      <c r="P63" s="80">
        <v>0</v>
      </c>
      <c r="Q63" s="51">
        <f t="shared" si="0"/>
        <v>1.4</v>
      </c>
      <c r="R63" s="52" t="str">
        <f t="shared" si="3"/>
        <v>F</v>
      </c>
      <c r="S63" s="53" t="str">
        <f t="shared" si="1"/>
        <v>Kém</v>
      </c>
      <c r="T63" s="41" t="str">
        <f t="shared" si="4"/>
        <v/>
      </c>
      <c r="U63" s="41" t="s">
        <v>2217</v>
      </c>
      <c r="V63" s="71"/>
      <c r="W63" s="4"/>
      <c r="X63" s="43" t="str">
        <f t="shared" si="2"/>
        <v>Học lại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1888</v>
      </c>
      <c r="D64" s="46" t="s">
        <v>526</v>
      </c>
      <c r="E64" s="47" t="s">
        <v>272</v>
      </c>
      <c r="F64" s="48" t="s">
        <v>1194</v>
      </c>
      <c r="G64" s="45" t="s">
        <v>81</v>
      </c>
      <c r="H64" s="82">
        <v>7</v>
      </c>
      <c r="I64" s="49">
        <v>3</v>
      </c>
      <c r="J64" s="49">
        <v>3</v>
      </c>
      <c r="K64" s="49" t="s">
        <v>36</v>
      </c>
      <c r="L64" s="54"/>
      <c r="M64" s="54"/>
      <c r="N64" s="54"/>
      <c r="O64" s="54"/>
      <c r="P64" s="80">
        <v>4</v>
      </c>
      <c r="Q64" s="51">
        <f t="shared" si="0"/>
        <v>4</v>
      </c>
      <c r="R64" s="52" t="str">
        <f t="shared" si="3"/>
        <v>D</v>
      </c>
      <c r="S64" s="53" t="str">
        <f t="shared" si="1"/>
        <v>Trung bình yếu</v>
      </c>
      <c r="T64" s="41" t="str">
        <f t="shared" si="4"/>
        <v/>
      </c>
      <c r="U64" s="41" t="s">
        <v>2217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 x14ac:dyDescent="0.25">
      <c r="B65" s="44">
        <v>57</v>
      </c>
      <c r="C65" s="45" t="s">
        <v>1889</v>
      </c>
      <c r="D65" s="46" t="s">
        <v>1890</v>
      </c>
      <c r="E65" s="47" t="s">
        <v>985</v>
      </c>
      <c r="F65" s="48" t="s">
        <v>718</v>
      </c>
      <c r="G65" s="45" t="s">
        <v>72</v>
      </c>
      <c r="H65" s="82">
        <v>7</v>
      </c>
      <c r="I65" s="49">
        <v>4</v>
      </c>
      <c r="J65" s="49">
        <v>4</v>
      </c>
      <c r="K65" s="49" t="s">
        <v>36</v>
      </c>
      <c r="L65" s="54"/>
      <c r="M65" s="54"/>
      <c r="N65" s="54"/>
      <c r="O65" s="54"/>
      <c r="P65" s="80">
        <v>6</v>
      </c>
      <c r="Q65" s="51">
        <f t="shared" si="0"/>
        <v>5.5</v>
      </c>
      <c r="R65" s="52" t="str">
        <f t="shared" si="3"/>
        <v>C</v>
      </c>
      <c r="S65" s="53" t="str">
        <f t="shared" si="1"/>
        <v>Trung bình</v>
      </c>
      <c r="T65" s="41" t="str">
        <f t="shared" si="4"/>
        <v/>
      </c>
      <c r="U65" s="41" t="s">
        <v>2217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 x14ac:dyDescent="0.25">
      <c r="B66" s="44">
        <v>58</v>
      </c>
      <c r="C66" s="45" t="s">
        <v>1891</v>
      </c>
      <c r="D66" s="46" t="s">
        <v>150</v>
      </c>
      <c r="E66" s="47" t="s">
        <v>1139</v>
      </c>
      <c r="F66" s="48" t="s">
        <v>1449</v>
      </c>
      <c r="G66" s="45" t="s">
        <v>58</v>
      </c>
      <c r="H66" s="82">
        <v>6</v>
      </c>
      <c r="I66" s="49">
        <v>5</v>
      </c>
      <c r="J66" s="49">
        <v>5</v>
      </c>
      <c r="K66" s="49" t="s">
        <v>36</v>
      </c>
      <c r="L66" s="54"/>
      <c r="M66" s="54"/>
      <c r="N66" s="54"/>
      <c r="O66" s="54"/>
      <c r="P66" s="80">
        <v>7</v>
      </c>
      <c r="Q66" s="51">
        <f t="shared" si="0"/>
        <v>6.3</v>
      </c>
      <c r="R66" s="52" t="str">
        <f t="shared" si="3"/>
        <v>C</v>
      </c>
      <c r="S66" s="53" t="str">
        <f t="shared" si="1"/>
        <v>Trung bình</v>
      </c>
      <c r="T66" s="41" t="str">
        <f t="shared" si="4"/>
        <v/>
      </c>
      <c r="U66" s="41" t="s">
        <v>2217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 x14ac:dyDescent="0.25">
      <c r="B67" s="44">
        <v>59</v>
      </c>
      <c r="C67" s="45" t="s">
        <v>1892</v>
      </c>
      <c r="D67" s="46" t="s">
        <v>1893</v>
      </c>
      <c r="E67" s="47" t="s">
        <v>1894</v>
      </c>
      <c r="F67" s="48" t="s">
        <v>1606</v>
      </c>
      <c r="G67" s="45" t="s">
        <v>131</v>
      </c>
      <c r="H67" s="82">
        <v>5</v>
      </c>
      <c r="I67" s="49">
        <v>2.5</v>
      </c>
      <c r="J67" s="49">
        <v>2.5</v>
      </c>
      <c r="K67" s="49" t="s">
        <v>36</v>
      </c>
      <c r="L67" s="54"/>
      <c r="M67" s="54"/>
      <c r="N67" s="54"/>
      <c r="O67" s="54"/>
      <c r="P67" s="80">
        <v>2</v>
      </c>
      <c r="Q67" s="51">
        <f t="shared" si="0"/>
        <v>2.5</v>
      </c>
      <c r="R67" s="52" t="str">
        <f t="shared" si="3"/>
        <v>F</v>
      </c>
      <c r="S67" s="53" t="str">
        <f t="shared" si="1"/>
        <v>Kém</v>
      </c>
      <c r="T67" s="41" t="str">
        <f t="shared" si="4"/>
        <v/>
      </c>
      <c r="U67" s="41" t="s">
        <v>2217</v>
      </c>
      <c r="V67" s="71"/>
      <c r="W67" s="4"/>
      <c r="X67" s="43" t="str">
        <f t="shared" si="2"/>
        <v>Học lại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 x14ac:dyDescent="0.25">
      <c r="B68" s="44">
        <v>60</v>
      </c>
      <c r="C68" s="45" t="s">
        <v>1895</v>
      </c>
      <c r="D68" s="46" t="s">
        <v>835</v>
      </c>
      <c r="E68" s="47" t="s">
        <v>836</v>
      </c>
      <c r="F68" s="48" t="s">
        <v>1097</v>
      </c>
      <c r="G68" s="45" t="s">
        <v>107</v>
      </c>
      <c r="H68" s="82">
        <v>4</v>
      </c>
      <c r="I68" s="49">
        <v>2</v>
      </c>
      <c r="J68" s="49">
        <v>2</v>
      </c>
      <c r="K68" s="49" t="s">
        <v>36</v>
      </c>
      <c r="L68" s="54"/>
      <c r="M68" s="54"/>
      <c r="N68" s="54"/>
      <c r="O68" s="54"/>
      <c r="P68" s="80">
        <v>2</v>
      </c>
      <c r="Q68" s="51">
        <f t="shared" si="0"/>
        <v>2.2000000000000002</v>
      </c>
      <c r="R68" s="52" t="str">
        <f t="shared" si="3"/>
        <v>F</v>
      </c>
      <c r="S68" s="53" t="str">
        <f t="shared" si="1"/>
        <v>Kém</v>
      </c>
      <c r="T68" s="41" t="str">
        <f t="shared" si="4"/>
        <v/>
      </c>
      <c r="U68" s="41" t="s">
        <v>2217</v>
      </c>
      <c r="V68" s="71"/>
      <c r="W68" s="4"/>
      <c r="X68" s="43" t="str">
        <f t="shared" si="2"/>
        <v>Học lại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 x14ac:dyDescent="0.25">
      <c r="B69" s="44">
        <v>61</v>
      </c>
      <c r="C69" s="45" t="s">
        <v>1896</v>
      </c>
      <c r="D69" s="46" t="s">
        <v>1897</v>
      </c>
      <c r="E69" s="47" t="s">
        <v>497</v>
      </c>
      <c r="F69" s="48" t="s">
        <v>976</v>
      </c>
      <c r="G69" s="45" t="s">
        <v>510</v>
      </c>
      <c r="H69" s="82">
        <v>4</v>
      </c>
      <c r="I69" s="49">
        <v>2</v>
      </c>
      <c r="J69" s="49">
        <v>2</v>
      </c>
      <c r="K69" s="49" t="s">
        <v>36</v>
      </c>
      <c r="L69" s="54"/>
      <c r="M69" s="54"/>
      <c r="N69" s="54"/>
      <c r="O69" s="54"/>
      <c r="P69" s="80">
        <v>0</v>
      </c>
      <c r="Q69" s="51">
        <f t="shared" si="0"/>
        <v>1</v>
      </c>
      <c r="R69" s="52" t="str">
        <f t="shared" si="3"/>
        <v>F</v>
      </c>
      <c r="S69" s="53" t="str">
        <f t="shared" si="1"/>
        <v>Kém</v>
      </c>
      <c r="T69" s="41" t="str">
        <f t="shared" si="4"/>
        <v/>
      </c>
      <c r="U69" s="41" t="s">
        <v>2217</v>
      </c>
      <c r="V69" s="71"/>
      <c r="W69" s="4"/>
      <c r="X69" s="43" t="str">
        <f t="shared" si="2"/>
        <v>Học lại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 x14ac:dyDescent="0.25">
      <c r="B70" s="44">
        <v>62</v>
      </c>
      <c r="C70" s="45" t="s">
        <v>1898</v>
      </c>
      <c r="D70" s="46" t="s">
        <v>78</v>
      </c>
      <c r="E70" s="47" t="s">
        <v>992</v>
      </c>
      <c r="F70" s="48" t="s">
        <v>1275</v>
      </c>
      <c r="G70" s="45" t="s">
        <v>136</v>
      </c>
      <c r="H70" s="82">
        <v>7</v>
      </c>
      <c r="I70" s="49">
        <v>3.5</v>
      </c>
      <c r="J70" s="49">
        <v>3.5</v>
      </c>
      <c r="K70" s="49" t="s">
        <v>36</v>
      </c>
      <c r="L70" s="54"/>
      <c r="M70" s="54"/>
      <c r="N70" s="54"/>
      <c r="O70" s="54"/>
      <c r="P70" s="80">
        <v>6</v>
      </c>
      <c r="Q70" s="51">
        <f t="shared" si="0"/>
        <v>5.4</v>
      </c>
      <c r="R70" s="52" t="str">
        <f t="shared" si="3"/>
        <v>D+</v>
      </c>
      <c r="S70" s="53" t="str">
        <f t="shared" si="1"/>
        <v>Trung bình yếu</v>
      </c>
      <c r="T70" s="41" t="str">
        <f t="shared" si="4"/>
        <v/>
      </c>
      <c r="U70" s="41" t="s">
        <v>2217</v>
      </c>
      <c r="V70" s="71"/>
      <c r="W70" s="4"/>
      <c r="X70" s="43" t="str">
        <f t="shared" si="2"/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7.5" customHeight="1" x14ac:dyDescent="0.25">
      <c r="A71" s="61"/>
      <c r="B71" s="62"/>
      <c r="C71" s="63"/>
      <c r="D71" s="63"/>
      <c r="E71" s="64"/>
      <c r="F71" s="64"/>
      <c r="G71" s="64"/>
      <c r="H71" s="65"/>
      <c r="I71" s="66"/>
      <c r="J71" s="66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4"/>
    </row>
    <row r="72" spans="1:40" ht="16.5" x14ac:dyDescent="0.25">
      <c r="A72" s="61"/>
      <c r="B72" s="125" t="s">
        <v>37</v>
      </c>
      <c r="C72" s="125"/>
      <c r="D72" s="63"/>
      <c r="E72" s="64"/>
      <c r="F72" s="64"/>
      <c r="G72" s="64"/>
      <c r="H72" s="65"/>
      <c r="I72" s="66"/>
      <c r="J72" s="66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4"/>
    </row>
    <row r="73" spans="1:40" ht="16.5" customHeight="1" x14ac:dyDescent="0.25">
      <c r="A73" s="61"/>
      <c r="B73" s="68" t="s">
        <v>38</v>
      </c>
      <c r="C73" s="68"/>
      <c r="D73" s="69">
        <f>+$AA$7</f>
        <v>62</v>
      </c>
      <c r="E73" s="70" t="s">
        <v>39</v>
      </c>
      <c r="F73" s="70"/>
      <c r="G73" s="112" t="s">
        <v>40</v>
      </c>
      <c r="H73" s="112"/>
      <c r="I73" s="112"/>
      <c r="J73" s="112"/>
      <c r="K73" s="112"/>
      <c r="L73" s="112"/>
      <c r="M73" s="112"/>
      <c r="N73" s="112"/>
      <c r="O73" s="112"/>
      <c r="P73" s="71">
        <f>$AA$7 -COUNTIF($T$8:$T$217,"Vắng") -COUNTIF($T$8:$T$217,"Vắng có phép") - COUNTIF($T$8:$T$217,"Đình chỉ thi") - COUNTIF($T$8:$T$217,"Không đủ ĐKDT")</f>
        <v>57</v>
      </c>
      <c r="Q73" s="71"/>
      <c r="R73" s="72"/>
      <c r="S73" s="73"/>
      <c r="T73" s="73" t="s">
        <v>39</v>
      </c>
      <c r="U73" s="73"/>
      <c r="V73" s="73"/>
      <c r="W73" s="4"/>
    </row>
    <row r="74" spans="1:40" ht="16.5" customHeight="1" x14ac:dyDescent="0.25">
      <c r="A74" s="61"/>
      <c r="B74" s="68" t="s">
        <v>41</v>
      </c>
      <c r="C74" s="68"/>
      <c r="D74" s="69">
        <f>+$AL$7</f>
        <v>32</v>
      </c>
      <c r="E74" s="70" t="s">
        <v>39</v>
      </c>
      <c r="F74" s="70"/>
      <c r="G74" s="112" t="s">
        <v>42</v>
      </c>
      <c r="H74" s="112"/>
      <c r="I74" s="112"/>
      <c r="J74" s="112"/>
      <c r="K74" s="112"/>
      <c r="L74" s="112"/>
      <c r="M74" s="112"/>
      <c r="N74" s="112"/>
      <c r="O74" s="112"/>
      <c r="P74" s="74">
        <f>COUNTIF($T$8:$T$93,"Vắng")</f>
        <v>1</v>
      </c>
      <c r="Q74" s="74"/>
      <c r="R74" s="75"/>
      <c r="S74" s="73"/>
      <c r="T74" s="73" t="s">
        <v>39</v>
      </c>
      <c r="U74" s="73"/>
      <c r="V74" s="73"/>
      <c r="W74" s="4"/>
    </row>
    <row r="75" spans="1:40" ht="16.5" customHeight="1" x14ac:dyDescent="0.25">
      <c r="A75" s="61"/>
      <c r="B75" s="68" t="s">
        <v>43</v>
      </c>
      <c r="C75" s="68"/>
      <c r="D75" s="76">
        <f>COUNTIF(X9:X70,"Học lại")</f>
        <v>30</v>
      </c>
      <c r="E75" s="70" t="s">
        <v>39</v>
      </c>
      <c r="F75" s="70"/>
      <c r="G75" s="112" t="s">
        <v>44</v>
      </c>
      <c r="H75" s="112"/>
      <c r="I75" s="112"/>
      <c r="J75" s="112"/>
      <c r="K75" s="112"/>
      <c r="L75" s="112"/>
      <c r="M75" s="112"/>
      <c r="N75" s="112"/>
      <c r="O75" s="112"/>
      <c r="P75" s="71">
        <f>COUNTIF($T$8:$T$93,"Vắng có phép")</f>
        <v>0</v>
      </c>
      <c r="Q75" s="71"/>
      <c r="R75" s="72"/>
      <c r="S75" s="73"/>
      <c r="T75" s="73" t="s">
        <v>39</v>
      </c>
      <c r="U75" s="73"/>
      <c r="V75" s="73"/>
      <c r="W75" s="4"/>
    </row>
    <row r="76" spans="1:40" ht="3" customHeight="1" x14ac:dyDescent="0.25">
      <c r="A76" s="61"/>
      <c r="B76" s="62"/>
      <c r="C76" s="63"/>
      <c r="D76" s="63"/>
      <c r="E76" s="64"/>
      <c r="F76" s="64"/>
      <c r="G76" s="64"/>
      <c r="H76" s="65"/>
      <c r="I76" s="66"/>
      <c r="J76" s="66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4"/>
    </row>
    <row r="77" spans="1:40" x14ac:dyDescent="0.25">
      <c r="B77" s="77" t="s">
        <v>45</v>
      </c>
      <c r="C77" s="77"/>
      <c r="D77" s="78">
        <f>COUNTIF(X9:X70,"Thi lại")</f>
        <v>0</v>
      </c>
      <c r="E77" s="79" t="s">
        <v>39</v>
      </c>
      <c r="F77" s="4"/>
      <c r="G77" s="4"/>
      <c r="H77" s="4"/>
      <c r="I77" s="4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91"/>
      <c r="V77" s="91"/>
      <c r="W77" s="4"/>
    </row>
    <row r="78" spans="1:40" x14ac:dyDescent="0.25">
      <c r="B78" s="77"/>
      <c r="C78" s="77"/>
      <c r="D78" s="78"/>
      <c r="E78" s="79"/>
      <c r="F78" s="4"/>
      <c r="G78" s="4"/>
      <c r="H78" s="4"/>
      <c r="I78" s="4"/>
      <c r="J78" s="113" t="s">
        <v>2223</v>
      </c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91"/>
      <c r="V78" s="91"/>
      <c r="W78" s="4"/>
    </row>
  </sheetData>
  <sheetProtection formatCells="0" formatColumns="0" formatRows="0" insertColumns="0" insertRows="0" insertHyperlinks="0" deleteColumns="0" deleteRows="0" sort="0" autoFilter="0" pivotTables="0"/>
  <autoFilter ref="A7:AN70">
    <filterColumn colId="3" showButton="0"/>
  </autoFilter>
  <mergeCells count="43">
    <mergeCell ref="U6:U8"/>
    <mergeCell ref="B8:G8"/>
    <mergeCell ref="B72:C72"/>
    <mergeCell ref="G73:O73"/>
    <mergeCell ref="R6:R7"/>
    <mergeCell ref="S6:S7"/>
    <mergeCell ref="G74:O74"/>
    <mergeCell ref="M6:N6"/>
    <mergeCell ref="O6:O7"/>
    <mergeCell ref="P6:P7"/>
    <mergeCell ref="Q6:Q8"/>
    <mergeCell ref="G75:O75"/>
    <mergeCell ref="J77:T77"/>
    <mergeCell ref="J78:T78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H1:U1"/>
    <mergeCell ref="H2:U2"/>
    <mergeCell ref="T6:T8"/>
  </mergeCells>
  <conditionalFormatting sqref="H9:P70">
    <cfRule type="cellIs" dxfId="72" priority="9" operator="greaterThan">
      <formula>10</formula>
    </cfRule>
  </conditionalFormatting>
  <conditionalFormatting sqref="P9:P70">
    <cfRule type="cellIs" dxfId="71" priority="5" operator="greaterThan">
      <formula>10</formula>
    </cfRule>
    <cfRule type="cellIs" dxfId="70" priority="6" operator="greaterThan">
      <formula>10</formula>
    </cfRule>
    <cfRule type="cellIs" dxfId="69" priority="7" operator="greaterThan">
      <formula>10</formula>
    </cfRule>
  </conditionalFormatting>
  <conditionalFormatting sqref="H9:K70">
    <cfRule type="cellIs" dxfId="68" priority="4" operator="greaterThan">
      <formula>10</formula>
    </cfRule>
  </conditionalFormatting>
  <conditionalFormatting sqref="C1:C1048576">
    <cfRule type="duplicateValues" dxfId="67" priority="27"/>
  </conditionalFormatting>
  <dataValidations count="1">
    <dataValidation allowBlank="1" showInputMessage="1" showErrorMessage="1" errorTitle="Không xóa dữ liệu" error="Không xóa dữ liệu" prompt="Không xóa dữ liệu" sqref="D75 Y3:AM7 Z2:AM2 Z9 X9:Y70 AN2:AN7"/>
  </dataValidations>
  <pageMargins left="0.17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8"/>
  <sheetViews>
    <sheetView topLeftCell="B1" workbookViewId="0">
      <pane ySplit="2" topLeftCell="A3" activePane="bottomLeft" state="frozen"/>
      <selection activeCell="B1" sqref="A1:XFD1048576"/>
      <selection pane="bottomLeft" activeCell="B79" sqref="A79:XFD110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.75" style="1" customWidth="1"/>
    <col min="5" max="5" width="11" style="1" customWidth="1"/>
    <col min="6" max="6" width="9.375" style="1" hidden="1" customWidth="1"/>
    <col min="7" max="7" width="12.62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1.875" style="1" customWidth="1"/>
    <col min="21" max="21" width="8" style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2221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96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108" t="s">
        <v>46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90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1785</v>
      </c>
      <c r="Q3" s="106"/>
      <c r="R3" s="106"/>
      <c r="S3" s="106"/>
      <c r="T3" s="106"/>
      <c r="U3" s="106"/>
      <c r="V3" s="95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4" t="s">
        <v>11</v>
      </c>
      <c r="C4" s="114"/>
      <c r="D4" s="10">
        <v>3</v>
      </c>
      <c r="G4" s="115" t="s">
        <v>2216</v>
      </c>
      <c r="H4" s="115"/>
      <c r="I4" s="115"/>
      <c r="J4" s="115"/>
      <c r="K4" s="115"/>
      <c r="L4" s="115"/>
      <c r="M4" s="115"/>
      <c r="N4" s="115"/>
      <c r="O4" s="115"/>
      <c r="P4" s="115" t="s">
        <v>290</v>
      </c>
      <c r="Q4" s="115"/>
      <c r="R4" s="115"/>
      <c r="S4" s="115"/>
      <c r="T4" s="115"/>
      <c r="U4" s="115"/>
      <c r="V4" s="94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09" t="s">
        <v>12</v>
      </c>
      <c r="C6" s="116" t="s">
        <v>13</v>
      </c>
      <c r="D6" s="118" t="s">
        <v>14</v>
      </c>
      <c r="E6" s="119"/>
      <c r="F6" s="109" t="s">
        <v>15</v>
      </c>
      <c r="G6" s="109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2" t="s">
        <v>21</v>
      </c>
      <c r="N6" s="123"/>
      <c r="O6" s="103" t="s">
        <v>22</v>
      </c>
      <c r="P6" s="103" t="s">
        <v>23</v>
      </c>
      <c r="Q6" s="109" t="s">
        <v>24</v>
      </c>
      <c r="R6" s="103" t="s">
        <v>25</v>
      </c>
      <c r="S6" s="109" t="s">
        <v>26</v>
      </c>
      <c r="T6" s="109" t="s">
        <v>27</v>
      </c>
      <c r="U6" s="109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7"/>
      <c r="D7" s="120"/>
      <c r="E7" s="121"/>
      <c r="F7" s="111"/>
      <c r="G7" s="111"/>
      <c r="H7" s="102"/>
      <c r="I7" s="102"/>
      <c r="J7" s="102"/>
      <c r="K7" s="102"/>
      <c r="L7" s="103"/>
      <c r="M7" s="92" t="s">
        <v>33</v>
      </c>
      <c r="N7" s="92" t="s">
        <v>34</v>
      </c>
      <c r="O7" s="103"/>
      <c r="P7" s="103"/>
      <c r="Q7" s="110"/>
      <c r="R7" s="103"/>
      <c r="S7" s="111"/>
      <c r="T7" s="110"/>
      <c r="U7" s="110"/>
      <c r="V7" s="88"/>
      <c r="X7" s="17"/>
      <c r="Y7" s="18" t="str">
        <f>+D3</f>
        <v>Cấu trúc dữ liệu và giải thuật</v>
      </c>
      <c r="Z7" s="19" t="str">
        <f>+P3</f>
        <v>Nhóm: D15-142_11</v>
      </c>
      <c r="AA7" s="20">
        <f>+$AJ$7+$AL$7+$AH$7</f>
        <v>62</v>
      </c>
      <c r="AB7" s="7">
        <f>COUNTIF($S$8:$S$89,"Khiển trách")</f>
        <v>0</v>
      </c>
      <c r="AC7" s="7">
        <f>COUNTIF($S$8:$S$89,"Cảnh cáo")</f>
        <v>0</v>
      </c>
      <c r="AD7" s="7">
        <f>COUNTIF($S$8:$S$89,"Đình chỉ thi")</f>
        <v>0</v>
      </c>
      <c r="AE7" s="21">
        <f>+($AB$7+$AC$7+$AD$7)/$AA$7*100%</f>
        <v>0</v>
      </c>
      <c r="AF7" s="7">
        <f>SUM(COUNTIF($S$8:$S$87,"Vắng"),COUNTIF($S$8:$S$87,"Vắng có phép"))</f>
        <v>0</v>
      </c>
      <c r="AG7" s="22">
        <f>+$AF$7/$AA$7</f>
        <v>0</v>
      </c>
      <c r="AH7" s="23">
        <f>COUNTIF($X$8:$X$87,"Thi lại")</f>
        <v>0</v>
      </c>
      <c r="AI7" s="22">
        <f>+$AH$7/$AA$7</f>
        <v>0</v>
      </c>
      <c r="AJ7" s="23">
        <f>COUNTIF($X$8:$X$88,"Học lại")</f>
        <v>34</v>
      </c>
      <c r="AK7" s="22">
        <f>+$AJ$7/$AA$7</f>
        <v>0.54838709677419351</v>
      </c>
      <c r="AL7" s="7">
        <f>COUNTIF($X$9:$X$88,"Đạt")</f>
        <v>28</v>
      </c>
      <c r="AM7" s="21">
        <f>+$AL$7/$AA$7</f>
        <v>0.45161290322580644</v>
      </c>
      <c r="AN7" s="24"/>
    </row>
    <row r="8" spans="2:40" ht="14.25" customHeight="1" x14ac:dyDescent="0.25">
      <c r="B8" s="122" t="s">
        <v>35</v>
      </c>
      <c r="C8" s="124"/>
      <c r="D8" s="124"/>
      <c r="E8" s="124"/>
      <c r="F8" s="124"/>
      <c r="G8" s="123"/>
      <c r="H8" s="25">
        <v>10</v>
      </c>
      <c r="I8" s="25">
        <v>20</v>
      </c>
      <c r="J8" s="83">
        <v>10</v>
      </c>
      <c r="K8" s="25"/>
      <c r="L8" s="26"/>
      <c r="M8" s="27"/>
      <c r="N8" s="27"/>
      <c r="O8" s="27"/>
      <c r="P8" s="28">
        <f>100-(H8+I8+J8+K8)</f>
        <v>60</v>
      </c>
      <c r="Q8" s="111"/>
      <c r="R8" s="29"/>
      <c r="S8" s="29"/>
      <c r="T8" s="111"/>
      <c r="U8" s="111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1677</v>
      </c>
      <c r="D9" s="33" t="s">
        <v>476</v>
      </c>
      <c r="E9" s="34" t="s">
        <v>676</v>
      </c>
      <c r="F9" s="35" t="s">
        <v>695</v>
      </c>
      <c r="G9" s="32" t="s">
        <v>72</v>
      </c>
      <c r="H9" s="81">
        <v>7</v>
      </c>
      <c r="I9" s="36">
        <v>4</v>
      </c>
      <c r="J9" s="36">
        <v>4</v>
      </c>
      <c r="K9" s="36" t="s">
        <v>36</v>
      </c>
      <c r="L9" s="37"/>
      <c r="M9" s="37"/>
      <c r="N9" s="37"/>
      <c r="O9" s="37"/>
      <c r="P9" s="38">
        <v>3.5</v>
      </c>
      <c r="Q9" s="39">
        <f t="shared" ref="Q9:Q70" si="0">ROUND(SUMPRODUCT(H9:P9,$H$8:$P$8)/100,1)</f>
        <v>4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D</v>
      </c>
      <c r="S9" s="40" t="str">
        <f t="shared" ref="S9:S70" si="1">IF($Q9&lt;4,"Kém",IF(AND($Q9&gt;=4,$Q9&lt;=5.4),"Trung bình yếu",IF(AND($Q9&gt;=5.5,$Q9&lt;=6.9),"Trung bình",IF(AND($Q9&gt;=7,$Q9&lt;=8.4),"Khá",IF(AND($Q9&gt;=8.5,$Q9&lt;=10),"Giỏi","")))))</f>
        <v>Trung bình yếu</v>
      </c>
      <c r="T9" s="41" t="str">
        <f>+IF(OR($H9=0,$I9=0,$J9=0,$K9=0),"Không đủ ĐKDT",IF(AND(P9=0,Q9&gt;=4),"Không đạt",""))</f>
        <v/>
      </c>
      <c r="U9" s="97" t="s">
        <v>2217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1678</v>
      </c>
      <c r="D10" s="46" t="s">
        <v>1028</v>
      </c>
      <c r="E10" s="47" t="s">
        <v>680</v>
      </c>
      <c r="F10" s="48" t="s">
        <v>244</v>
      </c>
      <c r="G10" s="45" t="s">
        <v>86</v>
      </c>
      <c r="H10" s="82">
        <v>7</v>
      </c>
      <c r="I10" s="49">
        <v>5.5</v>
      </c>
      <c r="J10" s="49">
        <v>5.5</v>
      </c>
      <c r="K10" s="49" t="s">
        <v>36</v>
      </c>
      <c r="L10" s="50"/>
      <c r="M10" s="50"/>
      <c r="N10" s="50"/>
      <c r="O10" s="50"/>
      <c r="P10" s="80">
        <v>3.5</v>
      </c>
      <c r="Q10" s="51">
        <f t="shared" si="0"/>
        <v>4.5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D</v>
      </c>
      <c r="S10" s="53" t="str">
        <f t="shared" si="1"/>
        <v>Trung bình yếu</v>
      </c>
      <c r="T10" s="41" t="str">
        <f>+IF(OR($H10=0,$I10=0,$J10=0,$K10=0),"Không đủ ĐKDT",IF(AND(P10=0,Q10&gt;=4),"Không đạt",""))</f>
        <v/>
      </c>
      <c r="U10" s="41" t="s">
        <v>2217</v>
      </c>
      <c r="V10" s="71"/>
      <c r="W10" s="4"/>
      <c r="X10" s="43" t="str">
        <f t="shared" ref="X10:X70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1679</v>
      </c>
      <c r="D11" s="46" t="s">
        <v>1680</v>
      </c>
      <c r="E11" s="47" t="s">
        <v>680</v>
      </c>
      <c r="F11" s="48" t="s">
        <v>1571</v>
      </c>
      <c r="G11" s="45" t="s">
        <v>510</v>
      </c>
      <c r="H11" s="82">
        <v>2</v>
      </c>
      <c r="I11" s="49">
        <v>2</v>
      </c>
      <c r="J11" s="49">
        <v>2</v>
      </c>
      <c r="K11" s="49" t="s">
        <v>36</v>
      </c>
      <c r="L11" s="54"/>
      <c r="M11" s="54"/>
      <c r="N11" s="54"/>
      <c r="O11" s="54"/>
      <c r="P11" s="80">
        <v>0</v>
      </c>
      <c r="Q11" s="51">
        <f t="shared" si="0"/>
        <v>0.8</v>
      </c>
      <c r="R11" s="52" t="str">
        <f t="shared" ref="R11:R70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F</v>
      </c>
      <c r="S11" s="53" t="str">
        <f t="shared" si="1"/>
        <v>Kém</v>
      </c>
      <c r="T11" s="41" t="str">
        <f t="shared" ref="T11:T70" si="4">+IF(OR($H11=0,$I11=0,$J11=0,$K11=0),"Không đủ ĐKDT",IF(AND(P11=0,Q11&gt;=4),"Không đạt",""))</f>
        <v/>
      </c>
      <c r="U11" s="41" t="s">
        <v>2217</v>
      </c>
      <c r="V11" s="71"/>
      <c r="W11" s="4"/>
      <c r="X11" s="43" t="str">
        <f t="shared" si="2"/>
        <v>Học lại</v>
      </c>
      <c r="Y11" s="43"/>
      <c r="Z11" s="55"/>
      <c r="AA11" s="55"/>
      <c r="AB11" s="93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1681</v>
      </c>
      <c r="D12" s="46" t="s">
        <v>371</v>
      </c>
      <c r="E12" s="47" t="s">
        <v>680</v>
      </c>
      <c r="F12" s="48" t="s">
        <v>171</v>
      </c>
      <c r="G12" s="45" t="s">
        <v>53</v>
      </c>
      <c r="H12" s="82">
        <v>9</v>
      </c>
      <c r="I12" s="49">
        <v>9</v>
      </c>
      <c r="J12" s="49">
        <v>9</v>
      </c>
      <c r="K12" s="49" t="s">
        <v>36</v>
      </c>
      <c r="L12" s="54"/>
      <c r="M12" s="54"/>
      <c r="N12" s="54"/>
      <c r="O12" s="54"/>
      <c r="P12" s="80">
        <v>9</v>
      </c>
      <c r="Q12" s="51">
        <f t="shared" si="0"/>
        <v>9</v>
      </c>
      <c r="R12" s="52" t="str">
        <f t="shared" si="3"/>
        <v>A+</v>
      </c>
      <c r="S12" s="53" t="str">
        <f t="shared" si="1"/>
        <v>Giỏi</v>
      </c>
      <c r="T12" s="41" t="str">
        <f t="shared" si="4"/>
        <v/>
      </c>
      <c r="U12" s="41" t="s">
        <v>2217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1682</v>
      </c>
      <c r="D13" s="46" t="s">
        <v>476</v>
      </c>
      <c r="E13" s="47" t="s">
        <v>1683</v>
      </c>
      <c r="F13" s="48" t="s">
        <v>1060</v>
      </c>
      <c r="G13" s="45" t="s">
        <v>185</v>
      </c>
      <c r="H13" s="82">
        <v>7</v>
      </c>
      <c r="I13" s="49">
        <v>3</v>
      </c>
      <c r="J13" s="49">
        <v>3</v>
      </c>
      <c r="K13" s="49" t="s">
        <v>36</v>
      </c>
      <c r="L13" s="54"/>
      <c r="M13" s="54"/>
      <c r="N13" s="54"/>
      <c r="O13" s="54"/>
      <c r="P13" s="80">
        <v>0</v>
      </c>
      <c r="Q13" s="51">
        <f t="shared" si="0"/>
        <v>1.6</v>
      </c>
      <c r="R13" s="52" t="str">
        <f t="shared" si="3"/>
        <v>F</v>
      </c>
      <c r="S13" s="53" t="str">
        <f t="shared" si="1"/>
        <v>Kém</v>
      </c>
      <c r="T13" s="41" t="str">
        <f t="shared" si="4"/>
        <v/>
      </c>
      <c r="U13" s="41" t="s">
        <v>2217</v>
      </c>
      <c r="V13" s="71"/>
      <c r="W13" s="4"/>
      <c r="X13" s="43" t="str">
        <f t="shared" si="2"/>
        <v>Học lại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1684</v>
      </c>
      <c r="D14" s="46" t="s">
        <v>92</v>
      </c>
      <c r="E14" s="47" t="s">
        <v>1685</v>
      </c>
      <c r="F14" s="48" t="s">
        <v>604</v>
      </c>
      <c r="G14" s="45" t="s">
        <v>330</v>
      </c>
      <c r="H14" s="82">
        <v>7</v>
      </c>
      <c r="I14" s="49">
        <v>7</v>
      </c>
      <c r="J14" s="49">
        <v>7</v>
      </c>
      <c r="K14" s="49" t="s">
        <v>36</v>
      </c>
      <c r="L14" s="54"/>
      <c r="M14" s="54"/>
      <c r="N14" s="54"/>
      <c r="O14" s="54"/>
      <c r="P14" s="80">
        <v>7</v>
      </c>
      <c r="Q14" s="51">
        <f t="shared" si="0"/>
        <v>7</v>
      </c>
      <c r="R14" s="52" t="str">
        <f t="shared" si="3"/>
        <v>B</v>
      </c>
      <c r="S14" s="53" t="str">
        <f t="shared" si="1"/>
        <v>Khá</v>
      </c>
      <c r="T14" s="41" t="str">
        <f t="shared" si="4"/>
        <v/>
      </c>
      <c r="U14" s="41" t="s">
        <v>2217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1686</v>
      </c>
      <c r="D15" s="46" t="s">
        <v>150</v>
      </c>
      <c r="E15" s="47" t="s">
        <v>1152</v>
      </c>
      <c r="F15" s="48" t="s">
        <v>379</v>
      </c>
      <c r="G15" s="45" t="s">
        <v>53</v>
      </c>
      <c r="H15" s="82">
        <v>7</v>
      </c>
      <c r="I15" s="49">
        <v>4.5</v>
      </c>
      <c r="J15" s="49">
        <v>4.5</v>
      </c>
      <c r="K15" s="49" t="s">
        <v>36</v>
      </c>
      <c r="L15" s="54"/>
      <c r="M15" s="54"/>
      <c r="N15" s="54"/>
      <c r="O15" s="54"/>
      <c r="P15" s="80">
        <v>3.5</v>
      </c>
      <c r="Q15" s="51">
        <f t="shared" si="0"/>
        <v>4.2</v>
      </c>
      <c r="R15" s="52" t="str">
        <f t="shared" si="3"/>
        <v>D</v>
      </c>
      <c r="S15" s="53" t="str">
        <f t="shared" si="1"/>
        <v>Trung bình yếu</v>
      </c>
      <c r="T15" s="41" t="str">
        <f t="shared" si="4"/>
        <v/>
      </c>
      <c r="U15" s="41" t="s">
        <v>2217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1687</v>
      </c>
      <c r="D16" s="46" t="s">
        <v>295</v>
      </c>
      <c r="E16" s="47" t="s">
        <v>303</v>
      </c>
      <c r="F16" s="48" t="s">
        <v>151</v>
      </c>
      <c r="G16" s="45" t="s">
        <v>86</v>
      </c>
      <c r="H16" s="82">
        <v>7</v>
      </c>
      <c r="I16" s="49">
        <v>3</v>
      </c>
      <c r="J16" s="49">
        <v>3</v>
      </c>
      <c r="K16" s="49" t="s">
        <v>36</v>
      </c>
      <c r="L16" s="54"/>
      <c r="M16" s="54"/>
      <c r="N16" s="54"/>
      <c r="O16" s="54"/>
      <c r="P16" s="80">
        <v>4</v>
      </c>
      <c r="Q16" s="51">
        <f t="shared" si="0"/>
        <v>4</v>
      </c>
      <c r="R16" s="52" t="str">
        <f t="shared" si="3"/>
        <v>D</v>
      </c>
      <c r="S16" s="53" t="str">
        <f t="shared" si="1"/>
        <v>Trung bình yếu</v>
      </c>
      <c r="T16" s="41" t="str">
        <f t="shared" si="4"/>
        <v/>
      </c>
      <c r="U16" s="41" t="s">
        <v>2217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1688</v>
      </c>
      <c r="D17" s="46" t="s">
        <v>1689</v>
      </c>
      <c r="E17" s="47" t="s">
        <v>306</v>
      </c>
      <c r="F17" s="48" t="s">
        <v>452</v>
      </c>
      <c r="G17" s="45" t="s">
        <v>185</v>
      </c>
      <c r="H17" s="82">
        <v>0</v>
      </c>
      <c r="I17" s="49">
        <v>0</v>
      </c>
      <c r="J17" s="49">
        <v>0</v>
      </c>
      <c r="K17" s="49" t="s">
        <v>36</v>
      </c>
      <c r="L17" s="54"/>
      <c r="M17" s="54"/>
      <c r="N17" s="54"/>
      <c r="O17" s="54"/>
      <c r="P17" s="80">
        <v>0</v>
      </c>
      <c r="Q17" s="51">
        <f t="shared" si="0"/>
        <v>0</v>
      </c>
      <c r="R17" s="52" t="str">
        <f t="shared" si="3"/>
        <v>F</v>
      </c>
      <c r="S17" s="53" t="str">
        <f t="shared" si="1"/>
        <v>Kém</v>
      </c>
      <c r="T17" s="41" t="str">
        <f t="shared" si="4"/>
        <v>Không đủ ĐKDT</v>
      </c>
      <c r="U17" s="41" t="s">
        <v>2217</v>
      </c>
      <c r="V17" s="71"/>
      <c r="W17" s="4"/>
      <c r="X17" s="43" t="str">
        <f t="shared" si="2"/>
        <v>Học lại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1690</v>
      </c>
      <c r="D18" s="46" t="s">
        <v>662</v>
      </c>
      <c r="E18" s="47" t="s">
        <v>306</v>
      </c>
      <c r="F18" s="48" t="s">
        <v>1691</v>
      </c>
      <c r="G18" s="45" t="s">
        <v>344</v>
      </c>
      <c r="H18" s="82">
        <v>4</v>
      </c>
      <c r="I18" s="49">
        <v>2</v>
      </c>
      <c r="J18" s="49">
        <v>2</v>
      </c>
      <c r="K18" s="49" t="s">
        <v>36</v>
      </c>
      <c r="L18" s="54"/>
      <c r="M18" s="54"/>
      <c r="N18" s="54"/>
      <c r="O18" s="54"/>
      <c r="P18" s="80">
        <v>0</v>
      </c>
      <c r="Q18" s="51">
        <f t="shared" si="0"/>
        <v>1</v>
      </c>
      <c r="R18" s="52" t="str">
        <f t="shared" si="3"/>
        <v>F</v>
      </c>
      <c r="S18" s="53" t="str">
        <f t="shared" si="1"/>
        <v>Kém</v>
      </c>
      <c r="T18" s="41" t="str">
        <f t="shared" si="4"/>
        <v/>
      </c>
      <c r="U18" s="41" t="s">
        <v>2217</v>
      </c>
      <c r="V18" s="71"/>
      <c r="W18" s="4"/>
      <c r="X18" s="43" t="str">
        <f t="shared" si="2"/>
        <v>Học lại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1692</v>
      </c>
      <c r="D19" s="46" t="s">
        <v>1693</v>
      </c>
      <c r="E19" s="47" t="s">
        <v>1694</v>
      </c>
      <c r="F19" s="48" t="s">
        <v>162</v>
      </c>
      <c r="G19" s="45" t="s">
        <v>124</v>
      </c>
      <c r="H19" s="82">
        <v>7</v>
      </c>
      <c r="I19" s="49">
        <v>4.5</v>
      </c>
      <c r="J19" s="49">
        <v>4.5</v>
      </c>
      <c r="K19" s="49" t="s">
        <v>36</v>
      </c>
      <c r="L19" s="54"/>
      <c r="M19" s="54"/>
      <c r="N19" s="54"/>
      <c r="O19" s="54"/>
      <c r="P19" s="80">
        <v>2</v>
      </c>
      <c r="Q19" s="51">
        <f t="shared" si="0"/>
        <v>3.3</v>
      </c>
      <c r="R19" s="52" t="str">
        <f t="shared" si="3"/>
        <v>F</v>
      </c>
      <c r="S19" s="53" t="str">
        <f t="shared" si="1"/>
        <v>Kém</v>
      </c>
      <c r="T19" s="41" t="str">
        <f t="shared" si="4"/>
        <v/>
      </c>
      <c r="U19" s="41" t="s">
        <v>2217</v>
      </c>
      <c r="V19" s="71"/>
      <c r="W19" s="4"/>
      <c r="X19" s="43" t="str">
        <f t="shared" si="2"/>
        <v>Học lại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1695</v>
      </c>
      <c r="D20" s="46" t="s">
        <v>78</v>
      </c>
      <c r="E20" s="47" t="s">
        <v>1694</v>
      </c>
      <c r="F20" s="48" t="s">
        <v>462</v>
      </c>
      <c r="G20" s="45" t="s">
        <v>107</v>
      </c>
      <c r="H20" s="82">
        <v>6</v>
      </c>
      <c r="I20" s="49">
        <v>2.5</v>
      </c>
      <c r="J20" s="49">
        <v>2.5</v>
      </c>
      <c r="K20" s="49" t="s">
        <v>36</v>
      </c>
      <c r="L20" s="54"/>
      <c r="M20" s="54"/>
      <c r="N20" s="54"/>
      <c r="O20" s="54"/>
      <c r="P20" s="80">
        <v>0</v>
      </c>
      <c r="Q20" s="51">
        <f t="shared" si="0"/>
        <v>1.4</v>
      </c>
      <c r="R20" s="52" t="str">
        <f t="shared" si="3"/>
        <v>F</v>
      </c>
      <c r="S20" s="53" t="str">
        <f t="shared" si="1"/>
        <v>Kém</v>
      </c>
      <c r="T20" s="41" t="str">
        <f t="shared" si="4"/>
        <v/>
      </c>
      <c r="U20" s="41" t="s">
        <v>2217</v>
      </c>
      <c r="V20" s="71"/>
      <c r="W20" s="4"/>
      <c r="X20" s="43" t="str">
        <f t="shared" si="2"/>
        <v>Học lại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1696</v>
      </c>
      <c r="D21" s="46" t="s">
        <v>1697</v>
      </c>
      <c r="E21" s="47" t="s">
        <v>321</v>
      </c>
      <c r="F21" s="48" t="s">
        <v>1698</v>
      </c>
      <c r="G21" s="45" t="s">
        <v>86</v>
      </c>
      <c r="H21" s="82">
        <v>7</v>
      </c>
      <c r="I21" s="49">
        <v>3</v>
      </c>
      <c r="J21" s="49">
        <v>3</v>
      </c>
      <c r="K21" s="49" t="s">
        <v>36</v>
      </c>
      <c r="L21" s="54"/>
      <c r="M21" s="54"/>
      <c r="N21" s="54"/>
      <c r="O21" s="54"/>
      <c r="P21" s="80">
        <v>4</v>
      </c>
      <c r="Q21" s="51">
        <f t="shared" si="0"/>
        <v>4</v>
      </c>
      <c r="R21" s="52" t="str">
        <f t="shared" si="3"/>
        <v>D</v>
      </c>
      <c r="S21" s="53" t="str">
        <f t="shared" si="1"/>
        <v>Trung bình yếu</v>
      </c>
      <c r="T21" s="41" t="str">
        <f t="shared" si="4"/>
        <v/>
      </c>
      <c r="U21" s="41" t="s">
        <v>2217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1699</v>
      </c>
      <c r="D22" s="46" t="s">
        <v>662</v>
      </c>
      <c r="E22" s="47" t="s">
        <v>75</v>
      </c>
      <c r="F22" s="48" t="s">
        <v>1212</v>
      </c>
      <c r="G22" s="45" t="s">
        <v>86</v>
      </c>
      <c r="H22" s="82">
        <v>7</v>
      </c>
      <c r="I22" s="49">
        <v>4.5</v>
      </c>
      <c r="J22" s="49">
        <v>4.5</v>
      </c>
      <c r="K22" s="49" t="s">
        <v>36</v>
      </c>
      <c r="L22" s="54"/>
      <c r="M22" s="54"/>
      <c r="N22" s="54"/>
      <c r="O22" s="54"/>
      <c r="P22" s="80">
        <v>3.5</v>
      </c>
      <c r="Q22" s="51">
        <f t="shared" si="0"/>
        <v>4.2</v>
      </c>
      <c r="R22" s="52" t="str">
        <f t="shared" si="3"/>
        <v>D</v>
      </c>
      <c r="S22" s="53" t="str">
        <f t="shared" si="1"/>
        <v>Trung bình yếu</v>
      </c>
      <c r="T22" s="41" t="str">
        <f t="shared" si="4"/>
        <v/>
      </c>
      <c r="U22" s="41" t="s">
        <v>2217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1700</v>
      </c>
      <c r="D23" s="46" t="s">
        <v>150</v>
      </c>
      <c r="E23" s="47" t="s">
        <v>328</v>
      </c>
      <c r="F23" s="48" t="s">
        <v>544</v>
      </c>
      <c r="G23" s="45" t="s">
        <v>510</v>
      </c>
      <c r="H23" s="82">
        <v>6</v>
      </c>
      <c r="I23" s="49">
        <v>2</v>
      </c>
      <c r="J23" s="49">
        <v>2</v>
      </c>
      <c r="K23" s="49" t="s">
        <v>36</v>
      </c>
      <c r="L23" s="54"/>
      <c r="M23" s="54"/>
      <c r="N23" s="54"/>
      <c r="O23" s="54"/>
      <c r="P23" s="80">
        <v>5</v>
      </c>
      <c r="Q23" s="51">
        <f t="shared" si="0"/>
        <v>4.2</v>
      </c>
      <c r="R23" s="52" t="str">
        <f t="shared" si="3"/>
        <v>D</v>
      </c>
      <c r="S23" s="53" t="str">
        <f t="shared" si="1"/>
        <v>Trung bình yếu</v>
      </c>
      <c r="T23" s="41" t="str">
        <f t="shared" si="4"/>
        <v/>
      </c>
      <c r="U23" s="41" t="s">
        <v>2217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1701</v>
      </c>
      <c r="D24" s="46" t="s">
        <v>1157</v>
      </c>
      <c r="E24" s="47" t="s">
        <v>1702</v>
      </c>
      <c r="F24" s="48" t="s">
        <v>1188</v>
      </c>
      <c r="G24" s="45" t="s">
        <v>107</v>
      </c>
      <c r="H24" s="82">
        <v>9</v>
      </c>
      <c r="I24" s="49">
        <v>9</v>
      </c>
      <c r="J24" s="49">
        <v>9</v>
      </c>
      <c r="K24" s="49" t="s">
        <v>36</v>
      </c>
      <c r="L24" s="54"/>
      <c r="M24" s="54"/>
      <c r="N24" s="54"/>
      <c r="O24" s="54"/>
      <c r="P24" s="80">
        <v>9</v>
      </c>
      <c r="Q24" s="51">
        <f t="shared" si="0"/>
        <v>9</v>
      </c>
      <c r="R24" s="52" t="str">
        <f t="shared" si="3"/>
        <v>A+</v>
      </c>
      <c r="S24" s="53" t="str">
        <f t="shared" si="1"/>
        <v>Giỏi</v>
      </c>
      <c r="T24" s="41" t="str">
        <f t="shared" si="4"/>
        <v/>
      </c>
      <c r="U24" s="41" t="s">
        <v>2217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1703</v>
      </c>
      <c r="D25" s="46" t="s">
        <v>1432</v>
      </c>
      <c r="E25" s="47" t="s">
        <v>84</v>
      </c>
      <c r="F25" s="48" t="s">
        <v>1704</v>
      </c>
      <c r="G25" s="45" t="s">
        <v>81</v>
      </c>
      <c r="H25" s="82">
        <v>7</v>
      </c>
      <c r="I25" s="49">
        <v>3</v>
      </c>
      <c r="J25" s="49">
        <v>3</v>
      </c>
      <c r="K25" s="49" t="s">
        <v>36</v>
      </c>
      <c r="L25" s="54"/>
      <c r="M25" s="54"/>
      <c r="N25" s="54"/>
      <c r="O25" s="54"/>
      <c r="P25" s="80">
        <v>2</v>
      </c>
      <c r="Q25" s="51">
        <f t="shared" si="0"/>
        <v>2.8</v>
      </c>
      <c r="R25" s="52" t="str">
        <f t="shared" si="3"/>
        <v>F</v>
      </c>
      <c r="S25" s="53" t="str">
        <f t="shared" si="1"/>
        <v>Kém</v>
      </c>
      <c r="T25" s="41" t="str">
        <f t="shared" si="4"/>
        <v/>
      </c>
      <c r="U25" s="41" t="s">
        <v>2217</v>
      </c>
      <c r="V25" s="71"/>
      <c r="W25" s="4"/>
      <c r="X25" s="43" t="str">
        <f t="shared" si="2"/>
        <v>Học lại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1705</v>
      </c>
      <c r="D26" s="46" t="s">
        <v>150</v>
      </c>
      <c r="E26" s="47" t="s">
        <v>84</v>
      </c>
      <c r="F26" s="48" t="s">
        <v>583</v>
      </c>
      <c r="G26" s="45" t="s">
        <v>107</v>
      </c>
      <c r="H26" s="82">
        <v>0</v>
      </c>
      <c r="I26" s="49">
        <v>0</v>
      </c>
      <c r="J26" s="49">
        <v>0</v>
      </c>
      <c r="K26" s="49" t="s">
        <v>36</v>
      </c>
      <c r="L26" s="54"/>
      <c r="M26" s="54"/>
      <c r="N26" s="54"/>
      <c r="O26" s="54"/>
      <c r="P26" s="80">
        <v>0</v>
      </c>
      <c r="Q26" s="51">
        <f t="shared" si="0"/>
        <v>0</v>
      </c>
      <c r="R26" s="52" t="str">
        <f t="shared" si="3"/>
        <v>F</v>
      </c>
      <c r="S26" s="53" t="str">
        <f t="shared" si="1"/>
        <v>Kém</v>
      </c>
      <c r="T26" s="41" t="str">
        <f t="shared" si="4"/>
        <v>Không đủ ĐKDT</v>
      </c>
      <c r="U26" s="41" t="s">
        <v>2217</v>
      </c>
      <c r="V26" s="71"/>
      <c r="W26" s="4"/>
      <c r="X26" s="43" t="str">
        <f t="shared" si="2"/>
        <v>Học lại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1706</v>
      </c>
      <c r="D27" s="46" t="s">
        <v>88</v>
      </c>
      <c r="E27" s="47" t="s">
        <v>84</v>
      </c>
      <c r="F27" s="48" t="s">
        <v>1082</v>
      </c>
      <c r="G27" s="45" t="s">
        <v>185</v>
      </c>
      <c r="H27" s="82">
        <v>6</v>
      </c>
      <c r="I27" s="49">
        <v>2</v>
      </c>
      <c r="J27" s="49">
        <v>2</v>
      </c>
      <c r="K27" s="49" t="s">
        <v>36</v>
      </c>
      <c r="L27" s="54"/>
      <c r="M27" s="54"/>
      <c r="N27" s="54"/>
      <c r="O27" s="54"/>
      <c r="P27" s="80">
        <v>2</v>
      </c>
      <c r="Q27" s="51">
        <f t="shared" si="0"/>
        <v>2.4</v>
      </c>
      <c r="R27" s="52" t="str">
        <f t="shared" si="3"/>
        <v>F</v>
      </c>
      <c r="S27" s="53" t="str">
        <f t="shared" si="1"/>
        <v>Kém</v>
      </c>
      <c r="T27" s="41" t="str">
        <f t="shared" si="4"/>
        <v/>
      </c>
      <c r="U27" s="41" t="s">
        <v>2217</v>
      </c>
      <c r="V27" s="71"/>
      <c r="W27" s="4"/>
      <c r="X27" s="43" t="str">
        <f t="shared" si="2"/>
        <v>Học lại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1707</v>
      </c>
      <c r="D28" s="46" t="s">
        <v>1708</v>
      </c>
      <c r="E28" s="47" t="s">
        <v>84</v>
      </c>
      <c r="F28" s="48" t="s">
        <v>1709</v>
      </c>
      <c r="G28" s="45" t="s">
        <v>53</v>
      </c>
      <c r="H28" s="82">
        <v>7</v>
      </c>
      <c r="I28" s="49">
        <v>3.5</v>
      </c>
      <c r="J28" s="49">
        <v>3.5</v>
      </c>
      <c r="K28" s="49" t="s">
        <v>36</v>
      </c>
      <c r="L28" s="54"/>
      <c r="M28" s="54"/>
      <c r="N28" s="54"/>
      <c r="O28" s="54"/>
      <c r="P28" s="80">
        <v>4.5</v>
      </c>
      <c r="Q28" s="51">
        <f t="shared" si="0"/>
        <v>4.5</v>
      </c>
      <c r="R28" s="52" t="str">
        <f t="shared" si="3"/>
        <v>D</v>
      </c>
      <c r="S28" s="53" t="str">
        <f t="shared" si="1"/>
        <v>Trung bình yếu</v>
      </c>
      <c r="T28" s="41" t="str">
        <f t="shared" si="4"/>
        <v/>
      </c>
      <c r="U28" s="41" t="s">
        <v>2217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1710</v>
      </c>
      <c r="D29" s="46" t="s">
        <v>714</v>
      </c>
      <c r="E29" s="47" t="s">
        <v>84</v>
      </c>
      <c r="F29" s="48" t="s">
        <v>1433</v>
      </c>
      <c r="G29" s="45" t="s">
        <v>99</v>
      </c>
      <c r="H29" s="82">
        <v>7</v>
      </c>
      <c r="I29" s="49">
        <v>2</v>
      </c>
      <c r="J29" s="49">
        <v>2</v>
      </c>
      <c r="K29" s="49" t="s">
        <v>36</v>
      </c>
      <c r="L29" s="54"/>
      <c r="M29" s="54"/>
      <c r="N29" s="54"/>
      <c r="O29" s="54"/>
      <c r="P29" s="80">
        <v>1</v>
      </c>
      <c r="Q29" s="51">
        <f t="shared" si="0"/>
        <v>1.9</v>
      </c>
      <c r="R29" s="52" t="str">
        <f t="shared" si="3"/>
        <v>F</v>
      </c>
      <c r="S29" s="53" t="str">
        <f t="shared" si="1"/>
        <v>Kém</v>
      </c>
      <c r="T29" s="41" t="str">
        <f t="shared" si="4"/>
        <v/>
      </c>
      <c r="U29" s="41" t="s">
        <v>2217</v>
      </c>
      <c r="V29" s="71"/>
      <c r="W29" s="4"/>
      <c r="X29" s="43" t="str">
        <f t="shared" si="2"/>
        <v>Học lại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1711</v>
      </c>
      <c r="D30" s="46" t="s">
        <v>396</v>
      </c>
      <c r="E30" s="47" t="s">
        <v>709</v>
      </c>
      <c r="F30" s="48" t="s">
        <v>1712</v>
      </c>
      <c r="G30" s="45" t="s">
        <v>136</v>
      </c>
      <c r="H30" s="82">
        <v>6</v>
      </c>
      <c r="I30" s="49">
        <v>3</v>
      </c>
      <c r="J30" s="49">
        <v>3</v>
      </c>
      <c r="K30" s="49" t="s">
        <v>36</v>
      </c>
      <c r="L30" s="54"/>
      <c r="M30" s="54"/>
      <c r="N30" s="54"/>
      <c r="O30" s="54"/>
      <c r="P30" s="80">
        <v>3</v>
      </c>
      <c r="Q30" s="51">
        <f t="shared" si="0"/>
        <v>3.3</v>
      </c>
      <c r="R30" s="52" t="str">
        <f t="shared" si="3"/>
        <v>F</v>
      </c>
      <c r="S30" s="53" t="str">
        <f t="shared" si="1"/>
        <v>Kém</v>
      </c>
      <c r="T30" s="41" t="str">
        <f t="shared" si="4"/>
        <v/>
      </c>
      <c r="U30" s="41" t="s">
        <v>2217</v>
      </c>
      <c r="V30" s="71"/>
      <c r="W30" s="4"/>
      <c r="X30" s="43" t="str">
        <f t="shared" si="2"/>
        <v>Học lại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1713</v>
      </c>
      <c r="D31" s="46" t="s">
        <v>561</v>
      </c>
      <c r="E31" s="47" t="s">
        <v>709</v>
      </c>
      <c r="F31" s="48" t="s">
        <v>867</v>
      </c>
      <c r="G31" s="45" t="s">
        <v>86</v>
      </c>
      <c r="H31" s="82">
        <v>7</v>
      </c>
      <c r="I31" s="49">
        <v>3.5</v>
      </c>
      <c r="J31" s="49">
        <v>3.5</v>
      </c>
      <c r="K31" s="49" t="s">
        <v>36</v>
      </c>
      <c r="L31" s="54"/>
      <c r="M31" s="54"/>
      <c r="N31" s="54"/>
      <c r="O31" s="54"/>
      <c r="P31" s="80">
        <v>4</v>
      </c>
      <c r="Q31" s="51">
        <f t="shared" si="0"/>
        <v>4.2</v>
      </c>
      <c r="R31" s="52" t="str">
        <f t="shared" si="3"/>
        <v>D</v>
      </c>
      <c r="S31" s="53" t="str">
        <f t="shared" si="1"/>
        <v>Trung bình yếu</v>
      </c>
      <c r="T31" s="41" t="str">
        <f t="shared" si="4"/>
        <v/>
      </c>
      <c r="U31" s="41" t="s">
        <v>2217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1714</v>
      </c>
      <c r="D32" s="46" t="s">
        <v>203</v>
      </c>
      <c r="E32" s="47" t="s">
        <v>93</v>
      </c>
      <c r="F32" s="48" t="s">
        <v>594</v>
      </c>
      <c r="G32" s="45" t="s">
        <v>86</v>
      </c>
      <c r="H32" s="82">
        <v>8</v>
      </c>
      <c r="I32" s="49">
        <v>8</v>
      </c>
      <c r="J32" s="49">
        <v>8</v>
      </c>
      <c r="K32" s="49" t="s">
        <v>36</v>
      </c>
      <c r="L32" s="54"/>
      <c r="M32" s="54"/>
      <c r="N32" s="54"/>
      <c r="O32" s="54"/>
      <c r="P32" s="80">
        <v>8</v>
      </c>
      <c r="Q32" s="51">
        <f t="shared" si="0"/>
        <v>8</v>
      </c>
      <c r="R32" s="52" t="str">
        <f t="shared" si="3"/>
        <v>B+</v>
      </c>
      <c r="S32" s="53" t="str">
        <f t="shared" si="1"/>
        <v>Khá</v>
      </c>
      <c r="T32" s="41" t="str">
        <f t="shared" si="4"/>
        <v/>
      </c>
      <c r="U32" s="41" t="s">
        <v>2217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1715</v>
      </c>
      <c r="D33" s="46" t="s">
        <v>206</v>
      </c>
      <c r="E33" s="47" t="s">
        <v>102</v>
      </c>
      <c r="F33" s="48" t="s">
        <v>551</v>
      </c>
      <c r="G33" s="45" t="s">
        <v>86</v>
      </c>
      <c r="H33" s="82">
        <v>7</v>
      </c>
      <c r="I33" s="49">
        <v>6</v>
      </c>
      <c r="J33" s="49">
        <v>6</v>
      </c>
      <c r="K33" s="49" t="s">
        <v>36</v>
      </c>
      <c r="L33" s="54"/>
      <c r="M33" s="54"/>
      <c r="N33" s="54"/>
      <c r="O33" s="54"/>
      <c r="P33" s="80">
        <v>3</v>
      </c>
      <c r="Q33" s="51">
        <f t="shared" si="0"/>
        <v>4.3</v>
      </c>
      <c r="R33" s="52" t="str">
        <f t="shared" si="3"/>
        <v>D</v>
      </c>
      <c r="S33" s="53" t="str">
        <f t="shared" si="1"/>
        <v>Trung bình yếu</v>
      </c>
      <c r="T33" s="41" t="str">
        <f t="shared" si="4"/>
        <v/>
      </c>
      <c r="U33" s="41" t="s">
        <v>2217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1716</v>
      </c>
      <c r="D34" s="46" t="s">
        <v>1620</v>
      </c>
      <c r="E34" s="47" t="s">
        <v>115</v>
      </c>
      <c r="F34" s="48" t="s">
        <v>490</v>
      </c>
      <c r="G34" s="45" t="s">
        <v>136</v>
      </c>
      <c r="H34" s="82">
        <v>6</v>
      </c>
      <c r="I34" s="49">
        <v>2</v>
      </c>
      <c r="J34" s="49">
        <v>2</v>
      </c>
      <c r="K34" s="49" t="s">
        <v>36</v>
      </c>
      <c r="L34" s="54"/>
      <c r="M34" s="54"/>
      <c r="N34" s="54"/>
      <c r="O34" s="54"/>
      <c r="P34" s="80">
        <v>3.5</v>
      </c>
      <c r="Q34" s="51">
        <f t="shared" si="0"/>
        <v>3.3</v>
      </c>
      <c r="R34" s="52" t="str">
        <f t="shared" si="3"/>
        <v>F</v>
      </c>
      <c r="S34" s="53" t="str">
        <f t="shared" si="1"/>
        <v>Kém</v>
      </c>
      <c r="T34" s="41" t="str">
        <f t="shared" si="4"/>
        <v/>
      </c>
      <c r="U34" s="41" t="s">
        <v>2217</v>
      </c>
      <c r="V34" s="71"/>
      <c r="W34" s="4"/>
      <c r="X34" s="43" t="str">
        <f t="shared" si="2"/>
        <v>Học lại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1717</v>
      </c>
      <c r="D35" s="46" t="s">
        <v>364</v>
      </c>
      <c r="E35" s="47" t="s">
        <v>122</v>
      </c>
      <c r="F35" s="48" t="s">
        <v>1436</v>
      </c>
      <c r="G35" s="45" t="s">
        <v>510</v>
      </c>
      <c r="H35" s="82">
        <v>1</v>
      </c>
      <c r="I35" s="49">
        <v>2</v>
      </c>
      <c r="J35" s="49">
        <v>2</v>
      </c>
      <c r="K35" s="49" t="s">
        <v>36</v>
      </c>
      <c r="L35" s="54"/>
      <c r="M35" s="54"/>
      <c r="N35" s="54"/>
      <c r="O35" s="54"/>
      <c r="P35" s="80">
        <v>0</v>
      </c>
      <c r="Q35" s="51">
        <f t="shared" si="0"/>
        <v>0.7</v>
      </c>
      <c r="R35" s="52" t="str">
        <f t="shared" si="3"/>
        <v>F</v>
      </c>
      <c r="S35" s="53" t="str">
        <f t="shared" si="1"/>
        <v>Kém</v>
      </c>
      <c r="T35" s="41" t="str">
        <f t="shared" si="4"/>
        <v/>
      </c>
      <c r="U35" s="41" t="s">
        <v>2217</v>
      </c>
      <c r="V35" s="71"/>
      <c r="W35" s="4"/>
      <c r="X35" s="43" t="str">
        <f t="shared" si="2"/>
        <v>Học lại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1718</v>
      </c>
      <c r="D36" s="46" t="s">
        <v>187</v>
      </c>
      <c r="E36" s="47" t="s">
        <v>122</v>
      </c>
      <c r="F36" s="48" t="s">
        <v>1097</v>
      </c>
      <c r="G36" s="45" t="s">
        <v>107</v>
      </c>
      <c r="H36" s="82">
        <v>7</v>
      </c>
      <c r="I36" s="49">
        <v>4.5</v>
      </c>
      <c r="J36" s="49">
        <v>4.5</v>
      </c>
      <c r="K36" s="49" t="s">
        <v>36</v>
      </c>
      <c r="L36" s="54"/>
      <c r="M36" s="54"/>
      <c r="N36" s="54"/>
      <c r="O36" s="54"/>
      <c r="P36" s="80">
        <v>6</v>
      </c>
      <c r="Q36" s="51">
        <f t="shared" si="0"/>
        <v>5.7</v>
      </c>
      <c r="R36" s="52" t="str">
        <f t="shared" si="3"/>
        <v>C</v>
      </c>
      <c r="S36" s="53" t="str">
        <f t="shared" si="1"/>
        <v>Trung bình</v>
      </c>
      <c r="T36" s="41" t="str">
        <f t="shared" si="4"/>
        <v/>
      </c>
      <c r="U36" s="41" t="s">
        <v>2217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1719</v>
      </c>
      <c r="D37" s="46" t="s">
        <v>1720</v>
      </c>
      <c r="E37" s="47" t="s">
        <v>122</v>
      </c>
      <c r="F37" s="48" t="s">
        <v>494</v>
      </c>
      <c r="G37" s="45" t="s">
        <v>330</v>
      </c>
      <c r="H37" s="82">
        <v>8.5</v>
      </c>
      <c r="I37" s="49">
        <v>8.5</v>
      </c>
      <c r="J37" s="49">
        <v>8.5</v>
      </c>
      <c r="K37" s="49" t="s">
        <v>36</v>
      </c>
      <c r="L37" s="54"/>
      <c r="M37" s="54"/>
      <c r="N37" s="54"/>
      <c r="O37" s="54"/>
      <c r="P37" s="80">
        <v>8.5</v>
      </c>
      <c r="Q37" s="51">
        <f t="shared" si="0"/>
        <v>8.5</v>
      </c>
      <c r="R37" s="52" t="str">
        <f t="shared" si="3"/>
        <v>A</v>
      </c>
      <c r="S37" s="53" t="str">
        <f t="shared" si="1"/>
        <v>Giỏi</v>
      </c>
      <c r="T37" s="41" t="str">
        <f t="shared" si="4"/>
        <v/>
      </c>
      <c r="U37" s="41" t="s">
        <v>2217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1721</v>
      </c>
      <c r="D38" s="46" t="s">
        <v>1305</v>
      </c>
      <c r="E38" s="47" t="s">
        <v>134</v>
      </c>
      <c r="F38" s="48" t="s">
        <v>218</v>
      </c>
      <c r="G38" s="45" t="s">
        <v>58</v>
      </c>
      <c r="H38" s="82">
        <v>9</v>
      </c>
      <c r="I38" s="49">
        <v>9</v>
      </c>
      <c r="J38" s="49">
        <v>9</v>
      </c>
      <c r="K38" s="49" t="s">
        <v>36</v>
      </c>
      <c r="L38" s="54"/>
      <c r="M38" s="54"/>
      <c r="N38" s="54"/>
      <c r="O38" s="54"/>
      <c r="P38" s="80">
        <v>9</v>
      </c>
      <c r="Q38" s="51">
        <f t="shared" si="0"/>
        <v>9</v>
      </c>
      <c r="R38" s="52" t="str">
        <f t="shared" si="3"/>
        <v>A+</v>
      </c>
      <c r="S38" s="53" t="str">
        <f t="shared" si="1"/>
        <v>Giỏi</v>
      </c>
      <c r="T38" s="41" t="str">
        <f t="shared" si="4"/>
        <v/>
      </c>
      <c r="U38" s="41" t="s">
        <v>2217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1722</v>
      </c>
      <c r="D39" s="46" t="s">
        <v>1723</v>
      </c>
      <c r="E39" s="47" t="s">
        <v>553</v>
      </c>
      <c r="F39" s="48" t="s">
        <v>1724</v>
      </c>
      <c r="G39" s="45" t="s">
        <v>185</v>
      </c>
      <c r="H39" s="82">
        <v>1</v>
      </c>
      <c r="I39" s="49">
        <v>2</v>
      </c>
      <c r="J39" s="49">
        <v>2</v>
      </c>
      <c r="K39" s="49" t="s">
        <v>36</v>
      </c>
      <c r="L39" s="54"/>
      <c r="M39" s="54"/>
      <c r="N39" s="54"/>
      <c r="O39" s="54"/>
      <c r="P39" s="80">
        <v>2</v>
      </c>
      <c r="Q39" s="51">
        <f t="shared" si="0"/>
        <v>1.9</v>
      </c>
      <c r="R39" s="52" t="str">
        <f t="shared" si="3"/>
        <v>F</v>
      </c>
      <c r="S39" s="53" t="str">
        <f t="shared" si="1"/>
        <v>Kém</v>
      </c>
      <c r="T39" s="41" t="str">
        <f t="shared" si="4"/>
        <v/>
      </c>
      <c r="U39" s="41" t="s">
        <v>2217</v>
      </c>
      <c r="V39" s="71"/>
      <c r="W39" s="4"/>
      <c r="X39" s="43" t="str">
        <f t="shared" si="2"/>
        <v>Học lại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1725</v>
      </c>
      <c r="D40" s="46" t="s">
        <v>374</v>
      </c>
      <c r="E40" s="47" t="s">
        <v>154</v>
      </c>
      <c r="F40" s="48" t="s">
        <v>646</v>
      </c>
      <c r="G40" s="45" t="s">
        <v>131</v>
      </c>
      <c r="H40" s="82">
        <v>7</v>
      </c>
      <c r="I40" s="49">
        <v>3</v>
      </c>
      <c r="J40" s="49">
        <v>3</v>
      </c>
      <c r="K40" s="49" t="s">
        <v>36</v>
      </c>
      <c r="L40" s="54"/>
      <c r="M40" s="54"/>
      <c r="N40" s="54"/>
      <c r="O40" s="54"/>
      <c r="P40" s="80">
        <v>2</v>
      </c>
      <c r="Q40" s="51">
        <f t="shared" si="0"/>
        <v>2.8</v>
      </c>
      <c r="R40" s="52" t="str">
        <f t="shared" si="3"/>
        <v>F</v>
      </c>
      <c r="S40" s="53" t="str">
        <f t="shared" si="1"/>
        <v>Kém</v>
      </c>
      <c r="T40" s="41" t="str">
        <f t="shared" si="4"/>
        <v/>
      </c>
      <c r="U40" s="41" t="s">
        <v>2217</v>
      </c>
      <c r="V40" s="71"/>
      <c r="W40" s="4"/>
      <c r="X40" s="43" t="str">
        <f t="shared" si="2"/>
        <v>Học lại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1726</v>
      </c>
      <c r="D41" s="46" t="s">
        <v>1727</v>
      </c>
      <c r="E41" s="47" t="s">
        <v>157</v>
      </c>
      <c r="F41" s="48" t="s">
        <v>470</v>
      </c>
      <c r="G41" s="45" t="s">
        <v>510</v>
      </c>
      <c r="H41" s="82">
        <v>5</v>
      </c>
      <c r="I41" s="49">
        <v>2</v>
      </c>
      <c r="J41" s="49">
        <v>2</v>
      </c>
      <c r="K41" s="49" t="s">
        <v>36</v>
      </c>
      <c r="L41" s="54"/>
      <c r="M41" s="54"/>
      <c r="N41" s="54"/>
      <c r="O41" s="54"/>
      <c r="P41" s="80">
        <v>0</v>
      </c>
      <c r="Q41" s="51">
        <f t="shared" si="0"/>
        <v>1.1000000000000001</v>
      </c>
      <c r="R41" s="52" t="str">
        <f t="shared" si="3"/>
        <v>F</v>
      </c>
      <c r="S41" s="53" t="str">
        <f t="shared" si="1"/>
        <v>Kém</v>
      </c>
      <c r="T41" s="41" t="str">
        <f t="shared" si="4"/>
        <v/>
      </c>
      <c r="U41" s="41" t="s">
        <v>2217</v>
      </c>
      <c r="V41" s="71"/>
      <c r="W41" s="4"/>
      <c r="X41" s="43" t="str">
        <f t="shared" si="2"/>
        <v>Học lại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1728</v>
      </c>
      <c r="D42" s="46" t="s">
        <v>1729</v>
      </c>
      <c r="E42" s="47" t="s">
        <v>899</v>
      </c>
      <c r="F42" s="48" t="s">
        <v>155</v>
      </c>
      <c r="G42" s="45" t="s">
        <v>124</v>
      </c>
      <c r="H42" s="82">
        <v>7</v>
      </c>
      <c r="I42" s="49">
        <v>3</v>
      </c>
      <c r="J42" s="49">
        <v>3</v>
      </c>
      <c r="K42" s="49" t="s">
        <v>36</v>
      </c>
      <c r="L42" s="54"/>
      <c r="M42" s="54"/>
      <c r="N42" s="54"/>
      <c r="O42" s="54"/>
      <c r="P42" s="80">
        <v>1</v>
      </c>
      <c r="Q42" s="51">
        <f t="shared" si="0"/>
        <v>2.2000000000000002</v>
      </c>
      <c r="R42" s="52" t="str">
        <f t="shared" si="3"/>
        <v>F</v>
      </c>
      <c r="S42" s="53" t="str">
        <f t="shared" si="1"/>
        <v>Kém</v>
      </c>
      <c r="T42" s="41" t="str">
        <f t="shared" si="4"/>
        <v/>
      </c>
      <c r="U42" s="41" t="s">
        <v>2217</v>
      </c>
      <c r="V42" s="71"/>
      <c r="W42" s="4"/>
      <c r="X42" s="43" t="str">
        <f t="shared" si="2"/>
        <v>Học lại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1730</v>
      </c>
      <c r="D43" s="46" t="s">
        <v>1731</v>
      </c>
      <c r="E43" s="47" t="s">
        <v>161</v>
      </c>
      <c r="F43" s="48" t="s">
        <v>1166</v>
      </c>
      <c r="G43" s="45" t="s">
        <v>86</v>
      </c>
      <c r="H43" s="82">
        <v>6</v>
      </c>
      <c r="I43" s="49">
        <v>2</v>
      </c>
      <c r="J43" s="49">
        <v>2</v>
      </c>
      <c r="K43" s="49" t="s">
        <v>36</v>
      </c>
      <c r="L43" s="54"/>
      <c r="M43" s="54"/>
      <c r="N43" s="54"/>
      <c r="O43" s="54"/>
      <c r="P43" s="80">
        <v>0</v>
      </c>
      <c r="Q43" s="51">
        <f t="shared" si="0"/>
        <v>1.2</v>
      </c>
      <c r="R43" s="52" t="str">
        <f t="shared" si="3"/>
        <v>F</v>
      </c>
      <c r="S43" s="53" t="str">
        <f t="shared" si="1"/>
        <v>Kém</v>
      </c>
      <c r="T43" s="41" t="str">
        <f t="shared" si="4"/>
        <v/>
      </c>
      <c r="U43" s="41" t="s">
        <v>2217</v>
      </c>
      <c r="V43" s="71"/>
      <c r="W43" s="4"/>
      <c r="X43" s="43" t="str">
        <f t="shared" si="2"/>
        <v>Học lại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1732</v>
      </c>
      <c r="D44" s="46" t="s">
        <v>1733</v>
      </c>
      <c r="E44" s="47" t="s">
        <v>393</v>
      </c>
      <c r="F44" s="48" t="s">
        <v>1734</v>
      </c>
      <c r="G44" s="45" t="s">
        <v>185</v>
      </c>
      <c r="H44" s="82">
        <v>7</v>
      </c>
      <c r="I44" s="49">
        <v>5.5</v>
      </c>
      <c r="J44" s="49">
        <v>5.5</v>
      </c>
      <c r="K44" s="49" t="s">
        <v>36</v>
      </c>
      <c r="L44" s="54"/>
      <c r="M44" s="54"/>
      <c r="N44" s="54"/>
      <c r="O44" s="54"/>
      <c r="P44" s="80">
        <v>3</v>
      </c>
      <c r="Q44" s="51">
        <f t="shared" si="0"/>
        <v>4.2</v>
      </c>
      <c r="R44" s="52" t="str">
        <f t="shared" si="3"/>
        <v>D</v>
      </c>
      <c r="S44" s="53" t="str">
        <f t="shared" si="1"/>
        <v>Trung bình yếu</v>
      </c>
      <c r="T44" s="41" t="str">
        <f t="shared" si="4"/>
        <v/>
      </c>
      <c r="U44" s="41" t="s">
        <v>2217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1735</v>
      </c>
      <c r="D45" s="46" t="s">
        <v>50</v>
      </c>
      <c r="E45" s="47" t="s">
        <v>1736</v>
      </c>
      <c r="F45" s="48" t="s">
        <v>914</v>
      </c>
      <c r="G45" s="45" t="s">
        <v>510</v>
      </c>
      <c r="H45" s="82">
        <v>6</v>
      </c>
      <c r="I45" s="49">
        <v>2.5</v>
      </c>
      <c r="J45" s="49">
        <v>2.5</v>
      </c>
      <c r="K45" s="49" t="s">
        <v>36</v>
      </c>
      <c r="L45" s="54"/>
      <c r="M45" s="54"/>
      <c r="N45" s="54"/>
      <c r="O45" s="54"/>
      <c r="P45" s="80">
        <v>0</v>
      </c>
      <c r="Q45" s="51">
        <f t="shared" si="0"/>
        <v>1.4</v>
      </c>
      <c r="R45" s="52" t="str">
        <f t="shared" si="3"/>
        <v>F</v>
      </c>
      <c r="S45" s="53" t="str">
        <f t="shared" si="1"/>
        <v>Kém</v>
      </c>
      <c r="T45" s="41" t="str">
        <f t="shared" si="4"/>
        <v/>
      </c>
      <c r="U45" s="41" t="s">
        <v>2217</v>
      </c>
      <c r="V45" s="71"/>
      <c r="W45" s="4"/>
      <c r="X45" s="43" t="str">
        <f t="shared" si="2"/>
        <v>Học lại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1737</v>
      </c>
      <c r="D46" s="46" t="s">
        <v>409</v>
      </c>
      <c r="E46" s="47" t="s">
        <v>410</v>
      </c>
      <c r="F46" s="48" t="s">
        <v>1738</v>
      </c>
      <c r="G46" s="45" t="s">
        <v>124</v>
      </c>
      <c r="H46" s="82">
        <v>7</v>
      </c>
      <c r="I46" s="49">
        <v>3</v>
      </c>
      <c r="J46" s="49">
        <v>3</v>
      </c>
      <c r="K46" s="49" t="s">
        <v>36</v>
      </c>
      <c r="L46" s="54"/>
      <c r="M46" s="54"/>
      <c r="N46" s="54"/>
      <c r="O46" s="54"/>
      <c r="P46" s="80">
        <v>4.5</v>
      </c>
      <c r="Q46" s="51">
        <f t="shared" si="0"/>
        <v>4.3</v>
      </c>
      <c r="R46" s="52" t="str">
        <f t="shared" si="3"/>
        <v>D</v>
      </c>
      <c r="S46" s="53" t="str">
        <f t="shared" si="1"/>
        <v>Trung bình yếu</v>
      </c>
      <c r="T46" s="41" t="str">
        <f t="shared" si="4"/>
        <v/>
      </c>
      <c r="U46" s="41" t="s">
        <v>2217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1739</v>
      </c>
      <c r="D47" s="46" t="s">
        <v>662</v>
      </c>
      <c r="E47" s="47" t="s">
        <v>410</v>
      </c>
      <c r="F47" s="48" t="s">
        <v>1740</v>
      </c>
      <c r="G47" s="45" t="s">
        <v>63</v>
      </c>
      <c r="H47" s="82">
        <v>6</v>
      </c>
      <c r="I47" s="49">
        <v>3</v>
      </c>
      <c r="J47" s="49">
        <v>3</v>
      </c>
      <c r="K47" s="49" t="s">
        <v>36</v>
      </c>
      <c r="L47" s="54"/>
      <c r="M47" s="54"/>
      <c r="N47" s="54"/>
      <c r="O47" s="54"/>
      <c r="P47" s="80">
        <v>4.5</v>
      </c>
      <c r="Q47" s="51">
        <f t="shared" si="0"/>
        <v>4.2</v>
      </c>
      <c r="R47" s="52" t="str">
        <f t="shared" si="3"/>
        <v>D</v>
      </c>
      <c r="S47" s="53" t="str">
        <f t="shared" si="1"/>
        <v>Trung bình yếu</v>
      </c>
      <c r="T47" s="41" t="str">
        <f t="shared" si="4"/>
        <v/>
      </c>
      <c r="U47" s="41" t="s">
        <v>2217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1741</v>
      </c>
      <c r="D48" s="46" t="s">
        <v>65</v>
      </c>
      <c r="E48" s="47" t="s">
        <v>181</v>
      </c>
      <c r="F48" s="48" t="s">
        <v>293</v>
      </c>
      <c r="G48" s="45" t="s">
        <v>136</v>
      </c>
      <c r="H48" s="82">
        <v>7</v>
      </c>
      <c r="I48" s="49">
        <v>2.5</v>
      </c>
      <c r="J48" s="49">
        <v>2.5</v>
      </c>
      <c r="K48" s="49" t="s">
        <v>36</v>
      </c>
      <c r="L48" s="54"/>
      <c r="M48" s="54"/>
      <c r="N48" s="54"/>
      <c r="O48" s="54"/>
      <c r="P48" s="80">
        <v>3</v>
      </c>
      <c r="Q48" s="51">
        <f t="shared" si="0"/>
        <v>3.3</v>
      </c>
      <c r="R48" s="52" t="str">
        <f t="shared" si="3"/>
        <v>F</v>
      </c>
      <c r="S48" s="53" t="str">
        <f t="shared" si="1"/>
        <v>Kém</v>
      </c>
      <c r="T48" s="41" t="str">
        <f t="shared" si="4"/>
        <v/>
      </c>
      <c r="U48" s="41" t="s">
        <v>2217</v>
      </c>
      <c r="V48" s="71"/>
      <c r="W48" s="4"/>
      <c r="X48" s="43" t="str">
        <f t="shared" si="2"/>
        <v>Học lại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1742</v>
      </c>
      <c r="D49" s="46" t="s">
        <v>448</v>
      </c>
      <c r="E49" s="47" t="s">
        <v>207</v>
      </c>
      <c r="F49" s="48" t="s">
        <v>809</v>
      </c>
      <c r="G49" s="45" t="s">
        <v>90</v>
      </c>
      <c r="H49" s="82">
        <v>7</v>
      </c>
      <c r="I49" s="49">
        <v>3.5</v>
      </c>
      <c r="J49" s="49">
        <v>3.5</v>
      </c>
      <c r="K49" s="49" t="s">
        <v>36</v>
      </c>
      <c r="L49" s="54"/>
      <c r="M49" s="54"/>
      <c r="N49" s="54"/>
      <c r="O49" s="54"/>
      <c r="P49" s="80">
        <v>2</v>
      </c>
      <c r="Q49" s="51">
        <f t="shared" si="0"/>
        <v>3</v>
      </c>
      <c r="R49" s="52" t="str">
        <f t="shared" si="3"/>
        <v>F</v>
      </c>
      <c r="S49" s="53" t="str">
        <f t="shared" si="1"/>
        <v>Kém</v>
      </c>
      <c r="T49" s="41" t="str">
        <f t="shared" si="4"/>
        <v/>
      </c>
      <c r="U49" s="41" t="s">
        <v>2217</v>
      </c>
      <c r="V49" s="71"/>
      <c r="W49" s="4"/>
      <c r="X49" s="43" t="str">
        <f t="shared" si="2"/>
        <v>Học lại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1743</v>
      </c>
      <c r="D50" s="46" t="s">
        <v>1744</v>
      </c>
      <c r="E50" s="47" t="s">
        <v>1745</v>
      </c>
      <c r="F50" s="48" t="s">
        <v>322</v>
      </c>
      <c r="G50" s="45" t="s">
        <v>131</v>
      </c>
      <c r="H50" s="82">
        <v>7</v>
      </c>
      <c r="I50" s="49">
        <v>4</v>
      </c>
      <c r="J50" s="49">
        <v>4</v>
      </c>
      <c r="K50" s="49" t="s">
        <v>36</v>
      </c>
      <c r="L50" s="54"/>
      <c r="M50" s="54"/>
      <c r="N50" s="54"/>
      <c r="O50" s="54"/>
      <c r="P50" s="80">
        <v>6</v>
      </c>
      <c r="Q50" s="51">
        <f t="shared" si="0"/>
        <v>5.5</v>
      </c>
      <c r="R50" s="52" t="str">
        <f t="shared" si="3"/>
        <v>C</v>
      </c>
      <c r="S50" s="53" t="str">
        <f t="shared" si="1"/>
        <v>Trung bình</v>
      </c>
      <c r="T50" s="41" t="str">
        <f t="shared" si="4"/>
        <v/>
      </c>
      <c r="U50" s="41" t="s">
        <v>2217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1746</v>
      </c>
      <c r="D51" s="46" t="s">
        <v>468</v>
      </c>
      <c r="E51" s="47" t="s">
        <v>217</v>
      </c>
      <c r="F51" s="48" t="s">
        <v>1747</v>
      </c>
      <c r="G51" s="45" t="s">
        <v>1748</v>
      </c>
      <c r="H51" s="82">
        <v>4</v>
      </c>
      <c r="I51" s="49">
        <v>2</v>
      </c>
      <c r="J51" s="49">
        <v>2</v>
      </c>
      <c r="K51" s="49" t="s">
        <v>36</v>
      </c>
      <c r="L51" s="54"/>
      <c r="M51" s="54"/>
      <c r="N51" s="54"/>
      <c r="O51" s="54"/>
      <c r="P51" s="80">
        <v>0</v>
      </c>
      <c r="Q51" s="51">
        <f t="shared" si="0"/>
        <v>1</v>
      </c>
      <c r="R51" s="52" t="str">
        <f t="shared" si="3"/>
        <v>F</v>
      </c>
      <c r="S51" s="53" t="str">
        <f t="shared" si="1"/>
        <v>Kém</v>
      </c>
      <c r="T51" s="41" t="str">
        <f t="shared" si="4"/>
        <v/>
      </c>
      <c r="U51" s="41" t="s">
        <v>2217</v>
      </c>
      <c r="V51" s="71"/>
      <c r="W51" s="4"/>
      <c r="X51" s="43" t="str">
        <f t="shared" si="2"/>
        <v>Học lại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1749</v>
      </c>
      <c r="D52" s="46" t="s">
        <v>472</v>
      </c>
      <c r="E52" s="47" t="s">
        <v>1750</v>
      </c>
      <c r="F52" s="48" t="s">
        <v>1240</v>
      </c>
      <c r="G52" s="45" t="s">
        <v>510</v>
      </c>
      <c r="H52" s="82">
        <v>1</v>
      </c>
      <c r="I52" s="49">
        <v>2</v>
      </c>
      <c r="J52" s="49">
        <v>2</v>
      </c>
      <c r="K52" s="49" t="s">
        <v>36</v>
      </c>
      <c r="L52" s="54"/>
      <c r="M52" s="54"/>
      <c r="N52" s="54"/>
      <c r="O52" s="54"/>
      <c r="P52" s="80">
        <v>0</v>
      </c>
      <c r="Q52" s="51">
        <f t="shared" si="0"/>
        <v>0.7</v>
      </c>
      <c r="R52" s="52" t="str">
        <f t="shared" si="3"/>
        <v>F</v>
      </c>
      <c r="S52" s="53" t="str">
        <f t="shared" si="1"/>
        <v>Kém</v>
      </c>
      <c r="T52" s="41" t="str">
        <f t="shared" si="4"/>
        <v/>
      </c>
      <c r="U52" s="41" t="s">
        <v>2217</v>
      </c>
      <c r="V52" s="71"/>
      <c r="W52" s="4"/>
      <c r="X52" s="43" t="str">
        <f t="shared" si="2"/>
        <v>Học lại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1751</v>
      </c>
      <c r="D53" s="46" t="s">
        <v>150</v>
      </c>
      <c r="E53" s="47" t="s">
        <v>1750</v>
      </c>
      <c r="F53" s="48" t="s">
        <v>1269</v>
      </c>
      <c r="G53" s="45" t="s">
        <v>53</v>
      </c>
      <c r="H53" s="82">
        <v>6</v>
      </c>
      <c r="I53" s="49">
        <v>3.5</v>
      </c>
      <c r="J53" s="49">
        <v>3.5</v>
      </c>
      <c r="K53" s="49" t="s">
        <v>36</v>
      </c>
      <c r="L53" s="54"/>
      <c r="M53" s="54"/>
      <c r="N53" s="54"/>
      <c r="O53" s="54"/>
      <c r="P53" s="80">
        <v>2</v>
      </c>
      <c r="Q53" s="51">
        <f t="shared" si="0"/>
        <v>2.9</v>
      </c>
      <c r="R53" s="52" t="str">
        <f t="shared" si="3"/>
        <v>F</v>
      </c>
      <c r="S53" s="53" t="str">
        <f t="shared" si="1"/>
        <v>Kém</v>
      </c>
      <c r="T53" s="41" t="str">
        <f t="shared" si="4"/>
        <v/>
      </c>
      <c r="U53" s="41" t="s">
        <v>2217</v>
      </c>
      <c r="V53" s="71"/>
      <c r="W53" s="4"/>
      <c r="X53" s="43" t="str">
        <f t="shared" si="2"/>
        <v>Học lại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1752</v>
      </c>
      <c r="D54" s="46" t="s">
        <v>1233</v>
      </c>
      <c r="E54" s="47" t="s">
        <v>436</v>
      </c>
      <c r="F54" s="48" t="s">
        <v>1065</v>
      </c>
      <c r="G54" s="45" t="s">
        <v>81</v>
      </c>
      <c r="H54" s="82">
        <v>6</v>
      </c>
      <c r="I54" s="49">
        <v>2</v>
      </c>
      <c r="J54" s="49">
        <v>2</v>
      </c>
      <c r="K54" s="49" t="s">
        <v>36</v>
      </c>
      <c r="L54" s="54"/>
      <c r="M54" s="54"/>
      <c r="N54" s="54"/>
      <c r="O54" s="54"/>
      <c r="P54" s="80">
        <v>2</v>
      </c>
      <c r="Q54" s="51">
        <f t="shared" si="0"/>
        <v>2.4</v>
      </c>
      <c r="R54" s="52" t="str">
        <f t="shared" si="3"/>
        <v>F</v>
      </c>
      <c r="S54" s="53" t="str">
        <f t="shared" si="1"/>
        <v>Kém</v>
      </c>
      <c r="T54" s="41" t="str">
        <f t="shared" si="4"/>
        <v/>
      </c>
      <c r="U54" s="41" t="s">
        <v>2217</v>
      </c>
      <c r="V54" s="71"/>
      <c r="W54" s="4"/>
      <c r="X54" s="43" t="str">
        <f t="shared" si="2"/>
        <v>Học lại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1753</v>
      </c>
      <c r="D55" s="46" t="s">
        <v>1754</v>
      </c>
      <c r="E55" s="47" t="s">
        <v>232</v>
      </c>
      <c r="F55" s="48" t="s">
        <v>1198</v>
      </c>
      <c r="G55" s="45" t="s">
        <v>72</v>
      </c>
      <c r="H55" s="82">
        <v>6</v>
      </c>
      <c r="I55" s="49">
        <v>3</v>
      </c>
      <c r="J55" s="49">
        <v>3</v>
      </c>
      <c r="K55" s="49" t="s">
        <v>36</v>
      </c>
      <c r="L55" s="54"/>
      <c r="M55" s="54"/>
      <c r="N55" s="54"/>
      <c r="O55" s="54"/>
      <c r="P55" s="80">
        <v>2</v>
      </c>
      <c r="Q55" s="51">
        <f t="shared" si="0"/>
        <v>2.7</v>
      </c>
      <c r="R55" s="52" t="str">
        <f t="shared" si="3"/>
        <v>F</v>
      </c>
      <c r="S55" s="53" t="str">
        <f t="shared" si="1"/>
        <v>Kém</v>
      </c>
      <c r="T55" s="41" t="str">
        <f t="shared" si="4"/>
        <v/>
      </c>
      <c r="U55" s="41" t="s">
        <v>2217</v>
      </c>
      <c r="V55" s="71"/>
      <c r="W55" s="4"/>
      <c r="X55" s="43" t="str">
        <f t="shared" si="2"/>
        <v>Học lại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1755</v>
      </c>
      <c r="D56" s="46" t="s">
        <v>65</v>
      </c>
      <c r="E56" s="47" t="s">
        <v>1756</v>
      </c>
      <c r="F56" s="48" t="s">
        <v>1321</v>
      </c>
      <c r="G56" s="45" t="s">
        <v>510</v>
      </c>
      <c r="H56" s="82">
        <v>0</v>
      </c>
      <c r="I56" s="49">
        <v>0</v>
      </c>
      <c r="J56" s="49">
        <v>0</v>
      </c>
      <c r="K56" s="49" t="s">
        <v>36</v>
      </c>
      <c r="L56" s="54"/>
      <c r="M56" s="54"/>
      <c r="N56" s="54"/>
      <c r="O56" s="54"/>
      <c r="P56" s="80">
        <v>0</v>
      </c>
      <c r="Q56" s="51">
        <f t="shared" si="0"/>
        <v>0</v>
      </c>
      <c r="R56" s="52" t="str">
        <f t="shared" si="3"/>
        <v>F</v>
      </c>
      <c r="S56" s="53" t="str">
        <f t="shared" si="1"/>
        <v>Kém</v>
      </c>
      <c r="T56" s="41" t="str">
        <f t="shared" si="4"/>
        <v>Không đủ ĐKDT</v>
      </c>
      <c r="U56" s="41" t="s">
        <v>2217</v>
      </c>
      <c r="V56" s="71"/>
      <c r="W56" s="4"/>
      <c r="X56" s="43" t="str">
        <f t="shared" si="2"/>
        <v>Học lại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1757</v>
      </c>
      <c r="D57" s="46" t="s">
        <v>1758</v>
      </c>
      <c r="E57" s="47" t="s">
        <v>239</v>
      </c>
      <c r="F57" s="48" t="s">
        <v>976</v>
      </c>
      <c r="G57" s="45" t="s">
        <v>510</v>
      </c>
      <c r="H57" s="82">
        <v>0</v>
      </c>
      <c r="I57" s="49">
        <v>0</v>
      </c>
      <c r="J57" s="49">
        <v>0</v>
      </c>
      <c r="K57" s="49" t="s">
        <v>36</v>
      </c>
      <c r="L57" s="54"/>
      <c r="M57" s="54"/>
      <c r="N57" s="54"/>
      <c r="O57" s="54"/>
      <c r="P57" s="80">
        <v>0</v>
      </c>
      <c r="Q57" s="51">
        <f t="shared" si="0"/>
        <v>0</v>
      </c>
      <c r="R57" s="52" t="str">
        <f t="shared" si="3"/>
        <v>F</v>
      </c>
      <c r="S57" s="53" t="str">
        <f t="shared" si="1"/>
        <v>Kém</v>
      </c>
      <c r="T57" s="41" t="str">
        <f t="shared" si="4"/>
        <v>Không đủ ĐKDT</v>
      </c>
      <c r="U57" s="41" t="s">
        <v>2217</v>
      </c>
      <c r="V57" s="71"/>
      <c r="W57" s="4"/>
      <c r="X57" s="43" t="str">
        <f t="shared" si="2"/>
        <v>Học lại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1759</v>
      </c>
      <c r="D58" s="46" t="s">
        <v>1760</v>
      </c>
      <c r="E58" s="47" t="s">
        <v>239</v>
      </c>
      <c r="F58" s="48" t="s">
        <v>1329</v>
      </c>
      <c r="G58" s="45" t="s">
        <v>510</v>
      </c>
      <c r="H58" s="82">
        <v>1</v>
      </c>
      <c r="I58" s="49">
        <v>2</v>
      </c>
      <c r="J58" s="49">
        <v>2</v>
      </c>
      <c r="K58" s="49" t="s">
        <v>36</v>
      </c>
      <c r="L58" s="54"/>
      <c r="M58" s="54"/>
      <c r="N58" s="54"/>
      <c r="O58" s="54"/>
      <c r="P58" s="80">
        <v>0</v>
      </c>
      <c r="Q58" s="51">
        <f t="shared" si="0"/>
        <v>0.7</v>
      </c>
      <c r="R58" s="52" t="str">
        <f t="shared" si="3"/>
        <v>F</v>
      </c>
      <c r="S58" s="53" t="str">
        <f t="shared" si="1"/>
        <v>Kém</v>
      </c>
      <c r="T58" s="41" t="str">
        <f t="shared" si="4"/>
        <v/>
      </c>
      <c r="U58" s="41" t="s">
        <v>2217</v>
      </c>
      <c r="V58" s="71"/>
      <c r="W58" s="4"/>
      <c r="X58" s="43" t="str">
        <f t="shared" si="2"/>
        <v>Học lại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1761</v>
      </c>
      <c r="D59" s="46" t="s">
        <v>714</v>
      </c>
      <c r="E59" s="47" t="s">
        <v>956</v>
      </c>
      <c r="F59" s="48" t="s">
        <v>628</v>
      </c>
      <c r="G59" s="45" t="s">
        <v>86</v>
      </c>
      <c r="H59" s="82">
        <v>7</v>
      </c>
      <c r="I59" s="49">
        <v>4</v>
      </c>
      <c r="J59" s="49">
        <v>4</v>
      </c>
      <c r="K59" s="49" t="s">
        <v>36</v>
      </c>
      <c r="L59" s="54"/>
      <c r="M59" s="54"/>
      <c r="N59" s="54"/>
      <c r="O59" s="54"/>
      <c r="P59" s="80">
        <v>3.5</v>
      </c>
      <c r="Q59" s="51">
        <f t="shared" si="0"/>
        <v>4</v>
      </c>
      <c r="R59" s="52" t="str">
        <f t="shared" si="3"/>
        <v>D</v>
      </c>
      <c r="S59" s="53" t="str">
        <f t="shared" si="1"/>
        <v>Trung bình yếu</v>
      </c>
      <c r="T59" s="41" t="str">
        <f t="shared" si="4"/>
        <v/>
      </c>
      <c r="U59" s="41" t="s">
        <v>2217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1762</v>
      </c>
      <c r="D60" s="46" t="s">
        <v>1763</v>
      </c>
      <c r="E60" s="47" t="s">
        <v>262</v>
      </c>
      <c r="F60" s="48" t="s">
        <v>628</v>
      </c>
      <c r="G60" s="45" t="s">
        <v>58</v>
      </c>
      <c r="H60" s="82">
        <v>6</v>
      </c>
      <c r="I60" s="49">
        <v>3</v>
      </c>
      <c r="J60" s="49">
        <v>3</v>
      </c>
      <c r="K60" s="49" t="s">
        <v>36</v>
      </c>
      <c r="L60" s="54"/>
      <c r="M60" s="54"/>
      <c r="N60" s="54"/>
      <c r="O60" s="54"/>
      <c r="P60" s="80">
        <v>4.5</v>
      </c>
      <c r="Q60" s="51">
        <f t="shared" si="0"/>
        <v>4.2</v>
      </c>
      <c r="R60" s="52" t="str">
        <f t="shared" si="3"/>
        <v>D</v>
      </c>
      <c r="S60" s="53" t="str">
        <f t="shared" si="1"/>
        <v>Trung bình yếu</v>
      </c>
      <c r="T60" s="41" t="str">
        <f t="shared" si="4"/>
        <v/>
      </c>
      <c r="U60" s="41" t="s">
        <v>2217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1764</v>
      </c>
      <c r="D61" s="46" t="s">
        <v>78</v>
      </c>
      <c r="E61" s="47" t="s">
        <v>1266</v>
      </c>
      <c r="F61" s="48" t="s">
        <v>1765</v>
      </c>
      <c r="G61" s="45" t="s">
        <v>58</v>
      </c>
      <c r="H61" s="82">
        <v>7</v>
      </c>
      <c r="I61" s="49">
        <v>3.5</v>
      </c>
      <c r="J61" s="49">
        <v>3.5</v>
      </c>
      <c r="K61" s="49" t="s">
        <v>36</v>
      </c>
      <c r="L61" s="54"/>
      <c r="M61" s="54"/>
      <c r="N61" s="54"/>
      <c r="O61" s="54"/>
      <c r="P61" s="80">
        <v>4</v>
      </c>
      <c r="Q61" s="51">
        <f t="shared" si="0"/>
        <v>4.2</v>
      </c>
      <c r="R61" s="52" t="str">
        <f t="shared" si="3"/>
        <v>D</v>
      </c>
      <c r="S61" s="53" t="str">
        <f t="shared" si="1"/>
        <v>Trung bình yếu</v>
      </c>
      <c r="T61" s="41" t="str">
        <f t="shared" si="4"/>
        <v/>
      </c>
      <c r="U61" s="41" t="s">
        <v>2217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1766</v>
      </c>
      <c r="D62" s="46" t="s">
        <v>1767</v>
      </c>
      <c r="E62" s="47" t="s">
        <v>667</v>
      </c>
      <c r="F62" s="48" t="s">
        <v>1511</v>
      </c>
      <c r="G62" s="45" t="s">
        <v>107</v>
      </c>
      <c r="H62" s="82">
        <v>5</v>
      </c>
      <c r="I62" s="49">
        <v>2</v>
      </c>
      <c r="J62" s="49">
        <v>2</v>
      </c>
      <c r="K62" s="49" t="s">
        <v>36</v>
      </c>
      <c r="L62" s="54"/>
      <c r="M62" s="54"/>
      <c r="N62" s="54"/>
      <c r="O62" s="54"/>
      <c r="P62" s="80">
        <v>2</v>
      </c>
      <c r="Q62" s="51">
        <f t="shared" si="0"/>
        <v>2.2999999999999998</v>
      </c>
      <c r="R62" s="52" t="str">
        <f t="shared" si="3"/>
        <v>F</v>
      </c>
      <c r="S62" s="53" t="str">
        <f t="shared" si="1"/>
        <v>Kém</v>
      </c>
      <c r="T62" s="41" t="str">
        <f t="shared" si="4"/>
        <v/>
      </c>
      <c r="U62" s="41" t="s">
        <v>2217</v>
      </c>
      <c r="V62" s="71"/>
      <c r="W62" s="4"/>
      <c r="X62" s="43" t="str">
        <f t="shared" si="2"/>
        <v>Học lại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1768</v>
      </c>
      <c r="D63" s="46" t="s">
        <v>1769</v>
      </c>
      <c r="E63" s="47" t="s">
        <v>269</v>
      </c>
      <c r="F63" s="48" t="s">
        <v>1770</v>
      </c>
      <c r="G63" s="45" t="s">
        <v>185</v>
      </c>
      <c r="H63" s="82">
        <v>7</v>
      </c>
      <c r="I63" s="49">
        <v>4.5</v>
      </c>
      <c r="J63" s="49">
        <v>4.5</v>
      </c>
      <c r="K63" s="49" t="s">
        <v>36</v>
      </c>
      <c r="L63" s="54"/>
      <c r="M63" s="54"/>
      <c r="N63" s="54"/>
      <c r="O63" s="54"/>
      <c r="P63" s="80">
        <v>6</v>
      </c>
      <c r="Q63" s="51">
        <f t="shared" si="0"/>
        <v>5.7</v>
      </c>
      <c r="R63" s="52" t="str">
        <f t="shared" si="3"/>
        <v>C</v>
      </c>
      <c r="S63" s="53" t="str">
        <f t="shared" si="1"/>
        <v>Trung bình</v>
      </c>
      <c r="T63" s="41" t="str">
        <f t="shared" si="4"/>
        <v/>
      </c>
      <c r="U63" s="41" t="s">
        <v>2217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1771</v>
      </c>
      <c r="D64" s="46" t="s">
        <v>1772</v>
      </c>
      <c r="E64" s="47" t="s">
        <v>269</v>
      </c>
      <c r="F64" s="48" t="s">
        <v>1773</v>
      </c>
      <c r="G64" s="45" t="s">
        <v>72</v>
      </c>
      <c r="H64" s="82">
        <v>6</v>
      </c>
      <c r="I64" s="49">
        <v>3.5</v>
      </c>
      <c r="J64" s="49">
        <v>3.5</v>
      </c>
      <c r="K64" s="49" t="s">
        <v>36</v>
      </c>
      <c r="L64" s="54"/>
      <c r="M64" s="54"/>
      <c r="N64" s="54"/>
      <c r="O64" s="54"/>
      <c r="P64" s="80">
        <v>4</v>
      </c>
      <c r="Q64" s="51">
        <f t="shared" si="0"/>
        <v>4.0999999999999996</v>
      </c>
      <c r="R64" s="52" t="str">
        <f t="shared" si="3"/>
        <v>D</v>
      </c>
      <c r="S64" s="53" t="str">
        <f t="shared" si="1"/>
        <v>Trung bình yếu</v>
      </c>
      <c r="T64" s="41" t="str">
        <f t="shared" si="4"/>
        <v/>
      </c>
      <c r="U64" s="41" t="s">
        <v>2217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 x14ac:dyDescent="0.25">
      <c r="B65" s="44">
        <v>57</v>
      </c>
      <c r="C65" s="45" t="s">
        <v>1774</v>
      </c>
      <c r="D65" s="46" t="s">
        <v>1775</v>
      </c>
      <c r="E65" s="47" t="s">
        <v>272</v>
      </c>
      <c r="F65" s="48" t="s">
        <v>575</v>
      </c>
      <c r="G65" s="45" t="s">
        <v>124</v>
      </c>
      <c r="H65" s="82">
        <v>1</v>
      </c>
      <c r="I65" s="49">
        <v>2</v>
      </c>
      <c r="J65" s="49">
        <v>2</v>
      </c>
      <c r="K65" s="49" t="s">
        <v>36</v>
      </c>
      <c r="L65" s="54"/>
      <c r="M65" s="54"/>
      <c r="N65" s="54"/>
      <c r="O65" s="54"/>
      <c r="P65" s="80">
        <v>0</v>
      </c>
      <c r="Q65" s="51">
        <f t="shared" si="0"/>
        <v>0.7</v>
      </c>
      <c r="R65" s="52" t="str">
        <f t="shared" si="3"/>
        <v>F</v>
      </c>
      <c r="S65" s="53" t="str">
        <f t="shared" si="1"/>
        <v>Kém</v>
      </c>
      <c r="T65" s="41" t="str">
        <f t="shared" si="4"/>
        <v/>
      </c>
      <c r="U65" s="41" t="s">
        <v>2217</v>
      </c>
      <c r="V65" s="71"/>
      <c r="W65" s="4"/>
      <c r="X65" s="43" t="str">
        <f t="shared" si="2"/>
        <v>Học lại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 x14ac:dyDescent="0.25">
      <c r="B66" s="44">
        <v>58</v>
      </c>
      <c r="C66" s="45" t="s">
        <v>1776</v>
      </c>
      <c r="D66" s="46" t="s">
        <v>1777</v>
      </c>
      <c r="E66" s="47" t="s">
        <v>985</v>
      </c>
      <c r="F66" s="48" t="s">
        <v>166</v>
      </c>
      <c r="G66" s="45" t="s">
        <v>107</v>
      </c>
      <c r="H66" s="82">
        <v>7</v>
      </c>
      <c r="I66" s="49">
        <v>3.5</v>
      </c>
      <c r="J66" s="49">
        <v>3.5</v>
      </c>
      <c r="K66" s="49" t="s">
        <v>36</v>
      </c>
      <c r="L66" s="54"/>
      <c r="M66" s="54"/>
      <c r="N66" s="54"/>
      <c r="O66" s="54"/>
      <c r="P66" s="80">
        <v>4.5</v>
      </c>
      <c r="Q66" s="51">
        <f t="shared" si="0"/>
        <v>4.5</v>
      </c>
      <c r="R66" s="52" t="str">
        <f t="shared" si="3"/>
        <v>D</v>
      </c>
      <c r="S66" s="53" t="str">
        <f t="shared" si="1"/>
        <v>Trung bình yếu</v>
      </c>
      <c r="T66" s="41" t="str">
        <f t="shared" si="4"/>
        <v/>
      </c>
      <c r="U66" s="41" t="s">
        <v>2217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 x14ac:dyDescent="0.25">
      <c r="B67" s="44">
        <v>59</v>
      </c>
      <c r="C67" s="45" t="s">
        <v>1778</v>
      </c>
      <c r="D67" s="46" t="s">
        <v>1589</v>
      </c>
      <c r="E67" s="47" t="s">
        <v>985</v>
      </c>
      <c r="F67" s="48" t="s">
        <v>1433</v>
      </c>
      <c r="G67" s="45" t="s">
        <v>510</v>
      </c>
      <c r="H67" s="82">
        <v>5</v>
      </c>
      <c r="I67" s="49">
        <v>2.5</v>
      </c>
      <c r="J67" s="49">
        <v>2.5</v>
      </c>
      <c r="K67" s="49" t="s">
        <v>36</v>
      </c>
      <c r="L67" s="54"/>
      <c r="M67" s="54"/>
      <c r="N67" s="54"/>
      <c r="O67" s="54"/>
      <c r="P67" s="80">
        <v>0</v>
      </c>
      <c r="Q67" s="51">
        <f t="shared" si="0"/>
        <v>1.3</v>
      </c>
      <c r="R67" s="52" t="str">
        <f t="shared" si="3"/>
        <v>F</v>
      </c>
      <c r="S67" s="53" t="str">
        <f t="shared" si="1"/>
        <v>Kém</v>
      </c>
      <c r="T67" s="41" t="s">
        <v>2222</v>
      </c>
      <c r="U67" s="41" t="s">
        <v>2217</v>
      </c>
      <c r="V67" s="71"/>
      <c r="W67" s="4"/>
      <c r="X67" s="43" t="str">
        <f t="shared" si="2"/>
        <v>Học lại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 x14ac:dyDescent="0.25">
      <c r="B68" s="44">
        <v>60</v>
      </c>
      <c r="C68" s="45" t="s">
        <v>1779</v>
      </c>
      <c r="D68" s="46" t="s">
        <v>246</v>
      </c>
      <c r="E68" s="47" t="s">
        <v>1780</v>
      </c>
      <c r="F68" s="48" t="s">
        <v>369</v>
      </c>
      <c r="G68" s="45" t="s">
        <v>124</v>
      </c>
      <c r="H68" s="82">
        <v>6</v>
      </c>
      <c r="I68" s="49">
        <v>3.5</v>
      </c>
      <c r="J68" s="49">
        <v>3.5</v>
      </c>
      <c r="K68" s="49" t="s">
        <v>36</v>
      </c>
      <c r="L68" s="54"/>
      <c r="M68" s="54"/>
      <c r="N68" s="54"/>
      <c r="O68" s="54"/>
      <c r="P68" s="80">
        <v>4</v>
      </c>
      <c r="Q68" s="51">
        <f t="shared" si="0"/>
        <v>4.0999999999999996</v>
      </c>
      <c r="R68" s="52" t="str">
        <f t="shared" si="3"/>
        <v>D</v>
      </c>
      <c r="S68" s="53" t="str">
        <f t="shared" si="1"/>
        <v>Trung bình yếu</v>
      </c>
      <c r="T68" s="41" t="str">
        <f t="shared" si="4"/>
        <v/>
      </c>
      <c r="U68" s="41" t="s">
        <v>2217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 x14ac:dyDescent="0.25">
      <c r="B69" s="44">
        <v>61</v>
      </c>
      <c r="C69" s="45" t="s">
        <v>1781</v>
      </c>
      <c r="D69" s="46" t="s">
        <v>1041</v>
      </c>
      <c r="E69" s="47" t="s">
        <v>1780</v>
      </c>
      <c r="F69" s="48" t="s">
        <v>1782</v>
      </c>
      <c r="G69" s="45" t="s">
        <v>107</v>
      </c>
      <c r="H69" s="82">
        <v>6</v>
      </c>
      <c r="I69" s="49">
        <v>3.5</v>
      </c>
      <c r="J69" s="49">
        <v>3.5</v>
      </c>
      <c r="K69" s="49" t="s">
        <v>36</v>
      </c>
      <c r="L69" s="54"/>
      <c r="M69" s="54"/>
      <c r="N69" s="54"/>
      <c r="O69" s="54"/>
      <c r="P69" s="80">
        <v>2</v>
      </c>
      <c r="Q69" s="51">
        <f t="shared" si="0"/>
        <v>2.9</v>
      </c>
      <c r="R69" s="52" t="str">
        <f t="shared" si="3"/>
        <v>F</v>
      </c>
      <c r="S69" s="53" t="str">
        <f t="shared" si="1"/>
        <v>Kém</v>
      </c>
      <c r="T69" s="41" t="str">
        <f t="shared" si="4"/>
        <v/>
      </c>
      <c r="U69" s="41" t="s">
        <v>2217</v>
      </c>
      <c r="V69" s="71"/>
      <c r="W69" s="4"/>
      <c r="X69" s="43" t="str">
        <f t="shared" si="2"/>
        <v>Học lại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 x14ac:dyDescent="0.25">
      <c r="B70" s="44">
        <v>62</v>
      </c>
      <c r="C70" s="45" t="s">
        <v>1783</v>
      </c>
      <c r="D70" s="46" t="s">
        <v>1784</v>
      </c>
      <c r="E70" s="47" t="s">
        <v>836</v>
      </c>
      <c r="F70" s="48" t="s">
        <v>52</v>
      </c>
      <c r="G70" s="45" t="s">
        <v>90</v>
      </c>
      <c r="H70" s="82">
        <v>6</v>
      </c>
      <c r="I70" s="49">
        <v>2.5</v>
      </c>
      <c r="J70" s="49">
        <v>2.5</v>
      </c>
      <c r="K70" s="49" t="s">
        <v>36</v>
      </c>
      <c r="L70" s="54"/>
      <c r="M70" s="54"/>
      <c r="N70" s="54"/>
      <c r="O70" s="54"/>
      <c r="P70" s="80">
        <v>2</v>
      </c>
      <c r="Q70" s="51">
        <f t="shared" si="0"/>
        <v>2.6</v>
      </c>
      <c r="R70" s="52" t="str">
        <f t="shared" si="3"/>
        <v>F</v>
      </c>
      <c r="S70" s="53" t="str">
        <f t="shared" si="1"/>
        <v>Kém</v>
      </c>
      <c r="T70" s="41" t="str">
        <f t="shared" si="4"/>
        <v/>
      </c>
      <c r="U70" s="41" t="s">
        <v>2217</v>
      </c>
      <c r="V70" s="71"/>
      <c r="W70" s="4"/>
      <c r="X70" s="43" t="str">
        <f t="shared" si="2"/>
        <v>Học lại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7.5" customHeight="1" x14ac:dyDescent="0.25">
      <c r="A71" s="61"/>
      <c r="B71" s="62"/>
      <c r="C71" s="63"/>
      <c r="D71" s="63"/>
      <c r="E71" s="64"/>
      <c r="F71" s="64"/>
      <c r="G71" s="64"/>
      <c r="H71" s="65"/>
      <c r="I71" s="66"/>
      <c r="J71" s="66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4"/>
    </row>
    <row r="72" spans="1:40" ht="16.5" x14ac:dyDescent="0.25">
      <c r="A72" s="61"/>
      <c r="B72" s="125" t="s">
        <v>37</v>
      </c>
      <c r="C72" s="125"/>
      <c r="D72" s="63"/>
      <c r="E72" s="64"/>
      <c r="F72" s="64"/>
      <c r="G72" s="64"/>
      <c r="H72" s="65"/>
      <c r="I72" s="66"/>
      <c r="J72" s="66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4"/>
    </row>
    <row r="73" spans="1:40" ht="16.5" customHeight="1" x14ac:dyDescent="0.25">
      <c r="A73" s="61"/>
      <c r="B73" s="68" t="s">
        <v>38</v>
      </c>
      <c r="C73" s="68"/>
      <c r="D73" s="69">
        <f>+$AA$7</f>
        <v>62</v>
      </c>
      <c r="E73" s="70" t="s">
        <v>39</v>
      </c>
      <c r="F73" s="70"/>
      <c r="G73" s="112" t="s">
        <v>40</v>
      </c>
      <c r="H73" s="112"/>
      <c r="I73" s="112"/>
      <c r="J73" s="112"/>
      <c r="K73" s="112"/>
      <c r="L73" s="112"/>
      <c r="M73" s="112"/>
      <c r="N73" s="112"/>
      <c r="O73" s="112"/>
      <c r="P73" s="71">
        <f>$AA$7 -COUNTIF($T$8:$T$219,"Vắng") -COUNTIF($T$8:$T$219,"Vắng có phép") - COUNTIF($T$8:$T$219,"Đình chỉ thi") - COUNTIF($T$8:$T$219,"Không đủ ĐKDT")</f>
        <v>57</v>
      </c>
      <c r="Q73" s="71"/>
      <c r="R73" s="72"/>
      <c r="S73" s="73"/>
      <c r="T73" s="73" t="s">
        <v>39</v>
      </c>
      <c r="U73" s="73"/>
      <c r="V73" s="73"/>
      <c r="W73" s="4"/>
    </row>
    <row r="74" spans="1:40" ht="16.5" customHeight="1" x14ac:dyDescent="0.25">
      <c r="A74" s="61"/>
      <c r="B74" s="68" t="s">
        <v>41</v>
      </c>
      <c r="C74" s="68"/>
      <c r="D74" s="69">
        <f>+$AL$7</f>
        <v>28</v>
      </c>
      <c r="E74" s="70" t="s">
        <v>39</v>
      </c>
      <c r="F74" s="70"/>
      <c r="G74" s="112" t="s">
        <v>42</v>
      </c>
      <c r="H74" s="112"/>
      <c r="I74" s="112"/>
      <c r="J74" s="112"/>
      <c r="K74" s="112"/>
      <c r="L74" s="112"/>
      <c r="M74" s="112"/>
      <c r="N74" s="112"/>
      <c r="O74" s="112"/>
      <c r="P74" s="74">
        <f>COUNTIF($T$8:$T$95,"Vắng")</f>
        <v>1</v>
      </c>
      <c r="Q74" s="74"/>
      <c r="R74" s="75"/>
      <c r="S74" s="73"/>
      <c r="T74" s="73" t="s">
        <v>39</v>
      </c>
      <c r="U74" s="73"/>
      <c r="V74" s="73"/>
      <c r="W74" s="4"/>
    </row>
    <row r="75" spans="1:40" ht="16.5" customHeight="1" x14ac:dyDescent="0.25">
      <c r="A75" s="61"/>
      <c r="B75" s="68" t="s">
        <v>43</v>
      </c>
      <c r="C75" s="68"/>
      <c r="D75" s="76">
        <f>COUNTIF(X9:X70,"Học lại")</f>
        <v>34</v>
      </c>
      <c r="E75" s="70" t="s">
        <v>39</v>
      </c>
      <c r="F75" s="70"/>
      <c r="G75" s="112" t="s">
        <v>44</v>
      </c>
      <c r="H75" s="112"/>
      <c r="I75" s="112"/>
      <c r="J75" s="112"/>
      <c r="K75" s="112"/>
      <c r="L75" s="112"/>
      <c r="M75" s="112"/>
      <c r="N75" s="112"/>
      <c r="O75" s="112"/>
      <c r="P75" s="71">
        <f>COUNTIF($T$8:$T$95,"Vắng có phép")</f>
        <v>0</v>
      </c>
      <c r="Q75" s="71"/>
      <c r="R75" s="72"/>
      <c r="S75" s="73"/>
      <c r="T75" s="73" t="s">
        <v>39</v>
      </c>
      <c r="U75" s="73"/>
      <c r="V75" s="73"/>
      <c r="W75" s="4"/>
    </row>
    <row r="76" spans="1:40" ht="3" customHeight="1" x14ac:dyDescent="0.25">
      <c r="A76" s="61"/>
      <c r="B76" s="62"/>
      <c r="C76" s="63"/>
      <c r="D76" s="63"/>
      <c r="E76" s="64"/>
      <c r="F76" s="64"/>
      <c r="G76" s="64"/>
      <c r="H76" s="65"/>
      <c r="I76" s="66"/>
      <c r="J76" s="66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4"/>
    </row>
    <row r="77" spans="1:40" x14ac:dyDescent="0.25">
      <c r="B77" s="77" t="s">
        <v>45</v>
      </c>
      <c r="C77" s="77"/>
      <c r="D77" s="78">
        <f>COUNTIF(X9:X70,"Thi lại")</f>
        <v>0</v>
      </c>
      <c r="E77" s="79" t="s">
        <v>39</v>
      </c>
      <c r="F77" s="4"/>
      <c r="G77" s="4"/>
      <c r="H77" s="4"/>
      <c r="I77" s="4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91"/>
      <c r="V77" s="91"/>
      <c r="W77" s="4"/>
    </row>
    <row r="78" spans="1:40" x14ac:dyDescent="0.25">
      <c r="B78" s="77"/>
      <c r="C78" s="77"/>
      <c r="D78" s="78"/>
      <c r="E78" s="79"/>
      <c r="F78" s="4"/>
      <c r="G78" s="4"/>
      <c r="H78" s="4"/>
      <c r="I78" s="4"/>
      <c r="J78" s="113" t="s">
        <v>2223</v>
      </c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91"/>
      <c r="V78" s="91"/>
      <c r="W78" s="4"/>
    </row>
  </sheetData>
  <sheetProtection formatCells="0" formatColumns="0" formatRows="0" insertColumns="0" insertRows="0" insertHyperlinks="0" deleteColumns="0" deleteRows="0" sort="0" autoFilter="0" pivotTables="0"/>
  <autoFilter ref="A7:AN70">
    <filterColumn colId="3" showButton="0"/>
  </autoFilter>
  <mergeCells count="43">
    <mergeCell ref="U6:U8"/>
    <mergeCell ref="B8:G8"/>
    <mergeCell ref="B72:C72"/>
    <mergeCell ref="G73:O73"/>
    <mergeCell ref="R6:R7"/>
    <mergeCell ref="S6:S7"/>
    <mergeCell ref="G74:O74"/>
    <mergeCell ref="M6:N6"/>
    <mergeCell ref="O6:O7"/>
    <mergeCell ref="P6:P7"/>
    <mergeCell ref="Q6:Q8"/>
    <mergeCell ref="G75:O75"/>
    <mergeCell ref="J77:T77"/>
    <mergeCell ref="J78:T78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H1:U1"/>
    <mergeCell ref="H2:U2"/>
    <mergeCell ref="T6:T8"/>
  </mergeCells>
  <conditionalFormatting sqref="H9:P70">
    <cfRule type="cellIs" dxfId="66" priority="9" operator="greaterThan">
      <formula>10</formula>
    </cfRule>
  </conditionalFormatting>
  <conditionalFormatting sqref="P9:P70">
    <cfRule type="cellIs" dxfId="65" priority="5" operator="greaterThan">
      <formula>10</formula>
    </cfRule>
    <cfRule type="cellIs" dxfId="64" priority="6" operator="greaterThan">
      <formula>10</formula>
    </cfRule>
    <cfRule type="cellIs" dxfId="63" priority="7" operator="greaterThan">
      <formula>10</formula>
    </cfRule>
  </conditionalFormatting>
  <conditionalFormatting sqref="H9:K70">
    <cfRule type="cellIs" dxfId="62" priority="4" operator="greaterThan">
      <formula>10</formula>
    </cfRule>
  </conditionalFormatting>
  <conditionalFormatting sqref="C1:C1048576">
    <cfRule type="duplicateValues" dxfId="61" priority="26"/>
  </conditionalFormatting>
  <dataValidations count="1">
    <dataValidation allowBlank="1" showInputMessage="1" showErrorMessage="1" errorTitle="Không xóa dữ liệu" error="Không xóa dữ liệu" prompt="Không xóa dữ liệu" sqref="D75 Y3:AM7 Z2:AM2 Z9 X9:Y70 AN2:AN7"/>
  </dataValidations>
  <pageMargins left="0.17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0"/>
  <sheetViews>
    <sheetView topLeftCell="B1" workbookViewId="0">
      <pane ySplit="2" topLeftCell="A51" activePane="bottomLeft" state="frozen"/>
      <selection activeCell="B1" sqref="A1:XFD1048576"/>
      <selection pane="bottomLeft" activeCell="V61" sqref="V61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.75" style="1" customWidth="1"/>
    <col min="5" max="5" width="11" style="1" customWidth="1"/>
    <col min="6" max="6" width="9.375" style="1" hidden="1" customWidth="1"/>
    <col min="7" max="7" width="12.62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1.875" style="1" customWidth="1"/>
    <col min="21" max="21" width="8" style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2221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96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108" t="s">
        <v>46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90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1676</v>
      </c>
      <c r="Q3" s="106"/>
      <c r="R3" s="106"/>
      <c r="S3" s="106"/>
      <c r="T3" s="106"/>
      <c r="U3" s="106"/>
      <c r="V3" s="95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4" t="s">
        <v>11</v>
      </c>
      <c r="C4" s="114"/>
      <c r="D4" s="10">
        <v>3</v>
      </c>
      <c r="G4" s="115" t="s">
        <v>2211</v>
      </c>
      <c r="H4" s="115"/>
      <c r="I4" s="115"/>
      <c r="J4" s="115"/>
      <c r="K4" s="115"/>
      <c r="L4" s="115"/>
      <c r="M4" s="115"/>
      <c r="N4" s="115"/>
      <c r="O4" s="115"/>
      <c r="P4" s="115" t="s">
        <v>500</v>
      </c>
      <c r="Q4" s="115"/>
      <c r="R4" s="115"/>
      <c r="S4" s="115"/>
      <c r="T4" s="115"/>
      <c r="U4" s="115"/>
      <c r="V4" s="94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09" t="s">
        <v>12</v>
      </c>
      <c r="C6" s="116" t="s">
        <v>13</v>
      </c>
      <c r="D6" s="118" t="s">
        <v>14</v>
      </c>
      <c r="E6" s="119"/>
      <c r="F6" s="109" t="s">
        <v>15</v>
      </c>
      <c r="G6" s="109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2" t="s">
        <v>21</v>
      </c>
      <c r="N6" s="123"/>
      <c r="O6" s="103" t="s">
        <v>22</v>
      </c>
      <c r="P6" s="103" t="s">
        <v>23</v>
      </c>
      <c r="Q6" s="109" t="s">
        <v>24</v>
      </c>
      <c r="R6" s="103" t="s">
        <v>25</v>
      </c>
      <c r="S6" s="109" t="s">
        <v>26</v>
      </c>
      <c r="T6" s="109" t="s">
        <v>27</v>
      </c>
      <c r="U6" s="109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7"/>
      <c r="D7" s="120"/>
      <c r="E7" s="121"/>
      <c r="F7" s="111"/>
      <c r="G7" s="111"/>
      <c r="H7" s="102"/>
      <c r="I7" s="102"/>
      <c r="J7" s="102"/>
      <c r="K7" s="102"/>
      <c r="L7" s="103"/>
      <c r="M7" s="92" t="s">
        <v>33</v>
      </c>
      <c r="N7" s="92" t="s">
        <v>34</v>
      </c>
      <c r="O7" s="103"/>
      <c r="P7" s="103"/>
      <c r="Q7" s="110"/>
      <c r="R7" s="103"/>
      <c r="S7" s="111"/>
      <c r="T7" s="110"/>
      <c r="U7" s="110"/>
      <c r="V7" s="88"/>
      <c r="X7" s="17"/>
      <c r="Y7" s="18" t="str">
        <f>+D3</f>
        <v>Cấu trúc dữ liệu và giải thuật</v>
      </c>
      <c r="Z7" s="19" t="str">
        <f>+P3</f>
        <v>Nhóm: D15-141_10</v>
      </c>
      <c r="AA7" s="20">
        <f>+$AJ$7+$AL$7+$AH$7</f>
        <v>64</v>
      </c>
      <c r="AB7" s="7">
        <f>COUNTIF($S$8:$S$89,"Khiển trách")</f>
        <v>0</v>
      </c>
      <c r="AC7" s="7">
        <f>COUNTIF($S$8:$S$89,"Cảnh cáo")</f>
        <v>0</v>
      </c>
      <c r="AD7" s="7">
        <f>COUNTIF($S$8:$S$89,"Đình chỉ thi")</f>
        <v>0</v>
      </c>
      <c r="AE7" s="21">
        <f>+($AB$7+$AC$7+$AD$7)/$AA$7*100%</f>
        <v>0</v>
      </c>
      <c r="AF7" s="7">
        <f>SUM(COUNTIF($S$8:$S$87,"Vắng"),COUNTIF($S$8:$S$87,"Vắng có phép"))</f>
        <v>0</v>
      </c>
      <c r="AG7" s="22">
        <f>+$AF$7/$AA$7</f>
        <v>0</v>
      </c>
      <c r="AH7" s="23">
        <f>COUNTIF($X$8:$X$87,"Thi lại")</f>
        <v>0</v>
      </c>
      <c r="AI7" s="22">
        <f>+$AH$7/$AA$7</f>
        <v>0</v>
      </c>
      <c r="AJ7" s="23">
        <f>COUNTIF($X$8:$X$88,"Học lại")</f>
        <v>50</v>
      </c>
      <c r="AK7" s="22">
        <f>+$AJ$7/$AA$7</f>
        <v>0.78125</v>
      </c>
      <c r="AL7" s="7">
        <f>COUNTIF($X$9:$X$88,"Đạt")</f>
        <v>14</v>
      </c>
      <c r="AM7" s="21">
        <f>+$AL$7/$AA$7</f>
        <v>0.21875</v>
      </c>
      <c r="AN7" s="24"/>
    </row>
    <row r="8" spans="2:40" ht="14.25" customHeight="1" x14ac:dyDescent="0.25">
      <c r="B8" s="122" t="s">
        <v>35</v>
      </c>
      <c r="C8" s="124"/>
      <c r="D8" s="124"/>
      <c r="E8" s="124"/>
      <c r="F8" s="124"/>
      <c r="G8" s="123"/>
      <c r="H8" s="25">
        <v>10</v>
      </c>
      <c r="I8" s="25">
        <v>20</v>
      </c>
      <c r="J8" s="83">
        <v>10</v>
      </c>
      <c r="K8" s="25"/>
      <c r="L8" s="26"/>
      <c r="M8" s="27"/>
      <c r="N8" s="27"/>
      <c r="O8" s="27"/>
      <c r="P8" s="28">
        <f>100-(H8+I8+J8+K8)</f>
        <v>60</v>
      </c>
      <c r="Q8" s="111"/>
      <c r="R8" s="29"/>
      <c r="S8" s="29"/>
      <c r="T8" s="111"/>
      <c r="U8" s="111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1547</v>
      </c>
      <c r="D9" s="33" t="s">
        <v>1548</v>
      </c>
      <c r="E9" s="34" t="s">
        <v>680</v>
      </c>
      <c r="F9" s="35" t="s">
        <v>341</v>
      </c>
      <c r="G9" s="32" t="s">
        <v>58</v>
      </c>
      <c r="H9" s="81">
        <v>1</v>
      </c>
      <c r="I9" s="36">
        <v>2</v>
      </c>
      <c r="J9" s="36">
        <v>2</v>
      </c>
      <c r="K9" s="36" t="s">
        <v>36</v>
      </c>
      <c r="L9" s="37"/>
      <c r="M9" s="37"/>
      <c r="N9" s="37"/>
      <c r="O9" s="37"/>
      <c r="P9" s="38">
        <v>0</v>
      </c>
      <c r="Q9" s="39">
        <f t="shared" ref="Q9:Q72" si="0">ROUND(SUMPRODUCT(H9:P9,$H$8:$P$8)/100,1)</f>
        <v>0.7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F</v>
      </c>
      <c r="S9" s="40" t="str">
        <f t="shared" ref="S9:S72" si="1">IF($Q9&lt;4,"Kém",IF(AND($Q9&gt;=4,$Q9&lt;=5.4),"Trung bình yếu",IF(AND($Q9&gt;=5.5,$Q9&lt;=6.9),"Trung bình",IF(AND($Q9&gt;=7,$Q9&lt;=8.4),"Khá",IF(AND($Q9&gt;=8.5,$Q9&lt;=10),"Giỏi","")))))</f>
        <v>Kém</v>
      </c>
      <c r="T9" s="41" t="str">
        <f>+IF(OR($H9=0,$I9=0,$J9=0,$K9=0),"Không đủ ĐKDT",IF(AND(P9=0,Q9&gt;=4),"Không đạt",""))</f>
        <v/>
      </c>
      <c r="U9" s="97" t="s">
        <v>2217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Học lại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1549</v>
      </c>
      <c r="D10" s="46" t="s">
        <v>1550</v>
      </c>
      <c r="E10" s="47" t="s">
        <v>680</v>
      </c>
      <c r="F10" s="48" t="s">
        <v>1473</v>
      </c>
      <c r="G10" s="45" t="s">
        <v>344</v>
      </c>
      <c r="H10" s="82">
        <v>7</v>
      </c>
      <c r="I10" s="49">
        <v>3</v>
      </c>
      <c r="J10" s="49">
        <v>3</v>
      </c>
      <c r="K10" s="49" t="s">
        <v>36</v>
      </c>
      <c r="L10" s="50"/>
      <c r="M10" s="50"/>
      <c r="N10" s="50"/>
      <c r="O10" s="50"/>
      <c r="P10" s="80">
        <v>1</v>
      </c>
      <c r="Q10" s="51">
        <f t="shared" si="0"/>
        <v>2.2000000000000002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F</v>
      </c>
      <c r="S10" s="53" t="str">
        <f t="shared" si="1"/>
        <v>Kém</v>
      </c>
      <c r="T10" s="41" t="str">
        <f>+IF(OR($H10=0,$I10=0,$J10=0,$K10=0),"Không đủ ĐKDT",IF(AND(P10=0,Q10&gt;=4),"Không đạt",""))</f>
        <v/>
      </c>
      <c r="U10" s="41" t="s">
        <v>2217</v>
      </c>
      <c r="V10" s="71"/>
      <c r="W10" s="4"/>
      <c r="X10" s="43" t="str">
        <f t="shared" ref="X10:X72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Học lại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1551</v>
      </c>
      <c r="D11" s="46" t="s">
        <v>844</v>
      </c>
      <c r="E11" s="47" t="s">
        <v>680</v>
      </c>
      <c r="F11" s="48" t="s">
        <v>1552</v>
      </c>
      <c r="G11" s="45" t="s">
        <v>1553</v>
      </c>
      <c r="H11" s="82">
        <v>9</v>
      </c>
      <c r="I11" s="49">
        <v>9</v>
      </c>
      <c r="J11" s="49">
        <v>9</v>
      </c>
      <c r="K11" s="49" t="s">
        <v>36</v>
      </c>
      <c r="L11" s="54"/>
      <c r="M11" s="54"/>
      <c r="N11" s="54"/>
      <c r="O11" s="54"/>
      <c r="P11" s="80">
        <v>9</v>
      </c>
      <c r="Q11" s="51">
        <f t="shared" si="0"/>
        <v>9</v>
      </c>
      <c r="R11" s="52" t="str">
        <f t="shared" ref="R11:R72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A+</v>
      </c>
      <c r="S11" s="53" t="str">
        <f t="shared" si="1"/>
        <v>Giỏi</v>
      </c>
      <c r="T11" s="41" t="str">
        <f t="shared" ref="T11:T72" si="4">+IF(OR($H11=0,$I11=0,$J11=0,$K11=0),"Không đủ ĐKDT",IF(AND(P11=0,Q11&gt;=4),"Không đạt",""))</f>
        <v/>
      </c>
      <c r="U11" s="41" t="s">
        <v>2217</v>
      </c>
      <c r="V11" s="71"/>
      <c r="W11" s="4"/>
      <c r="X11" s="43" t="str">
        <f t="shared" si="2"/>
        <v>Đạt</v>
      </c>
      <c r="Y11" s="43"/>
      <c r="Z11" s="55"/>
      <c r="AA11" s="55"/>
      <c r="AB11" s="93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1554</v>
      </c>
      <c r="D12" s="46" t="s">
        <v>1555</v>
      </c>
      <c r="E12" s="47" t="s">
        <v>680</v>
      </c>
      <c r="F12" s="48" t="s">
        <v>1556</v>
      </c>
      <c r="G12" s="45" t="s">
        <v>63</v>
      </c>
      <c r="H12" s="82">
        <v>0</v>
      </c>
      <c r="I12" s="49">
        <v>0</v>
      </c>
      <c r="J12" s="49">
        <v>0</v>
      </c>
      <c r="K12" s="49" t="s">
        <v>36</v>
      </c>
      <c r="L12" s="54"/>
      <c r="M12" s="54"/>
      <c r="N12" s="54"/>
      <c r="O12" s="54"/>
      <c r="P12" s="80">
        <v>0</v>
      </c>
      <c r="Q12" s="51">
        <f t="shared" si="0"/>
        <v>0</v>
      </c>
      <c r="R12" s="52" t="str">
        <f t="shared" si="3"/>
        <v>F</v>
      </c>
      <c r="S12" s="53" t="str">
        <f t="shared" si="1"/>
        <v>Kém</v>
      </c>
      <c r="T12" s="41" t="str">
        <f t="shared" si="4"/>
        <v>Không đủ ĐKDT</v>
      </c>
      <c r="U12" s="41" t="s">
        <v>2217</v>
      </c>
      <c r="V12" s="71"/>
      <c r="W12" s="4"/>
      <c r="X12" s="43" t="str">
        <f t="shared" si="2"/>
        <v>Học lại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1557</v>
      </c>
      <c r="D13" s="46" t="s">
        <v>1558</v>
      </c>
      <c r="E13" s="47" t="s">
        <v>680</v>
      </c>
      <c r="F13" s="48" t="s">
        <v>1559</v>
      </c>
      <c r="G13" s="45" t="s">
        <v>99</v>
      </c>
      <c r="H13" s="82">
        <v>7</v>
      </c>
      <c r="I13" s="49">
        <v>2</v>
      </c>
      <c r="J13" s="49">
        <v>2</v>
      </c>
      <c r="K13" s="49" t="s">
        <v>36</v>
      </c>
      <c r="L13" s="54"/>
      <c r="M13" s="54"/>
      <c r="N13" s="54"/>
      <c r="O13" s="54"/>
      <c r="P13" s="80">
        <v>1</v>
      </c>
      <c r="Q13" s="51">
        <f t="shared" si="0"/>
        <v>1.9</v>
      </c>
      <c r="R13" s="52" t="str">
        <f t="shared" si="3"/>
        <v>F</v>
      </c>
      <c r="S13" s="53" t="str">
        <f t="shared" si="1"/>
        <v>Kém</v>
      </c>
      <c r="T13" s="41" t="str">
        <f t="shared" si="4"/>
        <v/>
      </c>
      <c r="U13" s="41" t="s">
        <v>2217</v>
      </c>
      <c r="V13" s="71"/>
      <c r="W13" s="4"/>
      <c r="X13" s="43" t="str">
        <f t="shared" si="2"/>
        <v>Học lại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1560</v>
      </c>
      <c r="D14" s="46" t="s">
        <v>1041</v>
      </c>
      <c r="E14" s="47" t="s">
        <v>680</v>
      </c>
      <c r="F14" s="48" t="s">
        <v>1561</v>
      </c>
      <c r="G14" s="45" t="s">
        <v>63</v>
      </c>
      <c r="H14" s="82">
        <v>7</v>
      </c>
      <c r="I14" s="49">
        <v>2.5</v>
      </c>
      <c r="J14" s="49">
        <v>2.5</v>
      </c>
      <c r="K14" s="49" t="s">
        <v>36</v>
      </c>
      <c r="L14" s="54"/>
      <c r="M14" s="54"/>
      <c r="N14" s="54"/>
      <c r="O14" s="54"/>
      <c r="P14" s="80">
        <v>2.5</v>
      </c>
      <c r="Q14" s="51">
        <f t="shared" si="0"/>
        <v>3</v>
      </c>
      <c r="R14" s="52" t="str">
        <f t="shared" si="3"/>
        <v>F</v>
      </c>
      <c r="S14" s="53" t="str">
        <f t="shared" si="1"/>
        <v>Kém</v>
      </c>
      <c r="T14" s="41" t="str">
        <f t="shared" si="4"/>
        <v/>
      </c>
      <c r="U14" s="41" t="s">
        <v>2217</v>
      </c>
      <c r="V14" s="71"/>
      <c r="W14" s="4"/>
      <c r="X14" s="43" t="str">
        <f t="shared" si="2"/>
        <v>Học lại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1562</v>
      </c>
      <c r="D15" s="46" t="s">
        <v>187</v>
      </c>
      <c r="E15" s="47" t="s">
        <v>680</v>
      </c>
      <c r="F15" s="48" t="s">
        <v>197</v>
      </c>
      <c r="G15" s="45" t="s">
        <v>313</v>
      </c>
      <c r="H15" s="82">
        <v>7</v>
      </c>
      <c r="I15" s="49">
        <v>2.5</v>
      </c>
      <c r="J15" s="49">
        <v>2.5</v>
      </c>
      <c r="K15" s="49" t="s">
        <v>36</v>
      </c>
      <c r="L15" s="54"/>
      <c r="M15" s="54"/>
      <c r="N15" s="54"/>
      <c r="O15" s="54"/>
      <c r="P15" s="80">
        <v>0</v>
      </c>
      <c r="Q15" s="51">
        <f t="shared" si="0"/>
        <v>1.5</v>
      </c>
      <c r="R15" s="52" t="str">
        <f t="shared" si="3"/>
        <v>F</v>
      </c>
      <c r="S15" s="53" t="str">
        <f t="shared" si="1"/>
        <v>Kém</v>
      </c>
      <c r="T15" s="41" t="str">
        <f t="shared" si="4"/>
        <v/>
      </c>
      <c r="U15" s="41" t="s">
        <v>2217</v>
      </c>
      <c r="V15" s="71"/>
      <c r="W15" s="4"/>
      <c r="X15" s="43" t="str">
        <f t="shared" si="2"/>
        <v>Học lại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1563</v>
      </c>
      <c r="D16" s="46" t="s">
        <v>144</v>
      </c>
      <c r="E16" s="47" t="s">
        <v>1564</v>
      </c>
      <c r="F16" s="48" t="s">
        <v>1312</v>
      </c>
      <c r="G16" s="45" t="s">
        <v>313</v>
      </c>
      <c r="H16" s="82">
        <v>6</v>
      </c>
      <c r="I16" s="49">
        <v>2.5</v>
      </c>
      <c r="J16" s="49">
        <v>2.5</v>
      </c>
      <c r="K16" s="49" t="s">
        <v>36</v>
      </c>
      <c r="L16" s="54"/>
      <c r="M16" s="54"/>
      <c r="N16" s="54"/>
      <c r="O16" s="54"/>
      <c r="P16" s="80">
        <v>1</v>
      </c>
      <c r="Q16" s="51">
        <f t="shared" si="0"/>
        <v>2</v>
      </c>
      <c r="R16" s="52" t="str">
        <f t="shared" si="3"/>
        <v>F</v>
      </c>
      <c r="S16" s="53" t="str">
        <f t="shared" si="1"/>
        <v>Kém</v>
      </c>
      <c r="T16" s="41" t="str">
        <f t="shared" si="4"/>
        <v/>
      </c>
      <c r="U16" s="41" t="s">
        <v>2217</v>
      </c>
      <c r="V16" s="71"/>
      <c r="W16" s="4"/>
      <c r="X16" s="43" t="str">
        <f t="shared" si="2"/>
        <v>Học lại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1565</v>
      </c>
      <c r="D17" s="46" t="s">
        <v>702</v>
      </c>
      <c r="E17" s="47" t="s">
        <v>1566</v>
      </c>
      <c r="F17" s="48" t="s">
        <v>1567</v>
      </c>
      <c r="G17" s="45" t="s">
        <v>99</v>
      </c>
      <c r="H17" s="82">
        <v>0</v>
      </c>
      <c r="I17" s="49">
        <v>0</v>
      </c>
      <c r="J17" s="49">
        <v>0</v>
      </c>
      <c r="K17" s="49" t="s">
        <v>36</v>
      </c>
      <c r="L17" s="54"/>
      <c r="M17" s="54"/>
      <c r="N17" s="54"/>
      <c r="O17" s="54"/>
      <c r="P17" s="80">
        <v>0</v>
      </c>
      <c r="Q17" s="51">
        <f t="shared" si="0"/>
        <v>0</v>
      </c>
      <c r="R17" s="52" t="str">
        <f t="shared" si="3"/>
        <v>F</v>
      </c>
      <c r="S17" s="53" t="str">
        <f t="shared" si="1"/>
        <v>Kém</v>
      </c>
      <c r="T17" s="41" t="str">
        <f t="shared" si="4"/>
        <v>Không đủ ĐKDT</v>
      </c>
      <c r="U17" s="41" t="s">
        <v>2217</v>
      </c>
      <c r="V17" s="71"/>
      <c r="W17" s="4"/>
      <c r="X17" s="43" t="str">
        <f t="shared" si="2"/>
        <v>Học lại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1568</v>
      </c>
      <c r="D18" s="46" t="s">
        <v>298</v>
      </c>
      <c r="E18" s="47" t="s">
        <v>1566</v>
      </c>
      <c r="F18" s="48" t="s">
        <v>1242</v>
      </c>
      <c r="G18" s="45" t="s">
        <v>380</v>
      </c>
      <c r="H18" s="82">
        <v>6</v>
      </c>
      <c r="I18" s="49">
        <v>2</v>
      </c>
      <c r="J18" s="49">
        <v>2</v>
      </c>
      <c r="K18" s="49" t="s">
        <v>36</v>
      </c>
      <c r="L18" s="54"/>
      <c r="M18" s="54"/>
      <c r="N18" s="54"/>
      <c r="O18" s="54"/>
      <c r="P18" s="80">
        <v>0</v>
      </c>
      <c r="Q18" s="51">
        <f t="shared" si="0"/>
        <v>1.2</v>
      </c>
      <c r="R18" s="52" t="str">
        <f t="shared" si="3"/>
        <v>F</v>
      </c>
      <c r="S18" s="53" t="str">
        <f t="shared" si="1"/>
        <v>Kém</v>
      </c>
      <c r="T18" s="41" t="str">
        <f t="shared" si="4"/>
        <v/>
      </c>
      <c r="U18" s="41" t="s">
        <v>2217</v>
      </c>
      <c r="V18" s="71"/>
      <c r="W18" s="4"/>
      <c r="X18" s="43" t="str">
        <f t="shared" si="2"/>
        <v>Học lại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1569</v>
      </c>
      <c r="D19" s="46" t="s">
        <v>150</v>
      </c>
      <c r="E19" s="47" t="s">
        <v>1566</v>
      </c>
      <c r="F19" s="48" t="s">
        <v>151</v>
      </c>
      <c r="G19" s="45" t="s">
        <v>313</v>
      </c>
      <c r="H19" s="82">
        <v>6</v>
      </c>
      <c r="I19" s="49">
        <v>3</v>
      </c>
      <c r="J19" s="49">
        <v>3</v>
      </c>
      <c r="K19" s="49" t="s">
        <v>36</v>
      </c>
      <c r="L19" s="54"/>
      <c r="M19" s="54"/>
      <c r="N19" s="54"/>
      <c r="O19" s="54"/>
      <c r="P19" s="80">
        <v>3</v>
      </c>
      <c r="Q19" s="51">
        <f t="shared" si="0"/>
        <v>3.3</v>
      </c>
      <c r="R19" s="52" t="str">
        <f t="shared" si="3"/>
        <v>F</v>
      </c>
      <c r="S19" s="53" t="str">
        <f t="shared" si="1"/>
        <v>Kém</v>
      </c>
      <c r="T19" s="41" t="str">
        <f t="shared" si="4"/>
        <v/>
      </c>
      <c r="U19" s="41" t="s">
        <v>2217</v>
      </c>
      <c r="V19" s="71"/>
      <c r="W19" s="4"/>
      <c r="X19" s="43" t="str">
        <f t="shared" si="2"/>
        <v>Học lại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1570</v>
      </c>
      <c r="D20" s="46" t="s">
        <v>150</v>
      </c>
      <c r="E20" s="47" t="s">
        <v>1566</v>
      </c>
      <c r="F20" s="48" t="s">
        <v>1571</v>
      </c>
      <c r="G20" s="45" t="s">
        <v>344</v>
      </c>
      <c r="H20" s="82">
        <v>1</v>
      </c>
      <c r="I20" s="49">
        <v>2</v>
      </c>
      <c r="J20" s="49">
        <v>2</v>
      </c>
      <c r="K20" s="49" t="s">
        <v>36</v>
      </c>
      <c r="L20" s="54"/>
      <c r="M20" s="54"/>
      <c r="N20" s="54"/>
      <c r="O20" s="54"/>
      <c r="P20" s="80">
        <v>1</v>
      </c>
      <c r="Q20" s="51">
        <f t="shared" si="0"/>
        <v>1.3</v>
      </c>
      <c r="R20" s="52" t="str">
        <f t="shared" si="3"/>
        <v>F</v>
      </c>
      <c r="S20" s="53" t="str">
        <f t="shared" si="1"/>
        <v>Kém</v>
      </c>
      <c r="T20" s="41" t="str">
        <f t="shared" si="4"/>
        <v/>
      </c>
      <c r="U20" s="41" t="s">
        <v>2217</v>
      </c>
      <c r="V20" s="71"/>
      <c r="W20" s="4"/>
      <c r="X20" s="43" t="str">
        <f t="shared" si="2"/>
        <v>Học lại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1572</v>
      </c>
      <c r="D21" s="46" t="s">
        <v>630</v>
      </c>
      <c r="E21" s="47" t="s">
        <v>1566</v>
      </c>
      <c r="F21" s="48" t="s">
        <v>570</v>
      </c>
      <c r="G21" s="45" t="s">
        <v>99</v>
      </c>
      <c r="H21" s="82">
        <v>5</v>
      </c>
      <c r="I21" s="49">
        <v>2</v>
      </c>
      <c r="J21" s="49">
        <v>2</v>
      </c>
      <c r="K21" s="49" t="s">
        <v>36</v>
      </c>
      <c r="L21" s="54"/>
      <c r="M21" s="54"/>
      <c r="N21" s="54"/>
      <c r="O21" s="54"/>
      <c r="P21" s="80">
        <v>0</v>
      </c>
      <c r="Q21" s="51">
        <f t="shared" si="0"/>
        <v>1.1000000000000001</v>
      </c>
      <c r="R21" s="52" t="str">
        <f t="shared" si="3"/>
        <v>F</v>
      </c>
      <c r="S21" s="53" t="str">
        <f t="shared" si="1"/>
        <v>Kém</v>
      </c>
      <c r="T21" s="41" t="str">
        <f t="shared" si="4"/>
        <v/>
      </c>
      <c r="U21" s="41" t="s">
        <v>2217</v>
      </c>
      <c r="V21" s="71"/>
      <c r="W21" s="4"/>
      <c r="X21" s="43" t="str">
        <f t="shared" si="2"/>
        <v>Học lại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1573</v>
      </c>
      <c r="D22" s="46" t="s">
        <v>563</v>
      </c>
      <c r="E22" s="47" t="s">
        <v>306</v>
      </c>
      <c r="F22" s="48" t="s">
        <v>1574</v>
      </c>
      <c r="G22" s="45" t="s">
        <v>90</v>
      </c>
      <c r="H22" s="82">
        <v>6</v>
      </c>
      <c r="I22" s="49">
        <v>2</v>
      </c>
      <c r="J22" s="49">
        <v>2</v>
      </c>
      <c r="K22" s="49" t="s">
        <v>36</v>
      </c>
      <c r="L22" s="54"/>
      <c r="M22" s="54"/>
      <c r="N22" s="54"/>
      <c r="O22" s="54"/>
      <c r="P22" s="80">
        <v>0</v>
      </c>
      <c r="Q22" s="51">
        <f t="shared" si="0"/>
        <v>1.2</v>
      </c>
      <c r="R22" s="52" t="str">
        <f t="shared" si="3"/>
        <v>F</v>
      </c>
      <c r="S22" s="53" t="str">
        <f t="shared" si="1"/>
        <v>Kém</v>
      </c>
      <c r="T22" s="41" t="str">
        <f t="shared" si="4"/>
        <v/>
      </c>
      <c r="U22" s="41" t="s">
        <v>2217</v>
      </c>
      <c r="V22" s="71"/>
      <c r="W22" s="4"/>
      <c r="X22" s="43" t="str">
        <f t="shared" si="2"/>
        <v>Học lại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1575</v>
      </c>
      <c r="D23" s="46" t="s">
        <v>561</v>
      </c>
      <c r="E23" s="47" t="s">
        <v>306</v>
      </c>
      <c r="F23" s="48" t="s">
        <v>1109</v>
      </c>
      <c r="G23" s="45" t="s">
        <v>99</v>
      </c>
      <c r="H23" s="82">
        <v>7</v>
      </c>
      <c r="I23" s="49">
        <v>3.5</v>
      </c>
      <c r="J23" s="49">
        <v>3.5</v>
      </c>
      <c r="K23" s="49" t="s">
        <v>36</v>
      </c>
      <c r="L23" s="54"/>
      <c r="M23" s="54"/>
      <c r="N23" s="54"/>
      <c r="O23" s="54"/>
      <c r="P23" s="80">
        <v>4</v>
      </c>
      <c r="Q23" s="51">
        <f t="shared" si="0"/>
        <v>4.2</v>
      </c>
      <c r="R23" s="52" t="str">
        <f t="shared" si="3"/>
        <v>D</v>
      </c>
      <c r="S23" s="53" t="str">
        <f t="shared" si="1"/>
        <v>Trung bình yếu</v>
      </c>
      <c r="T23" s="41" t="str">
        <f t="shared" si="4"/>
        <v/>
      </c>
      <c r="U23" s="41" t="s">
        <v>2217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1576</v>
      </c>
      <c r="D24" s="46" t="s">
        <v>320</v>
      </c>
      <c r="E24" s="47" t="s">
        <v>306</v>
      </c>
      <c r="F24" s="48" t="s">
        <v>1577</v>
      </c>
      <c r="G24" s="45" t="s">
        <v>380</v>
      </c>
      <c r="H24" s="82">
        <v>7</v>
      </c>
      <c r="I24" s="49">
        <v>2</v>
      </c>
      <c r="J24" s="49">
        <v>2</v>
      </c>
      <c r="K24" s="49" t="s">
        <v>36</v>
      </c>
      <c r="L24" s="54"/>
      <c r="M24" s="54"/>
      <c r="N24" s="54"/>
      <c r="O24" s="54"/>
      <c r="P24" s="80">
        <v>0</v>
      </c>
      <c r="Q24" s="51">
        <f t="shared" si="0"/>
        <v>1.3</v>
      </c>
      <c r="R24" s="52" t="str">
        <f t="shared" si="3"/>
        <v>F</v>
      </c>
      <c r="S24" s="53" t="str">
        <f t="shared" si="1"/>
        <v>Kém</v>
      </c>
      <c r="T24" s="41" t="str">
        <f t="shared" si="4"/>
        <v/>
      </c>
      <c r="U24" s="41" t="s">
        <v>2217</v>
      </c>
      <c r="V24" s="71"/>
      <c r="W24" s="4"/>
      <c r="X24" s="43" t="str">
        <f t="shared" si="2"/>
        <v>Học lại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1578</v>
      </c>
      <c r="D25" s="46" t="s">
        <v>1579</v>
      </c>
      <c r="E25" s="47" t="s">
        <v>321</v>
      </c>
      <c r="F25" s="48" t="s">
        <v>1580</v>
      </c>
      <c r="G25" s="45" t="s">
        <v>53</v>
      </c>
      <c r="H25" s="82">
        <v>7</v>
      </c>
      <c r="I25" s="49">
        <v>5.5</v>
      </c>
      <c r="J25" s="49">
        <v>5.5</v>
      </c>
      <c r="K25" s="49" t="s">
        <v>36</v>
      </c>
      <c r="L25" s="54"/>
      <c r="M25" s="54"/>
      <c r="N25" s="54"/>
      <c r="O25" s="54"/>
      <c r="P25" s="80">
        <v>4.5</v>
      </c>
      <c r="Q25" s="51">
        <f t="shared" si="0"/>
        <v>5.0999999999999996</v>
      </c>
      <c r="R25" s="52" t="str">
        <f t="shared" si="3"/>
        <v>D+</v>
      </c>
      <c r="S25" s="53" t="str">
        <f t="shared" si="1"/>
        <v>Trung bình yếu</v>
      </c>
      <c r="T25" s="41" t="str">
        <f t="shared" si="4"/>
        <v/>
      </c>
      <c r="U25" s="41" t="s">
        <v>2217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1581</v>
      </c>
      <c r="D26" s="46" t="s">
        <v>561</v>
      </c>
      <c r="E26" s="47" t="s">
        <v>321</v>
      </c>
      <c r="F26" s="48" t="s">
        <v>1582</v>
      </c>
      <c r="G26" s="45" t="s">
        <v>99</v>
      </c>
      <c r="H26" s="82">
        <v>6</v>
      </c>
      <c r="I26" s="49">
        <v>2</v>
      </c>
      <c r="J26" s="49">
        <v>2</v>
      </c>
      <c r="K26" s="49" t="s">
        <v>36</v>
      </c>
      <c r="L26" s="54"/>
      <c r="M26" s="54"/>
      <c r="N26" s="54"/>
      <c r="O26" s="54"/>
      <c r="P26" s="80">
        <v>0</v>
      </c>
      <c r="Q26" s="51">
        <f t="shared" si="0"/>
        <v>1.2</v>
      </c>
      <c r="R26" s="52" t="str">
        <f t="shared" si="3"/>
        <v>F</v>
      </c>
      <c r="S26" s="53" t="str">
        <f t="shared" si="1"/>
        <v>Kém</v>
      </c>
      <c r="T26" s="41" t="str">
        <f t="shared" si="4"/>
        <v/>
      </c>
      <c r="U26" s="41" t="s">
        <v>2217</v>
      </c>
      <c r="V26" s="71"/>
      <c r="W26" s="4"/>
      <c r="X26" s="43" t="str">
        <f t="shared" si="2"/>
        <v>Học lại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1583</v>
      </c>
      <c r="D27" s="46" t="s">
        <v>298</v>
      </c>
      <c r="E27" s="47" t="s">
        <v>84</v>
      </c>
      <c r="F27" s="48" t="s">
        <v>1584</v>
      </c>
      <c r="G27" s="45" t="s">
        <v>344</v>
      </c>
      <c r="H27" s="82">
        <v>7</v>
      </c>
      <c r="I27" s="49">
        <v>3</v>
      </c>
      <c r="J27" s="49">
        <v>3</v>
      </c>
      <c r="K27" s="49" t="s">
        <v>36</v>
      </c>
      <c r="L27" s="54"/>
      <c r="M27" s="54"/>
      <c r="N27" s="54"/>
      <c r="O27" s="54"/>
      <c r="P27" s="80">
        <v>4.5</v>
      </c>
      <c r="Q27" s="51">
        <f t="shared" si="0"/>
        <v>4.3</v>
      </c>
      <c r="R27" s="52" t="str">
        <f t="shared" si="3"/>
        <v>D</v>
      </c>
      <c r="S27" s="53" t="str">
        <f t="shared" si="1"/>
        <v>Trung bình yếu</v>
      </c>
      <c r="T27" s="41" t="str">
        <f t="shared" si="4"/>
        <v/>
      </c>
      <c r="U27" s="41" t="s">
        <v>2217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1585</v>
      </c>
      <c r="D28" s="46" t="s">
        <v>1586</v>
      </c>
      <c r="E28" s="47" t="s">
        <v>93</v>
      </c>
      <c r="F28" s="48" t="s">
        <v>1587</v>
      </c>
      <c r="G28" s="45" t="s">
        <v>559</v>
      </c>
      <c r="H28" s="82">
        <v>0</v>
      </c>
      <c r="I28" s="49">
        <v>0</v>
      </c>
      <c r="J28" s="49">
        <v>0</v>
      </c>
      <c r="K28" s="49" t="s">
        <v>36</v>
      </c>
      <c r="L28" s="54"/>
      <c r="M28" s="54"/>
      <c r="N28" s="54"/>
      <c r="O28" s="54"/>
      <c r="P28" s="80">
        <v>0</v>
      </c>
      <c r="Q28" s="51">
        <f t="shared" si="0"/>
        <v>0</v>
      </c>
      <c r="R28" s="52" t="str">
        <f t="shared" si="3"/>
        <v>F</v>
      </c>
      <c r="S28" s="53" t="str">
        <f t="shared" si="1"/>
        <v>Kém</v>
      </c>
      <c r="T28" s="41" t="str">
        <f t="shared" si="4"/>
        <v>Không đủ ĐKDT</v>
      </c>
      <c r="U28" s="41" t="s">
        <v>2217</v>
      </c>
      <c r="V28" s="71"/>
      <c r="W28" s="4"/>
      <c r="X28" s="43" t="str">
        <f t="shared" si="2"/>
        <v>Học lại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1588</v>
      </c>
      <c r="D29" s="46" t="s">
        <v>1589</v>
      </c>
      <c r="E29" s="47" t="s">
        <v>343</v>
      </c>
      <c r="F29" s="48" t="s">
        <v>1590</v>
      </c>
      <c r="G29" s="45" t="s">
        <v>1530</v>
      </c>
      <c r="H29" s="82">
        <v>0</v>
      </c>
      <c r="I29" s="49">
        <v>0</v>
      </c>
      <c r="J29" s="49">
        <v>0</v>
      </c>
      <c r="K29" s="49" t="s">
        <v>36</v>
      </c>
      <c r="L29" s="54"/>
      <c r="M29" s="54"/>
      <c r="N29" s="54"/>
      <c r="O29" s="54"/>
      <c r="P29" s="80">
        <v>0</v>
      </c>
      <c r="Q29" s="51">
        <f t="shared" si="0"/>
        <v>0</v>
      </c>
      <c r="R29" s="52" t="str">
        <f t="shared" si="3"/>
        <v>F</v>
      </c>
      <c r="S29" s="53" t="str">
        <f t="shared" si="1"/>
        <v>Kém</v>
      </c>
      <c r="T29" s="41" t="str">
        <f t="shared" si="4"/>
        <v>Không đủ ĐKDT</v>
      </c>
      <c r="U29" s="41" t="s">
        <v>2217</v>
      </c>
      <c r="V29" s="71"/>
      <c r="W29" s="4"/>
      <c r="X29" s="43" t="str">
        <f t="shared" si="2"/>
        <v>Học lại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1591</v>
      </c>
      <c r="D30" s="46" t="s">
        <v>114</v>
      </c>
      <c r="E30" s="47" t="s">
        <v>105</v>
      </c>
      <c r="F30" s="48" t="s">
        <v>1592</v>
      </c>
      <c r="G30" s="45" t="s">
        <v>848</v>
      </c>
      <c r="H30" s="82">
        <v>7</v>
      </c>
      <c r="I30" s="49">
        <v>7</v>
      </c>
      <c r="J30" s="49">
        <v>7</v>
      </c>
      <c r="K30" s="49" t="s">
        <v>36</v>
      </c>
      <c r="L30" s="54"/>
      <c r="M30" s="54"/>
      <c r="N30" s="54"/>
      <c r="O30" s="54"/>
      <c r="P30" s="80">
        <v>7</v>
      </c>
      <c r="Q30" s="51">
        <f t="shared" si="0"/>
        <v>7</v>
      </c>
      <c r="R30" s="52" t="str">
        <f t="shared" si="3"/>
        <v>B</v>
      </c>
      <c r="S30" s="53" t="str">
        <f t="shared" si="1"/>
        <v>Khá</v>
      </c>
      <c r="T30" s="41" t="str">
        <f t="shared" si="4"/>
        <v/>
      </c>
      <c r="U30" s="41" t="s">
        <v>2217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1593</v>
      </c>
      <c r="D31" s="46" t="s">
        <v>250</v>
      </c>
      <c r="E31" s="47" t="s">
        <v>1183</v>
      </c>
      <c r="F31" s="48" t="s">
        <v>325</v>
      </c>
      <c r="G31" s="45" t="s">
        <v>99</v>
      </c>
      <c r="H31" s="82">
        <v>6</v>
      </c>
      <c r="I31" s="98">
        <v>2.5</v>
      </c>
      <c r="J31" s="98">
        <v>2.5</v>
      </c>
      <c r="K31" s="49" t="s">
        <v>36</v>
      </c>
      <c r="L31" s="54"/>
      <c r="M31" s="54"/>
      <c r="N31" s="54"/>
      <c r="O31" s="54"/>
      <c r="P31" s="80">
        <v>0</v>
      </c>
      <c r="Q31" s="51">
        <f t="shared" si="0"/>
        <v>1.4</v>
      </c>
      <c r="R31" s="52" t="str">
        <f t="shared" si="3"/>
        <v>F</v>
      </c>
      <c r="S31" s="53" t="str">
        <f t="shared" si="1"/>
        <v>Kém</v>
      </c>
      <c r="T31" s="41" t="str">
        <f t="shared" si="4"/>
        <v/>
      </c>
      <c r="U31" s="41" t="s">
        <v>2217</v>
      </c>
      <c r="V31" s="71"/>
      <c r="W31" s="4"/>
      <c r="X31" s="43" t="str">
        <f t="shared" si="2"/>
        <v>Học lại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1594</v>
      </c>
      <c r="D32" s="46" t="s">
        <v>339</v>
      </c>
      <c r="E32" s="47" t="s">
        <v>122</v>
      </c>
      <c r="F32" s="48" t="s">
        <v>695</v>
      </c>
      <c r="G32" s="45" t="s">
        <v>313</v>
      </c>
      <c r="H32" s="82">
        <v>5</v>
      </c>
      <c r="I32" s="49">
        <v>2</v>
      </c>
      <c r="J32" s="49">
        <v>2</v>
      </c>
      <c r="K32" s="49" t="s">
        <v>36</v>
      </c>
      <c r="L32" s="54"/>
      <c r="M32" s="54"/>
      <c r="N32" s="54"/>
      <c r="O32" s="54"/>
      <c r="P32" s="80">
        <v>0</v>
      </c>
      <c r="Q32" s="51">
        <f t="shared" si="0"/>
        <v>1.1000000000000001</v>
      </c>
      <c r="R32" s="52" t="str">
        <f t="shared" si="3"/>
        <v>F</v>
      </c>
      <c r="S32" s="53" t="str">
        <f t="shared" si="1"/>
        <v>Kém</v>
      </c>
      <c r="T32" s="41" t="str">
        <f t="shared" si="4"/>
        <v/>
      </c>
      <c r="U32" s="41" t="s">
        <v>2217</v>
      </c>
      <c r="V32" s="71"/>
      <c r="W32" s="4"/>
      <c r="X32" s="43" t="str">
        <f t="shared" si="2"/>
        <v>Học lại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1595</v>
      </c>
      <c r="D33" s="46" t="s">
        <v>1596</v>
      </c>
      <c r="E33" s="47" t="s">
        <v>736</v>
      </c>
      <c r="F33" s="48" t="s">
        <v>1597</v>
      </c>
      <c r="G33" s="45" t="s">
        <v>380</v>
      </c>
      <c r="H33" s="82">
        <v>7</v>
      </c>
      <c r="I33" s="49">
        <v>3</v>
      </c>
      <c r="J33" s="49">
        <v>3</v>
      </c>
      <c r="K33" s="49" t="s">
        <v>36</v>
      </c>
      <c r="L33" s="54"/>
      <c r="M33" s="54"/>
      <c r="N33" s="54"/>
      <c r="O33" s="54"/>
      <c r="P33" s="80">
        <v>4</v>
      </c>
      <c r="Q33" s="51">
        <f t="shared" si="0"/>
        <v>4</v>
      </c>
      <c r="R33" s="52" t="str">
        <f t="shared" si="3"/>
        <v>D</v>
      </c>
      <c r="S33" s="53" t="str">
        <f t="shared" si="1"/>
        <v>Trung bình yếu</v>
      </c>
      <c r="T33" s="41" t="str">
        <f t="shared" si="4"/>
        <v/>
      </c>
      <c r="U33" s="41" t="s">
        <v>2217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1598</v>
      </c>
      <c r="D34" s="46" t="s">
        <v>468</v>
      </c>
      <c r="E34" s="47" t="s">
        <v>365</v>
      </c>
      <c r="F34" s="48" t="s">
        <v>466</v>
      </c>
      <c r="G34" s="45" t="s">
        <v>344</v>
      </c>
      <c r="H34" s="82">
        <v>6</v>
      </c>
      <c r="I34" s="49">
        <v>2</v>
      </c>
      <c r="J34" s="49">
        <v>2</v>
      </c>
      <c r="K34" s="49" t="s">
        <v>36</v>
      </c>
      <c r="L34" s="54"/>
      <c r="M34" s="54"/>
      <c r="N34" s="54"/>
      <c r="O34" s="54"/>
      <c r="P34" s="80">
        <v>1</v>
      </c>
      <c r="Q34" s="51">
        <f t="shared" si="0"/>
        <v>1.8</v>
      </c>
      <c r="R34" s="52" t="str">
        <f t="shared" si="3"/>
        <v>F</v>
      </c>
      <c r="S34" s="53" t="str">
        <f t="shared" si="1"/>
        <v>Kém</v>
      </c>
      <c r="T34" s="41" t="str">
        <f t="shared" si="4"/>
        <v/>
      </c>
      <c r="U34" s="41" t="s">
        <v>2217</v>
      </c>
      <c r="V34" s="71"/>
      <c r="W34" s="4"/>
      <c r="X34" s="43" t="str">
        <f t="shared" si="2"/>
        <v>Học lại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1599</v>
      </c>
      <c r="D35" s="46" t="s">
        <v>1038</v>
      </c>
      <c r="E35" s="47" t="s">
        <v>134</v>
      </c>
      <c r="F35" s="48" t="s">
        <v>1571</v>
      </c>
      <c r="G35" s="45" t="s">
        <v>313</v>
      </c>
      <c r="H35" s="82">
        <v>5</v>
      </c>
      <c r="I35" s="49">
        <v>2</v>
      </c>
      <c r="J35" s="49">
        <v>2</v>
      </c>
      <c r="K35" s="49" t="s">
        <v>36</v>
      </c>
      <c r="L35" s="54"/>
      <c r="M35" s="54"/>
      <c r="N35" s="54"/>
      <c r="O35" s="54"/>
      <c r="P35" s="80">
        <v>0</v>
      </c>
      <c r="Q35" s="51">
        <f t="shared" si="0"/>
        <v>1.1000000000000001</v>
      </c>
      <c r="R35" s="52" t="str">
        <f t="shared" si="3"/>
        <v>F</v>
      </c>
      <c r="S35" s="53" t="str">
        <f t="shared" si="1"/>
        <v>Kém</v>
      </c>
      <c r="T35" s="41" t="str">
        <f t="shared" si="4"/>
        <v/>
      </c>
      <c r="U35" s="41" t="s">
        <v>2217</v>
      </c>
      <c r="V35" s="71"/>
      <c r="W35" s="4"/>
      <c r="X35" s="43" t="str">
        <f t="shared" si="2"/>
        <v>Học lại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1600</v>
      </c>
      <c r="D36" s="46" t="s">
        <v>389</v>
      </c>
      <c r="E36" s="47" t="s">
        <v>134</v>
      </c>
      <c r="F36" s="48" t="s">
        <v>1601</v>
      </c>
      <c r="G36" s="45" t="s">
        <v>1602</v>
      </c>
      <c r="H36" s="82">
        <v>0</v>
      </c>
      <c r="I36" s="49">
        <v>0</v>
      </c>
      <c r="J36" s="49">
        <v>0</v>
      </c>
      <c r="K36" s="49" t="s">
        <v>36</v>
      </c>
      <c r="L36" s="54"/>
      <c r="M36" s="54"/>
      <c r="N36" s="54"/>
      <c r="O36" s="54"/>
      <c r="P36" s="80">
        <v>0</v>
      </c>
      <c r="Q36" s="51">
        <f t="shared" si="0"/>
        <v>0</v>
      </c>
      <c r="R36" s="52" t="str">
        <f t="shared" si="3"/>
        <v>F</v>
      </c>
      <c r="S36" s="53" t="str">
        <f t="shared" si="1"/>
        <v>Kém</v>
      </c>
      <c r="T36" s="41" t="str">
        <f t="shared" si="4"/>
        <v>Không đủ ĐKDT</v>
      </c>
      <c r="U36" s="41" t="s">
        <v>2217</v>
      </c>
      <c r="V36" s="71"/>
      <c r="W36" s="4"/>
      <c r="X36" s="43" t="str">
        <f t="shared" si="2"/>
        <v>Học lại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1603</v>
      </c>
      <c r="D37" s="46" t="s">
        <v>1168</v>
      </c>
      <c r="E37" s="47" t="s">
        <v>553</v>
      </c>
      <c r="F37" s="48" t="s">
        <v>833</v>
      </c>
      <c r="G37" s="45" t="s">
        <v>344</v>
      </c>
      <c r="H37" s="82">
        <v>6</v>
      </c>
      <c r="I37" s="49">
        <v>2</v>
      </c>
      <c r="J37" s="49">
        <v>2</v>
      </c>
      <c r="K37" s="49" t="s">
        <v>36</v>
      </c>
      <c r="L37" s="54"/>
      <c r="M37" s="54"/>
      <c r="N37" s="54"/>
      <c r="O37" s="54"/>
      <c r="P37" s="80">
        <v>0</v>
      </c>
      <c r="Q37" s="51">
        <f t="shared" si="0"/>
        <v>1.2</v>
      </c>
      <c r="R37" s="52" t="str">
        <f t="shared" si="3"/>
        <v>F</v>
      </c>
      <c r="S37" s="53" t="str">
        <f t="shared" si="1"/>
        <v>Kém</v>
      </c>
      <c r="T37" s="41" t="str">
        <f t="shared" si="4"/>
        <v/>
      </c>
      <c r="U37" s="41" t="s">
        <v>2217</v>
      </c>
      <c r="V37" s="71"/>
      <c r="W37" s="4"/>
      <c r="X37" s="43" t="str">
        <f t="shared" si="2"/>
        <v>Học lại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1604</v>
      </c>
      <c r="D38" s="46" t="s">
        <v>1605</v>
      </c>
      <c r="E38" s="47" t="s">
        <v>145</v>
      </c>
      <c r="F38" s="48" t="s">
        <v>1606</v>
      </c>
      <c r="G38" s="45" t="s">
        <v>313</v>
      </c>
      <c r="H38" s="82">
        <v>7</v>
      </c>
      <c r="I38" s="49">
        <v>2.5</v>
      </c>
      <c r="J38" s="49">
        <v>2.5</v>
      </c>
      <c r="K38" s="49" t="s">
        <v>36</v>
      </c>
      <c r="L38" s="54"/>
      <c r="M38" s="54"/>
      <c r="N38" s="54"/>
      <c r="O38" s="54"/>
      <c r="P38" s="80">
        <v>5</v>
      </c>
      <c r="Q38" s="51">
        <f t="shared" si="0"/>
        <v>4.5</v>
      </c>
      <c r="R38" s="52" t="str">
        <f t="shared" si="3"/>
        <v>D</v>
      </c>
      <c r="S38" s="53" t="str">
        <f t="shared" si="1"/>
        <v>Trung bình yếu</v>
      </c>
      <c r="T38" s="41" t="str">
        <f t="shared" si="4"/>
        <v/>
      </c>
      <c r="U38" s="41" t="s">
        <v>2217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1607</v>
      </c>
      <c r="D39" s="46" t="s">
        <v>581</v>
      </c>
      <c r="E39" s="47" t="s">
        <v>145</v>
      </c>
      <c r="F39" s="48" t="s">
        <v>762</v>
      </c>
      <c r="G39" s="45" t="s">
        <v>380</v>
      </c>
      <c r="H39" s="82">
        <v>7</v>
      </c>
      <c r="I39" s="49">
        <v>7</v>
      </c>
      <c r="J39" s="49">
        <v>7</v>
      </c>
      <c r="K39" s="49" t="s">
        <v>36</v>
      </c>
      <c r="L39" s="54"/>
      <c r="M39" s="54"/>
      <c r="N39" s="54"/>
      <c r="O39" s="54"/>
      <c r="P39" s="80">
        <v>7</v>
      </c>
      <c r="Q39" s="51">
        <f t="shared" si="0"/>
        <v>7</v>
      </c>
      <c r="R39" s="52" t="str">
        <f t="shared" si="3"/>
        <v>B</v>
      </c>
      <c r="S39" s="53" t="str">
        <f t="shared" si="1"/>
        <v>Khá</v>
      </c>
      <c r="T39" s="41" t="str">
        <f t="shared" si="4"/>
        <v/>
      </c>
      <c r="U39" s="41" t="s">
        <v>2217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1608</v>
      </c>
      <c r="D40" s="46" t="s">
        <v>1609</v>
      </c>
      <c r="E40" s="47" t="s">
        <v>145</v>
      </c>
      <c r="F40" s="48" t="s">
        <v>110</v>
      </c>
      <c r="G40" s="45" t="s">
        <v>99</v>
      </c>
      <c r="H40" s="82">
        <v>6</v>
      </c>
      <c r="I40" s="49">
        <v>3</v>
      </c>
      <c r="J40" s="49">
        <v>3</v>
      </c>
      <c r="K40" s="49" t="s">
        <v>36</v>
      </c>
      <c r="L40" s="54"/>
      <c r="M40" s="54"/>
      <c r="N40" s="54"/>
      <c r="O40" s="54"/>
      <c r="P40" s="80">
        <v>0</v>
      </c>
      <c r="Q40" s="51">
        <f t="shared" si="0"/>
        <v>1.5</v>
      </c>
      <c r="R40" s="52" t="str">
        <f t="shared" si="3"/>
        <v>F</v>
      </c>
      <c r="S40" s="53" t="str">
        <f t="shared" si="1"/>
        <v>Kém</v>
      </c>
      <c r="T40" s="41" t="str">
        <f t="shared" si="4"/>
        <v/>
      </c>
      <c r="U40" s="41" t="s">
        <v>2217</v>
      </c>
      <c r="V40" s="71"/>
      <c r="W40" s="4"/>
      <c r="X40" s="43" t="str">
        <f t="shared" si="2"/>
        <v>Học lại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1610</v>
      </c>
      <c r="D41" s="46" t="s">
        <v>472</v>
      </c>
      <c r="E41" s="47" t="s">
        <v>157</v>
      </c>
      <c r="F41" s="48" t="s">
        <v>1611</v>
      </c>
      <c r="G41" s="45" t="s">
        <v>313</v>
      </c>
      <c r="H41" s="82">
        <v>7</v>
      </c>
      <c r="I41" s="49">
        <v>3.5</v>
      </c>
      <c r="J41" s="49">
        <v>3.5</v>
      </c>
      <c r="K41" s="49" t="s">
        <v>36</v>
      </c>
      <c r="L41" s="54"/>
      <c r="M41" s="54"/>
      <c r="N41" s="54"/>
      <c r="O41" s="54"/>
      <c r="P41" s="80">
        <v>2</v>
      </c>
      <c r="Q41" s="51">
        <f t="shared" si="0"/>
        <v>3</v>
      </c>
      <c r="R41" s="52" t="str">
        <f t="shared" si="3"/>
        <v>F</v>
      </c>
      <c r="S41" s="53" t="str">
        <f t="shared" si="1"/>
        <v>Kém</v>
      </c>
      <c r="T41" s="41" t="str">
        <f t="shared" si="4"/>
        <v/>
      </c>
      <c r="U41" s="41" t="s">
        <v>2217</v>
      </c>
      <c r="V41" s="71"/>
      <c r="W41" s="4"/>
      <c r="X41" s="43" t="str">
        <f t="shared" si="2"/>
        <v>Học lại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1612</v>
      </c>
      <c r="D42" s="46" t="s">
        <v>246</v>
      </c>
      <c r="E42" s="47" t="s">
        <v>1613</v>
      </c>
      <c r="F42" s="48" t="s">
        <v>1614</v>
      </c>
      <c r="G42" s="45" t="s">
        <v>344</v>
      </c>
      <c r="H42" s="82">
        <v>7</v>
      </c>
      <c r="I42" s="49">
        <v>2</v>
      </c>
      <c r="J42" s="49">
        <v>2</v>
      </c>
      <c r="K42" s="49" t="s">
        <v>36</v>
      </c>
      <c r="L42" s="54"/>
      <c r="M42" s="54"/>
      <c r="N42" s="54"/>
      <c r="O42" s="54"/>
      <c r="P42" s="80">
        <v>0</v>
      </c>
      <c r="Q42" s="51">
        <f t="shared" si="0"/>
        <v>1.3</v>
      </c>
      <c r="R42" s="52" t="str">
        <f t="shared" si="3"/>
        <v>F</v>
      </c>
      <c r="S42" s="53" t="str">
        <f t="shared" si="1"/>
        <v>Kém</v>
      </c>
      <c r="T42" s="41" t="str">
        <f t="shared" si="4"/>
        <v/>
      </c>
      <c r="U42" s="41" t="s">
        <v>2217</v>
      </c>
      <c r="V42" s="71"/>
      <c r="W42" s="4"/>
      <c r="X42" s="43" t="str">
        <f t="shared" si="2"/>
        <v>Học lại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1615</v>
      </c>
      <c r="D43" s="46" t="s">
        <v>1616</v>
      </c>
      <c r="E43" s="47" t="s">
        <v>393</v>
      </c>
      <c r="F43" s="48" t="s">
        <v>1225</v>
      </c>
      <c r="G43" s="45" t="s">
        <v>313</v>
      </c>
      <c r="H43" s="82">
        <v>7</v>
      </c>
      <c r="I43" s="49">
        <v>2.5</v>
      </c>
      <c r="J43" s="49">
        <v>2.5</v>
      </c>
      <c r="K43" s="49" t="s">
        <v>36</v>
      </c>
      <c r="L43" s="54"/>
      <c r="M43" s="54"/>
      <c r="N43" s="54"/>
      <c r="O43" s="54"/>
      <c r="P43" s="80">
        <v>5</v>
      </c>
      <c r="Q43" s="51">
        <f t="shared" si="0"/>
        <v>4.5</v>
      </c>
      <c r="R43" s="52" t="str">
        <f t="shared" si="3"/>
        <v>D</v>
      </c>
      <c r="S43" s="53" t="str">
        <f t="shared" si="1"/>
        <v>Trung bình yếu</v>
      </c>
      <c r="T43" s="41" t="str">
        <f t="shared" si="4"/>
        <v/>
      </c>
      <c r="U43" s="41" t="s">
        <v>2217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1617</v>
      </c>
      <c r="D44" s="46" t="s">
        <v>1618</v>
      </c>
      <c r="E44" s="47" t="s">
        <v>393</v>
      </c>
      <c r="F44" s="48" t="s">
        <v>817</v>
      </c>
      <c r="G44" s="45" t="s">
        <v>53</v>
      </c>
      <c r="H44" s="82">
        <v>7</v>
      </c>
      <c r="I44" s="49">
        <v>4</v>
      </c>
      <c r="J44" s="49">
        <v>4</v>
      </c>
      <c r="K44" s="49" t="s">
        <v>36</v>
      </c>
      <c r="L44" s="54"/>
      <c r="M44" s="54"/>
      <c r="N44" s="54"/>
      <c r="O44" s="54"/>
      <c r="P44" s="80">
        <v>3.5</v>
      </c>
      <c r="Q44" s="51">
        <f t="shared" si="0"/>
        <v>4</v>
      </c>
      <c r="R44" s="52" t="str">
        <f t="shared" si="3"/>
        <v>D</v>
      </c>
      <c r="S44" s="53" t="str">
        <f t="shared" si="1"/>
        <v>Trung bình yếu</v>
      </c>
      <c r="T44" s="41" t="str">
        <f t="shared" si="4"/>
        <v/>
      </c>
      <c r="U44" s="41" t="s">
        <v>2217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1619</v>
      </c>
      <c r="D45" s="46" t="s">
        <v>1620</v>
      </c>
      <c r="E45" s="47" t="s">
        <v>393</v>
      </c>
      <c r="F45" s="48" t="s">
        <v>403</v>
      </c>
      <c r="G45" s="45" t="s">
        <v>99</v>
      </c>
      <c r="H45" s="82">
        <v>4</v>
      </c>
      <c r="I45" s="49">
        <v>2</v>
      </c>
      <c r="J45" s="49">
        <v>2</v>
      </c>
      <c r="K45" s="49" t="s">
        <v>36</v>
      </c>
      <c r="L45" s="54"/>
      <c r="M45" s="54"/>
      <c r="N45" s="54"/>
      <c r="O45" s="54"/>
      <c r="P45" s="80">
        <v>0</v>
      </c>
      <c r="Q45" s="51">
        <f t="shared" si="0"/>
        <v>1</v>
      </c>
      <c r="R45" s="52" t="str">
        <f t="shared" si="3"/>
        <v>F</v>
      </c>
      <c r="S45" s="53" t="str">
        <f t="shared" si="1"/>
        <v>Kém</v>
      </c>
      <c r="T45" s="41" t="str">
        <f t="shared" si="4"/>
        <v/>
      </c>
      <c r="U45" s="41" t="s">
        <v>2217</v>
      </c>
      <c r="V45" s="71"/>
      <c r="W45" s="4"/>
      <c r="X45" s="43" t="str">
        <f t="shared" si="2"/>
        <v>Học lại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1621</v>
      </c>
      <c r="D46" s="46" t="s">
        <v>265</v>
      </c>
      <c r="E46" s="47" t="s">
        <v>174</v>
      </c>
      <c r="F46" s="48" t="s">
        <v>503</v>
      </c>
      <c r="G46" s="45" t="s">
        <v>313</v>
      </c>
      <c r="H46" s="82">
        <v>7</v>
      </c>
      <c r="I46" s="49">
        <v>4</v>
      </c>
      <c r="J46" s="49">
        <v>4</v>
      </c>
      <c r="K46" s="49" t="s">
        <v>36</v>
      </c>
      <c r="L46" s="54"/>
      <c r="M46" s="54"/>
      <c r="N46" s="54"/>
      <c r="O46" s="54"/>
      <c r="P46" s="80">
        <v>5.5</v>
      </c>
      <c r="Q46" s="51">
        <f t="shared" si="0"/>
        <v>5.2</v>
      </c>
      <c r="R46" s="52" t="str">
        <f t="shared" si="3"/>
        <v>D+</v>
      </c>
      <c r="S46" s="53" t="str">
        <f t="shared" si="1"/>
        <v>Trung bình yếu</v>
      </c>
      <c r="T46" s="41" t="str">
        <f t="shared" si="4"/>
        <v/>
      </c>
      <c r="U46" s="41" t="s">
        <v>2217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1622</v>
      </c>
      <c r="D47" s="46" t="s">
        <v>928</v>
      </c>
      <c r="E47" s="47" t="s">
        <v>400</v>
      </c>
      <c r="F47" s="48" t="s">
        <v>1623</v>
      </c>
      <c r="G47" s="45" t="s">
        <v>63</v>
      </c>
      <c r="H47" s="82">
        <v>7</v>
      </c>
      <c r="I47" s="49">
        <v>3</v>
      </c>
      <c r="J47" s="49">
        <v>3</v>
      </c>
      <c r="K47" s="49" t="s">
        <v>36</v>
      </c>
      <c r="L47" s="54"/>
      <c r="M47" s="54"/>
      <c r="N47" s="54"/>
      <c r="O47" s="54"/>
      <c r="P47" s="80">
        <v>4.5</v>
      </c>
      <c r="Q47" s="51">
        <f t="shared" si="0"/>
        <v>4.3</v>
      </c>
      <c r="R47" s="52" t="str">
        <f t="shared" si="3"/>
        <v>D</v>
      </c>
      <c r="S47" s="53" t="str">
        <f t="shared" si="1"/>
        <v>Trung bình yếu</v>
      </c>
      <c r="T47" s="41" t="str">
        <f t="shared" si="4"/>
        <v/>
      </c>
      <c r="U47" s="41" t="s">
        <v>2217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1624</v>
      </c>
      <c r="D48" s="46" t="s">
        <v>324</v>
      </c>
      <c r="E48" s="47" t="s">
        <v>600</v>
      </c>
      <c r="F48" s="48" t="s">
        <v>1625</v>
      </c>
      <c r="G48" s="45" t="s">
        <v>99</v>
      </c>
      <c r="H48" s="82">
        <v>6</v>
      </c>
      <c r="I48" s="49">
        <v>2</v>
      </c>
      <c r="J48" s="49">
        <v>2</v>
      </c>
      <c r="K48" s="49" t="s">
        <v>36</v>
      </c>
      <c r="L48" s="54"/>
      <c r="M48" s="54"/>
      <c r="N48" s="54"/>
      <c r="O48" s="54"/>
      <c r="P48" s="80">
        <v>0</v>
      </c>
      <c r="Q48" s="51">
        <f t="shared" si="0"/>
        <v>1.2</v>
      </c>
      <c r="R48" s="52" t="str">
        <f t="shared" si="3"/>
        <v>F</v>
      </c>
      <c r="S48" s="53" t="str">
        <f t="shared" si="1"/>
        <v>Kém</v>
      </c>
      <c r="T48" s="41" t="str">
        <f t="shared" si="4"/>
        <v/>
      </c>
      <c r="U48" s="41" t="s">
        <v>2217</v>
      </c>
      <c r="V48" s="71"/>
      <c r="W48" s="4"/>
      <c r="X48" s="43" t="str">
        <f t="shared" si="2"/>
        <v>Học lại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1626</v>
      </c>
      <c r="D49" s="46" t="s">
        <v>55</v>
      </c>
      <c r="E49" s="47" t="s">
        <v>600</v>
      </c>
      <c r="F49" s="48" t="s">
        <v>1627</v>
      </c>
      <c r="G49" s="45" t="s">
        <v>380</v>
      </c>
      <c r="H49" s="82">
        <v>6</v>
      </c>
      <c r="I49" s="49">
        <v>2</v>
      </c>
      <c r="J49" s="49">
        <v>2</v>
      </c>
      <c r="K49" s="49" t="s">
        <v>36</v>
      </c>
      <c r="L49" s="54"/>
      <c r="M49" s="54"/>
      <c r="N49" s="54"/>
      <c r="O49" s="54"/>
      <c r="P49" s="80">
        <v>1</v>
      </c>
      <c r="Q49" s="51">
        <f t="shared" si="0"/>
        <v>1.8</v>
      </c>
      <c r="R49" s="52" t="str">
        <f t="shared" si="3"/>
        <v>F</v>
      </c>
      <c r="S49" s="53" t="str">
        <f t="shared" si="1"/>
        <v>Kém</v>
      </c>
      <c r="T49" s="41" t="str">
        <f t="shared" si="4"/>
        <v/>
      </c>
      <c r="U49" s="41" t="s">
        <v>2217</v>
      </c>
      <c r="V49" s="71"/>
      <c r="W49" s="4"/>
      <c r="X49" s="43" t="str">
        <f t="shared" si="2"/>
        <v>Học lại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1628</v>
      </c>
      <c r="D50" s="46" t="s">
        <v>1629</v>
      </c>
      <c r="E50" s="47" t="s">
        <v>184</v>
      </c>
      <c r="F50" s="48" t="s">
        <v>1630</v>
      </c>
      <c r="G50" s="45" t="s">
        <v>313</v>
      </c>
      <c r="H50" s="82">
        <v>7</v>
      </c>
      <c r="I50" s="49">
        <v>3</v>
      </c>
      <c r="J50" s="49">
        <v>3</v>
      </c>
      <c r="K50" s="49" t="s">
        <v>36</v>
      </c>
      <c r="L50" s="54"/>
      <c r="M50" s="54"/>
      <c r="N50" s="54"/>
      <c r="O50" s="54"/>
      <c r="P50" s="80">
        <v>0</v>
      </c>
      <c r="Q50" s="51">
        <f t="shared" si="0"/>
        <v>1.6</v>
      </c>
      <c r="R50" s="52" t="str">
        <f t="shared" si="3"/>
        <v>F</v>
      </c>
      <c r="S50" s="53" t="str">
        <f t="shared" si="1"/>
        <v>Kém</v>
      </c>
      <c r="T50" s="41" t="str">
        <f t="shared" si="4"/>
        <v/>
      </c>
      <c r="U50" s="41" t="s">
        <v>2217</v>
      </c>
      <c r="V50" s="71"/>
      <c r="W50" s="4"/>
      <c r="X50" s="43" t="str">
        <f t="shared" si="2"/>
        <v>Học lại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1631</v>
      </c>
      <c r="D51" s="46" t="s">
        <v>1632</v>
      </c>
      <c r="E51" s="47" t="s">
        <v>184</v>
      </c>
      <c r="F51" s="48" t="s">
        <v>969</v>
      </c>
      <c r="G51" s="45" t="s">
        <v>344</v>
      </c>
      <c r="H51" s="82">
        <v>7</v>
      </c>
      <c r="I51" s="49">
        <v>2</v>
      </c>
      <c r="J51" s="49">
        <v>2</v>
      </c>
      <c r="K51" s="49" t="s">
        <v>36</v>
      </c>
      <c r="L51" s="54"/>
      <c r="M51" s="54"/>
      <c r="N51" s="54"/>
      <c r="O51" s="54"/>
      <c r="P51" s="80">
        <v>2</v>
      </c>
      <c r="Q51" s="51">
        <f t="shared" si="0"/>
        <v>2.5</v>
      </c>
      <c r="R51" s="52" t="str">
        <f t="shared" si="3"/>
        <v>F</v>
      </c>
      <c r="S51" s="53" t="str">
        <f t="shared" si="1"/>
        <v>Kém</v>
      </c>
      <c r="T51" s="41" t="str">
        <f t="shared" si="4"/>
        <v/>
      </c>
      <c r="U51" s="41" t="s">
        <v>2217</v>
      </c>
      <c r="V51" s="71"/>
      <c r="W51" s="4"/>
      <c r="X51" s="43" t="str">
        <f t="shared" si="2"/>
        <v>Học lại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1633</v>
      </c>
      <c r="D52" s="46" t="s">
        <v>265</v>
      </c>
      <c r="E52" s="47" t="s">
        <v>1634</v>
      </c>
      <c r="F52" s="48" t="s">
        <v>965</v>
      </c>
      <c r="G52" s="45" t="s">
        <v>344</v>
      </c>
      <c r="H52" s="82">
        <v>6</v>
      </c>
      <c r="I52" s="49">
        <v>2.5</v>
      </c>
      <c r="J52" s="49">
        <v>2.5</v>
      </c>
      <c r="K52" s="49" t="s">
        <v>36</v>
      </c>
      <c r="L52" s="54"/>
      <c r="M52" s="54"/>
      <c r="N52" s="54"/>
      <c r="O52" s="54"/>
      <c r="P52" s="80">
        <v>1</v>
      </c>
      <c r="Q52" s="51">
        <f t="shared" si="0"/>
        <v>2</v>
      </c>
      <c r="R52" s="52" t="str">
        <f t="shared" si="3"/>
        <v>F</v>
      </c>
      <c r="S52" s="53" t="str">
        <f t="shared" si="1"/>
        <v>Kém</v>
      </c>
      <c r="T52" s="41" t="str">
        <f t="shared" si="4"/>
        <v/>
      </c>
      <c r="U52" s="41" t="s">
        <v>2217</v>
      </c>
      <c r="V52" s="71"/>
      <c r="W52" s="4"/>
      <c r="X52" s="43" t="str">
        <f t="shared" si="2"/>
        <v>Học lại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1635</v>
      </c>
      <c r="D53" s="46" t="s">
        <v>869</v>
      </c>
      <c r="E53" s="47" t="s">
        <v>764</v>
      </c>
      <c r="F53" s="48" t="s">
        <v>542</v>
      </c>
      <c r="G53" s="45" t="s">
        <v>380</v>
      </c>
      <c r="H53" s="82">
        <v>0</v>
      </c>
      <c r="I53" s="49">
        <v>0</v>
      </c>
      <c r="J53" s="49">
        <v>0</v>
      </c>
      <c r="K53" s="49" t="s">
        <v>36</v>
      </c>
      <c r="L53" s="54"/>
      <c r="M53" s="54"/>
      <c r="N53" s="54"/>
      <c r="O53" s="54"/>
      <c r="P53" s="80">
        <v>0</v>
      </c>
      <c r="Q53" s="51">
        <f t="shared" si="0"/>
        <v>0</v>
      </c>
      <c r="R53" s="52" t="str">
        <f t="shared" si="3"/>
        <v>F</v>
      </c>
      <c r="S53" s="53" t="str">
        <f t="shared" si="1"/>
        <v>Kém</v>
      </c>
      <c r="T53" s="41" t="str">
        <f t="shared" si="4"/>
        <v>Không đủ ĐKDT</v>
      </c>
      <c r="U53" s="41" t="s">
        <v>2217</v>
      </c>
      <c r="V53" s="71"/>
      <c r="W53" s="4"/>
      <c r="X53" s="43" t="str">
        <f t="shared" si="2"/>
        <v>Học lại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1636</v>
      </c>
      <c r="D54" s="46" t="s">
        <v>1637</v>
      </c>
      <c r="E54" s="47" t="s">
        <v>764</v>
      </c>
      <c r="F54" s="48" t="s">
        <v>1638</v>
      </c>
      <c r="G54" s="45" t="s">
        <v>1503</v>
      </c>
      <c r="H54" s="82">
        <v>5</v>
      </c>
      <c r="I54" s="49">
        <v>4</v>
      </c>
      <c r="J54" s="49">
        <v>4</v>
      </c>
      <c r="K54" s="49" t="s">
        <v>36</v>
      </c>
      <c r="L54" s="54"/>
      <c r="M54" s="54"/>
      <c r="N54" s="54"/>
      <c r="O54" s="54"/>
      <c r="P54" s="80">
        <v>4</v>
      </c>
      <c r="Q54" s="51">
        <f t="shared" si="0"/>
        <v>4.0999999999999996</v>
      </c>
      <c r="R54" s="52" t="str">
        <f t="shared" si="3"/>
        <v>D</v>
      </c>
      <c r="S54" s="53" t="str">
        <f t="shared" si="1"/>
        <v>Trung bình yếu</v>
      </c>
      <c r="T54" s="41" t="str">
        <f t="shared" si="4"/>
        <v/>
      </c>
      <c r="U54" s="41" t="s">
        <v>2217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1639</v>
      </c>
      <c r="D55" s="46" t="s">
        <v>1640</v>
      </c>
      <c r="E55" s="47" t="s">
        <v>217</v>
      </c>
      <c r="F55" s="48" t="s">
        <v>952</v>
      </c>
      <c r="G55" s="45" t="s">
        <v>1641</v>
      </c>
      <c r="H55" s="82">
        <v>0</v>
      </c>
      <c r="I55" s="49">
        <v>0</v>
      </c>
      <c r="J55" s="49">
        <v>0</v>
      </c>
      <c r="K55" s="49" t="s">
        <v>36</v>
      </c>
      <c r="L55" s="54"/>
      <c r="M55" s="54"/>
      <c r="N55" s="54"/>
      <c r="O55" s="54"/>
      <c r="P55" s="80">
        <v>0</v>
      </c>
      <c r="Q55" s="51">
        <f t="shared" si="0"/>
        <v>0</v>
      </c>
      <c r="R55" s="52" t="str">
        <f t="shared" si="3"/>
        <v>F</v>
      </c>
      <c r="S55" s="53" t="str">
        <f t="shared" si="1"/>
        <v>Kém</v>
      </c>
      <c r="T55" s="41" t="str">
        <f t="shared" si="4"/>
        <v>Không đủ ĐKDT</v>
      </c>
      <c r="U55" s="41" t="s">
        <v>2217</v>
      </c>
      <c r="V55" s="71"/>
      <c r="W55" s="4"/>
      <c r="X55" s="43" t="str">
        <f t="shared" si="2"/>
        <v>Học lại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1642</v>
      </c>
      <c r="D56" s="46" t="s">
        <v>1643</v>
      </c>
      <c r="E56" s="47" t="s">
        <v>775</v>
      </c>
      <c r="F56" s="48" t="s">
        <v>1386</v>
      </c>
      <c r="G56" s="45" t="s">
        <v>313</v>
      </c>
      <c r="H56" s="82">
        <v>5</v>
      </c>
      <c r="I56" s="49">
        <v>2</v>
      </c>
      <c r="J56" s="49">
        <v>2</v>
      </c>
      <c r="K56" s="49" t="s">
        <v>36</v>
      </c>
      <c r="L56" s="54"/>
      <c r="M56" s="54"/>
      <c r="N56" s="54"/>
      <c r="O56" s="54"/>
      <c r="P56" s="80">
        <v>0</v>
      </c>
      <c r="Q56" s="51">
        <f t="shared" si="0"/>
        <v>1.1000000000000001</v>
      </c>
      <c r="R56" s="52" t="str">
        <f t="shared" si="3"/>
        <v>F</v>
      </c>
      <c r="S56" s="53" t="str">
        <f t="shared" si="1"/>
        <v>Kém</v>
      </c>
      <c r="T56" s="41" t="str">
        <f t="shared" si="4"/>
        <v/>
      </c>
      <c r="U56" s="41" t="s">
        <v>2217</v>
      </c>
      <c r="V56" s="71"/>
      <c r="W56" s="4"/>
      <c r="X56" s="43" t="str">
        <f t="shared" si="2"/>
        <v>Học lại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1644</v>
      </c>
      <c r="D57" s="46" t="s">
        <v>1645</v>
      </c>
      <c r="E57" s="47" t="s">
        <v>445</v>
      </c>
      <c r="F57" s="48" t="s">
        <v>1444</v>
      </c>
      <c r="G57" s="45" t="s">
        <v>380</v>
      </c>
      <c r="H57" s="82">
        <v>7</v>
      </c>
      <c r="I57" s="49">
        <v>3</v>
      </c>
      <c r="J57" s="49">
        <v>3</v>
      </c>
      <c r="K57" s="49" t="s">
        <v>36</v>
      </c>
      <c r="L57" s="54"/>
      <c r="M57" s="54"/>
      <c r="N57" s="54"/>
      <c r="O57" s="54"/>
      <c r="P57" s="80">
        <v>2</v>
      </c>
      <c r="Q57" s="51">
        <f t="shared" si="0"/>
        <v>2.8</v>
      </c>
      <c r="R57" s="52" t="str">
        <f t="shared" si="3"/>
        <v>F</v>
      </c>
      <c r="S57" s="53" t="str">
        <f t="shared" si="1"/>
        <v>Kém</v>
      </c>
      <c r="T57" s="41" t="str">
        <f t="shared" si="4"/>
        <v/>
      </c>
      <c r="U57" s="41" t="s">
        <v>2217</v>
      </c>
      <c r="V57" s="71"/>
      <c r="W57" s="4"/>
      <c r="X57" s="43" t="str">
        <f t="shared" si="2"/>
        <v>Học lại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1646</v>
      </c>
      <c r="D58" s="46" t="s">
        <v>150</v>
      </c>
      <c r="E58" s="47" t="s">
        <v>1647</v>
      </c>
      <c r="F58" s="48" t="s">
        <v>1648</v>
      </c>
      <c r="G58" s="45" t="s">
        <v>90</v>
      </c>
      <c r="H58" s="82">
        <v>0</v>
      </c>
      <c r="I58" s="49">
        <v>0</v>
      </c>
      <c r="J58" s="49">
        <v>0</v>
      </c>
      <c r="K58" s="49" t="s">
        <v>36</v>
      </c>
      <c r="L58" s="54"/>
      <c r="M58" s="54"/>
      <c r="N58" s="54"/>
      <c r="O58" s="54"/>
      <c r="P58" s="80">
        <v>0</v>
      </c>
      <c r="Q58" s="51">
        <f t="shared" si="0"/>
        <v>0</v>
      </c>
      <c r="R58" s="52" t="str">
        <f t="shared" si="3"/>
        <v>F</v>
      </c>
      <c r="S58" s="53" t="str">
        <f t="shared" si="1"/>
        <v>Kém</v>
      </c>
      <c r="T58" s="41" t="str">
        <f t="shared" si="4"/>
        <v>Không đủ ĐKDT</v>
      </c>
      <c r="U58" s="41" t="s">
        <v>2217</v>
      </c>
      <c r="V58" s="71"/>
      <c r="W58" s="4"/>
      <c r="X58" s="43" t="str">
        <f t="shared" si="2"/>
        <v>Học lại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1649</v>
      </c>
      <c r="D59" s="46" t="s">
        <v>298</v>
      </c>
      <c r="E59" s="47" t="s">
        <v>247</v>
      </c>
      <c r="F59" s="48" t="s">
        <v>637</v>
      </c>
      <c r="G59" s="45" t="s">
        <v>380</v>
      </c>
      <c r="H59" s="82">
        <v>0</v>
      </c>
      <c r="I59" s="49">
        <v>0</v>
      </c>
      <c r="J59" s="49">
        <v>0</v>
      </c>
      <c r="K59" s="49" t="s">
        <v>36</v>
      </c>
      <c r="L59" s="54"/>
      <c r="M59" s="54"/>
      <c r="N59" s="54"/>
      <c r="O59" s="54"/>
      <c r="P59" s="80">
        <v>0</v>
      </c>
      <c r="Q59" s="51">
        <f t="shared" si="0"/>
        <v>0</v>
      </c>
      <c r="R59" s="52" t="str">
        <f t="shared" si="3"/>
        <v>F</v>
      </c>
      <c r="S59" s="53" t="str">
        <f t="shared" si="1"/>
        <v>Kém</v>
      </c>
      <c r="T59" s="41" t="str">
        <f t="shared" si="4"/>
        <v>Không đủ ĐKDT</v>
      </c>
      <c r="U59" s="41" t="s">
        <v>2217</v>
      </c>
      <c r="V59" s="71"/>
      <c r="W59" s="4"/>
      <c r="X59" s="43" t="str">
        <f t="shared" si="2"/>
        <v>Học lại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1650</v>
      </c>
      <c r="D60" s="46" t="s">
        <v>1651</v>
      </c>
      <c r="E60" s="47" t="s">
        <v>247</v>
      </c>
      <c r="F60" s="48" t="s">
        <v>1370</v>
      </c>
      <c r="G60" s="45" t="s">
        <v>107</v>
      </c>
      <c r="H60" s="82">
        <v>4</v>
      </c>
      <c r="I60" s="49">
        <v>2</v>
      </c>
      <c r="J60" s="49">
        <v>2</v>
      </c>
      <c r="K60" s="49" t="s">
        <v>36</v>
      </c>
      <c r="L60" s="54"/>
      <c r="M60" s="54"/>
      <c r="N60" s="54"/>
      <c r="O60" s="54"/>
      <c r="P60" s="80">
        <v>0</v>
      </c>
      <c r="Q60" s="51">
        <f t="shared" si="0"/>
        <v>1</v>
      </c>
      <c r="R60" s="52" t="str">
        <f t="shared" si="3"/>
        <v>F</v>
      </c>
      <c r="S60" s="53" t="str">
        <f t="shared" si="1"/>
        <v>Kém</v>
      </c>
      <c r="T60" s="41" t="str">
        <f t="shared" si="4"/>
        <v/>
      </c>
      <c r="U60" s="41" t="s">
        <v>2217</v>
      </c>
      <c r="V60" s="71"/>
      <c r="W60" s="4"/>
      <c r="X60" s="43" t="str">
        <f t="shared" si="2"/>
        <v>Học lại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1652</v>
      </c>
      <c r="D61" s="46" t="s">
        <v>844</v>
      </c>
      <c r="E61" s="47" t="s">
        <v>1653</v>
      </c>
      <c r="F61" s="48" t="s">
        <v>1654</v>
      </c>
      <c r="G61" s="45" t="s">
        <v>185</v>
      </c>
      <c r="H61" s="82">
        <v>6</v>
      </c>
      <c r="I61" s="49">
        <v>3.5</v>
      </c>
      <c r="J61" s="49">
        <v>3.5</v>
      </c>
      <c r="K61" s="49" t="s">
        <v>36</v>
      </c>
      <c r="L61" s="54"/>
      <c r="M61" s="54"/>
      <c r="N61" s="54"/>
      <c r="O61" s="54"/>
      <c r="P61" s="80">
        <v>5.5</v>
      </c>
      <c r="Q61" s="51">
        <f t="shared" si="0"/>
        <v>5</v>
      </c>
      <c r="R61" s="52" t="str">
        <f t="shared" si="3"/>
        <v>D+</v>
      </c>
      <c r="S61" s="53" t="str">
        <f t="shared" si="1"/>
        <v>Trung bình yếu</v>
      </c>
      <c r="T61" s="41" t="str">
        <f t="shared" si="4"/>
        <v/>
      </c>
      <c r="U61" s="41" t="s">
        <v>2217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1655</v>
      </c>
      <c r="D62" s="46" t="s">
        <v>1656</v>
      </c>
      <c r="E62" s="47" t="s">
        <v>1657</v>
      </c>
      <c r="F62" s="48" t="s">
        <v>1658</v>
      </c>
      <c r="G62" s="45" t="s">
        <v>380</v>
      </c>
      <c r="H62" s="82">
        <v>5</v>
      </c>
      <c r="I62" s="49">
        <v>2</v>
      </c>
      <c r="J62" s="49">
        <v>2</v>
      </c>
      <c r="K62" s="49" t="s">
        <v>36</v>
      </c>
      <c r="L62" s="54"/>
      <c r="M62" s="54"/>
      <c r="N62" s="54"/>
      <c r="O62" s="54"/>
      <c r="P62" s="80">
        <v>0</v>
      </c>
      <c r="Q62" s="51">
        <f t="shared" si="0"/>
        <v>1.1000000000000001</v>
      </c>
      <c r="R62" s="52" t="str">
        <f t="shared" si="3"/>
        <v>F</v>
      </c>
      <c r="S62" s="53" t="str">
        <f t="shared" si="1"/>
        <v>Kém</v>
      </c>
      <c r="T62" s="41" t="str">
        <f t="shared" si="4"/>
        <v/>
      </c>
      <c r="U62" s="41" t="s">
        <v>2217</v>
      </c>
      <c r="V62" s="71"/>
      <c r="W62" s="4"/>
      <c r="X62" s="43" t="str">
        <f t="shared" si="2"/>
        <v>Học lại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1659</v>
      </c>
      <c r="D63" s="46" t="s">
        <v>126</v>
      </c>
      <c r="E63" s="47" t="s">
        <v>1266</v>
      </c>
      <c r="F63" s="48" t="s">
        <v>870</v>
      </c>
      <c r="G63" s="45" t="s">
        <v>344</v>
      </c>
      <c r="H63" s="82">
        <v>7</v>
      </c>
      <c r="I63" s="49">
        <v>2.5</v>
      </c>
      <c r="J63" s="49">
        <v>2.5</v>
      </c>
      <c r="K63" s="49" t="s">
        <v>36</v>
      </c>
      <c r="L63" s="54"/>
      <c r="M63" s="54"/>
      <c r="N63" s="54"/>
      <c r="O63" s="54"/>
      <c r="P63" s="80">
        <v>1</v>
      </c>
      <c r="Q63" s="51">
        <f t="shared" si="0"/>
        <v>2.1</v>
      </c>
      <c r="R63" s="52" t="str">
        <f t="shared" si="3"/>
        <v>F</v>
      </c>
      <c r="S63" s="53" t="str">
        <f t="shared" si="1"/>
        <v>Kém</v>
      </c>
      <c r="T63" s="41" t="str">
        <f t="shared" si="4"/>
        <v/>
      </c>
      <c r="U63" s="41" t="s">
        <v>2217</v>
      </c>
      <c r="V63" s="71"/>
      <c r="W63" s="4"/>
      <c r="X63" s="43" t="str">
        <f t="shared" si="2"/>
        <v>Học lại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1660</v>
      </c>
      <c r="D64" s="46" t="s">
        <v>1661</v>
      </c>
      <c r="E64" s="47" t="s">
        <v>1266</v>
      </c>
      <c r="F64" s="48" t="s">
        <v>411</v>
      </c>
      <c r="G64" s="45" t="s">
        <v>99</v>
      </c>
      <c r="H64" s="82">
        <v>6</v>
      </c>
      <c r="I64" s="49">
        <v>3.5</v>
      </c>
      <c r="J64" s="49">
        <v>3.5</v>
      </c>
      <c r="K64" s="49" t="s">
        <v>36</v>
      </c>
      <c r="L64" s="54"/>
      <c r="M64" s="54"/>
      <c r="N64" s="54"/>
      <c r="O64" s="54"/>
      <c r="P64" s="80">
        <v>2</v>
      </c>
      <c r="Q64" s="51">
        <f t="shared" si="0"/>
        <v>2.9</v>
      </c>
      <c r="R64" s="52" t="str">
        <f t="shared" si="3"/>
        <v>F</v>
      </c>
      <c r="S64" s="53" t="str">
        <f t="shared" si="1"/>
        <v>Kém</v>
      </c>
      <c r="T64" s="41" t="str">
        <f t="shared" si="4"/>
        <v/>
      </c>
      <c r="U64" s="41" t="s">
        <v>2217</v>
      </c>
      <c r="V64" s="71"/>
      <c r="W64" s="4"/>
      <c r="X64" s="43" t="str">
        <f t="shared" si="2"/>
        <v>Học lại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 x14ac:dyDescent="0.25">
      <c r="B65" s="44">
        <v>57</v>
      </c>
      <c r="C65" s="45" t="s">
        <v>1662</v>
      </c>
      <c r="D65" s="46" t="s">
        <v>1663</v>
      </c>
      <c r="E65" s="47" t="s">
        <v>667</v>
      </c>
      <c r="F65" s="48" t="s">
        <v>1055</v>
      </c>
      <c r="G65" s="45" t="s">
        <v>380</v>
      </c>
      <c r="H65" s="82">
        <v>6</v>
      </c>
      <c r="I65" s="49">
        <v>2.5</v>
      </c>
      <c r="J65" s="49">
        <v>2.5</v>
      </c>
      <c r="K65" s="49" t="s">
        <v>36</v>
      </c>
      <c r="L65" s="54"/>
      <c r="M65" s="54"/>
      <c r="N65" s="54"/>
      <c r="O65" s="54"/>
      <c r="P65" s="80">
        <v>2</v>
      </c>
      <c r="Q65" s="51">
        <f t="shared" si="0"/>
        <v>2.6</v>
      </c>
      <c r="R65" s="52" t="str">
        <f t="shared" si="3"/>
        <v>F</v>
      </c>
      <c r="S65" s="53" t="str">
        <f t="shared" si="1"/>
        <v>Kém</v>
      </c>
      <c r="T65" s="41" t="str">
        <f t="shared" si="4"/>
        <v/>
      </c>
      <c r="U65" s="41" t="s">
        <v>2217</v>
      </c>
      <c r="V65" s="71"/>
      <c r="W65" s="4"/>
      <c r="X65" s="43" t="str">
        <f t="shared" si="2"/>
        <v>Học lại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 x14ac:dyDescent="0.25">
      <c r="B66" s="44">
        <v>58</v>
      </c>
      <c r="C66" s="45" t="s">
        <v>1664</v>
      </c>
      <c r="D66" s="46" t="s">
        <v>1665</v>
      </c>
      <c r="E66" s="47" t="s">
        <v>667</v>
      </c>
      <c r="F66" s="48" t="s">
        <v>417</v>
      </c>
      <c r="G66" s="45" t="s">
        <v>344</v>
      </c>
      <c r="H66" s="82">
        <v>7</v>
      </c>
      <c r="I66" s="49">
        <v>2</v>
      </c>
      <c r="J66" s="49">
        <v>2</v>
      </c>
      <c r="K66" s="49" t="s">
        <v>36</v>
      </c>
      <c r="L66" s="54"/>
      <c r="M66" s="54"/>
      <c r="N66" s="54"/>
      <c r="O66" s="54"/>
      <c r="P66" s="80">
        <v>0</v>
      </c>
      <c r="Q66" s="51">
        <f t="shared" si="0"/>
        <v>1.3</v>
      </c>
      <c r="R66" s="52" t="str">
        <f t="shared" si="3"/>
        <v>F</v>
      </c>
      <c r="S66" s="53" t="str">
        <f t="shared" si="1"/>
        <v>Kém</v>
      </c>
      <c r="T66" s="41" t="str">
        <f t="shared" si="4"/>
        <v/>
      </c>
      <c r="U66" s="41" t="s">
        <v>2217</v>
      </c>
      <c r="V66" s="71"/>
      <c r="W66" s="4"/>
      <c r="X66" s="43" t="str">
        <f t="shared" si="2"/>
        <v>Học lại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 x14ac:dyDescent="0.25">
      <c r="B67" s="44">
        <v>59</v>
      </c>
      <c r="C67" s="45" t="s">
        <v>1666</v>
      </c>
      <c r="D67" s="46" t="s">
        <v>346</v>
      </c>
      <c r="E67" s="47" t="s">
        <v>269</v>
      </c>
      <c r="F67" s="48" t="s">
        <v>1667</v>
      </c>
      <c r="G67" s="45" t="s">
        <v>344</v>
      </c>
      <c r="H67" s="82">
        <v>1</v>
      </c>
      <c r="I67" s="49">
        <v>2</v>
      </c>
      <c r="J67" s="49">
        <v>2</v>
      </c>
      <c r="K67" s="49" t="s">
        <v>36</v>
      </c>
      <c r="L67" s="54"/>
      <c r="M67" s="54"/>
      <c r="N67" s="54"/>
      <c r="O67" s="54"/>
      <c r="P67" s="80">
        <v>0</v>
      </c>
      <c r="Q67" s="51">
        <f t="shared" si="0"/>
        <v>0.7</v>
      </c>
      <c r="R67" s="52" t="str">
        <f t="shared" si="3"/>
        <v>F</v>
      </c>
      <c r="S67" s="53" t="str">
        <f t="shared" si="1"/>
        <v>Kém</v>
      </c>
      <c r="T67" s="41" t="str">
        <f t="shared" si="4"/>
        <v/>
      </c>
      <c r="U67" s="41" t="s">
        <v>2217</v>
      </c>
      <c r="V67" s="71"/>
      <c r="W67" s="4"/>
      <c r="X67" s="43" t="str">
        <f t="shared" si="2"/>
        <v>Học lại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 x14ac:dyDescent="0.25">
      <c r="B68" s="44">
        <v>60</v>
      </c>
      <c r="C68" s="45" t="s">
        <v>1668</v>
      </c>
      <c r="D68" s="46" t="s">
        <v>1669</v>
      </c>
      <c r="E68" s="47" t="s">
        <v>272</v>
      </c>
      <c r="F68" s="48" t="s">
        <v>356</v>
      </c>
      <c r="G68" s="45" t="s">
        <v>313</v>
      </c>
      <c r="H68" s="82">
        <v>6</v>
      </c>
      <c r="I68" s="49">
        <v>2.5</v>
      </c>
      <c r="J68" s="49">
        <v>2.5</v>
      </c>
      <c r="K68" s="49" t="s">
        <v>36</v>
      </c>
      <c r="L68" s="54"/>
      <c r="M68" s="54"/>
      <c r="N68" s="54"/>
      <c r="O68" s="54"/>
      <c r="P68" s="80">
        <v>2</v>
      </c>
      <c r="Q68" s="51">
        <f t="shared" si="0"/>
        <v>2.6</v>
      </c>
      <c r="R68" s="52" t="str">
        <f t="shared" si="3"/>
        <v>F</v>
      </c>
      <c r="S68" s="53" t="str">
        <f t="shared" si="1"/>
        <v>Kém</v>
      </c>
      <c r="T68" s="41" t="str">
        <f t="shared" si="4"/>
        <v/>
      </c>
      <c r="U68" s="41" t="s">
        <v>2217</v>
      </c>
      <c r="V68" s="71"/>
      <c r="W68" s="4"/>
      <c r="X68" s="43" t="str">
        <f t="shared" si="2"/>
        <v>Học lại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 x14ac:dyDescent="0.25">
      <c r="B69" s="44">
        <v>61</v>
      </c>
      <c r="C69" s="45" t="s">
        <v>1670</v>
      </c>
      <c r="D69" s="46" t="s">
        <v>1162</v>
      </c>
      <c r="E69" s="47" t="s">
        <v>272</v>
      </c>
      <c r="F69" s="48" t="s">
        <v>1082</v>
      </c>
      <c r="G69" s="45" t="s">
        <v>99</v>
      </c>
      <c r="H69" s="82">
        <v>7</v>
      </c>
      <c r="I69" s="49">
        <v>3</v>
      </c>
      <c r="J69" s="49">
        <v>3</v>
      </c>
      <c r="K69" s="49" t="s">
        <v>36</v>
      </c>
      <c r="L69" s="54"/>
      <c r="M69" s="54"/>
      <c r="N69" s="54"/>
      <c r="O69" s="54"/>
      <c r="P69" s="80">
        <v>2</v>
      </c>
      <c r="Q69" s="51">
        <f t="shared" si="0"/>
        <v>2.8</v>
      </c>
      <c r="R69" s="52" t="str">
        <f t="shared" si="3"/>
        <v>F</v>
      </c>
      <c r="S69" s="53" t="str">
        <f t="shared" si="1"/>
        <v>Kém</v>
      </c>
      <c r="T69" s="41" t="str">
        <f t="shared" si="4"/>
        <v/>
      </c>
      <c r="U69" s="41" t="s">
        <v>2217</v>
      </c>
      <c r="V69" s="71"/>
      <c r="W69" s="4"/>
      <c r="X69" s="43" t="str">
        <f t="shared" si="2"/>
        <v>Học lại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 x14ac:dyDescent="0.25">
      <c r="B70" s="44">
        <v>62</v>
      </c>
      <c r="C70" s="45" t="s">
        <v>1671</v>
      </c>
      <c r="D70" s="46" t="s">
        <v>286</v>
      </c>
      <c r="E70" s="47" t="s">
        <v>985</v>
      </c>
      <c r="F70" s="48" t="s">
        <v>379</v>
      </c>
      <c r="G70" s="45" t="s">
        <v>313</v>
      </c>
      <c r="H70" s="82">
        <v>0</v>
      </c>
      <c r="I70" s="49">
        <v>0</v>
      </c>
      <c r="J70" s="49">
        <v>0</v>
      </c>
      <c r="K70" s="49" t="s">
        <v>36</v>
      </c>
      <c r="L70" s="54"/>
      <c r="M70" s="54"/>
      <c r="N70" s="54"/>
      <c r="O70" s="54"/>
      <c r="P70" s="80">
        <v>0</v>
      </c>
      <c r="Q70" s="51">
        <f t="shared" si="0"/>
        <v>0</v>
      </c>
      <c r="R70" s="52" t="str">
        <f t="shared" si="3"/>
        <v>F</v>
      </c>
      <c r="S70" s="53" t="str">
        <f t="shared" si="1"/>
        <v>Kém</v>
      </c>
      <c r="T70" s="41" t="str">
        <f t="shared" si="4"/>
        <v>Không đủ ĐKDT</v>
      </c>
      <c r="U70" s="41" t="s">
        <v>2217</v>
      </c>
      <c r="V70" s="71"/>
      <c r="W70" s="4"/>
      <c r="X70" s="43" t="str">
        <f t="shared" si="2"/>
        <v>Học lại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18.75" customHeight="1" x14ac:dyDescent="0.25">
      <c r="B71" s="44">
        <v>63</v>
      </c>
      <c r="C71" s="45" t="s">
        <v>1672</v>
      </c>
      <c r="D71" s="46" t="s">
        <v>298</v>
      </c>
      <c r="E71" s="47" t="s">
        <v>1673</v>
      </c>
      <c r="F71" s="48" t="s">
        <v>1674</v>
      </c>
      <c r="G71" s="45" t="s">
        <v>99</v>
      </c>
      <c r="H71" s="82">
        <v>6</v>
      </c>
      <c r="I71" s="49">
        <v>2</v>
      </c>
      <c r="J71" s="49">
        <v>2</v>
      </c>
      <c r="K71" s="49" t="s">
        <v>36</v>
      </c>
      <c r="L71" s="54"/>
      <c r="M71" s="54"/>
      <c r="N71" s="54"/>
      <c r="O71" s="54"/>
      <c r="P71" s="80">
        <v>3</v>
      </c>
      <c r="Q71" s="51">
        <f t="shared" si="0"/>
        <v>3</v>
      </c>
      <c r="R71" s="52" t="str">
        <f t="shared" si="3"/>
        <v>F</v>
      </c>
      <c r="S71" s="53" t="str">
        <f t="shared" si="1"/>
        <v>Kém</v>
      </c>
      <c r="T71" s="41" t="str">
        <f t="shared" si="4"/>
        <v/>
      </c>
      <c r="U71" s="41" t="s">
        <v>2217</v>
      </c>
      <c r="V71" s="71"/>
      <c r="W71" s="4"/>
      <c r="X71" s="43" t="str">
        <f t="shared" si="2"/>
        <v>Học lại</v>
      </c>
      <c r="Y71" s="4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61"/>
    </row>
    <row r="72" spans="1:40" ht="18.75" customHeight="1" x14ac:dyDescent="0.25">
      <c r="B72" s="44">
        <v>64</v>
      </c>
      <c r="C72" s="45" t="s">
        <v>1675</v>
      </c>
      <c r="D72" s="46" t="s">
        <v>78</v>
      </c>
      <c r="E72" s="47" t="s">
        <v>493</v>
      </c>
      <c r="F72" s="48" t="s">
        <v>1229</v>
      </c>
      <c r="G72" s="45" t="s">
        <v>380</v>
      </c>
      <c r="H72" s="82">
        <v>7</v>
      </c>
      <c r="I72" s="49">
        <v>3</v>
      </c>
      <c r="J72" s="49">
        <v>3</v>
      </c>
      <c r="K72" s="49" t="s">
        <v>36</v>
      </c>
      <c r="L72" s="54"/>
      <c r="M72" s="54"/>
      <c r="N72" s="54"/>
      <c r="O72" s="54"/>
      <c r="P72" s="80">
        <v>2</v>
      </c>
      <c r="Q72" s="51">
        <f t="shared" si="0"/>
        <v>2.8</v>
      </c>
      <c r="R72" s="52" t="str">
        <f t="shared" si="3"/>
        <v>F</v>
      </c>
      <c r="S72" s="53" t="str">
        <f t="shared" si="1"/>
        <v>Kém</v>
      </c>
      <c r="T72" s="41" t="str">
        <f t="shared" si="4"/>
        <v/>
      </c>
      <c r="U72" s="41" t="s">
        <v>2217</v>
      </c>
      <c r="V72" s="71"/>
      <c r="W72" s="4"/>
      <c r="X72" s="43" t="str">
        <f t="shared" si="2"/>
        <v>Học lại</v>
      </c>
      <c r="Y72" s="4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61"/>
    </row>
    <row r="73" spans="1:40" ht="7.5" customHeight="1" x14ac:dyDescent="0.25">
      <c r="A73" s="61"/>
      <c r="B73" s="62"/>
      <c r="C73" s="63"/>
      <c r="D73" s="63"/>
      <c r="E73" s="64"/>
      <c r="F73" s="64"/>
      <c r="G73" s="64"/>
      <c r="H73" s="65"/>
      <c r="I73" s="66"/>
      <c r="J73" s="66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4"/>
    </row>
    <row r="74" spans="1:40" ht="16.5" x14ac:dyDescent="0.25">
      <c r="A74" s="61"/>
      <c r="B74" s="125" t="s">
        <v>37</v>
      </c>
      <c r="C74" s="125"/>
      <c r="D74" s="63"/>
      <c r="E74" s="64"/>
      <c r="F74" s="64"/>
      <c r="G74" s="64"/>
      <c r="H74" s="65"/>
      <c r="I74" s="66"/>
      <c r="J74" s="66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4"/>
    </row>
    <row r="75" spans="1:40" ht="16.5" customHeight="1" x14ac:dyDescent="0.25">
      <c r="A75" s="61"/>
      <c r="B75" s="68" t="s">
        <v>38</v>
      </c>
      <c r="C75" s="68"/>
      <c r="D75" s="69">
        <f>+$AA$7</f>
        <v>64</v>
      </c>
      <c r="E75" s="70" t="s">
        <v>39</v>
      </c>
      <c r="F75" s="70"/>
      <c r="G75" s="112" t="s">
        <v>40</v>
      </c>
      <c r="H75" s="112"/>
      <c r="I75" s="112"/>
      <c r="J75" s="112"/>
      <c r="K75" s="112"/>
      <c r="L75" s="112"/>
      <c r="M75" s="112"/>
      <c r="N75" s="112"/>
      <c r="O75" s="112"/>
      <c r="P75" s="71">
        <f>$AA$7 -COUNTIF($T$8:$T$219,"Vắng") -COUNTIF($T$8:$T$219,"Vắng có phép") - COUNTIF($T$8:$T$219,"Đình chỉ thi") - COUNTIF($T$8:$T$219,"Không đủ ĐKDT")</f>
        <v>54</v>
      </c>
      <c r="Q75" s="71"/>
      <c r="R75" s="72"/>
      <c r="S75" s="73"/>
      <c r="T75" s="73" t="s">
        <v>39</v>
      </c>
      <c r="U75" s="73"/>
      <c r="V75" s="73"/>
      <c r="W75" s="4"/>
    </row>
    <row r="76" spans="1:40" ht="16.5" customHeight="1" x14ac:dyDescent="0.25">
      <c r="A76" s="61"/>
      <c r="B76" s="68" t="s">
        <v>41</v>
      </c>
      <c r="C76" s="68"/>
      <c r="D76" s="69">
        <f>+$AL$7</f>
        <v>14</v>
      </c>
      <c r="E76" s="70" t="s">
        <v>39</v>
      </c>
      <c r="F76" s="70"/>
      <c r="G76" s="112" t="s">
        <v>42</v>
      </c>
      <c r="H76" s="112"/>
      <c r="I76" s="112"/>
      <c r="J76" s="112"/>
      <c r="K76" s="112"/>
      <c r="L76" s="112"/>
      <c r="M76" s="112"/>
      <c r="N76" s="112"/>
      <c r="O76" s="112"/>
      <c r="P76" s="74">
        <f>COUNTIF($T$8:$T$95,"Vắng")</f>
        <v>0</v>
      </c>
      <c r="Q76" s="74"/>
      <c r="R76" s="75"/>
      <c r="S76" s="73"/>
      <c r="T76" s="73" t="s">
        <v>39</v>
      </c>
      <c r="U76" s="73"/>
      <c r="V76" s="73"/>
      <c r="W76" s="4"/>
    </row>
    <row r="77" spans="1:40" ht="16.5" customHeight="1" x14ac:dyDescent="0.25">
      <c r="A77" s="61"/>
      <c r="B77" s="68" t="s">
        <v>43</v>
      </c>
      <c r="C77" s="68"/>
      <c r="D77" s="76">
        <f>COUNTIF(X9:X72,"Học lại")</f>
        <v>50</v>
      </c>
      <c r="E77" s="70" t="s">
        <v>39</v>
      </c>
      <c r="F77" s="70"/>
      <c r="G77" s="112" t="s">
        <v>44</v>
      </c>
      <c r="H77" s="112"/>
      <c r="I77" s="112"/>
      <c r="J77" s="112"/>
      <c r="K77" s="112"/>
      <c r="L77" s="112"/>
      <c r="M77" s="112"/>
      <c r="N77" s="112"/>
      <c r="O77" s="112"/>
      <c r="P77" s="71">
        <f>COUNTIF($T$8:$T$95,"Vắng có phép")</f>
        <v>0</v>
      </c>
      <c r="Q77" s="71"/>
      <c r="R77" s="72"/>
      <c r="S77" s="73"/>
      <c r="T77" s="73" t="s">
        <v>39</v>
      </c>
      <c r="U77" s="73"/>
      <c r="V77" s="73"/>
      <c r="W77" s="4"/>
    </row>
    <row r="78" spans="1:40" ht="3" customHeight="1" x14ac:dyDescent="0.25">
      <c r="A78" s="61"/>
      <c r="B78" s="62"/>
      <c r="C78" s="63"/>
      <c r="D78" s="63"/>
      <c r="E78" s="64"/>
      <c r="F78" s="64"/>
      <c r="G78" s="64"/>
      <c r="H78" s="65"/>
      <c r="I78" s="66"/>
      <c r="J78" s="66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4"/>
    </row>
    <row r="79" spans="1:40" x14ac:dyDescent="0.25">
      <c r="B79" s="77" t="s">
        <v>45</v>
      </c>
      <c r="C79" s="77"/>
      <c r="D79" s="78">
        <f>COUNTIF(X9:X72,"Thi lại")</f>
        <v>0</v>
      </c>
      <c r="E79" s="79" t="s">
        <v>39</v>
      </c>
      <c r="F79" s="4"/>
      <c r="G79" s="4"/>
      <c r="H79" s="4"/>
      <c r="I79" s="4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91"/>
      <c r="V79" s="91"/>
      <c r="W79" s="4"/>
    </row>
    <row r="80" spans="1:40" x14ac:dyDescent="0.25">
      <c r="B80" s="77"/>
      <c r="C80" s="77"/>
      <c r="D80" s="78"/>
      <c r="E80" s="79"/>
      <c r="F80" s="4"/>
      <c r="G80" s="4"/>
      <c r="H80" s="4"/>
      <c r="I80" s="4"/>
      <c r="J80" s="113" t="s">
        <v>2223</v>
      </c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91"/>
      <c r="V80" s="91"/>
      <c r="W80" s="4"/>
    </row>
  </sheetData>
  <sheetProtection formatCells="0" formatColumns="0" formatRows="0" insertColumns="0" insertRows="0" insertHyperlinks="0" deleteColumns="0" deleteRows="0" sort="0" autoFilter="0" pivotTables="0"/>
  <autoFilter ref="A7:AN72">
    <filterColumn colId="3" showButton="0"/>
  </autoFilter>
  <mergeCells count="43">
    <mergeCell ref="U6:U8"/>
    <mergeCell ref="B8:G8"/>
    <mergeCell ref="B74:C74"/>
    <mergeCell ref="G75:O75"/>
    <mergeCell ref="R6:R7"/>
    <mergeCell ref="S6:S7"/>
    <mergeCell ref="G76:O76"/>
    <mergeCell ref="M6:N6"/>
    <mergeCell ref="O6:O7"/>
    <mergeCell ref="P6:P7"/>
    <mergeCell ref="Q6:Q8"/>
    <mergeCell ref="G77:O77"/>
    <mergeCell ref="J79:T79"/>
    <mergeCell ref="J80:T80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H1:U1"/>
    <mergeCell ref="H2:U2"/>
    <mergeCell ref="T6:T8"/>
  </mergeCells>
  <conditionalFormatting sqref="H9:P72">
    <cfRule type="cellIs" dxfId="60" priority="9" operator="greaterThan">
      <formula>10</formula>
    </cfRule>
  </conditionalFormatting>
  <conditionalFormatting sqref="P9:P72">
    <cfRule type="cellIs" dxfId="59" priority="5" operator="greaterThan">
      <formula>10</formula>
    </cfRule>
    <cfRule type="cellIs" dxfId="58" priority="6" operator="greaterThan">
      <formula>10</formula>
    </cfRule>
    <cfRule type="cellIs" dxfId="57" priority="7" operator="greaterThan">
      <formula>10</formula>
    </cfRule>
  </conditionalFormatting>
  <conditionalFormatting sqref="H9:K72">
    <cfRule type="cellIs" dxfId="56" priority="4" operator="greaterThan">
      <formula>10</formula>
    </cfRule>
  </conditionalFormatting>
  <conditionalFormatting sqref="C1:C1048576">
    <cfRule type="duplicateValues" dxfId="55" priority="25"/>
  </conditionalFormatting>
  <dataValidations count="1">
    <dataValidation allowBlank="1" showInputMessage="1" showErrorMessage="1" errorTitle="Không xóa dữ liệu" error="Không xóa dữ liệu" prompt="Không xóa dữ liệu" sqref="D77 Y3:AM7 Z2:AM2 Z9 X9:Y72 AN2:AN7"/>
  </dataValidations>
  <pageMargins left="0.17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8"/>
  <sheetViews>
    <sheetView topLeftCell="B1" workbookViewId="0">
      <pane ySplit="2" topLeftCell="A60" activePane="bottomLeft" state="frozen"/>
      <selection activeCell="B1" sqref="A1:XFD1048576"/>
      <selection pane="bottomLeft" activeCell="B79" sqref="A79:XFD110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.75" style="1" customWidth="1"/>
    <col min="5" max="5" width="11" style="1" customWidth="1"/>
    <col min="6" max="6" width="9.375" style="1" hidden="1" customWidth="1"/>
    <col min="7" max="7" width="12.62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1.875" style="1" customWidth="1"/>
    <col min="21" max="21" width="8" style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2221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96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108" t="s">
        <v>46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90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1546</v>
      </c>
      <c r="Q3" s="106"/>
      <c r="R3" s="106"/>
      <c r="S3" s="106"/>
      <c r="T3" s="106"/>
      <c r="U3" s="106"/>
      <c r="V3" s="95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4" t="s">
        <v>11</v>
      </c>
      <c r="C4" s="114"/>
      <c r="D4" s="10">
        <v>3</v>
      </c>
      <c r="G4" s="115" t="s">
        <v>2211</v>
      </c>
      <c r="H4" s="115"/>
      <c r="I4" s="115"/>
      <c r="J4" s="115"/>
      <c r="K4" s="115"/>
      <c r="L4" s="115"/>
      <c r="M4" s="115"/>
      <c r="N4" s="115"/>
      <c r="O4" s="115"/>
      <c r="P4" s="115" t="s">
        <v>290</v>
      </c>
      <c r="Q4" s="115"/>
      <c r="R4" s="115"/>
      <c r="S4" s="115"/>
      <c r="T4" s="115"/>
      <c r="U4" s="115"/>
      <c r="V4" s="94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09" t="s">
        <v>12</v>
      </c>
      <c r="C6" s="116" t="s">
        <v>13</v>
      </c>
      <c r="D6" s="118" t="s">
        <v>14</v>
      </c>
      <c r="E6" s="119"/>
      <c r="F6" s="109" t="s">
        <v>15</v>
      </c>
      <c r="G6" s="109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2" t="s">
        <v>21</v>
      </c>
      <c r="N6" s="123"/>
      <c r="O6" s="103" t="s">
        <v>22</v>
      </c>
      <c r="P6" s="103" t="s">
        <v>23</v>
      </c>
      <c r="Q6" s="109" t="s">
        <v>24</v>
      </c>
      <c r="R6" s="103" t="s">
        <v>25</v>
      </c>
      <c r="S6" s="109" t="s">
        <v>26</v>
      </c>
      <c r="T6" s="109" t="s">
        <v>27</v>
      </c>
      <c r="U6" s="109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7"/>
      <c r="D7" s="120"/>
      <c r="E7" s="121"/>
      <c r="F7" s="111"/>
      <c r="G7" s="111"/>
      <c r="H7" s="102"/>
      <c r="I7" s="102"/>
      <c r="J7" s="102"/>
      <c r="K7" s="102"/>
      <c r="L7" s="103"/>
      <c r="M7" s="92" t="s">
        <v>33</v>
      </c>
      <c r="N7" s="92" t="s">
        <v>34</v>
      </c>
      <c r="O7" s="103"/>
      <c r="P7" s="103"/>
      <c r="Q7" s="110"/>
      <c r="R7" s="103"/>
      <c r="S7" s="111"/>
      <c r="T7" s="110"/>
      <c r="U7" s="110"/>
      <c r="V7" s="88"/>
      <c r="X7" s="17"/>
      <c r="Y7" s="18" t="str">
        <f>+D3</f>
        <v>Cấu trúc dữ liệu và giải thuật</v>
      </c>
      <c r="Z7" s="19" t="str">
        <f>+P3</f>
        <v>Nhóm: D15-140_09</v>
      </c>
      <c r="AA7" s="20">
        <f>+$AJ$7+$AL$7+$AH$7</f>
        <v>62</v>
      </c>
      <c r="AB7" s="7">
        <f>COUNTIF($S$8:$S$89,"Khiển trách")</f>
        <v>0</v>
      </c>
      <c r="AC7" s="7">
        <f>COUNTIF($S$8:$S$89,"Cảnh cáo")</f>
        <v>0</v>
      </c>
      <c r="AD7" s="7">
        <f>COUNTIF($S$8:$S$89,"Đình chỉ thi")</f>
        <v>0</v>
      </c>
      <c r="AE7" s="21">
        <f>+($AB$7+$AC$7+$AD$7)/$AA$7*100%</f>
        <v>0</v>
      </c>
      <c r="AF7" s="7">
        <f>SUM(COUNTIF($S$8:$S$87,"Vắng"),COUNTIF($S$8:$S$87,"Vắng có phép"))</f>
        <v>0</v>
      </c>
      <c r="AG7" s="22">
        <f>+$AF$7/$AA$7</f>
        <v>0</v>
      </c>
      <c r="AH7" s="23">
        <f>COUNTIF($X$8:$X$87,"Thi lại")</f>
        <v>0</v>
      </c>
      <c r="AI7" s="22">
        <f>+$AH$7/$AA$7</f>
        <v>0</v>
      </c>
      <c r="AJ7" s="23">
        <f>COUNTIF($X$8:$X$88,"Học lại")</f>
        <v>41</v>
      </c>
      <c r="AK7" s="22">
        <f>+$AJ$7/$AA$7</f>
        <v>0.66129032258064513</v>
      </c>
      <c r="AL7" s="7">
        <f>COUNTIF($X$9:$X$88,"Đạt")</f>
        <v>21</v>
      </c>
      <c r="AM7" s="21">
        <f>+$AL$7/$AA$7</f>
        <v>0.33870967741935482</v>
      </c>
      <c r="AN7" s="24"/>
    </row>
    <row r="8" spans="2:40" ht="14.25" customHeight="1" x14ac:dyDescent="0.25">
      <c r="B8" s="122" t="s">
        <v>35</v>
      </c>
      <c r="C8" s="124"/>
      <c r="D8" s="124"/>
      <c r="E8" s="124"/>
      <c r="F8" s="124"/>
      <c r="G8" s="123"/>
      <c r="H8" s="25">
        <v>10</v>
      </c>
      <c r="I8" s="25">
        <v>20</v>
      </c>
      <c r="J8" s="83">
        <v>10</v>
      </c>
      <c r="K8" s="25"/>
      <c r="L8" s="26"/>
      <c r="M8" s="27"/>
      <c r="N8" s="27"/>
      <c r="O8" s="27"/>
      <c r="P8" s="28">
        <f>100-(H8+I8+J8+K8)</f>
        <v>60</v>
      </c>
      <c r="Q8" s="111"/>
      <c r="R8" s="29"/>
      <c r="S8" s="29"/>
      <c r="T8" s="111"/>
      <c r="U8" s="111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1413</v>
      </c>
      <c r="D9" s="33" t="s">
        <v>1414</v>
      </c>
      <c r="E9" s="34" t="s">
        <v>680</v>
      </c>
      <c r="F9" s="35" t="s">
        <v>1065</v>
      </c>
      <c r="G9" s="32" t="s">
        <v>81</v>
      </c>
      <c r="H9" s="81">
        <v>5</v>
      </c>
      <c r="I9" s="36">
        <v>2</v>
      </c>
      <c r="J9" s="36">
        <v>2</v>
      </c>
      <c r="K9" s="36" t="s">
        <v>36</v>
      </c>
      <c r="L9" s="37"/>
      <c r="M9" s="37"/>
      <c r="N9" s="37"/>
      <c r="O9" s="37"/>
      <c r="P9" s="38">
        <v>0</v>
      </c>
      <c r="Q9" s="39">
        <f t="shared" ref="Q9:Q69" si="0">ROUND(SUMPRODUCT(H9:P9,$H$8:$P$8)/100,1)</f>
        <v>1.1000000000000001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F</v>
      </c>
      <c r="S9" s="40" t="str">
        <f t="shared" ref="S9:S70" si="1">IF($Q9&lt;4,"Kém",IF(AND($Q9&gt;=4,$Q9&lt;=5.4),"Trung bình yếu",IF(AND($Q9&gt;=5.5,$Q9&lt;=6.9),"Trung bình",IF(AND($Q9&gt;=7,$Q9&lt;=8.4),"Khá",IF(AND($Q9&gt;=8.5,$Q9&lt;=10),"Giỏi","")))))</f>
        <v>Kém</v>
      </c>
      <c r="T9" s="41" t="str">
        <f>+IF(OR($H9=0,$I9=0,$J9=0,$K9=0),"Không đủ ĐKDT",IF(AND(P9=0,Q9&gt;=4),"Không đạt",""))</f>
        <v/>
      </c>
      <c r="U9" s="97" t="s">
        <v>2217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Học lại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1415</v>
      </c>
      <c r="D10" s="46" t="s">
        <v>1416</v>
      </c>
      <c r="E10" s="47" t="s">
        <v>680</v>
      </c>
      <c r="F10" s="48" t="s">
        <v>1417</v>
      </c>
      <c r="G10" s="45" t="s">
        <v>996</v>
      </c>
      <c r="H10" s="82">
        <v>7</v>
      </c>
      <c r="I10" s="49">
        <v>3</v>
      </c>
      <c r="J10" s="49">
        <v>3</v>
      </c>
      <c r="K10" s="49" t="s">
        <v>36</v>
      </c>
      <c r="L10" s="50"/>
      <c r="M10" s="50"/>
      <c r="N10" s="50"/>
      <c r="O10" s="50"/>
      <c r="P10" s="80">
        <v>4.5</v>
      </c>
      <c r="Q10" s="51">
        <f t="shared" si="0"/>
        <v>4.3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D</v>
      </c>
      <c r="S10" s="53" t="str">
        <f t="shared" si="1"/>
        <v>Trung bình yếu</v>
      </c>
      <c r="T10" s="41" t="str">
        <f>+IF(OR($H10=0,$I10=0,$J10=0,$K10=0),"Không đủ ĐKDT",IF(AND(P10=0,Q10&gt;=4),"Không đạt",""))</f>
        <v/>
      </c>
      <c r="U10" s="41" t="s">
        <v>2217</v>
      </c>
      <c r="V10" s="71"/>
      <c r="W10" s="4"/>
      <c r="X10" s="43" t="str">
        <f t="shared" ref="X10:X69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1418</v>
      </c>
      <c r="D11" s="46" t="s">
        <v>717</v>
      </c>
      <c r="E11" s="47" t="s">
        <v>680</v>
      </c>
      <c r="F11" s="48" t="s">
        <v>379</v>
      </c>
      <c r="G11" s="45" t="s">
        <v>99</v>
      </c>
      <c r="H11" s="82">
        <v>5</v>
      </c>
      <c r="I11" s="49">
        <v>2.5</v>
      </c>
      <c r="J11" s="49">
        <v>2.5</v>
      </c>
      <c r="K11" s="49" t="s">
        <v>36</v>
      </c>
      <c r="L11" s="54"/>
      <c r="M11" s="54"/>
      <c r="N11" s="54"/>
      <c r="O11" s="54"/>
      <c r="P11" s="80">
        <v>0</v>
      </c>
      <c r="Q11" s="51">
        <f t="shared" si="0"/>
        <v>1.3</v>
      </c>
      <c r="R11" s="52" t="str">
        <f t="shared" ref="R11:R70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F</v>
      </c>
      <c r="S11" s="53" t="str">
        <f t="shared" si="1"/>
        <v>Kém</v>
      </c>
      <c r="T11" s="41" t="str">
        <f t="shared" ref="T11:T69" si="4">+IF(OR($H11=0,$I11=0,$J11=0,$K11=0),"Không đủ ĐKDT",IF(AND(P11=0,Q11&gt;=4),"Không đạt",""))</f>
        <v/>
      </c>
      <c r="U11" s="41" t="s">
        <v>2217</v>
      </c>
      <c r="V11" s="71"/>
      <c r="W11" s="4"/>
      <c r="X11" s="43" t="str">
        <f t="shared" si="2"/>
        <v>Học lại</v>
      </c>
      <c r="Y11" s="43"/>
      <c r="Z11" s="55"/>
      <c r="AA11" s="55"/>
      <c r="AB11" s="93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1419</v>
      </c>
      <c r="D12" s="46" t="s">
        <v>150</v>
      </c>
      <c r="E12" s="47" t="s">
        <v>1420</v>
      </c>
      <c r="F12" s="48" t="s">
        <v>1284</v>
      </c>
      <c r="G12" s="45" t="s">
        <v>344</v>
      </c>
      <c r="H12" s="82">
        <v>5</v>
      </c>
      <c r="I12" s="49">
        <v>2.5</v>
      </c>
      <c r="J12" s="49">
        <v>2.5</v>
      </c>
      <c r="K12" s="49" t="s">
        <v>36</v>
      </c>
      <c r="L12" s="54"/>
      <c r="M12" s="54"/>
      <c r="N12" s="54"/>
      <c r="O12" s="54"/>
      <c r="P12" s="80">
        <v>0</v>
      </c>
      <c r="Q12" s="51">
        <f t="shared" si="0"/>
        <v>1.3</v>
      </c>
      <c r="R12" s="52" t="str">
        <f t="shared" si="3"/>
        <v>F</v>
      </c>
      <c r="S12" s="53" t="str">
        <f t="shared" si="1"/>
        <v>Kém</v>
      </c>
      <c r="T12" s="41" t="str">
        <f t="shared" si="4"/>
        <v/>
      </c>
      <c r="U12" s="41" t="s">
        <v>2217</v>
      </c>
      <c r="V12" s="71"/>
      <c r="W12" s="4"/>
      <c r="X12" s="43" t="str">
        <f t="shared" si="2"/>
        <v>Học lại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1421</v>
      </c>
      <c r="D13" s="46" t="s">
        <v>1422</v>
      </c>
      <c r="E13" s="47" t="s">
        <v>306</v>
      </c>
      <c r="F13" s="48" t="s">
        <v>1280</v>
      </c>
      <c r="G13" s="45" t="s">
        <v>313</v>
      </c>
      <c r="H13" s="82">
        <v>8</v>
      </c>
      <c r="I13" s="49">
        <v>8</v>
      </c>
      <c r="J13" s="49">
        <v>8</v>
      </c>
      <c r="K13" s="49" t="s">
        <v>36</v>
      </c>
      <c r="L13" s="54"/>
      <c r="M13" s="54"/>
      <c r="N13" s="54"/>
      <c r="O13" s="54"/>
      <c r="P13" s="80">
        <v>8</v>
      </c>
      <c r="Q13" s="51">
        <f t="shared" si="0"/>
        <v>8</v>
      </c>
      <c r="R13" s="52" t="str">
        <f t="shared" si="3"/>
        <v>B+</v>
      </c>
      <c r="S13" s="53" t="str">
        <f t="shared" si="1"/>
        <v>Khá</v>
      </c>
      <c r="T13" s="41" t="str">
        <f t="shared" si="4"/>
        <v/>
      </c>
      <c r="U13" s="41" t="s">
        <v>2217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1423</v>
      </c>
      <c r="D14" s="46" t="s">
        <v>592</v>
      </c>
      <c r="E14" s="47" t="s">
        <v>70</v>
      </c>
      <c r="F14" s="48" t="s">
        <v>1424</v>
      </c>
      <c r="G14" s="45" t="s">
        <v>90</v>
      </c>
      <c r="H14" s="82">
        <v>7</v>
      </c>
      <c r="I14" s="49">
        <v>5</v>
      </c>
      <c r="J14" s="49">
        <v>5</v>
      </c>
      <c r="K14" s="49" t="s">
        <v>36</v>
      </c>
      <c r="L14" s="54"/>
      <c r="M14" s="54"/>
      <c r="N14" s="54"/>
      <c r="O14" s="54"/>
      <c r="P14" s="80">
        <v>5</v>
      </c>
      <c r="Q14" s="51">
        <f t="shared" si="0"/>
        <v>5.2</v>
      </c>
      <c r="R14" s="52" t="str">
        <f t="shared" si="3"/>
        <v>D+</v>
      </c>
      <c r="S14" s="53" t="str">
        <f t="shared" si="1"/>
        <v>Trung bình yếu</v>
      </c>
      <c r="T14" s="41" t="str">
        <f t="shared" si="4"/>
        <v/>
      </c>
      <c r="U14" s="41" t="s">
        <v>2217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1425</v>
      </c>
      <c r="D15" s="46" t="s">
        <v>1130</v>
      </c>
      <c r="E15" s="47" t="s">
        <v>1426</v>
      </c>
      <c r="F15" s="48" t="s">
        <v>267</v>
      </c>
      <c r="G15" s="45" t="s">
        <v>380</v>
      </c>
      <c r="H15" s="82">
        <v>7</v>
      </c>
      <c r="I15" s="49">
        <v>3.5</v>
      </c>
      <c r="J15" s="49">
        <v>3.5</v>
      </c>
      <c r="K15" s="49" t="s">
        <v>36</v>
      </c>
      <c r="L15" s="54"/>
      <c r="M15" s="54"/>
      <c r="N15" s="54"/>
      <c r="O15" s="54"/>
      <c r="P15" s="80">
        <v>2</v>
      </c>
      <c r="Q15" s="51">
        <f t="shared" si="0"/>
        <v>3</v>
      </c>
      <c r="R15" s="52" t="str">
        <f t="shared" si="3"/>
        <v>F</v>
      </c>
      <c r="S15" s="53" t="str">
        <f t="shared" si="1"/>
        <v>Kém</v>
      </c>
      <c r="T15" s="41" t="str">
        <f t="shared" si="4"/>
        <v/>
      </c>
      <c r="U15" s="41" t="s">
        <v>2217</v>
      </c>
      <c r="V15" s="71"/>
      <c r="W15" s="4"/>
      <c r="X15" s="43" t="str">
        <f t="shared" si="2"/>
        <v>Học lại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1427</v>
      </c>
      <c r="D16" s="46" t="s">
        <v>1428</v>
      </c>
      <c r="E16" s="47" t="s">
        <v>328</v>
      </c>
      <c r="F16" s="48" t="s">
        <v>1429</v>
      </c>
      <c r="G16" s="45" t="s">
        <v>1430</v>
      </c>
      <c r="H16" s="82">
        <v>6</v>
      </c>
      <c r="I16" s="49">
        <v>2</v>
      </c>
      <c r="J16" s="49">
        <v>2</v>
      </c>
      <c r="K16" s="49" t="s">
        <v>36</v>
      </c>
      <c r="L16" s="54"/>
      <c r="M16" s="54"/>
      <c r="N16" s="54"/>
      <c r="O16" s="54"/>
      <c r="P16" s="80">
        <v>0</v>
      </c>
      <c r="Q16" s="51">
        <f t="shared" si="0"/>
        <v>1.2</v>
      </c>
      <c r="R16" s="52" t="str">
        <f t="shared" si="3"/>
        <v>F</v>
      </c>
      <c r="S16" s="53" t="str">
        <f t="shared" si="1"/>
        <v>Kém</v>
      </c>
      <c r="T16" s="41" t="str">
        <f t="shared" si="4"/>
        <v/>
      </c>
      <c r="U16" s="41" t="s">
        <v>2217</v>
      </c>
      <c r="V16" s="71"/>
      <c r="W16" s="4"/>
      <c r="X16" s="43" t="str">
        <f t="shared" si="2"/>
        <v>Học lại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1431</v>
      </c>
      <c r="D17" s="46" t="s">
        <v>1432</v>
      </c>
      <c r="E17" s="47" t="s">
        <v>84</v>
      </c>
      <c r="F17" s="48" t="s">
        <v>1433</v>
      </c>
      <c r="G17" s="45" t="s">
        <v>313</v>
      </c>
      <c r="H17" s="82">
        <v>6</v>
      </c>
      <c r="I17" s="49">
        <v>2.5</v>
      </c>
      <c r="J17" s="49">
        <v>2.5</v>
      </c>
      <c r="K17" s="49" t="s">
        <v>36</v>
      </c>
      <c r="L17" s="54"/>
      <c r="M17" s="54"/>
      <c r="N17" s="54"/>
      <c r="O17" s="54"/>
      <c r="P17" s="80">
        <v>1</v>
      </c>
      <c r="Q17" s="51">
        <f t="shared" si="0"/>
        <v>2</v>
      </c>
      <c r="R17" s="52" t="str">
        <f t="shared" si="3"/>
        <v>F</v>
      </c>
      <c r="S17" s="53" t="str">
        <f t="shared" si="1"/>
        <v>Kém</v>
      </c>
      <c r="T17" s="41" t="str">
        <f t="shared" si="4"/>
        <v/>
      </c>
      <c r="U17" s="41" t="s">
        <v>2217</v>
      </c>
      <c r="V17" s="71"/>
      <c r="W17" s="4"/>
      <c r="X17" s="43" t="str">
        <f t="shared" si="2"/>
        <v>Học lại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1434</v>
      </c>
      <c r="D18" s="46" t="s">
        <v>118</v>
      </c>
      <c r="E18" s="47" t="s">
        <v>1435</v>
      </c>
      <c r="F18" s="48" t="s">
        <v>1436</v>
      </c>
      <c r="G18" s="45" t="s">
        <v>99</v>
      </c>
      <c r="H18" s="82">
        <v>6</v>
      </c>
      <c r="I18" s="49">
        <v>3</v>
      </c>
      <c r="J18" s="49">
        <v>3</v>
      </c>
      <c r="K18" s="49" t="s">
        <v>36</v>
      </c>
      <c r="L18" s="54"/>
      <c r="M18" s="54"/>
      <c r="N18" s="54"/>
      <c r="O18" s="54"/>
      <c r="P18" s="80">
        <v>2</v>
      </c>
      <c r="Q18" s="51">
        <f t="shared" si="0"/>
        <v>2.7</v>
      </c>
      <c r="R18" s="52" t="str">
        <f t="shared" si="3"/>
        <v>F</v>
      </c>
      <c r="S18" s="53" t="str">
        <f t="shared" si="1"/>
        <v>Kém</v>
      </c>
      <c r="T18" s="41" t="str">
        <f t="shared" si="4"/>
        <v/>
      </c>
      <c r="U18" s="41" t="s">
        <v>2217</v>
      </c>
      <c r="V18" s="71"/>
      <c r="W18" s="4"/>
      <c r="X18" s="43" t="str">
        <f t="shared" si="2"/>
        <v>Học lại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1437</v>
      </c>
      <c r="D19" s="46" t="s">
        <v>292</v>
      </c>
      <c r="E19" s="47" t="s">
        <v>1438</v>
      </c>
      <c r="F19" s="48" t="s">
        <v>1439</v>
      </c>
      <c r="G19" s="45" t="s">
        <v>380</v>
      </c>
      <c r="H19" s="82">
        <v>7</v>
      </c>
      <c r="I19" s="49">
        <v>3</v>
      </c>
      <c r="J19" s="49">
        <v>3</v>
      </c>
      <c r="K19" s="49" t="s">
        <v>36</v>
      </c>
      <c r="L19" s="54"/>
      <c r="M19" s="54"/>
      <c r="N19" s="54"/>
      <c r="O19" s="54"/>
      <c r="P19" s="80">
        <v>1</v>
      </c>
      <c r="Q19" s="51">
        <f t="shared" si="0"/>
        <v>2.2000000000000002</v>
      </c>
      <c r="R19" s="52" t="str">
        <f t="shared" si="3"/>
        <v>F</v>
      </c>
      <c r="S19" s="53" t="str">
        <f t="shared" si="1"/>
        <v>Kém</v>
      </c>
      <c r="T19" s="41" t="str">
        <f t="shared" si="4"/>
        <v/>
      </c>
      <c r="U19" s="41" t="s">
        <v>2217</v>
      </c>
      <c r="V19" s="71"/>
      <c r="W19" s="4"/>
      <c r="X19" s="43" t="str">
        <f t="shared" si="2"/>
        <v>Học lại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1440</v>
      </c>
      <c r="D20" s="46" t="s">
        <v>1441</v>
      </c>
      <c r="E20" s="47" t="s">
        <v>97</v>
      </c>
      <c r="F20" s="48" t="s">
        <v>911</v>
      </c>
      <c r="G20" s="45" t="s">
        <v>380</v>
      </c>
      <c r="H20" s="82">
        <v>0</v>
      </c>
      <c r="I20" s="49">
        <v>0</v>
      </c>
      <c r="J20" s="49">
        <v>0</v>
      </c>
      <c r="K20" s="49" t="s">
        <v>36</v>
      </c>
      <c r="L20" s="54"/>
      <c r="M20" s="54"/>
      <c r="N20" s="54"/>
      <c r="O20" s="54"/>
      <c r="P20" s="80">
        <v>0</v>
      </c>
      <c r="Q20" s="51">
        <f t="shared" si="0"/>
        <v>0</v>
      </c>
      <c r="R20" s="52" t="str">
        <f t="shared" si="3"/>
        <v>F</v>
      </c>
      <c r="S20" s="53" t="str">
        <f t="shared" si="1"/>
        <v>Kém</v>
      </c>
      <c r="T20" s="41" t="str">
        <f t="shared" si="4"/>
        <v>Không đủ ĐKDT</v>
      </c>
      <c r="U20" s="41" t="s">
        <v>2217</v>
      </c>
      <c r="V20" s="71"/>
      <c r="W20" s="4"/>
      <c r="X20" s="43" t="str">
        <f t="shared" si="2"/>
        <v>Học lại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1442</v>
      </c>
      <c r="D21" s="46" t="s">
        <v>1443</v>
      </c>
      <c r="E21" s="47" t="s">
        <v>343</v>
      </c>
      <c r="F21" s="48" t="s">
        <v>1444</v>
      </c>
      <c r="G21" s="45" t="s">
        <v>58</v>
      </c>
      <c r="H21" s="82">
        <v>7</v>
      </c>
      <c r="I21" s="49">
        <v>4</v>
      </c>
      <c r="J21" s="49">
        <v>4</v>
      </c>
      <c r="K21" s="49" t="s">
        <v>36</v>
      </c>
      <c r="L21" s="54"/>
      <c r="M21" s="54"/>
      <c r="N21" s="54"/>
      <c r="O21" s="54"/>
      <c r="P21" s="80">
        <v>4.5</v>
      </c>
      <c r="Q21" s="51">
        <f t="shared" si="0"/>
        <v>4.5999999999999996</v>
      </c>
      <c r="R21" s="52" t="str">
        <f t="shared" si="3"/>
        <v>D</v>
      </c>
      <c r="S21" s="53" t="str">
        <f t="shared" si="1"/>
        <v>Trung bình yếu</v>
      </c>
      <c r="T21" s="41" t="str">
        <f t="shared" si="4"/>
        <v/>
      </c>
      <c r="U21" s="41" t="s">
        <v>2217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1445</v>
      </c>
      <c r="D22" s="46" t="s">
        <v>1446</v>
      </c>
      <c r="E22" s="47" t="s">
        <v>105</v>
      </c>
      <c r="F22" s="48" t="s">
        <v>570</v>
      </c>
      <c r="G22" s="45" t="s">
        <v>99</v>
      </c>
      <c r="H22" s="82">
        <v>4</v>
      </c>
      <c r="I22" s="49">
        <v>2</v>
      </c>
      <c r="J22" s="49">
        <v>2</v>
      </c>
      <c r="K22" s="49" t="s">
        <v>36</v>
      </c>
      <c r="L22" s="54"/>
      <c r="M22" s="54"/>
      <c r="N22" s="54"/>
      <c r="O22" s="54"/>
      <c r="P22" s="80">
        <v>0</v>
      </c>
      <c r="Q22" s="51">
        <f t="shared" si="0"/>
        <v>1</v>
      </c>
      <c r="R22" s="52" t="str">
        <f t="shared" si="3"/>
        <v>F</v>
      </c>
      <c r="S22" s="53" t="str">
        <f t="shared" si="1"/>
        <v>Kém</v>
      </c>
      <c r="T22" s="41" t="str">
        <f t="shared" si="4"/>
        <v/>
      </c>
      <c r="U22" s="41" t="s">
        <v>2217</v>
      </c>
      <c r="V22" s="71"/>
      <c r="W22" s="4"/>
      <c r="X22" s="43" t="str">
        <f t="shared" si="2"/>
        <v>Học lại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1447</v>
      </c>
      <c r="D23" s="46" t="s">
        <v>1448</v>
      </c>
      <c r="E23" s="47" t="s">
        <v>105</v>
      </c>
      <c r="F23" s="48" t="s">
        <v>1449</v>
      </c>
      <c r="G23" s="45" t="s">
        <v>380</v>
      </c>
      <c r="H23" s="82">
        <v>6</v>
      </c>
      <c r="I23" s="49">
        <v>2</v>
      </c>
      <c r="J23" s="49">
        <v>2</v>
      </c>
      <c r="K23" s="49" t="s">
        <v>36</v>
      </c>
      <c r="L23" s="54"/>
      <c r="M23" s="54"/>
      <c r="N23" s="54"/>
      <c r="O23" s="54"/>
      <c r="P23" s="80">
        <v>4.5</v>
      </c>
      <c r="Q23" s="51">
        <f t="shared" si="0"/>
        <v>3.9</v>
      </c>
      <c r="R23" s="52" t="str">
        <f t="shared" si="3"/>
        <v>F</v>
      </c>
      <c r="S23" s="53" t="str">
        <f t="shared" si="1"/>
        <v>Kém</v>
      </c>
      <c r="T23" s="41" t="str">
        <f t="shared" si="4"/>
        <v/>
      </c>
      <c r="U23" s="41" t="s">
        <v>2217</v>
      </c>
      <c r="V23" s="71"/>
      <c r="W23" s="4"/>
      <c r="X23" s="43" t="str">
        <f t="shared" si="2"/>
        <v>Học lại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1450</v>
      </c>
      <c r="D24" s="46" t="s">
        <v>69</v>
      </c>
      <c r="E24" s="47" t="s">
        <v>122</v>
      </c>
      <c r="F24" s="48" t="s">
        <v>1451</v>
      </c>
      <c r="G24" s="45" t="s">
        <v>1452</v>
      </c>
      <c r="H24" s="82">
        <v>6</v>
      </c>
      <c r="I24" s="49">
        <v>4</v>
      </c>
      <c r="J24" s="49">
        <v>4</v>
      </c>
      <c r="K24" s="49" t="s">
        <v>36</v>
      </c>
      <c r="L24" s="54"/>
      <c r="M24" s="54"/>
      <c r="N24" s="54"/>
      <c r="O24" s="54"/>
      <c r="P24" s="80">
        <v>4.5</v>
      </c>
      <c r="Q24" s="51">
        <f t="shared" si="0"/>
        <v>4.5</v>
      </c>
      <c r="R24" s="52" t="str">
        <f t="shared" si="3"/>
        <v>D</v>
      </c>
      <c r="S24" s="53" t="str">
        <f t="shared" si="1"/>
        <v>Trung bình yếu</v>
      </c>
      <c r="T24" s="41" t="str">
        <f t="shared" si="4"/>
        <v/>
      </c>
      <c r="U24" s="41" t="s">
        <v>2217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1453</v>
      </c>
      <c r="D25" s="46" t="s">
        <v>1454</v>
      </c>
      <c r="E25" s="47" t="s">
        <v>122</v>
      </c>
      <c r="F25" s="48" t="s">
        <v>1455</v>
      </c>
      <c r="G25" s="45" t="s">
        <v>99</v>
      </c>
      <c r="H25" s="82">
        <v>7</v>
      </c>
      <c r="I25" s="49">
        <v>3</v>
      </c>
      <c r="J25" s="49">
        <v>3</v>
      </c>
      <c r="K25" s="49" t="s">
        <v>36</v>
      </c>
      <c r="L25" s="54"/>
      <c r="M25" s="54"/>
      <c r="N25" s="54"/>
      <c r="O25" s="54"/>
      <c r="P25" s="80">
        <v>1</v>
      </c>
      <c r="Q25" s="51">
        <f t="shared" si="0"/>
        <v>2.2000000000000002</v>
      </c>
      <c r="R25" s="52" t="str">
        <f t="shared" si="3"/>
        <v>F</v>
      </c>
      <c r="S25" s="53" t="str">
        <f t="shared" si="1"/>
        <v>Kém</v>
      </c>
      <c r="T25" s="41" t="str">
        <f t="shared" si="4"/>
        <v/>
      </c>
      <c r="U25" s="41" t="s">
        <v>2217</v>
      </c>
      <c r="V25" s="71"/>
      <c r="W25" s="4"/>
      <c r="X25" s="43" t="str">
        <f t="shared" si="2"/>
        <v>Học lại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1456</v>
      </c>
      <c r="D26" s="46" t="s">
        <v>1457</v>
      </c>
      <c r="E26" s="47" t="s">
        <v>122</v>
      </c>
      <c r="F26" s="48" t="s">
        <v>383</v>
      </c>
      <c r="G26" s="45" t="s">
        <v>72</v>
      </c>
      <c r="H26" s="82">
        <v>5</v>
      </c>
      <c r="I26" s="49">
        <v>2</v>
      </c>
      <c r="J26" s="49">
        <v>2</v>
      </c>
      <c r="K26" s="49" t="s">
        <v>36</v>
      </c>
      <c r="L26" s="54"/>
      <c r="M26" s="54"/>
      <c r="N26" s="54"/>
      <c r="O26" s="54"/>
      <c r="P26" s="80">
        <v>0</v>
      </c>
      <c r="Q26" s="51">
        <f t="shared" si="0"/>
        <v>1.1000000000000001</v>
      </c>
      <c r="R26" s="52" t="str">
        <f t="shared" si="3"/>
        <v>F</v>
      </c>
      <c r="S26" s="53" t="str">
        <f t="shared" si="1"/>
        <v>Kém</v>
      </c>
      <c r="T26" s="41" t="str">
        <f t="shared" si="4"/>
        <v/>
      </c>
      <c r="U26" s="41" t="s">
        <v>2217</v>
      </c>
      <c r="V26" s="71"/>
      <c r="W26" s="4"/>
      <c r="X26" s="43" t="str">
        <f t="shared" si="2"/>
        <v>Học lại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1458</v>
      </c>
      <c r="D27" s="46" t="s">
        <v>60</v>
      </c>
      <c r="E27" s="47" t="s">
        <v>1459</v>
      </c>
      <c r="F27" s="48" t="s">
        <v>1163</v>
      </c>
      <c r="G27" s="45" t="s">
        <v>99</v>
      </c>
      <c r="H27" s="82">
        <v>6</v>
      </c>
      <c r="I27" s="49">
        <v>3</v>
      </c>
      <c r="J27" s="49">
        <v>3</v>
      </c>
      <c r="K27" s="49" t="s">
        <v>36</v>
      </c>
      <c r="L27" s="54"/>
      <c r="M27" s="54"/>
      <c r="N27" s="54"/>
      <c r="O27" s="54"/>
      <c r="P27" s="80">
        <v>6</v>
      </c>
      <c r="Q27" s="51">
        <f t="shared" si="0"/>
        <v>5.0999999999999996</v>
      </c>
      <c r="R27" s="52" t="str">
        <f t="shared" si="3"/>
        <v>D+</v>
      </c>
      <c r="S27" s="53" t="str">
        <f t="shared" si="1"/>
        <v>Trung bình yếu</v>
      </c>
      <c r="T27" s="41" t="str">
        <f t="shared" si="4"/>
        <v/>
      </c>
      <c r="U27" s="41" t="s">
        <v>2217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1460</v>
      </c>
      <c r="D28" s="46" t="s">
        <v>364</v>
      </c>
      <c r="E28" s="47" t="s">
        <v>553</v>
      </c>
      <c r="F28" s="48" t="s">
        <v>1011</v>
      </c>
      <c r="G28" s="45" t="s">
        <v>99</v>
      </c>
      <c r="H28" s="82">
        <v>7</v>
      </c>
      <c r="I28" s="49">
        <v>2.5</v>
      </c>
      <c r="J28" s="49">
        <v>2.5</v>
      </c>
      <c r="K28" s="49" t="s">
        <v>36</v>
      </c>
      <c r="L28" s="54"/>
      <c r="M28" s="54"/>
      <c r="N28" s="54"/>
      <c r="O28" s="54"/>
      <c r="P28" s="80">
        <v>1</v>
      </c>
      <c r="Q28" s="51">
        <f t="shared" si="0"/>
        <v>2.1</v>
      </c>
      <c r="R28" s="52" t="str">
        <f t="shared" si="3"/>
        <v>F</v>
      </c>
      <c r="S28" s="53" t="str">
        <f t="shared" si="1"/>
        <v>Kém</v>
      </c>
      <c r="T28" s="41" t="str">
        <f t="shared" si="4"/>
        <v/>
      </c>
      <c r="U28" s="41" t="s">
        <v>2217</v>
      </c>
      <c r="V28" s="71"/>
      <c r="W28" s="4"/>
      <c r="X28" s="43" t="str">
        <f t="shared" si="2"/>
        <v>Học lại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1461</v>
      </c>
      <c r="D29" s="46" t="s">
        <v>368</v>
      </c>
      <c r="E29" s="47" t="s">
        <v>553</v>
      </c>
      <c r="F29" s="48" t="s">
        <v>718</v>
      </c>
      <c r="G29" s="45" t="s">
        <v>380</v>
      </c>
      <c r="H29" s="82">
        <v>6</v>
      </c>
      <c r="I29" s="49">
        <v>2</v>
      </c>
      <c r="J29" s="49">
        <v>2</v>
      </c>
      <c r="K29" s="49" t="s">
        <v>36</v>
      </c>
      <c r="L29" s="54"/>
      <c r="M29" s="54"/>
      <c r="N29" s="54"/>
      <c r="O29" s="54"/>
      <c r="P29" s="80">
        <v>2</v>
      </c>
      <c r="Q29" s="51">
        <f t="shared" si="0"/>
        <v>2.4</v>
      </c>
      <c r="R29" s="52" t="str">
        <f t="shared" si="3"/>
        <v>F</v>
      </c>
      <c r="S29" s="53" t="str">
        <f t="shared" si="1"/>
        <v>Kém</v>
      </c>
      <c r="T29" s="41" t="str">
        <f t="shared" si="4"/>
        <v/>
      </c>
      <c r="U29" s="41" t="s">
        <v>2217</v>
      </c>
      <c r="V29" s="71"/>
      <c r="W29" s="4"/>
      <c r="X29" s="43" t="str">
        <f t="shared" si="2"/>
        <v>Học lại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1462</v>
      </c>
      <c r="D30" s="46" t="s">
        <v>346</v>
      </c>
      <c r="E30" s="47" t="s">
        <v>145</v>
      </c>
      <c r="F30" s="48" t="s">
        <v>421</v>
      </c>
      <c r="G30" s="45" t="s">
        <v>380</v>
      </c>
      <c r="H30" s="82">
        <v>7</v>
      </c>
      <c r="I30" s="49">
        <v>3</v>
      </c>
      <c r="J30" s="49">
        <v>3</v>
      </c>
      <c r="K30" s="49" t="s">
        <v>36</v>
      </c>
      <c r="L30" s="54"/>
      <c r="M30" s="54"/>
      <c r="N30" s="54"/>
      <c r="O30" s="54"/>
      <c r="P30" s="80">
        <v>1</v>
      </c>
      <c r="Q30" s="51">
        <f t="shared" si="0"/>
        <v>2.2000000000000002</v>
      </c>
      <c r="R30" s="52" t="str">
        <f t="shared" si="3"/>
        <v>F</v>
      </c>
      <c r="S30" s="53" t="str">
        <f t="shared" si="1"/>
        <v>Kém</v>
      </c>
      <c r="T30" s="41" t="str">
        <f t="shared" si="4"/>
        <v/>
      </c>
      <c r="U30" s="41" t="s">
        <v>2217</v>
      </c>
      <c r="V30" s="71"/>
      <c r="W30" s="4"/>
      <c r="X30" s="43" t="str">
        <f t="shared" si="2"/>
        <v>Học lại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1463</v>
      </c>
      <c r="D31" s="46" t="s">
        <v>1041</v>
      </c>
      <c r="E31" s="47" t="s">
        <v>145</v>
      </c>
      <c r="F31" s="48" t="s">
        <v>442</v>
      </c>
      <c r="G31" s="45" t="s">
        <v>72</v>
      </c>
      <c r="H31" s="82">
        <v>1</v>
      </c>
      <c r="I31" s="49">
        <v>2</v>
      </c>
      <c r="J31" s="49">
        <v>2</v>
      </c>
      <c r="K31" s="49" t="s">
        <v>36</v>
      </c>
      <c r="L31" s="54"/>
      <c r="M31" s="54"/>
      <c r="N31" s="54"/>
      <c r="O31" s="54"/>
      <c r="P31" s="80">
        <v>0</v>
      </c>
      <c r="Q31" s="51">
        <f t="shared" si="0"/>
        <v>0.7</v>
      </c>
      <c r="R31" s="52" t="str">
        <f t="shared" si="3"/>
        <v>F</v>
      </c>
      <c r="S31" s="53" t="str">
        <f t="shared" si="1"/>
        <v>Kém</v>
      </c>
      <c r="T31" s="41" t="str">
        <f t="shared" si="4"/>
        <v/>
      </c>
      <c r="U31" s="41" t="s">
        <v>2217</v>
      </c>
      <c r="V31" s="71"/>
      <c r="W31" s="4"/>
      <c r="X31" s="43" t="str">
        <f t="shared" si="2"/>
        <v>Học lại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1464</v>
      </c>
      <c r="D32" s="46" t="s">
        <v>1064</v>
      </c>
      <c r="E32" s="47" t="s">
        <v>145</v>
      </c>
      <c r="F32" s="48" t="s">
        <v>897</v>
      </c>
      <c r="G32" s="45" t="s">
        <v>99</v>
      </c>
      <c r="H32" s="82">
        <v>1</v>
      </c>
      <c r="I32" s="49">
        <v>2</v>
      </c>
      <c r="J32" s="49">
        <v>2</v>
      </c>
      <c r="K32" s="49" t="s">
        <v>36</v>
      </c>
      <c r="L32" s="54"/>
      <c r="M32" s="54"/>
      <c r="N32" s="54"/>
      <c r="O32" s="54"/>
      <c r="P32" s="80">
        <v>0</v>
      </c>
      <c r="Q32" s="51">
        <f t="shared" si="0"/>
        <v>0.7</v>
      </c>
      <c r="R32" s="52" t="str">
        <f t="shared" si="3"/>
        <v>F</v>
      </c>
      <c r="S32" s="53" t="str">
        <f t="shared" si="1"/>
        <v>Kém</v>
      </c>
      <c r="T32" s="41" t="str">
        <f t="shared" si="4"/>
        <v/>
      </c>
      <c r="U32" s="41" t="s">
        <v>2217</v>
      </c>
      <c r="V32" s="71"/>
      <c r="W32" s="4"/>
      <c r="X32" s="43" t="str">
        <f t="shared" si="2"/>
        <v>Học lại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1465</v>
      </c>
      <c r="D33" s="46" t="s">
        <v>1466</v>
      </c>
      <c r="E33" s="47" t="s">
        <v>145</v>
      </c>
      <c r="F33" s="48" t="s">
        <v>1467</v>
      </c>
      <c r="G33" s="45" t="s">
        <v>380</v>
      </c>
      <c r="H33" s="82">
        <v>5</v>
      </c>
      <c r="I33" s="49">
        <v>2.5</v>
      </c>
      <c r="J33" s="49">
        <v>2.5</v>
      </c>
      <c r="K33" s="49" t="s">
        <v>36</v>
      </c>
      <c r="L33" s="54"/>
      <c r="M33" s="54"/>
      <c r="N33" s="54"/>
      <c r="O33" s="54"/>
      <c r="P33" s="80">
        <v>1</v>
      </c>
      <c r="Q33" s="51">
        <f t="shared" si="0"/>
        <v>1.9</v>
      </c>
      <c r="R33" s="52" t="str">
        <f t="shared" si="3"/>
        <v>F</v>
      </c>
      <c r="S33" s="53" t="str">
        <f t="shared" si="1"/>
        <v>Kém</v>
      </c>
      <c r="T33" s="41" t="str">
        <f t="shared" si="4"/>
        <v/>
      </c>
      <c r="U33" s="41" t="s">
        <v>2217</v>
      </c>
      <c r="V33" s="71"/>
      <c r="W33" s="4"/>
      <c r="X33" s="43" t="str">
        <f t="shared" si="2"/>
        <v>Học lại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1468</v>
      </c>
      <c r="D34" s="46" t="s">
        <v>1469</v>
      </c>
      <c r="E34" s="47" t="s">
        <v>378</v>
      </c>
      <c r="F34" s="48" t="s">
        <v>1372</v>
      </c>
      <c r="G34" s="45" t="s">
        <v>99</v>
      </c>
      <c r="H34" s="82">
        <v>6</v>
      </c>
      <c r="I34" s="49">
        <v>3</v>
      </c>
      <c r="J34" s="49">
        <v>3</v>
      </c>
      <c r="K34" s="49" t="s">
        <v>36</v>
      </c>
      <c r="L34" s="54"/>
      <c r="M34" s="54"/>
      <c r="N34" s="54"/>
      <c r="O34" s="54"/>
      <c r="P34" s="80">
        <v>0</v>
      </c>
      <c r="Q34" s="51">
        <f t="shared" si="0"/>
        <v>1.5</v>
      </c>
      <c r="R34" s="52" t="str">
        <f t="shared" si="3"/>
        <v>F</v>
      </c>
      <c r="S34" s="53" t="str">
        <f t="shared" si="1"/>
        <v>Kém</v>
      </c>
      <c r="T34" s="41" t="str">
        <f t="shared" si="4"/>
        <v/>
      </c>
      <c r="U34" s="41" t="s">
        <v>2217</v>
      </c>
      <c r="V34" s="71"/>
      <c r="W34" s="4"/>
      <c r="X34" s="43" t="str">
        <f t="shared" si="2"/>
        <v>Học lại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1470</v>
      </c>
      <c r="D35" s="46" t="s">
        <v>1471</v>
      </c>
      <c r="E35" s="47" t="s">
        <v>564</v>
      </c>
      <c r="F35" s="48" t="s">
        <v>1436</v>
      </c>
      <c r="G35" s="45" t="s">
        <v>99</v>
      </c>
      <c r="H35" s="82">
        <v>6</v>
      </c>
      <c r="I35" s="49">
        <v>4</v>
      </c>
      <c r="J35" s="49">
        <v>4</v>
      </c>
      <c r="K35" s="49" t="s">
        <v>36</v>
      </c>
      <c r="L35" s="54"/>
      <c r="M35" s="54"/>
      <c r="N35" s="54"/>
      <c r="O35" s="54"/>
      <c r="P35" s="80">
        <v>5</v>
      </c>
      <c r="Q35" s="51">
        <f t="shared" si="0"/>
        <v>4.8</v>
      </c>
      <c r="R35" s="52" t="str">
        <f t="shared" si="3"/>
        <v>D</v>
      </c>
      <c r="S35" s="53" t="str">
        <f t="shared" si="1"/>
        <v>Trung bình yếu</v>
      </c>
      <c r="T35" s="41" t="str">
        <f t="shared" si="4"/>
        <v/>
      </c>
      <c r="U35" s="41" t="s">
        <v>2217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1472</v>
      </c>
      <c r="D36" s="46" t="s">
        <v>662</v>
      </c>
      <c r="E36" s="47" t="s">
        <v>564</v>
      </c>
      <c r="F36" s="48" t="s">
        <v>1473</v>
      </c>
      <c r="G36" s="45" t="s">
        <v>313</v>
      </c>
      <c r="H36" s="82">
        <v>7</v>
      </c>
      <c r="I36" s="49">
        <v>5</v>
      </c>
      <c r="J36" s="49">
        <v>5</v>
      </c>
      <c r="K36" s="49" t="s">
        <v>36</v>
      </c>
      <c r="L36" s="54"/>
      <c r="M36" s="54"/>
      <c r="N36" s="54"/>
      <c r="O36" s="54"/>
      <c r="P36" s="80">
        <v>5</v>
      </c>
      <c r="Q36" s="51">
        <f t="shared" si="0"/>
        <v>5.2</v>
      </c>
      <c r="R36" s="52" t="str">
        <f t="shared" si="3"/>
        <v>D+</v>
      </c>
      <c r="S36" s="53" t="str">
        <f t="shared" si="1"/>
        <v>Trung bình yếu</v>
      </c>
      <c r="T36" s="41" t="str">
        <f t="shared" si="4"/>
        <v/>
      </c>
      <c r="U36" s="41" t="s">
        <v>2217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1474</v>
      </c>
      <c r="D37" s="46" t="s">
        <v>1393</v>
      </c>
      <c r="E37" s="47" t="s">
        <v>157</v>
      </c>
      <c r="F37" s="48" t="s">
        <v>1475</v>
      </c>
      <c r="G37" s="45" t="s">
        <v>344</v>
      </c>
      <c r="H37" s="82">
        <v>7</v>
      </c>
      <c r="I37" s="49">
        <v>3.5</v>
      </c>
      <c r="J37" s="49">
        <v>3.5</v>
      </c>
      <c r="K37" s="49" t="s">
        <v>36</v>
      </c>
      <c r="L37" s="54"/>
      <c r="M37" s="54"/>
      <c r="N37" s="54"/>
      <c r="O37" s="54"/>
      <c r="P37" s="80">
        <v>4</v>
      </c>
      <c r="Q37" s="51">
        <f t="shared" si="0"/>
        <v>4.2</v>
      </c>
      <c r="R37" s="52" t="str">
        <f t="shared" si="3"/>
        <v>D</v>
      </c>
      <c r="S37" s="53" t="str">
        <f t="shared" si="1"/>
        <v>Trung bình yếu</v>
      </c>
      <c r="T37" s="41" t="str">
        <f t="shared" si="4"/>
        <v/>
      </c>
      <c r="U37" s="41" t="s">
        <v>2217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1476</v>
      </c>
      <c r="D38" s="46" t="s">
        <v>630</v>
      </c>
      <c r="E38" s="47" t="s">
        <v>382</v>
      </c>
      <c r="F38" s="48" t="s">
        <v>116</v>
      </c>
      <c r="G38" s="45" t="s">
        <v>330</v>
      </c>
      <c r="H38" s="82">
        <v>7.5</v>
      </c>
      <c r="I38" s="49">
        <v>7.5</v>
      </c>
      <c r="J38" s="49">
        <v>7.5</v>
      </c>
      <c r="K38" s="49" t="s">
        <v>36</v>
      </c>
      <c r="L38" s="54"/>
      <c r="M38" s="54"/>
      <c r="N38" s="54"/>
      <c r="O38" s="54"/>
      <c r="P38" s="80">
        <v>7.5</v>
      </c>
      <c r="Q38" s="51">
        <f t="shared" si="0"/>
        <v>7.5</v>
      </c>
      <c r="R38" s="52" t="str">
        <f t="shared" si="3"/>
        <v>B</v>
      </c>
      <c r="S38" s="53" t="str">
        <f t="shared" si="1"/>
        <v>Khá</v>
      </c>
      <c r="T38" s="41" t="str">
        <f t="shared" si="4"/>
        <v/>
      </c>
      <c r="U38" s="41" t="s">
        <v>2217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1477</v>
      </c>
      <c r="D39" s="46" t="s">
        <v>1478</v>
      </c>
      <c r="E39" s="47" t="s">
        <v>1210</v>
      </c>
      <c r="F39" s="48" t="s">
        <v>1479</v>
      </c>
      <c r="G39" s="45" t="s">
        <v>996</v>
      </c>
      <c r="H39" s="82">
        <v>7</v>
      </c>
      <c r="I39" s="49">
        <v>5</v>
      </c>
      <c r="J39" s="49">
        <v>5</v>
      </c>
      <c r="K39" s="49" t="s">
        <v>36</v>
      </c>
      <c r="L39" s="54"/>
      <c r="M39" s="54"/>
      <c r="N39" s="54"/>
      <c r="O39" s="54"/>
      <c r="P39" s="80">
        <v>7</v>
      </c>
      <c r="Q39" s="51">
        <f t="shared" si="0"/>
        <v>6.4</v>
      </c>
      <c r="R39" s="52" t="str">
        <f t="shared" si="3"/>
        <v>C</v>
      </c>
      <c r="S39" s="53" t="str">
        <f t="shared" si="1"/>
        <v>Trung bình</v>
      </c>
      <c r="T39" s="41" t="str">
        <f t="shared" si="4"/>
        <v/>
      </c>
      <c r="U39" s="41" t="s">
        <v>2217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1480</v>
      </c>
      <c r="D40" s="46" t="s">
        <v>801</v>
      </c>
      <c r="E40" s="47" t="s">
        <v>1210</v>
      </c>
      <c r="F40" s="48" t="s">
        <v>1481</v>
      </c>
      <c r="G40" s="45" t="s">
        <v>99</v>
      </c>
      <c r="H40" s="82">
        <v>7</v>
      </c>
      <c r="I40" s="49">
        <v>2</v>
      </c>
      <c r="J40" s="49">
        <v>2</v>
      </c>
      <c r="K40" s="49" t="s">
        <v>36</v>
      </c>
      <c r="L40" s="54"/>
      <c r="M40" s="54"/>
      <c r="N40" s="54"/>
      <c r="O40" s="54"/>
      <c r="P40" s="80">
        <v>0</v>
      </c>
      <c r="Q40" s="51">
        <f t="shared" si="0"/>
        <v>1.3</v>
      </c>
      <c r="R40" s="52" t="str">
        <f t="shared" si="3"/>
        <v>F</v>
      </c>
      <c r="S40" s="53" t="str">
        <f t="shared" si="1"/>
        <v>Kém</v>
      </c>
      <c r="T40" s="41" t="str">
        <f t="shared" si="4"/>
        <v/>
      </c>
      <c r="U40" s="41" t="s">
        <v>2217</v>
      </c>
      <c r="V40" s="71"/>
      <c r="W40" s="4"/>
      <c r="X40" s="43" t="str">
        <f t="shared" si="2"/>
        <v>Học lại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1482</v>
      </c>
      <c r="D41" s="46" t="s">
        <v>150</v>
      </c>
      <c r="E41" s="47" t="s">
        <v>906</v>
      </c>
      <c r="F41" s="48" t="s">
        <v>1131</v>
      </c>
      <c r="G41" s="45" t="s">
        <v>380</v>
      </c>
      <c r="H41" s="82">
        <v>0</v>
      </c>
      <c r="I41" s="49">
        <v>0</v>
      </c>
      <c r="J41" s="49">
        <v>0</v>
      </c>
      <c r="K41" s="49" t="s">
        <v>36</v>
      </c>
      <c r="L41" s="54"/>
      <c r="M41" s="54"/>
      <c r="N41" s="54"/>
      <c r="O41" s="54"/>
      <c r="P41" s="80">
        <v>0</v>
      </c>
      <c r="Q41" s="51">
        <f t="shared" si="0"/>
        <v>0</v>
      </c>
      <c r="R41" s="52" t="str">
        <f t="shared" si="3"/>
        <v>F</v>
      </c>
      <c r="S41" s="53" t="str">
        <f t="shared" si="1"/>
        <v>Kém</v>
      </c>
      <c r="T41" s="41" t="str">
        <f t="shared" si="4"/>
        <v>Không đủ ĐKDT</v>
      </c>
      <c r="U41" s="41" t="s">
        <v>2217</v>
      </c>
      <c r="V41" s="71"/>
      <c r="W41" s="4"/>
      <c r="X41" s="43" t="str">
        <f t="shared" si="2"/>
        <v>Học lại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1483</v>
      </c>
      <c r="D42" s="46" t="s">
        <v>592</v>
      </c>
      <c r="E42" s="47" t="s">
        <v>600</v>
      </c>
      <c r="F42" s="48" t="s">
        <v>1484</v>
      </c>
      <c r="G42" s="45" t="s">
        <v>99</v>
      </c>
      <c r="H42" s="82">
        <v>8</v>
      </c>
      <c r="I42" s="49">
        <v>8</v>
      </c>
      <c r="J42" s="49">
        <v>8</v>
      </c>
      <c r="K42" s="49" t="s">
        <v>36</v>
      </c>
      <c r="L42" s="54"/>
      <c r="M42" s="54"/>
      <c r="N42" s="54"/>
      <c r="O42" s="54"/>
      <c r="P42" s="80">
        <v>8</v>
      </c>
      <c r="Q42" s="51">
        <f t="shared" si="0"/>
        <v>8</v>
      </c>
      <c r="R42" s="52" t="str">
        <f t="shared" si="3"/>
        <v>B+</v>
      </c>
      <c r="S42" s="53" t="str">
        <f t="shared" si="1"/>
        <v>Khá</v>
      </c>
      <c r="T42" s="41" t="str">
        <f t="shared" si="4"/>
        <v/>
      </c>
      <c r="U42" s="41" t="s">
        <v>2217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1485</v>
      </c>
      <c r="D43" s="46" t="s">
        <v>118</v>
      </c>
      <c r="E43" s="47" t="s">
        <v>1486</v>
      </c>
      <c r="F43" s="48" t="s">
        <v>1487</v>
      </c>
      <c r="G43" s="45" t="s">
        <v>344</v>
      </c>
      <c r="H43" s="82">
        <v>7</v>
      </c>
      <c r="I43" s="49">
        <v>4</v>
      </c>
      <c r="J43" s="49">
        <v>4</v>
      </c>
      <c r="K43" s="49" t="s">
        <v>36</v>
      </c>
      <c r="L43" s="54"/>
      <c r="M43" s="54"/>
      <c r="N43" s="54"/>
      <c r="O43" s="54"/>
      <c r="P43" s="80">
        <v>1</v>
      </c>
      <c r="Q43" s="51">
        <f t="shared" si="0"/>
        <v>2.5</v>
      </c>
      <c r="R43" s="52" t="str">
        <f t="shared" si="3"/>
        <v>F</v>
      </c>
      <c r="S43" s="53" t="str">
        <f t="shared" si="1"/>
        <v>Kém</v>
      </c>
      <c r="T43" s="41" t="str">
        <f t="shared" si="4"/>
        <v/>
      </c>
      <c r="U43" s="41" t="s">
        <v>2217</v>
      </c>
      <c r="V43" s="71"/>
      <c r="W43" s="4"/>
      <c r="X43" s="43" t="str">
        <f t="shared" si="2"/>
        <v>Học lại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1488</v>
      </c>
      <c r="D44" s="46" t="s">
        <v>1489</v>
      </c>
      <c r="E44" s="47" t="s">
        <v>1490</v>
      </c>
      <c r="F44" s="48" t="s">
        <v>1275</v>
      </c>
      <c r="G44" s="45" t="s">
        <v>81</v>
      </c>
      <c r="H44" s="82">
        <v>7</v>
      </c>
      <c r="I44" s="49">
        <v>3</v>
      </c>
      <c r="J44" s="49">
        <v>3</v>
      </c>
      <c r="K44" s="49" t="s">
        <v>36</v>
      </c>
      <c r="L44" s="54"/>
      <c r="M44" s="54"/>
      <c r="N44" s="54"/>
      <c r="O44" s="54"/>
      <c r="P44" s="80">
        <v>2</v>
      </c>
      <c r="Q44" s="51">
        <f t="shared" si="0"/>
        <v>2.8</v>
      </c>
      <c r="R44" s="52" t="str">
        <f t="shared" si="3"/>
        <v>F</v>
      </c>
      <c r="S44" s="53" t="str">
        <f t="shared" si="1"/>
        <v>Kém</v>
      </c>
      <c r="T44" s="41" t="str">
        <f t="shared" si="4"/>
        <v/>
      </c>
      <c r="U44" s="41" t="s">
        <v>2217</v>
      </c>
      <c r="V44" s="71"/>
      <c r="W44" s="4"/>
      <c r="X44" s="43" t="str">
        <f t="shared" si="2"/>
        <v>Học lại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1491</v>
      </c>
      <c r="D45" s="46" t="s">
        <v>1492</v>
      </c>
      <c r="E45" s="47" t="s">
        <v>1493</v>
      </c>
      <c r="F45" s="48" t="s">
        <v>1494</v>
      </c>
      <c r="G45" s="45" t="s">
        <v>185</v>
      </c>
      <c r="H45" s="82">
        <v>7</v>
      </c>
      <c r="I45" s="49">
        <v>3</v>
      </c>
      <c r="J45" s="49">
        <v>3</v>
      </c>
      <c r="K45" s="49" t="s">
        <v>36</v>
      </c>
      <c r="L45" s="54"/>
      <c r="M45" s="54"/>
      <c r="N45" s="54"/>
      <c r="O45" s="54"/>
      <c r="P45" s="80">
        <v>1</v>
      </c>
      <c r="Q45" s="51">
        <f t="shared" si="0"/>
        <v>2.2000000000000002</v>
      </c>
      <c r="R45" s="52" t="str">
        <f t="shared" si="3"/>
        <v>F</v>
      </c>
      <c r="S45" s="53" t="str">
        <f t="shared" si="1"/>
        <v>Kém</v>
      </c>
      <c r="T45" s="41" t="str">
        <f t="shared" si="4"/>
        <v/>
      </c>
      <c r="U45" s="41" t="s">
        <v>2217</v>
      </c>
      <c r="V45" s="71"/>
      <c r="W45" s="4"/>
      <c r="X45" s="43" t="str">
        <f t="shared" si="2"/>
        <v>Học lại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1495</v>
      </c>
      <c r="D46" s="46" t="s">
        <v>1496</v>
      </c>
      <c r="E46" s="47" t="s">
        <v>181</v>
      </c>
      <c r="F46" s="48" t="s">
        <v>990</v>
      </c>
      <c r="G46" s="45" t="s">
        <v>344</v>
      </c>
      <c r="H46" s="82">
        <v>4</v>
      </c>
      <c r="I46" s="49">
        <v>2</v>
      </c>
      <c r="J46" s="49">
        <v>2</v>
      </c>
      <c r="K46" s="49" t="s">
        <v>36</v>
      </c>
      <c r="L46" s="54"/>
      <c r="M46" s="54"/>
      <c r="N46" s="54"/>
      <c r="O46" s="54"/>
      <c r="P46" s="80">
        <v>0</v>
      </c>
      <c r="Q46" s="51">
        <f t="shared" si="0"/>
        <v>1</v>
      </c>
      <c r="R46" s="52" t="str">
        <f t="shared" si="3"/>
        <v>F</v>
      </c>
      <c r="S46" s="53" t="str">
        <f t="shared" si="1"/>
        <v>Kém</v>
      </c>
      <c r="T46" s="41" t="str">
        <f t="shared" si="4"/>
        <v/>
      </c>
      <c r="U46" s="41" t="s">
        <v>2217</v>
      </c>
      <c r="V46" s="71"/>
      <c r="W46" s="4"/>
      <c r="X46" s="43" t="str">
        <f t="shared" si="2"/>
        <v>Học lại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1497</v>
      </c>
      <c r="D47" s="46" t="s">
        <v>396</v>
      </c>
      <c r="E47" s="47" t="s">
        <v>181</v>
      </c>
      <c r="F47" s="48" t="s">
        <v>390</v>
      </c>
      <c r="G47" s="45" t="s">
        <v>99</v>
      </c>
      <c r="H47" s="82">
        <v>6</v>
      </c>
      <c r="I47" s="49">
        <v>2.5</v>
      </c>
      <c r="J47" s="49">
        <v>2.5</v>
      </c>
      <c r="K47" s="49" t="s">
        <v>36</v>
      </c>
      <c r="L47" s="54"/>
      <c r="M47" s="54"/>
      <c r="N47" s="54"/>
      <c r="O47" s="54"/>
      <c r="P47" s="80">
        <v>3</v>
      </c>
      <c r="Q47" s="51">
        <f t="shared" si="0"/>
        <v>3.2</v>
      </c>
      <c r="R47" s="52" t="str">
        <f t="shared" si="3"/>
        <v>F</v>
      </c>
      <c r="S47" s="53" t="str">
        <f t="shared" si="1"/>
        <v>Kém</v>
      </c>
      <c r="T47" s="41" t="str">
        <f t="shared" si="4"/>
        <v/>
      </c>
      <c r="U47" s="41" t="s">
        <v>2217</v>
      </c>
      <c r="V47" s="71"/>
      <c r="W47" s="4"/>
      <c r="X47" s="43" t="str">
        <f t="shared" si="2"/>
        <v>Học lại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1498</v>
      </c>
      <c r="D48" s="46" t="s">
        <v>78</v>
      </c>
      <c r="E48" s="47" t="s">
        <v>420</v>
      </c>
      <c r="F48" s="48" t="s">
        <v>1499</v>
      </c>
      <c r="G48" s="45" t="s">
        <v>136</v>
      </c>
      <c r="H48" s="82">
        <v>7</v>
      </c>
      <c r="I48" s="49">
        <v>4</v>
      </c>
      <c r="J48" s="49">
        <v>4</v>
      </c>
      <c r="K48" s="49" t="s">
        <v>36</v>
      </c>
      <c r="L48" s="54"/>
      <c r="M48" s="54"/>
      <c r="N48" s="54"/>
      <c r="O48" s="54"/>
      <c r="P48" s="80">
        <v>5</v>
      </c>
      <c r="Q48" s="51">
        <f t="shared" si="0"/>
        <v>4.9000000000000004</v>
      </c>
      <c r="R48" s="52" t="str">
        <f t="shared" si="3"/>
        <v>D</v>
      </c>
      <c r="S48" s="53" t="str">
        <f t="shared" si="1"/>
        <v>Trung bình yếu</v>
      </c>
      <c r="T48" s="41" t="str">
        <f t="shared" si="4"/>
        <v/>
      </c>
      <c r="U48" s="41" t="s">
        <v>2217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1500</v>
      </c>
      <c r="D49" s="46" t="s">
        <v>1501</v>
      </c>
      <c r="E49" s="47" t="s">
        <v>1228</v>
      </c>
      <c r="F49" s="48" t="s">
        <v>1502</v>
      </c>
      <c r="G49" s="45" t="s">
        <v>1503</v>
      </c>
      <c r="H49" s="82">
        <v>1</v>
      </c>
      <c r="I49" s="49">
        <v>2</v>
      </c>
      <c r="J49" s="49">
        <v>2</v>
      </c>
      <c r="K49" s="49" t="s">
        <v>36</v>
      </c>
      <c r="L49" s="54"/>
      <c r="M49" s="54"/>
      <c r="N49" s="54"/>
      <c r="O49" s="54"/>
      <c r="P49" s="80">
        <v>0</v>
      </c>
      <c r="Q49" s="51">
        <f t="shared" si="0"/>
        <v>0.7</v>
      </c>
      <c r="R49" s="52" t="str">
        <f t="shared" si="3"/>
        <v>F</v>
      </c>
      <c r="S49" s="53" t="str">
        <f t="shared" si="1"/>
        <v>Kém</v>
      </c>
      <c r="T49" s="41" t="str">
        <f t="shared" si="4"/>
        <v/>
      </c>
      <c r="U49" s="41" t="s">
        <v>2217</v>
      </c>
      <c r="V49" s="71"/>
      <c r="W49" s="4"/>
      <c r="X49" s="43" t="str">
        <f t="shared" si="2"/>
        <v>Học lại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1504</v>
      </c>
      <c r="D50" s="46" t="s">
        <v>292</v>
      </c>
      <c r="E50" s="47" t="s">
        <v>610</v>
      </c>
      <c r="F50" s="48" t="s">
        <v>1055</v>
      </c>
      <c r="G50" s="45" t="s">
        <v>344</v>
      </c>
      <c r="H50" s="82">
        <v>7</v>
      </c>
      <c r="I50" s="49">
        <v>3</v>
      </c>
      <c r="J50" s="49">
        <v>3</v>
      </c>
      <c r="K50" s="49" t="s">
        <v>36</v>
      </c>
      <c r="L50" s="54"/>
      <c r="M50" s="54"/>
      <c r="N50" s="54"/>
      <c r="O50" s="54"/>
      <c r="P50" s="80">
        <v>0</v>
      </c>
      <c r="Q50" s="51">
        <f t="shared" si="0"/>
        <v>1.6</v>
      </c>
      <c r="R50" s="52" t="str">
        <f t="shared" si="3"/>
        <v>F</v>
      </c>
      <c r="S50" s="53" t="str">
        <f t="shared" si="1"/>
        <v>Kém</v>
      </c>
      <c r="T50" s="41" t="str">
        <f t="shared" si="4"/>
        <v/>
      </c>
      <c r="U50" s="41" t="s">
        <v>2217</v>
      </c>
      <c r="V50" s="71"/>
      <c r="W50" s="4"/>
      <c r="X50" s="43" t="str">
        <f t="shared" si="2"/>
        <v>Học lại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1505</v>
      </c>
      <c r="D51" s="46" t="s">
        <v>523</v>
      </c>
      <c r="E51" s="47" t="s">
        <v>1506</v>
      </c>
      <c r="F51" s="48" t="s">
        <v>965</v>
      </c>
      <c r="G51" s="45" t="s">
        <v>380</v>
      </c>
      <c r="H51" s="82">
        <v>7</v>
      </c>
      <c r="I51" s="49">
        <v>3</v>
      </c>
      <c r="J51" s="49">
        <v>3</v>
      </c>
      <c r="K51" s="49" t="s">
        <v>36</v>
      </c>
      <c r="L51" s="54"/>
      <c r="M51" s="54"/>
      <c r="N51" s="54"/>
      <c r="O51" s="54"/>
      <c r="P51" s="80">
        <v>4.5</v>
      </c>
      <c r="Q51" s="51">
        <f t="shared" si="0"/>
        <v>4.3</v>
      </c>
      <c r="R51" s="52" t="str">
        <f t="shared" si="3"/>
        <v>D</v>
      </c>
      <c r="S51" s="53" t="str">
        <f t="shared" si="1"/>
        <v>Trung bình yếu</v>
      </c>
      <c r="T51" s="41" t="str">
        <f t="shared" si="4"/>
        <v/>
      </c>
      <c r="U51" s="41" t="s">
        <v>2217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1507</v>
      </c>
      <c r="D52" s="46" t="s">
        <v>1038</v>
      </c>
      <c r="E52" s="47" t="s">
        <v>207</v>
      </c>
      <c r="F52" s="48" t="s">
        <v>1508</v>
      </c>
      <c r="G52" s="45" t="s">
        <v>1509</v>
      </c>
      <c r="H52" s="82">
        <v>0</v>
      </c>
      <c r="I52" s="49">
        <v>0</v>
      </c>
      <c r="J52" s="49">
        <v>0</v>
      </c>
      <c r="K52" s="49" t="s">
        <v>36</v>
      </c>
      <c r="L52" s="54"/>
      <c r="M52" s="54"/>
      <c r="N52" s="54"/>
      <c r="O52" s="54"/>
      <c r="P52" s="80">
        <v>0</v>
      </c>
      <c r="Q52" s="51">
        <f t="shared" si="0"/>
        <v>0</v>
      </c>
      <c r="R52" s="52" t="str">
        <f t="shared" si="3"/>
        <v>F</v>
      </c>
      <c r="S52" s="53" t="str">
        <f t="shared" si="1"/>
        <v>Kém</v>
      </c>
      <c r="T52" s="41" t="str">
        <f t="shared" si="4"/>
        <v>Không đủ ĐKDT</v>
      </c>
      <c r="U52" s="41" t="s">
        <v>2217</v>
      </c>
      <c r="V52" s="71"/>
      <c r="W52" s="4"/>
      <c r="X52" s="43" t="str">
        <f t="shared" si="2"/>
        <v>Học lại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1510</v>
      </c>
      <c r="D53" s="46" t="s">
        <v>1202</v>
      </c>
      <c r="E53" s="47" t="s">
        <v>217</v>
      </c>
      <c r="F53" s="48" t="s">
        <v>1511</v>
      </c>
      <c r="G53" s="45" t="s">
        <v>344</v>
      </c>
      <c r="H53" s="82">
        <v>5</v>
      </c>
      <c r="I53" s="49">
        <v>2</v>
      </c>
      <c r="J53" s="49">
        <v>2</v>
      </c>
      <c r="K53" s="49" t="s">
        <v>36</v>
      </c>
      <c r="L53" s="54"/>
      <c r="M53" s="54"/>
      <c r="N53" s="54"/>
      <c r="O53" s="54"/>
      <c r="P53" s="80">
        <v>0</v>
      </c>
      <c r="Q53" s="51">
        <f t="shared" si="0"/>
        <v>1.1000000000000001</v>
      </c>
      <c r="R53" s="52" t="str">
        <f t="shared" si="3"/>
        <v>F</v>
      </c>
      <c r="S53" s="53" t="str">
        <f t="shared" si="1"/>
        <v>Kém</v>
      </c>
      <c r="T53" s="41" t="str">
        <f t="shared" si="4"/>
        <v/>
      </c>
      <c r="U53" s="41" t="s">
        <v>2217</v>
      </c>
      <c r="V53" s="71"/>
      <c r="W53" s="4"/>
      <c r="X53" s="43" t="str">
        <f t="shared" si="2"/>
        <v>Học lại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1512</v>
      </c>
      <c r="D54" s="46" t="s">
        <v>368</v>
      </c>
      <c r="E54" s="47" t="s">
        <v>436</v>
      </c>
      <c r="F54" s="48" t="s">
        <v>379</v>
      </c>
      <c r="G54" s="45" t="s">
        <v>99</v>
      </c>
      <c r="H54" s="82">
        <v>7</v>
      </c>
      <c r="I54" s="49">
        <v>3</v>
      </c>
      <c r="J54" s="49">
        <v>3</v>
      </c>
      <c r="K54" s="49" t="s">
        <v>36</v>
      </c>
      <c r="L54" s="54"/>
      <c r="M54" s="54"/>
      <c r="N54" s="54"/>
      <c r="O54" s="54"/>
      <c r="P54" s="80">
        <v>4.5</v>
      </c>
      <c r="Q54" s="51">
        <f t="shared" si="0"/>
        <v>4.3</v>
      </c>
      <c r="R54" s="52" t="str">
        <f t="shared" si="3"/>
        <v>D</v>
      </c>
      <c r="S54" s="53" t="str">
        <f t="shared" si="1"/>
        <v>Trung bình yếu</v>
      </c>
      <c r="T54" s="41" t="str">
        <f t="shared" si="4"/>
        <v/>
      </c>
      <c r="U54" s="41" t="s">
        <v>2217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1513</v>
      </c>
      <c r="D55" s="46" t="s">
        <v>1514</v>
      </c>
      <c r="E55" s="47" t="s">
        <v>445</v>
      </c>
      <c r="F55" s="48" t="s">
        <v>1515</v>
      </c>
      <c r="G55" s="45" t="s">
        <v>438</v>
      </c>
      <c r="H55" s="82">
        <v>7</v>
      </c>
      <c r="I55" s="49">
        <v>3.5</v>
      </c>
      <c r="J55" s="49">
        <v>3.5</v>
      </c>
      <c r="K55" s="49" t="s">
        <v>36</v>
      </c>
      <c r="L55" s="54"/>
      <c r="M55" s="54"/>
      <c r="N55" s="54"/>
      <c r="O55" s="54"/>
      <c r="P55" s="80">
        <v>6</v>
      </c>
      <c r="Q55" s="51">
        <f t="shared" si="0"/>
        <v>5.4</v>
      </c>
      <c r="R55" s="52" t="str">
        <f t="shared" si="3"/>
        <v>D+</v>
      </c>
      <c r="S55" s="53" t="str">
        <f t="shared" si="1"/>
        <v>Trung bình yếu</v>
      </c>
      <c r="T55" s="41" t="str">
        <f t="shared" si="4"/>
        <v/>
      </c>
      <c r="U55" s="41" t="s">
        <v>2217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1516</v>
      </c>
      <c r="D56" s="46" t="s">
        <v>599</v>
      </c>
      <c r="E56" s="47" t="s">
        <v>232</v>
      </c>
      <c r="F56" s="48" t="s">
        <v>1517</v>
      </c>
      <c r="G56" s="45" t="s">
        <v>99</v>
      </c>
      <c r="H56" s="82">
        <v>7</v>
      </c>
      <c r="I56" s="49">
        <v>2</v>
      </c>
      <c r="J56" s="49">
        <v>2</v>
      </c>
      <c r="K56" s="49" t="s">
        <v>36</v>
      </c>
      <c r="L56" s="54"/>
      <c r="M56" s="54"/>
      <c r="N56" s="54"/>
      <c r="O56" s="54"/>
      <c r="P56" s="80">
        <v>2</v>
      </c>
      <c r="Q56" s="51">
        <f t="shared" si="0"/>
        <v>2.5</v>
      </c>
      <c r="R56" s="52" t="str">
        <f t="shared" si="3"/>
        <v>F</v>
      </c>
      <c r="S56" s="53" t="str">
        <f t="shared" si="1"/>
        <v>Kém</v>
      </c>
      <c r="T56" s="41" t="str">
        <f t="shared" si="4"/>
        <v/>
      </c>
      <c r="U56" s="41" t="s">
        <v>2217</v>
      </c>
      <c r="V56" s="71"/>
      <c r="W56" s="4"/>
      <c r="X56" s="43" t="str">
        <f t="shared" si="2"/>
        <v>Học lại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1518</v>
      </c>
      <c r="D57" s="46" t="s">
        <v>1519</v>
      </c>
      <c r="E57" s="47" t="s">
        <v>232</v>
      </c>
      <c r="F57" s="48" t="s">
        <v>1520</v>
      </c>
      <c r="G57" s="45" t="s">
        <v>380</v>
      </c>
      <c r="H57" s="82">
        <v>7</v>
      </c>
      <c r="I57" s="98">
        <v>2.5</v>
      </c>
      <c r="J57" s="49">
        <v>2.5</v>
      </c>
      <c r="K57" s="49" t="s">
        <v>36</v>
      </c>
      <c r="L57" s="54"/>
      <c r="M57" s="54"/>
      <c r="N57" s="54"/>
      <c r="O57" s="54"/>
      <c r="P57" s="80">
        <v>3</v>
      </c>
      <c r="Q57" s="51">
        <f t="shared" si="0"/>
        <v>3.3</v>
      </c>
      <c r="R57" s="52" t="str">
        <f t="shared" si="3"/>
        <v>F</v>
      </c>
      <c r="S57" s="53" t="str">
        <f t="shared" si="1"/>
        <v>Kém</v>
      </c>
      <c r="T57" s="41" t="str">
        <f t="shared" si="4"/>
        <v/>
      </c>
      <c r="U57" s="41" t="s">
        <v>2217</v>
      </c>
      <c r="V57" s="71"/>
      <c r="W57" s="4"/>
      <c r="X57" s="43" t="str">
        <f t="shared" si="2"/>
        <v>Học lại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1521</v>
      </c>
      <c r="D58" s="46" t="s">
        <v>109</v>
      </c>
      <c r="E58" s="47" t="s">
        <v>232</v>
      </c>
      <c r="F58" s="48" t="s">
        <v>1284</v>
      </c>
      <c r="G58" s="45" t="s">
        <v>344</v>
      </c>
      <c r="H58" s="82">
        <v>0</v>
      </c>
      <c r="I58" s="49">
        <v>0</v>
      </c>
      <c r="J58" s="49">
        <v>0</v>
      </c>
      <c r="K58" s="49" t="s">
        <v>36</v>
      </c>
      <c r="L58" s="54"/>
      <c r="M58" s="54"/>
      <c r="N58" s="54"/>
      <c r="O58" s="54"/>
      <c r="P58" s="80">
        <v>0</v>
      </c>
      <c r="Q58" s="51">
        <f t="shared" si="0"/>
        <v>0</v>
      </c>
      <c r="R58" s="52" t="str">
        <f t="shared" si="3"/>
        <v>F</v>
      </c>
      <c r="S58" s="53" t="str">
        <f t="shared" si="1"/>
        <v>Kém</v>
      </c>
      <c r="T58" s="41" t="str">
        <f t="shared" si="4"/>
        <v>Không đủ ĐKDT</v>
      </c>
      <c r="U58" s="41" t="s">
        <v>2217</v>
      </c>
      <c r="V58" s="71"/>
      <c r="W58" s="4"/>
      <c r="X58" s="43" t="str">
        <f t="shared" si="2"/>
        <v>Học lại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1522</v>
      </c>
      <c r="D59" s="46" t="s">
        <v>55</v>
      </c>
      <c r="E59" s="47" t="s">
        <v>232</v>
      </c>
      <c r="F59" s="48" t="s">
        <v>1523</v>
      </c>
      <c r="G59" s="45" t="s">
        <v>136</v>
      </c>
      <c r="H59" s="82">
        <v>5</v>
      </c>
      <c r="I59" s="49">
        <v>2.5</v>
      </c>
      <c r="J59" s="49">
        <v>2.5</v>
      </c>
      <c r="K59" s="49" t="s">
        <v>36</v>
      </c>
      <c r="L59" s="54"/>
      <c r="M59" s="54"/>
      <c r="N59" s="54"/>
      <c r="O59" s="54"/>
      <c r="P59" s="80">
        <v>1</v>
      </c>
      <c r="Q59" s="51">
        <f t="shared" si="0"/>
        <v>1.9</v>
      </c>
      <c r="R59" s="52" t="str">
        <f t="shared" si="3"/>
        <v>F</v>
      </c>
      <c r="S59" s="53" t="str">
        <f t="shared" si="1"/>
        <v>Kém</v>
      </c>
      <c r="T59" s="41" t="str">
        <f t="shared" si="4"/>
        <v/>
      </c>
      <c r="U59" s="41" t="s">
        <v>2217</v>
      </c>
      <c r="V59" s="71"/>
      <c r="W59" s="4"/>
      <c r="X59" s="43" t="str">
        <f t="shared" si="2"/>
        <v>Học lại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1524</v>
      </c>
      <c r="D60" s="46" t="s">
        <v>1428</v>
      </c>
      <c r="E60" s="47" t="s">
        <v>232</v>
      </c>
      <c r="F60" s="48" t="s">
        <v>1525</v>
      </c>
      <c r="G60" s="45" t="s">
        <v>99</v>
      </c>
      <c r="H60" s="82">
        <v>6</v>
      </c>
      <c r="I60" s="49">
        <v>3</v>
      </c>
      <c r="J60" s="49">
        <v>3</v>
      </c>
      <c r="K60" s="49" t="s">
        <v>36</v>
      </c>
      <c r="L60" s="54"/>
      <c r="M60" s="54"/>
      <c r="N60" s="54"/>
      <c r="O60" s="54"/>
      <c r="P60" s="80">
        <v>4.5</v>
      </c>
      <c r="Q60" s="51">
        <f t="shared" si="0"/>
        <v>4.2</v>
      </c>
      <c r="R60" s="52" t="str">
        <f t="shared" si="3"/>
        <v>D</v>
      </c>
      <c r="S60" s="53" t="str">
        <f t="shared" si="1"/>
        <v>Trung bình yếu</v>
      </c>
      <c r="T60" s="41" t="str">
        <f t="shared" si="4"/>
        <v/>
      </c>
      <c r="U60" s="41" t="s">
        <v>2217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1526</v>
      </c>
      <c r="D61" s="46" t="s">
        <v>717</v>
      </c>
      <c r="E61" s="47" t="s">
        <v>455</v>
      </c>
      <c r="F61" s="48" t="s">
        <v>1527</v>
      </c>
      <c r="G61" s="45" t="s">
        <v>313</v>
      </c>
      <c r="H61" s="82">
        <v>6</v>
      </c>
      <c r="I61" s="49">
        <v>2</v>
      </c>
      <c r="J61" s="49">
        <v>2</v>
      </c>
      <c r="K61" s="49" t="s">
        <v>36</v>
      </c>
      <c r="L61" s="54"/>
      <c r="M61" s="54"/>
      <c r="N61" s="54"/>
      <c r="O61" s="54"/>
      <c r="P61" s="80">
        <v>1</v>
      </c>
      <c r="Q61" s="51">
        <f t="shared" si="0"/>
        <v>1.8</v>
      </c>
      <c r="R61" s="52" t="str">
        <f t="shared" si="3"/>
        <v>F</v>
      </c>
      <c r="S61" s="53" t="str">
        <f t="shared" si="1"/>
        <v>Kém</v>
      </c>
      <c r="T61" s="41" t="str">
        <f t="shared" si="4"/>
        <v/>
      </c>
      <c r="U61" s="41" t="s">
        <v>2217</v>
      </c>
      <c r="V61" s="71"/>
      <c r="W61" s="4"/>
      <c r="X61" s="43" t="str">
        <f t="shared" si="2"/>
        <v>Học lại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1528</v>
      </c>
      <c r="D62" s="46" t="s">
        <v>723</v>
      </c>
      <c r="E62" s="47" t="s">
        <v>247</v>
      </c>
      <c r="F62" s="48" t="s">
        <v>57</v>
      </c>
      <c r="G62" s="45" t="s">
        <v>99</v>
      </c>
      <c r="H62" s="82">
        <v>0</v>
      </c>
      <c r="I62" s="49">
        <v>0</v>
      </c>
      <c r="J62" s="49">
        <v>0</v>
      </c>
      <c r="K62" s="49" t="s">
        <v>36</v>
      </c>
      <c r="L62" s="54"/>
      <c r="M62" s="54"/>
      <c r="N62" s="54"/>
      <c r="O62" s="54"/>
      <c r="P62" s="80">
        <v>0</v>
      </c>
      <c r="Q62" s="51">
        <f t="shared" si="0"/>
        <v>0</v>
      </c>
      <c r="R62" s="52" t="str">
        <f t="shared" si="3"/>
        <v>F</v>
      </c>
      <c r="S62" s="53" t="str">
        <f t="shared" si="1"/>
        <v>Kém</v>
      </c>
      <c r="T62" s="41" t="str">
        <f t="shared" si="4"/>
        <v>Không đủ ĐKDT</v>
      </c>
      <c r="U62" s="41" t="s">
        <v>2217</v>
      </c>
      <c r="V62" s="71"/>
      <c r="W62" s="4"/>
      <c r="X62" s="43" t="str">
        <f t="shared" si="2"/>
        <v>Học lại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1529</v>
      </c>
      <c r="D63" s="46" t="s">
        <v>60</v>
      </c>
      <c r="E63" s="47" t="s">
        <v>956</v>
      </c>
      <c r="F63" s="48" t="s">
        <v>945</v>
      </c>
      <c r="G63" s="45" t="s">
        <v>1530</v>
      </c>
      <c r="H63" s="82">
        <v>5</v>
      </c>
      <c r="I63" s="49">
        <v>2</v>
      </c>
      <c r="J63" s="49">
        <v>2</v>
      </c>
      <c r="K63" s="49" t="s">
        <v>36</v>
      </c>
      <c r="L63" s="54"/>
      <c r="M63" s="54"/>
      <c r="N63" s="54"/>
      <c r="O63" s="54"/>
      <c r="P63" s="80">
        <v>7</v>
      </c>
      <c r="Q63" s="51">
        <f t="shared" si="0"/>
        <v>5.3</v>
      </c>
      <c r="R63" s="52" t="str">
        <f t="shared" si="3"/>
        <v>D+</v>
      </c>
      <c r="S63" s="53" t="str">
        <f t="shared" si="1"/>
        <v>Trung bình yếu</v>
      </c>
      <c r="T63" s="41" t="str">
        <f t="shared" si="4"/>
        <v/>
      </c>
      <c r="U63" s="41" t="s">
        <v>2217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1531</v>
      </c>
      <c r="D64" s="46" t="s">
        <v>150</v>
      </c>
      <c r="E64" s="47" t="s">
        <v>262</v>
      </c>
      <c r="F64" s="48" t="s">
        <v>1532</v>
      </c>
      <c r="G64" s="45" t="s">
        <v>99</v>
      </c>
      <c r="H64" s="82">
        <v>7</v>
      </c>
      <c r="I64" s="49">
        <v>2</v>
      </c>
      <c r="J64" s="49">
        <v>2</v>
      </c>
      <c r="K64" s="49" t="s">
        <v>36</v>
      </c>
      <c r="L64" s="54"/>
      <c r="M64" s="54"/>
      <c r="N64" s="54"/>
      <c r="O64" s="54"/>
      <c r="P64" s="80">
        <v>1</v>
      </c>
      <c r="Q64" s="51">
        <f t="shared" si="0"/>
        <v>1.9</v>
      </c>
      <c r="R64" s="52" t="str">
        <f t="shared" si="3"/>
        <v>F</v>
      </c>
      <c r="S64" s="53" t="str">
        <f t="shared" si="1"/>
        <v>Kém</v>
      </c>
      <c r="T64" s="41" t="str">
        <f t="shared" si="4"/>
        <v/>
      </c>
      <c r="U64" s="41" t="s">
        <v>2217</v>
      </c>
      <c r="V64" s="71"/>
      <c r="W64" s="4"/>
      <c r="X64" s="43" t="str">
        <f t="shared" si="2"/>
        <v>Học lại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 x14ac:dyDescent="0.25">
      <c r="B65" s="44">
        <v>57</v>
      </c>
      <c r="C65" s="45" t="s">
        <v>1533</v>
      </c>
      <c r="D65" s="46" t="s">
        <v>468</v>
      </c>
      <c r="E65" s="47" t="s">
        <v>483</v>
      </c>
      <c r="F65" s="48" t="s">
        <v>263</v>
      </c>
      <c r="G65" s="45" t="s">
        <v>313</v>
      </c>
      <c r="H65" s="82">
        <v>7</v>
      </c>
      <c r="I65" s="49">
        <v>3.5</v>
      </c>
      <c r="J65" s="49">
        <v>3.5</v>
      </c>
      <c r="K65" s="49" t="s">
        <v>36</v>
      </c>
      <c r="L65" s="54"/>
      <c r="M65" s="54"/>
      <c r="N65" s="54"/>
      <c r="O65" s="54"/>
      <c r="P65" s="80">
        <v>6.5</v>
      </c>
      <c r="Q65" s="51">
        <f t="shared" si="0"/>
        <v>5.7</v>
      </c>
      <c r="R65" s="52" t="str">
        <f t="shared" si="3"/>
        <v>C</v>
      </c>
      <c r="S65" s="53" t="str">
        <f t="shared" si="1"/>
        <v>Trung bình</v>
      </c>
      <c r="T65" s="41" t="str">
        <f t="shared" si="4"/>
        <v/>
      </c>
      <c r="U65" s="41" t="s">
        <v>2217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 x14ac:dyDescent="0.25">
      <c r="B66" s="44">
        <v>58</v>
      </c>
      <c r="C66" s="45" t="s">
        <v>1534</v>
      </c>
      <c r="D66" s="46" t="s">
        <v>118</v>
      </c>
      <c r="E66" s="47" t="s">
        <v>985</v>
      </c>
      <c r="F66" s="48" t="s">
        <v>677</v>
      </c>
      <c r="G66" s="45" t="s">
        <v>380</v>
      </c>
      <c r="H66" s="82">
        <v>5</v>
      </c>
      <c r="I66" s="49">
        <v>2</v>
      </c>
      <c r="J66" s="49">
        <v>2</v>
      </c>
      <c r="K66" s="49" t="s">
        <v>36</v>
      </c>
      <c r="L66" s="54"/>
      <c r="M66" s="54"/>
      <c r="N66" s="54"/>
      <c r="O66" s="54"/>
      <c r="P66" s="80">
        <v>0</v>
      </c>
      <c r="Q66" s="51">
        <f t="shared" si="0"/>
        <v>1.1000000000000001</v>
      </c>
      <c r="R66" s="52" t="str">
        <f t="shared" si="3"/>
        <v>F</v>
      </c>
      <c r="S66" s="53" t="str">
        <f t="shared" si="1"/>
        <v>Kém</v>
      </c>
      <c r="T66" s="41" t="str">
        <f t="shared" si="4"/>
        <v/>
      </c>
      <c r="U66" s="41" t="s">
        <v>2217</v>
      </c>
      <c r="V66" s="71"/>
      <c r="W66" s="4"/>
      <c r="X66" s="43" t="str">
        <f t="shared" si="2"/>
        <v>Học lại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 x14ac:dyDescent="0.25">
      <c r="B67" s="44">
        <v>59</v>
      </c>
      <c r="C67" s="45" t="s">
        <v>1535</v>
      </c>
      <c r="D67" s="46" t="s">
        <v>866</v>
      </c>
      <c r="E67" s="47" t="s">
        <v>832</v>
      </c>
      <c r="F67" s="48" t="s">
        <v>1536</v>
      </c>
      <c r="G67" s="45" t="s">
        <v>99</v>
      </c>
      <c r="H67" s="82">
        <v>6</v>
      </c>
      <c r="I67" s="49">
        <v>3</v>
      </c>
      <c r="J67" s="49">
        <v>3</v>
      </c>
      <c r="K67" s="49" t="s">
        <v>36</v>
      </c>
      <c r="L67" s="54"/>
      <c r="M67" s="54"/>
      <c r="N67" s="54"/>
      <c r="O67" s="54"/>
      <c r="P67" s="80">
        <v>4.5</v>
      </c>
      <c r="Q67" s="51">
        <f t="shared" si="0"/>
        <v>4.2</v>
      </c>
      <c r="R67" s="52" t="str">
        <f t="shared" si="3"/>
        <v>D</v>
      </c>
      <c r="S67" s="53" t="str">
        <f t="shared" si="1"/>
        <v>Trung bình yếu</v>
      </c>
      <c r="T67" s="41" t="str">
        <f t="shared" si="4"/>
        <v/>
      </c>
      <c r="U67" s="41" t="s">
        <v>2217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 x14ac:dyDescent="0.25">
      <c r="B68" s="44">
        <v>60</v>
      </c>
      <c r="C68" s="45" t="s">
        <v>1537</v>
      </c>
      <c r="D68" s="46" t="s">
        <v>1538</v>
      </c>
      <c r="E68" s="47" t="s">
        <v>1539</v>
      </c>
      <c r="F68" s="48" t="s">
        <v>1540</v>
      </c>
      <c r="G68" s="45" t="s">
        <v>313</v>
      </c>
      <c r="H68" s="82">
        <v>1</v>
      </c>
      <c r="I68" s="49">
        <v>2</v>
      </c>
      <c r="J68" s="49">
        <v>2</v>
      </c>
      <c r="K68" s="49" t="s">
        <v>36</v>
      </c>
      <c r="L68" s="54"/>
      <c r="M68" s="54"/>
      <c r="N68" s="54"/>
      <c r="O68" s="54"/>
      <c r="P68" s="80">
        <v>0</v>
      </c>
      <c r="Q68" s="51">
        <f t="shared" si="0"/>
        <v>0.7</v>
      </c>
      <c r="R68" s="52" t="str">
        <f t="shared" si="3"/>
        <v>F</v>
      </c>
      <c r="S68" s="53" t="str">
        <f t="shared" si="1"/>
        <v>Kém</v>
      </c>
      <c r="T68" s="41" t="str">
        <f t="shared" si="4"/>
        <v/>
      </c>
      <c r="U68" s="41" t="s">
        <v>2217</v>
      </c>
      <c r="V68" s="71"/>
      <c r="W68" s="4"/>
      <c r="X68" s="43" t="str">
        <f t="shared" si="2"/>
        <v>Học lại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 x14ac:dyDescent="0.25">
      <c r="B69" s="44">
        <v>61</v>
      </c>
      <c r="C69" s="45" t="s">
        <v>1541</v>
      </c>
      <c r="D69" s="46" t="s">
        <v>324</v>
      </c>
      <c r="E69" s="47" t="s">
        <v>497</v>
      </c>
      <c r="F69" s="48" t="s">
        <v>1542</v>
      </c>
      <c r="G69" s="45" t="s">
        <v>1543</v>
      </c>
      <c r="H69" s="82">
        <v>5</v>
      </c>
      <c r="I69" s="49">
        <v>3</v>
      </c>
      <c r="J69" s="49">
        <v>3</v>
      </c>
      <c r="K69" s="49" t="s">
        <v>36</v>
      </c>
      <c r="L69" s="54"/>
      <c r="M69" s="54"/>
      <c r="N69" s="54"/>
      <c r="O69" s="54"/>
      <c r="P69" s="80">
        <v>1</v>
      </c>
      <c r="Q69" s="51">
        <f t="shared" si="0"/>
        <v>2</v>
      </c>
      <c r="R69" s="52" t="str">
        <f t="shared" si="3"/>
        <v>F</v>
      </c>
      <c r="S69" s="53" t="str">
        <f t="shared" si="1"/>
        <v>Kém</v>
      </c>
      <c r="T69" s="41" t="str">
        <f t="shared" si="4"/>
        <v/>
      </c>
      <c r="U69" s="41" t="s">
        <v>2217</v>
      </c>
      <c r="V69" s="71"/>
      <c r="W69" s="4"/>
      <c r="X69" s="43" t="str">
        <f t="shared" si="2"/>
        <v>Học lại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 x14ac:dyDescent="0.25">
      <c r="B70" s="44">
        <v>62</v>
      </c>
      <c r="C70" s="45" t="s">
        <v>1544</v>
      </c>
      <c r="D70" s="46" t="s">
        <v>1545</v>
      </c>
      <c r="E70" s="47" t="s">
        <v>992</v>
      </c>
      <c r="F70" s="48" t="s">
        <v>590</v>
      </c>
      <c r="G70" s="45" t="s">
        <v>58</v>
      </c>
      <c r="H70" s="82">
        <v>6</v>
      </c>
      <c r="I70" s="49">
        <v>6</v>
      </c>
      <c r="J70" s="49">
        <v>6</v>
      </c>
      <c r="K70" s="49" t="s">
        <v>36</v>
      </c>
      <c r="L70" s="54"/>
      <c r="M70" s="54"/>
      <c r="N70" s="54"/>
      <c r="O70" s="54"/>
      <c r="P70" s="80">
        <v>6</v>
      </c>
      <c r="Q70" s="51">
        <f t="shared" ref="Q70" si="5">ROUND(SUMPRODUCT(H70:P70,$H$8:$P$8)/100,1)</f>
        <v>6</v>
      </c>
      <c r="R70" s="52" t="str">
        <f t="shared" si="3"/>
        <v>C</v>
      </c>
      <c r="S70" s="53" t="str">
        <f t="shared" si="1"/>
        <v>Trung bình</v>
      </c>
      <c r="T70" s="41" t="str">
        <f t="shared" ref="T70" si="6">+IF(OR($H70=0,$I70=0,$J70=0,$K70=0),"Không đủ ĐKDT",IF(AND(P70=0,Q70&gt;=4),"Không đạt",""))</f>
        <v/>
      </c>
      <c r="U70" s="41" t="s">
        <v>2217</v>
      </c>
      <c r="V70" s="71"/>
      <c r="W70" s="4"/>
      <c r="X70" s="43" t="str">
        <f t="shared" ref="X70" si="7">IF(T70="Không đủ ĐKDT","Học lại",IF(T70="Đình chỉ thi","Học lại",IF(AND(MID(G70,2,2)&lt;"12",T70="Vắng"),"Thi lại",IF(T70="Vắng có phép", "Thi lại",IF(AND((MID(G70,2,2)&lt;"12"),Q70&lt;4.5),"Thi lại",IF(AND((MID(G70,2,2)&lt;"18"),Q70&lt;4),"Học lại",IF(AND((MID(G70,2,2)&gt;"17"),Q70&lt;4),"Thi lại",IF(AND(MID(G70,2,2)&gt;"17",P70=0),"Thi lại",IF(AND((MID(G70,2,2)&lt;"12"),P70=0),"Thi lại",IF(AND((MID(G70,2,2)&lt;"18"),(MID(G70,2,2)&gt;"11"),P70=0),"Học lại","Đạt"))))))))))</f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7.5" customHeight="1" x14ac:dyDescent="0.25">
      <c r="A71" s="61"/>
      <c r="B71" s="62"/>
      <c r="C71" s="63"/>
      <c r="D71" s="63"/>
      <c r="E71" s="64"/>
      <c r="F71" s="64"/>
      <c r="G71" s="64"/>
      <c r="H71" s="65"/>
      <c r="I71" s="66"/>
      <c r="J71" s="66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4"/>
    </row>
    <row r="72" spans="1:40" ht="16.5" x14ac:dyDescent="0.25">
      <c r="A72" s="61"/>
      <c r="B72" s="125" t="s">
        <v>37</v>
      </c>
      <c r="C72" s="125"/>
      <c r="D72" s="63"/>
      <c r="E72" s="64"/>
      <c r="F72" s="64"/>
      <c r="G72" s="64"/>
      <c r="H72" s="65"/>
      <c r="I72" s="66"/>
      <c r="J72" s="66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4"/>
    </row>
    <row r="73" spans="1:40" ht="16.5" customHeight="1" x14ac:dyDescent="0.25">
      <c r="A73" s="61"/>
      <c r="B73" s="68" t="s">
        <v>38</v>
      </c>
      <c r="C73" s="68"/>
      <c r="D73" s="69">
        <f>+$AA$7</f>
        <v>62</v>
      </c>
      <c r="E73" s="70" t="s">
        <v>39</v>
      </c>
      <c r="F73" s="70"/>
      <c r="G73" s="112" t="s">
        <v>40</v>
      </c>
      <c r="H73" s="112"/>
      <c r="I73" s="112"/>
      <c r="J73" s="112"/>
      <c r="K73" s="112"/>
      <c r="L73" s="112"/>
      <c r="M73" s="112"/>
      <c r="N73" s="112"/>
      <c r="O73" s="112"/>
      <c r="P73" s="71">
        <f>$AA$7 -COUNTIF($T$8:$T$219,"Vắng") -COUNTIF($T$8:$T$219,"Vắng có phép") - COUNTIF($T$8:$T$219,"Đình chỉ thi") - COUNTIF($T$8:$T$219,"Không đủ ĐKDT")</f>
        <v>57</v>
      </c>
      <c r="Q73" s="71"/>
      <c r="R73" s="72"/>
      <c r="S73" s="73"/>
      <c r="T73" s="73" t="s">
        <v>39</v>
      </c>
      <c r="U73" s="73"/>
      <c r="V73" s="73"/>
      <c r="W73" s="4"/>
    </row>
    <row r="74" spans="1:40" ht="16.5" customHeight="1" x14ac:dyDescent="0.25">
      <c r="A74" s="61"/>
      <c r="B74" s="68" t="s">
        <v>41</v>
      </c>
      <c r="C74" s="68"/>
      <c r="D74" s="69">
        <f>+$AL$7</f>
        <v>21</v>
      </c>
      <c r="E74" s="70" t="s">
        <v>39</v>
      </c>
      <c r="F74" s="70"/>
      <c r="G74" s="112" t="s">
        <v>42</v>
      </c>
      <c r="H74" s="112"/>
      <c r="I74" s="112"/>
      <c r="J74" s="112"/>
      <c r="K74" s="112"/>
      <c r="L74" s="112"/>
      <c r="M74" s="112"/>
      <c r="N74" s="112"/>
      <c r="O74" s="112"/>
      <c r="P74" s="74">
        <f>COUNTIF($T$8:$T$95,"Vắng")</f>
        <v>0</v>
      </c>
      <c r="Q74" s="74"/>
      <c r="R74" s="75"/>
      <c r="S74" s="73"/>
      <c r="T74" s="73" t="s">
        <v>39</v>
      </c>
      <c r="U74" s="73"/>
      <c r="V74" s="73"/>
      <c r="W74" s="4"/>
    </row>
    <row r="75" spans="1:40" ht="16.5" customHeight="1" x14ac:dyDescent="0.25">
      <c r="A75" s="61"/>
      <c r="B75" s="68" t="s">
        <v>43</v>
      </c>
      <c r="C75" s="68"/>
      <c r="D75" s="76">
        <f>COUNTIF(X9:X70,"Học lại")</f>
        <v>41</v>
      </c>
      <c r="E75" s="70" t="s">
        <v>39</v>
      </c>
      <c r="F75" s="70"/>
      <c r="G75" s="112" t="s">
        <v>44</v>
      </c>
      <c r="H75" s="112"/>
      <c r="I75" s="112"/>
      <c r="J75" s="112"/>
      <c r="K75" s="112"/>
      <c r="L75" s="112"/>
      <c r="M75" s="112"/>
      <c r="N75" s="112"/>
      <c r="O75" s="112"/>
      <c r="P75" s="71">
        <f>COUNTIF($T$8:$T$95,"Vắng có phép")</f>
        <v>0</v>
      </c>
      <c r="Q75" s="71"/>
      <c r="R75" s="72"/>
      <c r="S75" s="73"/>
      <c r="T75" s="73" t="s">
        <v>39</v>
      </c>
      <c r="U75" s="73"/>
      <c r="V75" s="73"/>
      <c r="W75" s="4"/>
    </row>
    <row r="76" spans="1:40" ht="3" customHeight="1" x14ac:dyDescent="0.25">
      <c r="A76" s="61"/>
      <c r="B76" s="62"/>
      <c r="C76" s="63"/>
      <c r="D76" s="63"/>
      <c r="E76" s="64"/>
      <c r="F76" s="64"/>
      <c r="G76" s="64"/>
      <c r="H76" s="65"/>
      <c r="I76" s="66"/>
      <c r="J76" s="66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4"/>
    </row>
    <row r="77" spans="1:40" x14ac:dyDescent="0.25">
      <c r="B77" s="77" t="s">
        <v>45</v>
      </c>
      <c r="C77" s="77"/>
      <c r="D77" s="78">
        <f>COUNTIF(X9:X70,"Thi lại")</f>
        <v>0</v>
      </c>
      <c r="E77" s="79" t="s">
        <v>39</v>
      </c>
      <c r="F77" s="4"/>
      <c r="G77" s="4"/>
      <c r="H77" s="4"/>
      <c r="I77" s="4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91"/>
      <c r="V77" s="91"/>
      <c r="W77" s="4"/>
    </row>
    <row r="78" spans="1:40" x14ac:dyDescent="0.25">
      <c r="B78" s="77"/>
      <c r="C78" s="77"/>
      <c r="D78" s="78"/>
      <c r="E78" s="79"/>
      <c r="F78" s="4"/>
      <c r="G78" s="4"/>
      <c r="H78" s="4"/>
      <c r="I78" s="4"/>
      <c r="J78" s="113" t="s">
        <v>2223</v>
      </c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91"/>
      <c r="V78" s="91"/>
      <c r="W78" s="4"/>
    </row>
  </sheetData>
  <sheetProtection formatCells="0" formatColumns="0" formatRows="0" insertColumns="0" insertRows="0" insertHyperlinks="0" deleteColumns="0" deleteRows="0" sort="0" autoFilter="0" pivotTables="0"/>
  <autoFilter ref="A7:AN70">
    <filterColumn colId="3" showButton="0"/>
  </autoFilter>
  <mergeCells count="43">
    <mergeCell ref="AJ3:AK5"/>
    <mergeCell ref="S6:S7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J78:T78"/>
    <mergeCell ref="Y3:Y6"/>
    <mergeCell ref="I6:I7"/>
    <mergeCell ref="J6:J7"/>
    <mergeCell ref="K6:K7"/>
    <mergeCell ref="L6:L7"/>
    <mergeCell ref="D3:O3"/>
    <mergeCell ref="P3:U3"/>
    <mergeCell ref="T6:T8"/>
    <mergeCell ref="U6:U8"/>
    <mergeCell ref="B8:G8"/>
    <mergeCell ref="M6:N6"/>
    <mergeCell ref="O6:O7"/>
    <mergeCell ref="P6:P7"/>
    <mergeCell ref="Q6:Q8"/>
    <mergeCell ref="R6:R7"/>
    <mergeCell ref="B72:C72"/>
    <mergeCell ref="G73:O73"/>
    <mergeCell ref="G74:O74"/>
    <mergeCell ref="G75:O75"/>
    <mergeCell ref="J77:T77"/>
    <mergeCell ref="B1:G1"/>
    <mergeCell ref="B2:G2"/>
    <mergeCell ref="B3:C3"/>
    <mergeCell ref="H1:U1"/>
    <mergeCell ref="H2:U2"/>
  </mergeCells>
  <conditionalFormatting sqref="H9:P70">
    <cfRule type="cellIs" dxfId="54" priority="15" operator="greaterThan">
      <formula>10</formula>
    </cfRule>
  </conditionalFormatting>
  <conditionalFormatting sqref="P9:P70">
    <cfRule type="cellIs" dxfId="53" priority="11" operator="greaterThan">
      <formula>10</formula>
    </cfRule>
    <cfRule type="cellIs" dxfId="52" priority="12" operator="greaterThan">
      <formula>10</formula>
    </cfRule>
    <cfRule type="cellIs" dxfId="51" priority="13" operator="greaterThan">
      <formula>10</formula>
    </cfRule>
  </conditionalFormatting>
  <conditionalFormatting sqref="H9:K70">
    <cfRule type="cellIs" dxfId="50" priority="10" operator="greaterThan">
      <formula>10</formula>
    </cfRule>
  </conditionalFormatting>
  <conditionalFormatting sqref="C70">
    <cfRule type="duplicateValues" dxfId="49" priority="5"/>
  </conditionalFormatting>
  <conditionalFormatting sqref="C1:C69 C71:C1048576">
    <cfRule type="duplicateValues" dxfId="48" priority="24"/>
  </conditionalFormatting>
  <dataValidations count="1">
    <dataValidation allowBlank="1" showInputMessage="1" showErrorMessage="1" errorTitle="Không xóa dữ liệu" error="Không xóa dữ liệu" prompt="Không xóa dữ liệu" sqref="D75 X9:Y70 AN2:AN7 Z9 Z2:AM2 Y3:AM7"/>
  </dataValidations>
  <pageMargins left="0.17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8"/>
  <sheetViews>
    <sheetView topLeftCell="B1" workbookViewId="0">
      <pane ySplit="2" topLeftCell="A70" activePane="bottomLeft" state="frozen"/>
      <selection activeCell="B1" sqref="A1:XFD1048576"/>
      <selection pane="bottomLeft" activeCell="B79" sqref="A79:XFD110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.75" style="1" customWidth="1"/>
    <col min="5" max="5" width="11" style="1" customWidth="1"/>
    <col min="6" max="6" width="9.375" style="1" hidden="1" customWidth="1"/>
    <col min="7" max="7" width="12.62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1.875" style="1" customWidth="1"/>
    <col min="21" max="21" width="8" style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2221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96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108" t="s">
        <v>46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90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1412</v>
      </c>
      <c r="Q3" s="106"/>
      <c r="R3" s="106"/>
      <c r="S3" s="106"/>
      <c r="T3" s="106"/>
      <c r="U3" s="106"/>
      <c r="V3" s="95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4" t="s">
        <v>11</v>
      </c>
      <c r="C4" s="114"/>
      <c r="D4" s="10">
        <v>3</v>
      </c>
      <c r="G4" s="115" t="s">
        <v>2212</v>
      </c>
      <c r="H4" s="115"/>
      <c r="I4" s="115"/>
      <c r="J4" s="115"/>
      <c r="K4" s="115"/>
      <c r="L4" s="115"/>
      <c r="M4" s="115"/>
      <c r="N4" s="115"/>
      <c r="O4" s="115"/>
      <c r="P4" s="115" t="s">
        <v>500</v>
      </c>
      <c r="Q4" s="115"/>
      <c r="R4" s="115"/>
      <c r="S4" s="115"/>
      <c r="T4" s="115"/>
      <c r="U4" s="115"/>
      <c r="V4" s="94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09" t="s">
        <v>12</v>
      </c>
      <c r="C6" s="116" t="s">
        <v>13</v>
      </c>
      <c r="D6" s="118" t="s">
        <v>14</v>
      </c>
      <c r="E6" s="119"/>
      <c r="F6" s="109" t="s">
        <v>15</v>
      </c>
      <c r="G6" s="109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2" t="s">
        <v>21</v>
      </c>
      <c r="N6" s="123"/>
      <c r="O6" s="103" t="s">
        <v>22</v>
      </c>
      <c r="P6" s="103" t="s">
        <v>23</v>
      </c>
      <c r="Q6" s="109" t="s">
        <v>24</v>
      </c>
      <c r="R6" s="103" t="s">
        <v>25</v>
      </c>
      <c r="S6" s="109" t="s">
        <v>26</v>
      </c>
      <c r="T6" s="109" t="s">
        <v>27</v>
      </c>
      <c r="U6" s="109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7"/>
      <c r="D7" s="120"/>
      <c r="E7" s="121"/>
      <c r="F7" s="111"/>
      <c r="G7" s="111"/>
      <c r="H7" s="102"/>
      <c r="I7" s="102"/>
      <c r="J7" s="102"/>
      <c r="K7" s="102"/>
      <c r="L7" s="103"/>
      <c r="M7" s="92" t="s">
        <v>33</v>
      </c>
      <c r="N7" s="92" t="s">
        <v>34</v>
      </c>
      <c r="O7" s="103"/>
      <c r="P7" s="103"/>
      <c r="Q7" s="110"/>
      <c r="R7" s="103"/>
      <c r="S7" s="111"/>
      <c r="T7" s="110"/>
      <c r="U7" s="110"/>
      <c r="V7" s="88"/>
      <c r="X7" s="17"/>
      <c r="Y7" s="18" t="str">
        <f>+D3</f>
        <v>Cấu trúc dữ liệu và giải thuật</v>
      </c>
      <c r="Z7" s="19" t="str">
        <f>+P3</f>
        <v>Nhóm: D15-139_08</v>
      </c>
      <c r="AA7" s="20">
        <f>+$AJ$7+$AL$7+$AH$7</f>
        <v>62</v>
      </c>
      <c r="AB7" s="7">
        <f>COUNTIF($S$8:$S$88,"Khiển trách")</f>
        <v>0</v>
      </c>
      <c r="AC7" s="7">
        <f>COUNTIF($S$8:$S$88,"Cảnh cáo")</f>
        <v>0</v>
      </c>
      <c r="AD7" s="7">
        <f>COUNTIF($S$8:$S$88,"Đình chỉ thi")</f>
        <v>0</v>
      </c>
      <c r="AE7" s="21">
        <f>+($AB$7+$AC$7+$AD$7)/$AA$7*100%</f>
        <v>0</v>
      </c>
      <c r="AF7" s="7">
        <f>SUM(COUNTIF($S$8:$S$86,"Vắng"),COUNTIF($S$8:$S$86,"Vắng có phép"))</f>
        <v>0</v>
      </c>
      <c r="AG7" s="22">
        <f>+$AF$7/$AA$7</f>
        <v>0</v>
      </c>
      <c r="AH7" s="23">
        <f>COUNTIF($X$8:$X$86,"Thi lại")</f>
        <v>0</v>
      </c>
      <c r="AI7" s="22">
        <f>+$AH$7/$AA$7</f>
        <v>0</v>
      </c>
      <c r="AJ7" s="23">
        <f>COUNTIF($X$8:$X$87,"Học lại")</f>
        <v>44</v>
      </c>
      <c r="AK7" s="22">
        <f>+$AJ$7/$AA$7</f>
        <v>0.70967741935483875</v>
      </c>
      <c r="AL7" s="7">
        <f>COUNTIF($X$9:$X$87,"Đạt")</f>
        <v>18</v>
      </c>
      <c r="AM7" s="21">
        <f>+$AL$7/$AA$7</f>
        <v>0.29032258064516131</v>
      </c>
      <c r="AN7" s="24"/>
    </row>
    <row r="8" spans="2:40" ht="14.25" customHeight="1" x14ac:dyDescent="0.25">
      <c r="B8" s="122" t="s">
        <v>35</v>
      </c>
      <c r="C8" s="124"/>
      <c r="D8" s="124"/>
      <c r="E8" s="124"/>
      <c r="F8" s="124"/>
      <c r="G8" s="123"/>
      <c r="H8" s="25">
        <v>10</v>
      </c>
      <c r="I8" s="25">
        <v>20</v>
      </c>
      <c r="J8" s="83">
        <v>10</v>
      </c>
      <c r="K8" s="25"/>
      <c r="L8" s="26"/>
      <c r="M8" s="27"/>
      <c r="N8" s="27"/>
      <c r="O8" s="27"/>
      <c r="P8" s="28">
        <f>100-(H8+I8+J8+K8)</f>
        <v>60</v>
      </c>
      <c r="Q8" s="111"/>
      <c r="R8" s="29"/>
      <c r="S8" s="29"/>
      <c r="T8" s="111"/>
      <c r="U8" s="111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1282</v>
      </c>
      <c r="D9" s="33" t="s">
        <v>1283</v>
      </c>
      <c r="E9" s="34" t="s">
        <v>680</v>
      </c>
      <c r="F9" s="35" t="s">
        <v>1284</v>
      </c>
      <c r="G9" s="32" t="s">
        <v>124</v>
      </c>
      <c r="H9" s="81">
        <v>2</v>
      </c>
      <c r="I9" s="36">
        <v>1</v>
      </c>
      <c r="J9" s="36">
        <v>1</v>
      </c>
      <c r="K9" s="36" t="s">
        <v>36</v>
      </c>
      <c r="L9" s="37"/>
      <c r="M9" s="37"/>
      <c r="N9" s="37"/>
      <c r="O9" s="37"/>
      <c r="P9" s="38">
        <v>0</v>
      </c>
      <c r="Q9" s="39">
        <f t="shared" ref="Q9:Q70" si="0">ROUND(SUMPRODUCT(H9:P9,$H$8:$P$8)/100,1)</f>
        <v>0.5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F</v>
      </c>
      <c r="S9" s="40" t="str">
        <f t="shared" ref="S9:S70" si="1">IF($Q9&lt;4,"Kém",IF(AND($Q9&gt;=4,$Q9&lt;=5.4),"Trung bình yếu",IF(AND($Q9&gt;=5.5,$Q9&lt;=6.9),"Trung bình",IF(AND($Q9&gt;=7,$Q9&lt;=8.4),"Khá",IF(AND($Q9&gt;=8.5,$Q9&lt;=10),"Giỏi","")))))</f>
        <v>Kém</v>
      </c>
      <c r="T9" s="41" t="str">
        <f>+IF(OR($H9=0,$I9=0,$J9=0,$K9=0),"Không đủ ĐKDT",IF(AND(P9=0,Q9&gt;=4),"Không đạt",""))</f>
        <v/>
      </c>
      <c r="U9" s="97" t="s">
        <v>2217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Học lại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1285</v>
      </c>
      <c r="D10" s="46" t="s">
        <v>1286</v>
      </c>
      <c r="E10" s="47" t="s">
        <v>680</v>
      </c>
      <c r="F10" s="48" t="s">
        <v>1287</v>
      </c>
      <c r="G10" s="45" t="s">
        <v>380</v>
      </c>
      <c r="H10" s="82">
        <v>6</v>
      </c>
      <c r="I10" s="49">
        <v>2</v>
      </c>
      <c r="J10" s="49">
        <v>2</v>
      </c>
      <c r="K10" s="49" t="s">
        <v>36</v>
      </c>
      <c r="L10" s="50"/>
      <c r="M10" s="50"/>
      <c r="N10" s="50"/>
      <c r="O10" s="50"/>
      <c r="P10" s="80">
        <v>2</v>
      </c>
      <c r="Q10" s="51">
        <f t="shared" si="0"/>
        <v>2.4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F</v>
      </c>
      <c r="S10" s="53" t="str">
        <f t="shared" si="1"/>
        <v>Kém</v>
      </c>
      <c r="T10" s="41" t="str">
        <f>+IF(OR($H10=0,$I10=0,$J10=0,$K10=0),"Không đủ ĐKDT",IF(AND(P10=0,Q10&gt;=4),"Không đạt",""))</f>
        <v/>
      </c>
      <c r="U10" s="41" t="s">
        <v>2217</v>
      </c>
      <c r="V10" s="71"/>
      <c r="W10" s="4"/>
      <c r="X10" s="43" t="str">
        <f t="shared" ref="X10:X70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Học lại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1288</v>
      </c>
      <c r="D11" s="46" t="s">
        <v>1289</v>
      </c>
      <c r="E11" s="47" t="s">
        <v>680</v>
      </c>
      <c r="F11" s="48" t="s">
        <v>1290</v>
      </c>
      <c r="G11" s="45" t="s">
        <v>300</v>
      </c>
      <c r="H11" s="82">
        <v>7</v>
      </c>
      <c r="I11" s="49">
        <v>3.5</v>
      </c>
      <c r="J11" s="49">
        <v>3.5</v>
      </c>
      <c r="K11" s="49" t="s">
        <v>36</v>
      </c>
      <c r="L11" s="54"/>
      <c r="M11" s="54"/>
      <c r="N11" s="54"/>
      <c r="O11" s="54"/>
      <c r="P11" s="80">
        <v>1</v>
      </c>
      <c r="Q11" s="51">
        <f t="shared" si="0"/>
        <v>2.4</v>
      </c>
      <c r="R11" s="52" t="str">
        <f t="shared" ref="R11:R70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F</v>
      </c>
      <c r="S11" s="53" t="str">
        <f t="shared" si="1"/>
        <v>Kém</v>
      </c>
      <c r="T11" s="41" t="str">
        <f t="shared" ref="T11:T70" si="4">+IF(OR($H11=0,$I11=0,$J11=0,$K11=0),"Không đủ ĐKDT",IF(AND(P11=0,Q11&gt;=4),"Không đạt",""))</f>
        <v/>
      </c>
      <c r="U11" s="41" t="s">
        <v>2217</v>
      </c>
      <c r="V11" s="71"/>
      <c r="W11" s="4"/>
      <c r="X11" s="43" t="str">
        <f t="shared" si="2"/>
        <v>Học lại</v>
      </c>
      <c r="Y11" s="43"/>
      <c r="Z11" s="55"/>
      <c r="AA11" s="55"/>
      <c r="AB11" s="93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1291</v>
      </c>
      <c r="D12" s="46" t="s">
        <v>371</v>
      </c>
      <c r="E12" s="47" t="s">
        <v>680</v>
      </c>
      <c r="F12" s="48" t="s">
        <v>296</v>
      </c>
      <c r="G12" s="45" t="s">
        <v>90</v>
      </c>
      <c r="H12" s="82">
        <v>6</v>
      </c>
      <c r="I12" s="49">
        <v>2</v>
      </c>
      <c r="J12" s="49">
        <v>2</v>
      </c>
      <c r="K12" s="49" t="s">
        <v>36</v>
      </c>
      <c r="L12" s="54"/>
      <c r="M12" s="54"/>
      <c r="N12" s="54"/>
      <c r="O12" s="54"/>
      <c r="P12" s="80">
        <v>0</v>
      </c>
      <c r="Q12" s="51">
        <f t="shared" si="0"/>
        <v>1.2</v>
      </c>
      <c r="R12" s="52" t="str">
        <f t="shared" si="3"/>
        <v>F</v>
      </c>
      <c r="S12" s="53" t="str">
        <f t="shared" si="1"/>
        <v>Kém</v>
      </c>
      <c r="T12" s="41" t="str">
        <f t="shared" si="4"/>
        <v/>
      </c>
      <c r="U12" s="41" t="s">
        <v>2217</v>
      </c>
      <c r="V12" s="71"/>
      <c r="W12" s="4"/>
      <c r="X12" s="43" t="str">
        <f t="shared" si="2"/>
        <v>Học lại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1292</v>
      </c>
      <c r="D13" s="46" t="s">
        <v>265</v>
      </c>
      <c r="E13" s="47" t="s">
        <v>1293</v>
      </c>
      <c r="F13" s="48" t="s">
        <v>477</v>
      </c>
      <c r="G13" s="45" t="s">
        <v>313</v>
      </c>
      <c r="H13" s="82">
        <v>5</v>
      </c>
      <c r="I13" s="49">
        <v>2</v>
      </c>
      <c r="J13" s="49">
        <v>2</v>
      </c>
      <c r="K13" s="49" t="s">
        <v>36</v>
      </c>
      <c r="L13" s="54"/>
      <c r="M13" s="54"/>
      <c r="N13" s="54"/>
      <c r="O13" s="54"/>
      <c r="P13" s="80">
        <v>2</v>
      </c>
      <c r="Q13" s="51">
        <f t="shared" si="0"/>
        <v>2.2999999999999998</v>
      </c>
      <c r="R13" s="52" t="str">
        <f t="shared" si="3"/>
        <v>F</v>
      </c>
      <c r="S13" s="53" t="str">
        <f t="shared" si="1"/>
        <v>Kém</v>
      </c>
      <c r="T13" s="41" t="str">
        <f t="shared" si="4"/>
        <v/>
      </c>
      <c r="U13" s="41" t="s">
        <v>2217</v>
      </c>
      <c r="V13" s="71"/>
      <c r="W13" s="4"/>
      <c r="X13" s="43" t="str">
        <f t="shared" si="2"/>
        <v>Học lại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1294</v>
      </c>
      <c r="D14" s="46" t="s">
        <v>1295</v>
      </c>
      <c r="E14" s="47" t="s">
        <v>306</v>
      </c>
      <c r="F14" s="48" t="s">
        <v>628</v>
      </c>
      <c r="G14" s="45" t="s">
        <v>136</v>
      </c>
      <c r="H14" s="82">
        <v>6</v>
      </c>
      <c r="I14" s="49">
        <v>2</v>
      </c>
      <c r="J14" s="49">
        <v>2</v>
      </c>
      <c r="K14" s="49" t="s">
        <v>36</v>
      </c>
      <c r="L14" s="54"/>
      <c r="M14" s="54"/>
      <c r="N14" s="54"/>
      <c r="O14" s="54"/>
      <c r="P14" s="80">
        <v>2</v>
      </c>
      <c r="Q14" s="51">
        <f t="shared" si="0"/>
        <v>2.4</v>
      </c>
      <c r="R14" s="52" t="str">
        <f t="shared" si="3"/>
        <v>F</v>
      </c>
      <c r="S14" s="53" t="str">
        <f t="shared" si="1"/>
        <v>Kém</v>
      </c>
      <c r="T14" s="41" t="str">
        <f t="shared" si="4"/>
        <v/>
      </c>
      <c r="U14" s="41" t="s">
        <v>2217</v>
      </c>
      <c r="V14" s="71"/>
      <c r="W14" s="4"/>
      <c r="X14" s="43" t="str">
        <f t="shared" si="2"/>
        <v>Học lại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1296</v>
      </c>
      <c r="D15" s="46" t="s">
        <v>1297</v>
      </c>
      <c r="E15" s="47" t="s">
        <v>321</v>
      </c>
      <c r="F15" s="48" t="s">
        <v>322</v>
      </c>
      <c r="G15" s="45" t="s">
        <v>313</v>
      </c>
      <c r="H15" s="82">
        <v>7</v>
      </c>
      <c r="I15" s="49">
        <v>2</v>
      </c>
      <c r="J15" s="49">
        <v>2</v>
      </c>
      <c r="K15" s="49" t="s">
        <v>36</v>
      </c>
      <c r="L15" s="54"/>
      <c r="M15" s="54"/>
      <c r="N15" s="54"/>
      <c r="O15" s="54"/>
      <c r="P15" s="80">
        <v>2</v>
      </c>
      <c r="Q15" s="51">
        <f t="shared" si="0"/>
        <v>2.5</v>
      </c>
      <c r="R15" s="52" t="str">
        <f t="shared" si="3"/>
        <v>F</v>
      </c>
      <c r="S15" s="53" t="str">
        <f t="shared" si="1"/>
        <v>Kém</v>
      </c>
      <c r="T15" s="41" t="str">
        <f t="shared" si="4"/>
        <v/>
      </c>
      <c r="U15" s="41" t="s">
        <v>2217</v>
      </c>
      <c r="V15" s="71"/>
      <c r="W15" s="4"/>
      <c r="X15" s="43" t="str">
        <f t="shared" si="2"/>
        <v>Học lại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1298</v>
      </c>
      <c r="D16" s="46" t="s">
        <v>364</v>
      </c>
      <c r="E16" s="47" t="s">
        <v>321</v>
      </c>
      <c r="F16" s="48" t="s">
        <v>1299</v>
      </c>
      <c r="G16" s="45" t="s">
        <v>131</v>
      </c>
      <c r="H16" s="82">
        <v>8.5</v>
      </c>
      <c r="I16" s="49">
        <v>8.5</v>
      </c>
      <c r="J16" s="49">
        <v>8.5</v>
      </c>
      <c r="K16" s="49" t="s">
        <v>36</v>
      </c>
      <c r="L16" s="54"/>
      <c r="M16" s="54"/>
      <c r="N16" s="54"/>
      <c r="O16" s="54"/>
      <c r="P16" s="80">
        <v>8.5</v>
      </c>
      <c r="Q16" s="51">
        <f t="shared" si="0"/>
        <v>8.5</v>
      </c>
      <c r="R16" s="52" t="str">
        <f t="shared" si="3"/>
        <v>A</v>
      </c>
      <c r="S16" s="53" t="str">
        <f t="shared" si="1"/>
        <v>Giỏi</v>
      </c>
      <c r="T16" s="41" t="str">
        <f t="shared" si="4"/>
        <v/>
      </c>
      <c r="U16" s="41" t="s">
        <v>2217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1300</v>
      </c>
      <c r="D17" s="46" t="s">
        <v>305</v>
      </c>
      <c r="E17" s="47" t="s">
        <v>328</v>
      </c>
      <c r="F17" s="48" t="s">
        <v>372</v>
      </c>
      <c r="G17" s="45" t="s">
        <v>86</v>
      </c>
      <c r="H17" s="82">
        <v>7</v>
      </c>
      <c r="I17" s="49">
        <v>4</v>
      </c>
      <c r="J17" s="49">
        <v>4</v>
      </c>
      <c r="K17" s="49" t="s">
        <v>36</v>
      </c>
      <c r="L17" s="54"/>
      <c r="M17" s="54"/>
      <c r="N17" s="54"/>
      <c r="O17" s="54"/>
      <c r="P17" s="80">
        <v>3.5</v>
      </c>
      <c r="Q17" s="51">
        <f t="shared" si="0"/>
        <v>4</v>
      </c>
      <c r="R17" s="52" t="str">
        <f t="shared" si="3"/>
        <v>D</v>
      </c>
      <c r="S17" s="53" t="str">
        <f t="shared" si="1"/>
        <v>Trung bình yếu</v>
      </c>
      <c r="T17" s="41" t="str">
        <f t="shared" si="4"/>
        <v/>
      </c>
      <c r="U17" s="41" t="s">
        <v>2217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1301</v>
      </c>
      <c r="D18" s="46" t="s">
        <v>1302</v>
      </c>
      <c r="E18" s="47" t="s">
        <v>93</v>
      </c>
      <c r="F18" s="48" t="s">
        <v>222</v>
      </c>
      <c r="G18" s="45" t="s">
        <v>344</v>
      </c>
      <c r="H18" s="82">
        <v>7</v>
      </c>
      <c r="I18" s="49">
        <v>2</v>
      </c>
      <c r="J18" s="49">
        <v>2</v>
      </c>
      <c r="K18" s="49" t="s">
        <v>36</v>
      </c>
      <c r="L18" s="54"/>
      <c r="M18" s="54"/>
      <c r="N18" s="54"/>
      <c r="O18" s="54"/>
      <c r="P18" s="80">
        <v>5</v>
      </c>
      <c r="Q18" s="51">
        <f t="shared" si="0"/>
        <v>4.3</v>
      </c>
      <c r="R18" s="52" t="str">
        <f t="shared" si="3"/>
        <v>D</v>
      </c>
      <c r="S18" s="53" t="str">
        <f t="shared" si="1"/>
        <v>Trung bình yếu</v>
      </c>
      <c r="T18" s="41" t="str">
        <f t="shared" si="4"/>
        <v/>
      </c>
      <c r="U18" s="41" t="s">
        <v>2217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1303</v>
      </c>
      <c r="D19" s="46" t="s">
        <v>246</v>
      </c>
      <c r="E19" s="47" t="s">
        <v>93</v>
      </c>
      <c r="F19" s="48" t="s">
        <v>362</v>
      </c>
      <c r="G19" s="45" t="s">
        <v>99</v>
      </c>
      <c r="H19" s="82">
        <v>5</v>
      </c>
      <c r="I19" s="49">
        <v>2</v>
      </c>
      <c r="J19" s="49">
        <v>2</v>
      </c>
      <c r="K19" s="49" t="s">
        <v>36</v>
      </c>
      <c r="L19" s="54"/>
      <c r="M19" s="54"/>
      <c r="N19" s="54"/>
      <c r="O19" s="54"/>
      <c r="P19" s="80">
        <v>1</v>
      </c>
      <c r="Q19" s="51">
        <f t="shared" si="0"/>
        <v>1.7</v>
      </c>
      <c r="R19" s="52" t="str">
        <f t="shared" si="3"/>
        <v>F</v>
      </c>
      <c r="S19" s="53" t="str">
        <f t="shared" si="1"/>
        <v>Kém</v>
      </c>
      <c r="T19" s="41" t="str">
        <f t="shared" si="4"/>
        <v/>
      </c>
      <c r="U19" s="41" t="s">
        <v>2217</v>
      </c>
      <c r="V19" s="71"/>
      <c r="W19" s="4"/>
      <c r="X19" s="43" t="str">
        <f t="shared" si="2"/>
        <v>Học lại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1304</v>
      </c>
      <c r="D20" s="46" t="s">
        <v>1305</v>
      </c>
      <c r="E20" s="47" t="s">
        <v>93</v>
      </c>
      <c r="F20" s="48" t="s">
        <v>142</v>
      </c>
      <c r="G20" s="45" t="s">
        <v>53</v>
      </c>
      <c r="H20" s="82">
        <v>5</v>
      </c>
      <c r="I20" s="49">
        <v>2</v>
      </c>
      <c r="J20" s="49">
        <v>2</v>
      </c>
      <c r="K20" s="49" t="s">
        <v>36</v>
      </c>
      <c r="L20" s="54"/>
      <c r="M20" s="54"/>
      <c r="N20" s="54"/>
      <c r="O20" s="54"/>
      <c r="P20" s="80">
        <v>0</v>
      </c>
      <c r="Q20" s="51">
        <f t="shared" si="0"/>
        <v>1.1000000000000001</v>
      </c>
      <c r="R20" s="52" t="str">
        <f t="shared" si="3"/>
        <v>F</v>
      </c>
      <c r="S20" s="53" t="str">
        <f t="shared" si="1"/>
        <v>Kém</v>
      </c>
      <c r="T20" s="41" t="str">
        <f t="shared" si="4"/>
        <v/>
      </c>
      <c r="U20" s="41" t="s">
        <v>2217</v>
      </c>
      <c r="V20" s="71"/>
      <c r="W20" s="4"/>
      <c r="X20" s="43" t="str">
        <f t="shared" si="2"/>
        <v>Học lại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1306</v>
      </c>
      <c r="D21" s="46" t="s">
        <v>826</v>
      </c>
      <c r="E21" s="47" t="s">
        <v>105</v>
      </c>
      <c r="F21" s="48" t="s">
        <v>244</v>
      </c>
      <c r="G21" s="45" t="s">
        <v>330</v>
      </c>
      <c r="H21" s="82">
        <v>7</v>
      </c>
      <c r="I21" s="49">
        <v>4</v>
      </c>
      <c r="J21" s="49">
        <v>4</v>
      </c>
      <c r="K21" s="49" t="s">
        <v>36</v>
      </c>
      <c r="L21" s="54"/>
      <c r="M21" s="54"/>
      <c r="N21" s="54"/>
      <c r="O21" s="54"/>
      <c r="P21" s="80">
        <v>6</v>
      </c>
      <c r="Q21" s="51">
        <f t="shared" si="0"/>
        <v>5.5</v>
      </c>
      <c r="R21" s="52" t="str">
        <f t="shared" si="3"/>
        <v>C</v>
      </c>
      <c r="S21" s="53" t="str">
        <f t="shared" si="1"/>
        <v>Trung bình</v>
      </c>
      <c r="T21" s="41" t="str">
        <f t="shared" si="4"/>
        <v/>
      </c>
      <c r="U21" s="41" t="s">
        <v>2217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1307</v>
      </c>
      <c r="D22" s="46" t="s">
        <v>320</v>
      </c>
      <c r="E22" s="47" t="s">
        <v>1308</v>
      </c>
      <c r="F22" s="48" t="s">
        <v>1309</v>
      </c>
      <c r="G22" s="45" t="s">
        <v>380</v>
      </c>
      <c r="H22" s="82">
        <v>6</v>
      </c>
      <c r="I22" s="49">
        <v>2</v>
      </c>
      <c r="J22" s="49">
        <v>2</v>
      </c>
      <c r="K22" s="49" t="s">
        <v>36</v>
      </c>
      <c r="L22" s="54"/>
      <c r="M22" s="54"/>
      <c r="N22" s="54"/>
      <c r="O22" s="54"/>
      <c r="P22" s="80">
        <v>0</v>
      </c>
      <c r="Q22" s="51">
        <f t="shared" si="0"/>
        <v>1.2</v>
      </c>
      <c r="R22" s="52" t="str">
        <f t="shared" si="3"/>
        <v>F</v>
      </c>
      <c r="S22" s="53" t="str">
        <f t="shared" si="1"/>
        <v>Kém</v>
      </c>
      <c r="T22" s="41" t="str">
        <f t="shared" si="4"/>
        <v/>
      </c>
      <c r="U22" s="41" t="s">
        <v>2217</v>
      </c>
      <c r="V22" s="71"/>
      <c r="W22" s="4"/>
      <c r="X22" s="43" t="str">
        <f t="shared" si="2"/>
        <v>Học lại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1310</v>
      </c>
      <c r="D23" s="46" t="s">
        <v>1257</v>
      </c>
      <c r="E23" s="47" t="s">
        <v>115</v>
      </c>
      <c r="F23" s="48" t="s">
        <v>1229</v>
      </c>
      <c r="G23" s="45" t="s">
        <v>313</v>
      </c>
      <c r="H23" s="82">
        <v>7</v>
      </c>
      <c r="I23" s="49">
        <v>2</v>
      </c>
      <c r="J23" s="49">
        <v>2</v>
      </c>
      <c r="K23" s="49" t="s">
        <v>36</v>
      </c>
      <c r="L23" s="54"/>
      <c r="M23" s="54"/>
      <c r="N23" s="54"/>
      <c r="O23" s="54"/>
      <c r="P23" s="80">
        <v>1</v>
      </c>
      <c r="Q23" s="51">
        <f t="shared" si="0"/>
        <v>1.9</v>
      </c>
      <c r="R23" s="52" t="str">
        <f t="shared" si="3"/>
        <v>F</v>
      </c>
      <c r="S23" s="53" t="str">
        <f t="shared" si="1"/>
        <v>Kém</v>
      </c>
      <c r="T23" s="41" t="str">
        <f t="shared" si="4"/>
        <v/>
      </c>
      <c r="U23" s="41" t="s">
        <v>2217</v>
      </c>
      <c r="V23" s="71"/>
      <c r="W23" s="4"/>
      <c r="X23" s="43" t="str">
        <f t="shared" si="2"/>
        <v>Học lại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1311</v>
      </c>
      <c r="D24" s="46" t="s">
        <v>150</v>
      </c>
      <c r="E24" s="47" t="s">
        <v>122</v>
      </c>
      <c r="F24" s="48" t="s">
        <v>1312</v>
      </c>
      <c r="G24" s="45" t="s">
        <v>313</v>
      </c>
      <c r="H24" s="82">
        <v>7</v>
      </c>
      <c r="I24" s="49">
        <v>3</v>
      </c>
      <c r="J24" s="49">
        <v>3</v>
      </c>
      <c r="K24" s="49" t="s">
        <v>36</v>
      </c>
      <c r="L24" s="54"/>
      <c r="M24" s="54"/>
      <c r="N24" s="54"/>
      <c r="O24" s="54"/>
      <c r="P24" s="80">
        <v>1</v>
      </c>
      <c r="Q24" s="51">
        <f t="shared" si="0"/>
        <v>2.2000000000000002</v>
      </c>
      <c r="R24" s="52" t="str">
        <f t="shared" si="3"/>
        <v>F</v>
      </c>
      <c r="S24" s="53" t="str">
        <f t="shared" si="1"/>
        <v>Kém</v>
      </c>
      <c r="T24" s="41" t="str">
        <f t="shared" si="4"/>
        <v/>
      </c>
      <c r="U24" s="41" t="s">
        <v>2217</v>
      </c>
      <c r="V24" s="71"/>
      <c r="W24" s="4"/>
      <c r="X24" s="43" t="str">
        <f t="shared" si="2"/>
        <v>Học lại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1313</v>
      </c>
      <c r="D25" s="46" t="s">
        <v>339</v>
      </c>
      <c r="E25" s="47" t="s">
        <v>122</v>
      </c>
      <c r="F25" s="48" t="s">
        <v>867</v>
      </c>
      <c r="G25" s="45" t="s">
        <v>380</v>
      </c>
      <c r="H25" s="82">
        <v>7</v>
      </c>
      <c r="I25" s="49">
        <v>2</v>
      </c>
      <c r="J25" s="49">
        <v>2</v>
      </c>
      <c r="K25" s="49" t="s">
        <v>36</v>
      </c>
      <c r="L25" s="54"/>
      <c r="M25" s="54"/>
      <c r="N25" s="54"/>
      <c r="O25" s="54"/>
      <c r="P25" s="80">
        <v>1</v>
      </c>
      <c r="Q25" s="51">
        <f t="shared" si="0"/>
        <v>1.9</v>
      </c>
      <c r="R25" s="52" t="str">
        <f t="shared" si="3"/>
        <v>F</v>
      </c>
      <c r="S25" s="53" t="str">
        <f t="shared" si="1"/>
        <v>Kém</v>
      </c>
      <c r="T25" s="41" t="str">
        <f t="shared" si="4"/>
        <v/>
      </c>
      <c r="U25" s="41" t="s">
        <v>2217</v>
      </c>
      <c r="V25" s="71"/>
      <c r="W25" s="4"/>
      <c r="X25" s="43" t="str">
        <f t="shared" si="2"/>
        <v>Học lại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1314</v>
      </c>
      <c r="D26" s="46" t="s">
        <v>1315</v>
      </c>
      <c r="E26" s="47" t="s">
        <v>553</v>
      </c>
      <c r="F26" s="48" t="s">
        <v>1316</v>
      </c>
      <c r="G26" s="45" t="s">
        <v>313</v>
      </c>
      <c r="H26" s="82">
        <v>7</v>
      </c>
      <c r="I26" s="49">
        <v>2</v>
      </c>
      <c r="J26" s="49">
        <v>2</v>
      </c>
      <c r="K26" s="49" t="s">
        <v>36</v>
      </c>
      <c r="L26" s="54"/>
      <c r="M26" s="54"/>
      <c r="N26" s="54"/>
      <c r="O26" s="54"/>
      <c r="P26" s="80">
        <v>2</v>
      </c>
      <c r="Q26" s="51">
        <f t="shared" si="0"/>
        <v>2.5</v>
      </c>
      <c r="R26" s="52" t="str">
        <f t="shared" si="3"/>
        <v>F</v>
      </c>
      <c r="S26" s="53" t="str">
        <f t="shared" si="1"/>
        <v>Kém</v>
      </c>
      <c r="T26" s="41" t="str">
        <f t="shared" si="4"/>
        <v/>
      </c>
      <c r="U26" s="41" t="s">
        <v>2217</v>
      </c>
      <c r="V26" s="71"/>
      <c r="W26" s="4"/>
      <c r="X26" s="43" t="str">
        <f t="shared" si="2"/>
        <v>Học lại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1317</v>
      </c>
      <c r="D27" s="46" t="s">
        <v>1318</v>
      </c>
      <c r="E27" s="47" t="s">
        <v>145</v>
      </c>
      <c r="F27" s="48" t="s">
        <v>85</v>
      </c>
      <c r="G27" s="45" t="s">
        <v>86</v>
      </c>
      <c r="H27" s="82">
        <v>7</v>
      </c>
      <c r="I27" s="49">
        <v>3.5</v>
      </c>
      <c r="J27" s="49">
        <v>3.5</v>
      </c>
      <c r="K27" s="49" t="s">
        <v>36</v>
      </c>
      <c r="L27" s="54"/>
      <c r="M27" s="54"/>
      <c r="N27" s="54"/>
      <c r="O27" s="54"/>
      <c r="P27" s="80">
        <v>6</v>
      </c>
      <c r="Q27" s="51">
        <f t="shared" si="0"/>
        <v>5.4</v>
      </c>
      <c r="R27" s="52" t="str">
        <f t="shared" si="3"/>
        <v>D+</v>
      </c>
      <c r="S27" s="53" t="str">
        <f t="shared" si="1"/>
        <v>Trung bình yếu</v>
      </c>
      <c r="T27" s="41" t="str">
        <f t="shared" si="4"/>
        <v/>
      </c>
      <c r="U27" s="41" t="s">
        <v>2217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1319</v>
      </c>
      <c r="D28" s="46" t="s">
        <v>150</v>
      </c>
      <c r="E28" s="47" t="s">
        <v>1320</v>
      </c>
      <c r="F28" s="48" t="s">
        <v>1321</v>
      </c>
      <c r="G28" s="45" t="s">
        <v>313</v>
      </c>
      <c r="H28" s="82">
        <v>7</v>
      </c>
      <c r="I28" s="49">
        <v>3</v>
      </c>
      <c r="J28" s="49">
        <v>3</v>
      </c>
      <c r="K28" s="49" t="s">
        <v>36</v>
      </c>
      <c r="L28" s="54"/>
      <c r="M28" s="54"/>
      <c r="N28" s="54"/>
      <c r="O28" s="54"/>
      <c r="P28" s="80">
        <v>2</v>
      </c>
      <c r="Q28" s="51">
        <f t="shared" si="0"/>
        <v>2.8</v>
      </c>
      <c r="R28" s="52" t="str">
        <f t="shared" si="3"/>
        <v>F</v>
      </c>
      <c r="S28" s="53" t="str">
        <f t="shared" si="1"/>
        <v>Kém</v>
      </c>
      <c r="T28" s="41" t="str">
        <f t="shared" si="4"/>
        <v/>
      </c>
      <c r="U28" s="41" t="s">
        <v>2217</v>
      </c>
      <c r="V28" s="71"/>
      <c r="W28" s="4"/>
      <c r="X28" s="43" t="str">
        <f t="shared" si="2"/>
        <v>Học lại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1322</v>
      </c>
      <c r="D29" s="46" t="s">
        <v>292</v>
      </c>
      <c r="E29" s="47" t="s">
        <v>564</v>
      </c>
      <c r="F29" s="48" t="s">
        <v>1323</v>
      </c>
      <c r="G29" s="45" t="s">
        <v>380</v>
      </c>
      <c r="H29" s="82">
        <v>5</v>
      </c>
      <c r="I29" s="49">
        <v>2</v>
      </c>
      <c r="J29" s="49">
        <v>2</v>
      </c>
      <c r="K29" s="49" t="s">
        <v>36</v>
      </c>
      <c r="L29" s="54"/>
      <c r="M29" s="54"/>
      <c r="N29" s="54"/>
      <c r="O29" s="54"/>
      <c r="P29" s="80">
        <v>1</v>
      </c>
      <c r="Q29" s="51">
        <f t="shared" si="0"/>
        <v>1.7</v>
      </c>
      <c r="R29" s="52" t="str">
        <f t="shared" si="3"/>
        <v>F</v>
      </c>
      <c r="S29" s="53" t="str">
        <f t="shared" si="1"/>
        <v>Kém</v>
      </c>
      <c r="T29" s="41" t="str">
        <f t="shared" si="4"/>
        <v/>
      </c>
      <c r="U29" s="41" t="s">
        <v>2217</v>
      </c>
      <c r="V29" s="71"/>
      <c r="W29" s="4"/>
      <c r="X29" s="43" t="str">
        <f t="shared" si="2"/>
        <v>Học lại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1324</v>
      </c>
      <c r="D30" s="46" t="s">
        <v>1064</v>
      </c>
      <c r="E30" s="47" t="s">
        <v>564</v>
      </c>
      <c r="F30" s="48" t="s">
        <v>1325</v>
      </c>
      <c r="G30" s="45" t="s">
        <v>510</v>
      </c>
      <c r="H30" s="82">
        <v>0</v>
      </c>
      <c r="I30" s="49">
        <v>0</v>
      </c>
      <c r="J30" s="49">
        <v>0</v>
      </c>
      <c r="K30" s="49" t="s">
        <v>36</v>
      </c>
      <c r="L30" s="54"/>
      <c r="M30" s="54"/>
      <c r="N30" s="54"/>
      <c r="O30" s="54"/>
      <c r="P30" s="80">
        <v>0</v>
      </c>
      <c r="Q30" s="51">
        <f t="shared" si="0"/>
        <v>0</v>
      </c>
      <c r="R30" s="52" t="str">
        <f t="shared" si="3"/>
        <v>F</v>
      </c>
      <c r="S30" s="53" t="str">
        <f t="shared" si="1"/>
        <v>Kém</v>
      </c>
      <c r="T30" s="41" t="str">
        <f t="shared" si="4"/>
        <v>Không đủ ĐKDT</v>
      </c>
      <c r="U30" s="41" t="s">
        <v>2217</v>
      </c>
      <c r="V30" s="71"/>
      <c r="W30" s="4"/>
      <c r="X30" s="43" t="str">
        <f t="shared" si="2"/>
        <v>Học lại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1326</v>
      </c>
      <c r="D31" s="46" t="s">
        <v>1327</v>
      </c>
      <c r="E31" s="47" t="s">
        <v>572</v>
      </c>
      <c r="F31" s="48" t="s">
        <v>1073</v>
      </c>
      <c r="G31" s="45" t="s">
        <v>53</v>
      </c>
      <c r="H31" s="82">
        <v>8</v>
      </c>
      <c r="I31" s="49">
        <v>8</v>
      </c>
      <c r="J31" s="49">
        <v>8</v>
      </c>
      <c r="K31" s="49" t="s">
        <v>36</v>
      </c>
      <c r="L31" s="54"/>
      <c r="M31" s="54"/>
      <c r="N31" s="54"/>
      <c r="O31" s="54"/>
      <c r="P31" s="80">
        <v>8</v>
      </c>
      <c r="Q31" s="51">
        <f t="shared" si="0"/>
        <v>8</v>
      </c>
      <c r="R31" s="52" t="str">
        <f t="shared" si="3"/>
        <v>B+</v>
      </c>
      <c r="S31" s="53" t="str">
        <f t="shared" si="1"/>
        <v>Khá</v>
      </c>
      <c r="T31" s="41" t="str">
        <f t="shared" si="4"/>
        <v/>
      </c>
      <c r="U31" s="41" t="s">
        <v>2217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1328</v>
      </c>
      <c r="D32" s="46" t="s">
        <v>1093</v>
      </c>
      <c r="E32" s="47" t="s">
        <v>382</v>
      </c>
      <c r="F32" s="48" t="s">
        <v>1329</v>
      </c>
      <c r="G32" s="45" t="s">
        <v>313</v>
      </c>
      <c r="H32" s="82">
        <v>7</v>
      </c>
      <c r="I32" s="49">
        <v>2</v>
      </c>
      <c r="J32" s="49">
        <v>2</v>
      </c>
      <c r="K32" s="49" t="s">
        <v>36</v>
      </c>
      <c r="L32" s="54"/>
      <c r="M32" s="54"/>
      <c r="N32" s="54"/>
      <c r="O32" s="54"/>
      <c r="P32" s="80">
        <v>2</v>
      </c>
      <c r="Q32" s="51">
        <f t="shared" si="0"/>
        <v>2.5</v>
      </c>
      <c r="R32" s="52" t="str">
        <f t="shared" si="3"/>
        <v>F</v>
      </c>
      <c r="S32" s="53" t="str">
        <f t="shared" si="1"/>
        <v>Kém</v>
      </c>
      <c r="T32" s="41" t="str">
        <f t="shared" si="4"/>
        <v/>
      </c>
      <c r="U32" s="41" t="s">
        <v>2217</v>
      </c>
      <c r="V32" s="71"/>
      <c r="W32" s="4"/>
      <c r="X32" s="43" t="str">
        <f t="shared" si="2"/>
        <v>Học lại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1330</v>
      </c>
      <c r="D33" s="46" t="s">
        <v>1331</v>
      </c>
      <c r="E33" s="47" t="s">
        <v>1210</v>
      </c>
      <c r="F33" s="48" t="s">
        <v>1332</v>
      </c>
      <c r="G33" s="45" t="s">
        <v>58</v>
      </c>
      <c r="H33" s="82">
        <v>7</v>
      </c>
      <c r="I33" s="49">
        <v>2</v>
      </c>
      <c r="J33" s="49">
        <v>2</v>
      </c>
      <c r="K33" s="49" t="s">
        <v>36</v>
      </c>
      <c r="L33" s="54"/>
      <c r="M33" s="54"/>
      <c r="N33" s="54"/>
      <c r="O33" s="54"/>
      <c r="P33" s="80">
        <v>1</v>
      </c>
      <c r="Q33" s="51">
        <f t="shared" si="0"/>
        <v>1.9</v>
      </c>
      <c r="R33" s="52" t="str">
        <f t="shared" si="3"/>
        <v>F</v>
      </c>
      <c r="S33" s="53" t="str">
        <f t="shared" si="1"/>
        <v>Kém</v>
      </c>
      <c r="T33" s="41" t="str">
        <f t="shared" si="4"/>
        <v/>
      </c>
      <c r="U33" s="41" t="s">
        <v>2217</v>
      </c>
      <c r="V33" s="71"/>
      <c r="W33" s="4"/>
      <c r="X33" s="43" t="str">
        <f t="shared" si="2"/>
        <v>Học lại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1333</v>
      </c>
      <c r="D34" s="46" t="s">
        <v>320</v>
      </c>
      <c r="E34" s="47" t="s">
        <v>386</v>
      </c>
      <c r="F34" s="48" t="s">
        <v>752</v>
      </c>
      <c r="G34" s="45" t="s">
        <v>107</v>
      </c>
      <c r="H34" s="82">
        <v>8.5</v>
      </c>
      <c r="I34" s="49">
        <v>8.5</v>
      </c>
      <c r="J34" s="49">
        <v>8.5</v>
      </c>
      <c r="K34" s="49" t="s">
        <v>36</v>
      </c>
      <c r="L34" s="54"/>
      <c r="M34" s="54"/>
      <c r="N34" s="54"/>
      <c r="O34" s="54"/>
      <c r="P34" s="80">
        <v>8.5</v>
      </c>
      <c r="Q34" s="51">
        <f t="shared" si="0"/>
        <v>8.5</v>
      </c>
      <c r="R34" s="52" t="str">
        <f t="shared" si="3"/>
        <v>A</v>
      </c>
      <c r="S34" s="53" t="str">
        <f t="shared" si="1"/>
        <v>Giỏi</v>
      </c>
      <c r="T34" s="41" t="str">
        <f t="shared" si="4"/>
        <v/>
      </c>
      <c r="U34" s="41" t="s">
        <v>2217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1334</v>
      </c>
      <c r="D35" s="46" t="s">
        <v>1335</v>
      </c>
      <c r="E35" s="47" t="s">
        <v>1336</v>
      </c>
      <c r="F35" s="48" t="s">
        <v>1337</v>
      </c>
      <c r="G35" s="45" t="s">
        <v>380</v>
      </c>
      <c r="H35" s="82">
        <v>3</v>
      </c>
      <c r="I35" s="49">
        <v>2</v>
      </c>
      <c r="J35" s="49">
        <v>2</v>
      </c>
      <c r="K35" s="49" t="s">
        <v>36</v>
      </c>
      <c r="L35" s="54"/>
      <c r="M35" s="54"/>
      <c r="N35" s="54"/>
      <c r="O35" s="54"/>
      <c r="P35" s="80">
        <v>1</v>
      </c>
      <c r="Q35" s="51">
        <f t="shared" si="0"/>
        <v>1.5</v>
      </c>
      <c r="R35" s="52" t="str">
        <f t="shared" si="3"/>
        <v>F</v>
      </c>
      <c r="S35" s="53" t="str">
        <f t="shared" si="1"/>
        <v>Kém</v>
      </c>
      <c r="T35" s="41" t="str">
        <f t="shared" si="4"/>
        <v/>
      </c>
      <c r="U35" s="41" t="s">
        <v>2217</v>
      </c>
      <c r="V35" s="71"/>
      <c r="W35" s="4"/>
      <c r="X35" s="43" t="str">
        <f t="shared" si="2"/>
        <v>Học lại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1338</v>
      </c>
      <c r="D36" s="46" t="s">
        <v>1339</v>
      </c>
      <c r="E36" s="47" t="s">
        <v>393</v>
      </c>
      <c r="F36" s="48" t="s">
        <v>1340</v>
      </c>
      <c r="G36" s="45" t="s">
        <v>344</v>
      </c>
      <c r="H36" s="82">
        <v>2</v>
      </c>
      <c r="I36" s="49">
        <v>1</v>
      </c>
      <c r="J36" s="49">
        <v>1</v>
      </c>
      <c r="K36" s="49" t="s">
        <v>36</v>
      </c>
      <c r="L36" s="54"/>
      <c r="M36" s="54"/>
      <c r="N36" s="54"/>
      <c r="O36" s="54"/>
      <c r="P36" s="80">
        <v>0</v>
      </c>
      <c r="Q36" s="51">
        <f t="shared" si="0"/>
        <v>0.5</v>
      </c>
      <c r="R36" s="52" t="str">
        <f t="shared" si="3"/>
        <v>F</v>
      </c>
      <c r="S36" s="53" t="str">
        <f t="shared" si="1"/>
        <v>Kém</v>
      </c>
      <c r="T36" s="41" t="str">
        <f t="shared" si="4"/>
        <v/>
      </c>
      <c r="U36" s="41" t="s">
        <v>2217</v>
      </c>
      <c r="V36" s="71"/>
      <c r="W36" s="4"/>
      <c r="X36" s="43" t="str">
        <f t="shared" si="2"/>
        <v>Học lại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1341</v>
      </c>
      <c r="D37" s="46" t="s">
        <v>1342</v>
      </c>
      <c r="E37" s="47" t="s">
        <v>174</v>
      </c>
      <c r="F37" s="48" t="s">
        <v>752</v>
      </c>
      <c r="G37" s="45" t="s">
        <v>136</v>
      </c>
      <c r="H37" s="82">
        <v>6</v>
      </c>
      <c r="I37" s="49">
        <v>2</v>
      </c>
      <c r="J37" s="49">
        <v>2</v>
      </c>
      <c r="K37" s="49" t="s">
        <v>36</v>
      </c>
      <c r="L37" s="54"/>
      <c r="M37" s="54"/>
      <c r="N37" s="54"/>
      <c r="O37" s="54"/>
      <c r="P37" s="80">
        <v>2.5</v>
      </c>
      <c r="Q37" s="51">
        <f t="shared" si="0"/>
        <v>2.7</v>
      </c>
      <c r="R37" s="52" t="str">
        <f t="shared" si="3"/>
        <v>F</v>
      </c>
      <c r="S37" s="53" t="str">
        <f t="shared" si="1"/>
        <v>Kém</v>
      </c>
      <c r="T37" s="41" t="str">
        <f t="shared" si="4"/>
        <v/>
      </c>
      <c r="U37" s="41" t="s">
        <v>2217</v>
      </c>
      <c r="V37" s="71"/>
      <c r="W37" s="4"/>
      <c r="X37" s="43" t="str">
        <f t="shared" si="2"/>
        <v>Học lại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1343</v>
      </c>
      <c r="D38" s="46" t="s">
        <v>242</v>
      </c>
      <c r="E38" s="47" t="s">
        <v>174</v>
      </c>
      <c r="F38" s="48" t="s">
        <v>1163</v>
      </c>
      <c r="G38" s="45" t="s">
        <v>53</v>
      </c>
      <c r="H38" s="82">
        <v>7</v>
      </c>
      <c r="I38" s="49">
        <v>4.5</v>
      </c>
      <c r="J38" s="49">
        <v>4.5</v>
      </c>
      <c r="K38" s="49" t="s">
        <v>36</v>
      </c>
      <c r="L38" s="54"/>
      <c r="M38" s="54"/>
      <c r="N38" s="54"/>
      <c r="O38" s="54"/>
      <c r="P38" s="80">
        <v>5</v>
      </c>
      <c r="Q38" s="51">
        <f t="shared" si="0"/>
        <v>5.0999999999999996</v>
      </c>
      <c r="R38" s="52" t="str">
        <f t="shared" si="3"/>
        <v>D+</v>
      </c>
      <c r="S38" s="53" t="str">
        <f t="shared" si="1"/>
        <v>Trung bình yếu</v>
      </c>
      <c r="T38" s="41" t="str">
        <f t="shared" si="4"/>
        <v/>
      </c>
      <c r="U38" s="41" t="s">
        <v>2217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1344</v>
      </c>
      <c r="D39" s="46" t="s">
        <v>74</v>
      </c>
      <c r="E39" s="47" t="s">
        <v>174</v>
      </c>
      <c r="F39" s="48" t="s">
        <v>979</v>
      </c>
      <c r="G39" s="45" t="s">
        <v>99</v>
      </c>
      <c r="H39" s="82">
        <v>7</v>
      </c>
      <c r="I39" s="49">
        <v>2</v>
      </c>
      <c r="J39" s="49">
        <v>2</v>
      </c>
      <c r="K39" s="49" t="s">
        <v>36</v>
      </c>
      <c r="L39" s="54"/>
      <c r="M39" s="54"/>
      <c r="N39" s="54"/>
      <c r="O39" s="54"/>
      <c r="P39" s="80">
        <v>2</v>
      </c>
      <c r="Q39" s="51">
        <f t="shared" si="0"/>
        <v>2.5</v>
      </c>
      <c r="R39" s="52" t="str">
        <f t="shared" si="3"/>
        <v>F</v>
      </c>
      <c r="S39" s="53" t="str">
        <f t="shared" si="1"/>
        <v>Kém</v>
      </c>
      <c r="T39" s="41" t="str">
        <f t="shared" si="4"/>
        <v/>
      </c>
      <c r="U39" s="41" t="s">
        <v>2217</v>
      </c>
      <c r="V39" s="71"/>
      <c r="W39" s="4"/>
      <c r="X39" s="43" t="str">
        <f t="shared" si="2"/>
        <v>Học lại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1345</v>
      </c>
      <c r="D40" s="46" t="s">
        <v>286</v>
      </c>
      <c r="E40" s="47" t="s">
        <v>1346</v>
      </c>
      <c r="F40" s="48" t="s">
        <v>1347</v>
      </c>
      <c r="G40" s="45" t="s">
        <v>313</v>
      </c>
      <c r="H40" s="82">
        <v>5</v>
      </c>
      <c r="I40" s="49">
        <v>2</v>
      </c>
      <c r="J40" s="49">
        <v>2</v>
      </c>
      <c r="K40" s="49" t="s">
        <v>36</v>
      </c>
      <c r="L40" s="54"/>
      <c r="M40" s="54"/>
      <c r="N40" s="54"/>
      <c r="O40" s="54"/>
      <c r="P40" s="80">
        <v>1</v>
      </c>
      <c r="Q40" s="51">
        <f t="shared" si="0"/>
        <v>1.7</v>
      </c>
      <c r="R40" s="52" t="str">
        <f t="shared" si="3"/>
        <v>F</v>
      </c>
      <c r="S40" s="53" t="str">
        <f t="shared" si="1"/>
        <v>Kém</v>
      </c>
      <c r="T40" s="41" t="str">
        <f t="shared" si="4"/>
        <v/>
      </c>
      <c r="U40" s="41" t="s">
        <v>2217</v>
      </c>
      <c r="V40" s="71"/>
      <c r="W40" s="4"/>
      <c r="X40" s="43" t="str">
        <f t="shared" si="2"/>
        <v>Học lại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1348</v>
      </c>
      <c r="D41" s="46" t="s">
        <v>1349</v>
      </c>
      <c r="E41" s="47" t="s">
        <v>582</v>
      </c>
      <c r="F41" s="48" t="s">
        <v>1128</v>
      </c>
      <c r="G41" s="45" t="s">
        <v>124</v>
      </c>
      <c r="H41" s="82">
        <v>6</v>
      </c>
      <c r="I41" s="49">
        <v>2</v>
      </c>
      <c r="J41" s="49">
        <v>2</v>
      </c>
      <c r="K41" s="49" t="s">
        <v>36</v>
      </c>
      <c r="L41" s="54"/>
      <c r="M41" s="54"/>
      <c r="N41" s="54"/>
      <c r="O41" s="54"/>
      <c r="P41" s="80">
        <v>0</v>
      </c>
      <c r="Q41" s="51">
        <f t="shared" si="0"/>
        <v>1.2</v>
      </c>
      <c r="R41" s="52" t="str">
        <f t="shared" si="3"/>
        <v>F</v>
      </c>
      <c r="S41" s="53" t="str">
        <f t="shared" si="1"/>
        <v>Kém</v>
      </c>
      <c r="T41" s="41" t="str">
        <f t="shared" si="4"/>
        <v/>
      </c>
      <c r="U41" s="41" t="s">
        <v>2217</v>
      </c>
      <c r="V41" s="71"/>
      <c r="W41" s="4"/>
      <c r="X41" s="43" t="str">
        <f t="shared" si="2"/>
        <v>Học lại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1350</v>
      </c>
      <c r="D42" s="46" t="s">
        <v>1351</v>
      </c>
      <c r="E42" s="47" t="s">
        <v>751</v>
      </c>
      <c r="F42" s="48" t="s">
        <v>1352</v>
      </c>
      <c r="G42" s="45" t="s">
        <v>313</v>
      </c>
      <c r="H42" s="82">
        <v>7</v>
      </c>
      <c r="I42" s="49">
        <v>2</v>
      </c>
      <c r="J42" s="49">
        <v>2</v>
      </c>
      <c r="K42" s="49" t="s">
        <v>36</v>
      </c>
      <c r="L42" s="54"/>
      <c r="M42" s="54"/>
      <c r="N42" s="54"/>
      <c r="O42" s="54"/>
      <c r="P42" s="80">
        <v>3</v>
      </c>
      <c r="Q42" s="51">
        <f t="shared" si="0"/>
        <v>3.1</v>
      </c>
      <c r="R42" s="52" t="str">
        <f t="shared" si="3"/>
        <v>F</v>
      </c>
      <c r="S42" s="53" t="str">
        <f t="shared" si="1"/>
        <v>Kém</v>
      </c>
      <c r="T42" s="41" t="str">
        <f t="shared" si="4"/>
        <v/>
      </c>
      <c r="U42" s="41" t="s">
        <v>2217</v>
      </c>
      <c r="V42" s="71"/>
      <c r="W42" s="4"/>
      <c r="X42" s="43" t="str">
        <f t="shared" si="2"/>
        <v>Học lại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1353</v>
      </c>
      <c r="D43" s="46" t="s">
        <v>1354</v>
      </c>
      <c r="E43" s="47" t="s">
        <v>178</v>
      </c>
      <c r="F43" s="48" t="s">
        <v>1355</v>
      </c>
      <c r="G43" s="45" t="s">
        <v>124</v>
      </c>
      <c r="H43" s="82">
        <v>7</v>
      </c>
      <c r="I43" s="49">
        <v>7</v>
      </c>
      <c r="J43" s="49">
        <v>7</v>
      </c>
      <c r="K43" s="49" t="s">
        <v>36</v>
      </c>
      <c r="L43" s="54"/>
      <c r="M43" s="54"/>
      <c r="N43" s="54"/>
      <c r="O43" s="54"/>
      <c r="P43" s="80">
        <v>7</v>
      </c>
      <c r="Q43" s="51">
        <f t="shared" si="0"/>
        <v>7</v>
      </c>
      <c r="R43" s="52" t="str">
        <f t="shared" si="3"/>
        <v>B</v>
      </c>
      <c r="S43" s="53" t="str">
        <f t="shared" si="1"/>
        <v>Khá</v>
      </c>
      <c r="T43" s="41" t="str">
        <f t="shared" si="4"/>
        <v/>
      </c>
      <c r="U43" s="41" t="s">
        <v>2217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1356</v>
      </c>
      <c r="D44" s="46" t="s">
        <v>206</v>
      </c>
      <c r="E44" s="47" t="s">
        <v>600</v>
      </c>
      <c r="F44" s="48" t="s">
        <v>934</v>
      </c>
      <c r="G44" s="45" t="s">
        <v>313</v>
      </c>
      <c r="H44" s="82">
        <v>7</v>
      </c>
      <c r="I44" s="49">
        <v>2.5</v>
      </c>
      <c r="J44" s="49">
        <v>2.5</v>
      </c>
      <c r="K44" s="49" t="s">
        <v>36</v>
      </c>
      <c r="L44" s="54"/>
      <c r="M44" s="54"/>
      <c r="N44" s="54"/>
      <c r="O44" s="54"/>
      <c r="P44" s="80">
        <v>1</v>
      </c>
      <c r="Q44" s="51">
        <f t="shared" si="0"/>
        <v>2.1</v>
      </c>
      <c r="R44" s="52" t="str">
        <f t="shared" si="3"/>
        <v>F</v>
      </c>
      <c r="S44" s="53" t="str">
        <f t="shared" si="1"/>
        <v>Kém</v>
      </c>
      <c r="T44" s="41" t="str">
        <f t="shared" si="4"/>
        <v/>
      </c>
      <c r="U44" s="41" t="s">
        <v>2217</v>
      </c>
      <c r="V44" s="71"/>
      <c r="W44" s="4"/>
      <c r="X44" s="43" t="str">
        <f t="shared" si="2"/>
        <v>Học lại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1357</v>
      </c>
      <c r="D45" s="46" t="s">
        <v>118</v>
      </c>
      <c r="E45" s="47" t="s">
        <v>410</v>
      </c>
      <c r="F45" s="48" t="s">
        <v>914</v>
      </c>
      <c r="G45" s="45" t="s">
        <v>53</v>
      </c>
      <c r="H45" s="82">
        <v>8</v>
      </c>
      <c r="I45" s="49">
        <v>6</v>
      </c>
      <c r="J45" s="49">
        <v>6</v>
      </c>
      <c r="K45" s="49" t="s">
        <v>36</v>
      </c>
      <c r="L45" s="54"/>
      <c r="M45" s="54"/>
      <c r="N45" s="54"/>
      <c r="O45" s="54"/>
      <c r="P45" s="80">
        <v>5</v>
      </c>
      <c r="Q45" s="51">
        <f t="shared" si="0"/>
        <v>5.6</v>
      </c>
      <c r="R45" s="52" t="str">
        <f t="shared" si="3"/>
        <v>C</v>
      </c>
      <c r="S45" s="53" t="str">
        <f t="shared" si="1"/>
        <v>Trung bình</v>
      </c>
      <c r="T45" s="41" t="str">
        <f t="shared" si="4"/>
        <v/>
      </c>
      <c r="U45" s="41" t="s">
        <v>2217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1358</v>
      </c>
      <c r="D46" s="46" t="s">
        <v>1359</v>
      </c>
      <c r="E46" s="47" t="s">
        <v>181</v>
      </c>
      <c r="F46" s="48" t="s">
        <v>211</v>
      </c>
      <c r="G46" s="45" t="s">
        <v>510</v>
      </c>
      <c r="H46" s="82">
        <v>7</v>
      </c>
      <c r="I46" s="49">
        <v>4</v>
      </c>
      <c r="J46" s="49">
        <v>4</v>
      </c>
      <c r="K46" s="49" t="s">
        <v>36</v>
      </c>
      <c r="L46" s="54"/>
      <c r="M46" s="54"/>
      <c r="N46" s="54"/>
      <c r="O46" s="54"/>
      <c r="P46" s="80">
        <v>1</v>
      </c>
      <c r="Q46" s="51">
        <f t="shared" si="0"/>
        <v>2.5</v>
      </c>
      <c r="R46" s="52" t="str">
        <f t="shared" si="3"/>
        <v>F</v>
      </c>
      <c r="S46" s="53" t="str">
        <f t="shared" si="1"/>
        <v>Kém</v>
      </c>
      <c r="T46" s="41" t="str">
        <f t="shared" si="4"/>
        <v/>
      </c>
      <c r="U46" s="41" t="s">
        <v>2217</v>
      </c>
      <c r="V46" s="71"/>
      <c r="W46" s="4"/>
      <c r="X46" s="43" t="str">
        <f t="shared" si="2"/>
        <v>Học lại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1360</v>
      </c>
      <c r="D47" s="46" t="s">
        <v>831</v>
      </c>
      <c r="E47" s="47" t="s">
        <v>181</v>
      </c>
      <c r="F47" s="48" t="s">
        <v>252</v>
      </c>
      <c r="G47" s="45" t="s">
        <v>313</v>
      </c>
      <c r="H47" s="82">
        <v>5</v>
      </c>
      <c r="I47" s="49">
        <v>2.5</v>
      </c>
      <c r="J47" s="49">
        <v>2.5</v>
      </c>
      <c r="K47" s="49" t="s">
        <v>36</v>
      </c>
      <c r="L47" s="54"/>
      <c r="M47" s="54"/>
      <c r="N47" s="54"/>
      <c r="O47" s="54"/>
      <c r="P47" s="80">
        <v>1</v>
      </c>
      <c r="Q47" s="51">
        <f t="shared" si="0"/>
        <v>1.9</v>
      </c>
      <c r="R47" s="52" t="str">
        <f t="shared" si="3"/>
        <v>F</v>
      </c>
      <c r="S47" s="53" t="str">
        <f t="shared" si="1"/>
        <v>Kém</v>
      </c>
      <c r="T47" s="41" t="str">
        <f t="shared" si="4"/>
        <v/>
      </c>
      <c r="U47" s="41" t="s">
        <v>2217</v>
      </c>
      <c r="V47" s="71"/>
      <c r="W47" s="4"/>
      <c r="X47" s="43" t="str">
        <f t="shared" si="2"/>
        <v>Học lại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1361</v>
      </c>
      <c r="D48" s="46" t="s">
        <v>1362</v>
      </c>
      <c r="E48" s="47" t="s">
        <v>1363</v>
      </c>
      <c r="F48" s="48" t="s">
        <v>829</v>
      </c>
      <c r="G48" s="45" t="s">
        <v>380</v>
      </c>
      <c r="H48" s="82">
        <v>7</v>
      </c>
      <c r="I48" s="49">
        <v>2.5</v>
      </c>
      <c r="J48" s="49">
        <v>2.5</v>
      </c>
      <c r="K48" s="49" t="s">
        <v>36</v>
      </c>
      <c r="L48" s="54"/>
      <c r="M48" s="54"/>
      <c r="N48" s="54"/>
      <c r="O48" s="54"/>
      <c r="P48" s="80">
        <v>1</v>
      </c>
      <c r="Q48" s="51">
        <f t="shared" si="0"/>
        <v>2.1</v>
      </c>
      <c r="R48" s="52" t="str">
        <f t="shared" si="3"/>
        <v>F</v>
      </c>
      <c r="S48" s="53" t="str">
        <f t="shared" si="1"/>
        <v>Kém</v>
      </c>
      <c r="T48" s="41" t="str">
        <f t="shared" si="4"/>
        <v/>
      </c>
      <c r="U48" s="41" t="s">
        <v>2217</v>
      </c>
      <c r="V48" s="71"/>
      <c r="W48" s="4"/>
      <c r="X48" s="43" t="str">
        <f t="shared" si="2"/>
        <v>Học lại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1364</v>
      </c>
      <c r="D49" s="46" t="s">
        <v>292</v>
      </c>
      <c r="E49" s="47" t="s">
        <v>196</v>
      </c>
      <c r="F49" s="48" t="s">
        <v>1214</v>
      </c>
      <c r="G49" s="45" t="s">
        <v>99</v>
      </c>
      <c r="H49" s="82">
        <v>1</v>
      </c>
      <c r="I49" s="49">
        <v>2</v>
      </c>
      <c r="J49" s="49">
        <v>2</v>
      </c>
      <c r="K49" s="49" t="s">
        <v>36</v>
      </c>
      <c r="L49" s="54"/>
      <c r="M49" s="54"/>
      <c r="N49" s="54"/>
      <c r="O49" s="54"/>
      <c r="P49" s="80">
        <v>0</v>
      </c>
      <c r="Q49" s="51">
        <f t="shared" si="0"/>
        <v>0.7</v>
      </c>
      <c r="R49" s="52" t="str">
        <f t="shared" si="3"/>
        <v>F</v>
      </c>
      <c r="S49" s="53" t="str">
        <f t="shared" si="1"/>
        <v>Kém</v>
      </c>
      <c r="T49" s="41" t="str">
        <f t="shared" si="4"/>
        <v/>
      </c>
      <c r="U49" s="41" t="s">
        <v>2217</v>
      </c>
      <c r="V49" s="71"/>
      <c r="W49" s="4"/>
      <c r="X49" s="43" t="str">
        <f t="shared" si="2"/>
        <v>Học lại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1365</v>
      </c>
      <c r="D50" s="46" t="s">
        <v>1366</v>
      </c>
      <c r="E50" s="47" t="s">
        <v>1367</v>
      </c>
      <c r="F50" s="48" t="s">
        <v>924</v>
      </c>
      <c r="G50" s="45" t="s">
        <v>53</v>
      </c>
      <c r="H50" s="82">
        <v>7</v>
      </c>
      <c r="I50" s="49">
        <v>3.5</v>
      </c>
      <c r="J50" s="49">
        <v>3.5</v>
      </c>
      <c r="K50" s="49" t="s">
        <v>36</v>
      </c>
      <c r="L50" s="54"/>
      <c r="M50" s="54"/>
      <c r="N50" s="54"/>
      <c r="O50" s="54"/>
      <c r="P50" s="80">
        <v>4</v>
      </c>
      <c r="Q50" s="51">
        <f t="shared" si="0"/>
        <v>4.2</v>
      </c>
      <c r="R50" s="52" t="str">
        <f t="shared" si="3"/>
        <v>D</v>
      </c>
      <c r="S50" s="53" t="str">
        <f t="shared" si="1"/>
        <v>Trung bình yếu</v>
      </c>
      <c r="T50" s="41" t="str">
        <f t="shared" si="4"/>
        <v/>
      </c>
      <c r="U50" s="41" t="s">
        <v>2217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1368</v>
      </c>
      <c r="D51" s="46" t="s">
        <v>1369</v>
      </c>
      <c r="E51" s="47" t="s">
        <v>1367</v>
      </c>
      <c r="F51" s="48" t="s">
        <v>1370</v>
      </c>
      <c r="G51" s="45" t="s">
        <v>313</v>
      </c>
      <c r="H51" s="82">
        <v>7</v>
      </c>
      <c r="I51" s="49">
        <v>2.5</v>
      </c>
      <c r="J51" s="49">
        <v>2.5</v>
      </c>
      <c r="K51" s="49" t="s">
        <v>36</v>
      </c>
      <c r="L51" s="54"/>
      <c r="M51" s="54"/>
      <c r="N51" s="54"/>
      <c r="O51" s="54"/>
      <c r="P51" s="80">
        <v>2</v>
      </c>
      <c r="Q51" s="51">
        <f t="shared" si="0"/>
        <v>2.7</v>
      </c>
      <c r="R51" s="52" t="str">
        <f t="shared" si="3"/>
        <v>F</v>
      </c>
      <c r="S51" s="53" t="str">
        <f t="shared" si="1"/>
        <v>Kém</v>
      </c>
      <c r="T51" s="41" t="str">
        <f t="shared" si="4"/>
        <v/>
      </c>
      <c r="U51" s="41" t="s">
        <v>2217</v>
      </c>
      <c r="V51" s="71"/>
      <c r="W51" s="4"/>
      <c r="X51" s="43" t="str">
        <f t="shared" si="2"/>
        <v>Học lại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1371</v>
      </c>
      <c r="D52" s="46" t="s">
        <v>150</v>
      </c>
      <c r="E52" s="47" t="s">
        <v>213</v>
      </c>
      <c r="F52" s="48" t="s">
        <v>1372</v>
      </c>
      <c r="G52" s="45" t="s">
        <v>99</v>
      </c>
      <c r="H52" s="82">
        <v>3</v>
      </c>
      <c r="I52" s="49">
        <v>2</v>
      </c>
      <c r="J52" s="49">
        <v>2</v>
      </c>
      <c r="K52" s="49" t="s">
        <v>36</v>
      </c>
      <c r="L52" s="54"/>
      <c r="M52" s="54"/>
      <c r="N52" s="54"/>
      <c r="O52" s="54"/>
      <c r="P52" s="80">
        <v>0</v>
      </c>
      <c r="Q52" s="51">
        <f t="shared" si="0"/>
        <v>0.9</v>
      </c>
      <c r="R52" s="52" t="str">
        <f t="shared" si="3"/>
        <v>F</v>
      </c>
      <c r="S52" s="53" t="str">
        <f t="shared" si="1"/>
        <v>Kém</v>
      </c>
      <c r="T52" s="41" t="str">
        <f t="shared" si="4"/>
        <v/>
      </c>
      <c r="U52" s="41" t="s">
        <v>2217</v>
      </c>
      <c r="V52" s="71"/>
      <c r="W52" s="4"/>
      <c r="X52" s="43" t="str">
        <f t="shared" si="2"/>
        <v>Học lại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1373</v>
      </c>
      <c r="D53" s="46" t="s">
        <v>320</v>
      </c>
      <c r="E53" s="47" t="s">
        <v>213</v>
      </c>
      <c r="F53" s="48" t="s">
        <v>1374</v>
      </c>
      <c r="G53" s="45" t="s">
        <v>380</v>
      </c>
      <c r="H53" s="82">
        <v>7</v>
      </c>
      <c r="I53" s="49">
        <v>4.5</v>
      </c>
      <c r="J53" s="49">
        <v>4.5</v>
      </c>
      <c r="K53" s="49" t="s">
        <v>36</v>
      </c>
      <c r="L53" s="54"/>
      <c r="M53" s="54"/>
      <c r="N53" s="54"/>
      <c r="O53" s="54"/>
      <c r="P53" s="80">
        <v>7</v>
      </c>
      <c r="Q53" s="51">
        <f t="shared" si="0"/>
        <v>6.3</v>
      </c>
      <c r="R53" s="52" t="str">
        <f t="shared" si="3"/>
        <v>C</v>
      </c>
      <c r="S53" s="53" t="str">
        <f t="shared" si="1"/>
        <v>Trung bình</v>
      </c>
      <c r="T53" s="41" t="str">
        <f t="shared" si="4"/>
        <v/>
      </c>
      <c r="U53" s="41" t="s">
        <v>2217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1375</v>
      </c>
      <c r="D54" s="46" t="s">
        <v>416</v>
      </c>
      <c r="E54" s="47" t="s">
        <v>213</v>
      </c>
      <c r="F54" s="48" t="s">
        <v>1376</v>
      </c>
      <c r="G54" s="45" t="s">
        <v>58</v>
      </c>
      <c r="H54" s="82">
        <v>7</v>
      </c>
      <c r="I54" s="49">
        <v>2</v>
      </c>
      <c r="J54" s="49">
        <v>2</v>
      </c>
      <c r="K54" s="49" t="s">
        <v>36</v>
      </c>
      <c r="L54" s="54"/>
      <c r="M54" s="54"/>
      <c r="N54" s="54"/>
      <c r="O54" s="54"/>
      <c r="P54" s="80">
        <v>0</v>
      </c>
      <c r="Q54" s="51">
        <f t="shared" si="0"/>
        <v>1.3</v>
      </c>
      <c r="R54" s="52" t="str">
        <f t="shared" si="3"/>
        <v>F</v>
      </c>
      <c r="S54" s="53" t="str">
        <f t="shared" si="1"/>
        <v>Kém</v>
      </c>
      <c r="T54" s="41" t="str">
        <f t="shared" si="4"/>
        <v/>
      </c>
      <c r="U54" s="41" t="s">
        <v>2217</v>
      </c>
      <c r="V54" s="71"/>
      <c r="W54" s="4"/>
      <c r="X54" s="43" t="str">
        <f t="shared" si="2"/>
        <v>Học lại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1377</v>
      </c>
      <c r="D55" s="46" t="s">
        <v>298</v>
      </c>
      <c r="E55" s="47" t="s">
        <v>436</v>
      </c>
      <c r="F55" s="48" t="s">
        <v>1378</v>
      </c>
      <c r="G55" s="45" t="s">
        <v>58</v>
      </c>
      <c r="H55" s="82">
        <v>5</v>
      </c>
      <c r="I55" s="49">
        <v>2</v>
      </c>
      <c r="J55" s="49">
        <v>2</v>
      </c>
      <c r="K55" s="49" t="s">
        <v>36</v>
      </c>
      <c r="L55" s="54"/>
      <c r="M55" s="54"/>
      <c r="N55" s="54"/>
      <c r="O55" s="54"/>
      <c r="P55" s="80">
        <v>1</v>
      </c>
      <c r="Q55" s="51">
        <f t="shared" si="0"/>
        <v>1.7</v>
      </c>
      <c r="R55" s="52" t="str">
        <f t="shared" si="3"/>
        <v>F</v>
      </c>
      <c r="S55" s="53" t="str">
        <f t="shared" si="1"/>
        <v>Kém</v>
      </c>
      <c r="T55" s="41" t="str">
        <f t="shared" si="4"/>
        <v/>
      </c>
      <c r="U55" s="41" t="s">
        <v>2217</v>
      </c>
      <c r="V55" s="71"/>
      <c r="W55" s="4"/>
      <c r="X55" s="43" t="str">
        <f t="shared" si="2"/>
        <v>Học lại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1379</v>
      </c>
      <c r="D56" s="46" t="s">
        <v>1380</v>
      </c>
      <c r="E56" s="47" t="s">
        <v>221</v>
      </c>
      <c r="F56" s="48" t="s">
        <v>189</v>
      </c>
      <c r="G56" s="45" t="s">
        <v>380</v>
      </c>
      <c r="H56" s="82">
        <v>6</v>
      </c>
      <c r="I56" s="49">
        <v>2</v>
      </c>
      <c r="J56" s="49">
        <v>2</v>
      </c>
      <c r="K56" s="49" t="s">
        <v>36</v>
      </c>
      <c r="L56" s="54"/>
      <c r="M56" s="54"/>
      <c r="N56" s="54"/>
      <c r="O56" s="54"/>
      <c r="P56" s="80">
        <v>0</v>
      </c>
      <c r="Q56" s="51">
        <f t="shared" si="0"/>
        <v>1.2</v>
      </c>
      <c r="R56" s="52" t="str">
        <f t="shared" si="3"/>
        <v>F</v>
      </c>
      <c r="S56" s="53" t="str">
        <f t="shared" si="1"/>
        <v>Kém</v>
      </c>
      <c r="T56" s="41" t="str">
        <f t="shared" si="4"/>
        <v/>
      </c>
      <c r="U56" s="41" t="s">
        <v>2217</v>
      </c>
      <c r="V56" s="71"/>
      <c r="W56" s="4"/>
      <c r="X56" s="43" t="str">
        <f t="shared" si="2"/>
        <v>Học lại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1381</v>
      </c>
      <c r="D57" s="46" t="s">
        <v>187</v>
      </c>
      <c r="E57" s="47" t="s">
        <v>221</v>
      </c>
      <c r="F57" s="48" t="s">
        <v>1382</v>
      </c>
      <c r="G57" s="45" t="s">
        <v>136</v>
      </c>
      <c r="H57" s="82">
        <v>6</v>
      </c>
      <c r="I57" s="49">
        <v>2</v>
      </c>
      <c r="J57" s="49">
        <v>2</v>
      </c>
      <c r="K57" s="49" t="s">
        <v>36</v>
      </c>
      <c r="L57" s="54"/>
      <c r="M57" s="54"/>
      <c r="N57" s="54"/>
      <c r="O57" s="54"/>
      <c r="P57" s="80">
        <v>3</v>
      </c>
      <c r="Q57" s="51">
        <f t="shared" si="0"/>
        <v>3</v>
      </c>
      <c r="R57" s="52" t="str">
        <f t="shared" si="3"/>
        <v>F</v>
      </c>
      <c r="S57" s="53" t="str">
        <f t="shared" si="1"/>
        <v>Kém</v>
      </c>
      <c r="T57" s="41" t="str">
        <f t="shared" si="4"/>
        <v/>
      </c>
      <c r="U57" s="41" t="s">
        <v>2217</v>
      </c>
      <c r="V57" s="71"/>
      <c r="W57" s="4"/>
      <c r="X57" s="43" t="str">
        <f t="shared" si="2"/>
        <v>Học lại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1383</v>
      </c>
      <c r="D58" s="46" t="s">
        <v>150</v>
      </c>
      <c r="E58" s="47" t="s">
        <v>1384</v>
      </c>
      <c r="F58" s="48" t="s">
        <v>988</v>
      </c>
      <c r="G58" s="45" t="s">
        <v>344</v>
      </c>
      <c r="H58" s="82">
        <v>6</v>
      </c>
      <c r="I58" s="49">
        <v>2</v>
      </c>
      <c r="J58" s="49">
        <v>2</v>
      </c>
      <c r="K58" s="49" t="s">
        <v>36</v>
      </c>
      <c r="L58" s="54"/>
      <c r="M58" s="54"/>
      <c r="N58" s="54"/>
      <c r="O58" s="54"/>
      <c r="P58" s="80">
        <v>0</v>
      </c>
      <c r="Q58" s="51">
        <f t="shared" si="0"/>
        <v>1.2</v>
      </c>
      <c r="R58" s="52" t="str">
        <f t="shared" si="3"/>
        <v>F</v>
      </c>
      <c r="S58" s="53" t="str">
        <f t="shared" si="1"/>
        <v>Kém</v>
      </c>
      <c r="T58" s="41" t="str">
        <f t="shared" si="4"/>
        <v/>
      </c>
      <c r="U58" s="41" t="s">
        <v>2217</v>
      </c>
      <c r="V58" s="71"/>
      <c r="W58" s="4"/>
      <c r="X58" s="43" t="str">
        <f t="shared" si="2"/>
        <v>Học lại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1385</v>
      </c>
      <c r="D59" s="46" t="s">
        <v>1008</v>
      </c>
      <c r="E59" s="47" t="s">
        <v>640</v>
      </c>
      <c r="F59" s="48" t="s">
        <v>1386</v>
      </c>
      <c r="G59" s="45" t="s">
        <v>58</v>
      </c>
      <c r="H59" s="82">
        <v>7</v>
      </c>
      <c r="I59" s="49">
        <v>2</v>
      </c>
      <c r="J59" s="49">
        <v>2</v>
      </c>
      <c r="K59" s="49" t="s">
        <v>36</v>
      </c>
      <c r="L59" s="54"/>
      <c r="M59" s="54"/>
      <c r="N59" s="54"/>
      <c r="O59" s="54"/>
      <c r="P59" s="80">
        <v>2</v>
      </c>
      <c r="Q59" s="51">
        <f t="shared" si="0"/>
        <v>2.5</v>
      </c>
      <c r="R59" s="52" t="str">
        <f t="shared" si="3"/>
        <v>F</v>
      </c>
      <c r="S59" s="53" t="str">
        <f t="shared" si="1"/>
        <v>Kém</v>
      </c>
      <c r="T59" s="41" t="str">
        <f t="shared" si="4"/>
        <v/>
      </c>
      <c r="U59" s="41" t="s">
        <v>2217</v>
      </c>
      <c r="V59" s="71"/>
      <c r="W59" s="4"/>
      <c r="X59" s="43" t="str">
        <f t="shared" si="2"/>
        <v>Học lại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1387</v>
      </c>
      <c r="D60" s="46" t="s">
        <v>409</v>
      </c>
      <c r="E60" s="47" t="s">
        <v>239</v>
      </c>
      <c r="F60" s="48" t="s">
        <v>1388</v>
      </c>
      <c r="G60" s="45" t="s">
        <v>313</v>
      </c>
      <c r="H60" s="82">
        <v>7</v>
      </c>
      <c r="I60" s="49">
        <v>4.5</v>
      </c>
      <c r="J60" s="49">
        <v>4.5</v>
      </c>
      <c r="K60" s="49" t="s">
        <v>36</v>
      </c>
      <c r="L60" s="54"/>
      <c r="M60" s="54"/>
      <c r="N60" s="54"/>
      <c r="O60" s="54"/>
      <c r="P60" s="80">
        <v>6</v>
      </c>
      <c r="Q60" s="51">
        <f t="shared" si="0"/>
        <v>5.7</v>
      </c>
      <c r="R60" s="52" t="str">
        <f t="shared" si="3"/>
        <v>C</v>
      </c>
      <c r="S60" s="53" t="str">
        <f t="shared" si="1"/>
        <v>Trung bình</v>
      </c>
      <c r="T60" s="41" t="str">
        <f t="shared" si="4"/>
        <v/>
      </c>
      <c r="U60" s="41" t="s">
        <v>2217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1389</v>
      </c>
      <c r="D61" s="46" t="s">
        <v>1390</v>
      </c>
      <c r="E61" s="47" t="s">
        <v>247</v>
      </c>
      <c r="F61" s="48" t="s">
        <v>494</v>
      </c>
      <c r="G61" s="45" t="s">
        <v>53</v>
      </c>
      <c r="H61" s="82">
        <v>9</v>
      </c>
      <c r="I61" s="49">
        <v>9</v>
      </c>
      <c r="J61" s="49">
        <v>9</v>
      </c>
      <c r="K61" s="49" t="s">
        <v>36</v>
      </c>
      <c r="L61" s="54"/>
      <c r="M61" s="54"/>
      <c r="N61" s="54"/>
      <c r="O61" s="54"/>
      <c r="P61" s="80">
        <v>9</v>
      </c>
      <c r="Q61" s="51">
        <f t="shared" si="0"/>
        <v>9</v>
      </c>
      <c r="R61" s="52" t="str">
        <f t="shared" si="3"/>
        <v>A+</v>
      </c>
      <c r="S61" s="53" t="str">
        <f t="shared" si="1"/>
        <v>Giỏi</v>
      </c>
      <c r="T61" s="41" t="str">
        <f t="shared" si="4"/>
        <v/>
      </c>
      <c r="U61" s="41" t="s">
        <v>2217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1391</v>
      </c>
      <c r="D62" s="46" t="s">
        <v>246</v>
      </c>
      <c r="E62" s="47" t="s">
        <v>247</v>
      </c>
      <c r="F62" s="48" t="s">
        <v>1046</v>
      </c>
      <c r="G62" s="45" t="s">
        <v>90</v>
      </c>
      <c r="H62" s="82">
        <v>5</v>
      </c>
      <c r="I62" s="49">
        <v>2</v>
      </c>
      <c r="J62" s="49">
        <v>2</v>
      </c>
      <c r="K62" s="49" t="s">
        <v>36</v>
      </c>
      <c r="L62" s="54"/>
      <c r="M62" s="54"/>
      <c r="N62" s="54"/>
      <c r="O62" s="54"/>
      <c r="P62" s="80">
        <v>0</v>
      </c>
      <c r="Q62" s="51">
        <f t="shared" si="0"/>
        <v>1.1000000000000001</v>
      </c>
      <c r="R62" s="52" t="str">
        <f t="shared" si="3"/>
        <v>F</v>
      </c>
      <c r="S62" s="53" t="str">
        <f t="shared" si="1"/>
        <v>Kém</v>
      </c>
      <c r="T62" s="41" t="str">
        <f t="shared" si="4"/>
        <v/>
      </c>
      <c r="U62" s="41" t="s">
        <v>2217</v>
      </c>
      <c r="V62" s="71"/>
      <c r="W62" s="4"/>
      <c r="X62" s="43" t="str">
        <f t="shared" si="2"/>
        <v>Học lại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1392</v>
      </c>
      <c r="D63" s="46" t="s">
        <v>1393</v>
      </c>
      <c r="E63" s="47" t="s">
        <v>1266</v>
      </c>
      <c r="F63" s="48" t="s">
        <v>1394</v>
      </c>
      <c r="G63" s="45" t="s">
        <v>1395</v>
      </c>
      <c r="H63" s="82">
        <v>5</v>
      </c>
      <c r="I63" s="49">
        <v>2</v>
      </c>
      <c r="J63" s="49">
        <v>2</v>
      </c>
      <c r="K63" s="49" t="s">
        <v>36</v>
      </c>
      <c r="L63" s="54"/>
      <c r="M63" s="54"/>
      <c r="N63" s="54"/>
      <c r="O63" s="54"/>
      <c r="P63" s="80">
        <v>0</v>
      </c>
      <c r="Q63" s="51">
        <f t="shared" si="0"/>
        <v>1.1000000000000001</v>
      </c>
      <c r="R63" s="52" t="str">
        <f t="shared" si="3"/>
        <v>F</v>
      </c>
      <c r="S63" s="53" t="str">
        <f t="shared" si="1"/>
        <v>Kém</v>
      </c>
      <c r="T63" s="41" t="str">
        <f t="shared" si="4"/>
        <v/>
      </c>
      <c r="U63" s="41" t="s">
        <v>2217</v>
      </c>
      <c r="V63" s="71"/>
      <c r="W63" s="4"/>
      <c r="X63" s="43" t="str">
        <f t="shared" si="2"/>
        <v>Học lại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1396</v>
      </c>
      <c r="D64" s="46" t="s">
        <v>1041</v>
      </c>
      <c r="E64" s="47" t="s">
        <v>667</v>
      </c>
      <c r="F64" s="48" t="s">
        <v>1397</v>
      </c>
      <c r="G64" s="45" t="s">
        <v>313</v>
      </c>
      <c r="H64" s="82">
        <v>7</v>
      </c>
      <c r="I64" s="49">
        <v>4</v>
      </c>
      <c r="J64" s="49">
        <v>4</v>
      </c>
      <c r="K64" s="49" t="s">
        <v>36</v>
      </c>
      <c r="L64" s="54"/>
      <c r="M64" s="54"/>
      <c r="N64" s="54"/>
      <c r="O64" s="54"/>
      <c r="P64" s="80">
        <v>6</v>
      </c>
      <c r="Q64" s="51">
        <f t="shared" si="0"/>
        <v>5.5</v>
      </c>
      <c r="R64" s="52" t="str">
        <f t="shared" si="3"/>
        <v>C</v>
      </c>
      <c r="S64" s="53" t="str">
        <f t="shared" si="1"/>
        <v>Trung bình</v>
      </c>
      <c r="T64" s="41" t="str">
        <f t="shared" si="4"/>
        <v/>
      </c>
      <c r="U64" s="41" t="s">
        <v>2217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 x14ac:dyDescent="0.25">
      <c r="B65" s="44">
        <v>57</v>
      </c>
      <c r="C65" s="45" t="s">
        <v>1398</v>
      </c>
      <c r="D65" s="46" t="s">
        <v>1399</v>
      </c>
      <c r="E65" s="47" t="s">
        <v>483</v>
      </c>
      <c r="F65" s="48" t="s">
        <v>325</v>
      </c>
      <c r="G65" s="45" t="s">
        <v>380</v>
      </c>
      <c r="H65" s="82">
        <v>7</v>
      </c>
      <c r="I65" s="49">
        <v>2.5</v>
      </c>
      <c r="J65" s="49">
        <v>2.5</v>
      </c>
      <c r="K65" s="49" t="s">
        <v>36</v>
      </c>
      <c r="L65" s="54"/>
      <c r="M65" s="54"/>
      <c r="N65" s="54"/>
      <c r="O65" s="54"/>
      <c r="P65" s="80">
        <v>4.5</v>
      </c>
      <c r="Q65" s="51">
        <f t="shared" si="0"/>
        <v>4.2</v>
      </c>
      <c r="R65" s="52" t="str">
        <f t="shared" si="3"/>
        <v>D</v>
      </c>
      <c r="S65" s="53" t="str">
        <f t="shared" si="1"/>
        <v>Trung bình yếu</v>
      </c>
      <c r="T65" s="41" t="str">
        <f t="shared" si="4"/>
        <v/>
      </c>
      <c r="U65" s="41" t="s">
        <v>2217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 x14ac:dyDescent="0.25">
      <c r="B66" s="44">
        <v>58</v>
      </c>
      <c r="C66" s="45" t="s">
        <v>1400</v>
      </c>
      <c r="D66" s="46" t="s">
        <v>1401</v>
      </c>
      <c r="E66" s="47" t="s">
        <v>483</v>
      </c>
      <c r="F66" s="48" t="s">
        <v>1402</v>
      </c>
      <c r="G66" s="45" t="s">
        <v>53</v>
      </c>
      <c r="H66" s="82">
        <v>7</v>
      </c>
      <c r="I66" s="49">
        <v>4</v>
      </c>
      <c r="J66" s="49">
        <v>4</v>
      </c>
      <c r="K66" s="49" t="s">
        <v>36</v>
      </c>
      <c r="L66" s="54"/>
      <c r="M66" s="54"/>
      <c r="N66" s="54"/>
      <c r="O66" s="54"/>
      <c r="P66" s="80">
        <v>6</v>
      </c>
      <c r="Q66" s="51">
        <f t="shared" si="0"/>
        <v>5.5</v>
      </c>
      <c r="R66" s="52" t="str">
        <f t="shared" si="3"/>
        <v>C</v>
      </c>
      <c r="S66" s="53" t="str">
        <f t="shared" si="1"/>
        <v>Trung bình</v>
      </c>
      <c r="T66" s="41" t="str">
        <f t="shared" si="4"/>
        <v/>
      </c>
      <c r="U66" s="41" t="s">
        <v>2217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 x14ac:dyDescent="0.25">
      <c r="B67" s="44">
        <v>59</v>
      </c>
      <c r="C67" s="45" t="s">
        <v>1403</v>
      </c>
      <c r="D67" s="46" t="s">
        <v>150</v>
      </c>
      <c r="E67" s="47" t="s">
        <v>269</v>
      </c>
      <c r="F67" s="48" t="s">
        <v>296</v>
      </c>
      <c r="G67" s="45" t="s">
        <v>99</v>
      </c>
      <c r="H67" s="82">
        <v>7</v>
      </c>
      <c r="I67" s="49">
        <v>2.5</v>
      </c>
      <c r="J67" s="49">
        <v>2.5</v>
      </c>
      <c r="K67" s="49" t="s">
        <v>36</v>
      </c>
      <c r="L67" s="54"/>
      <c r="M67" s="54"/>
      <c r="N67" s="54"/>
      <c r="O67" s="54"/>
      <c r="P67" s="80">
        <v>5</v>
      </c>
      <c r="Q67" s="51">
        <f t="shared" si="0"/>
        <v>4.5</v>
      </c>
      <c r="R67" s="52" t="str">
        <f t="shared" si="3"/>
        <v>D</v>
      </c>
      <c r="S67" s="53" t="str">
        <f t="shared" si="1"/>
        <v>Trung bình yếu</v>
      </c>
      <c r="T67" s="41" t="str">
        <f t="shared" si="4"/>
        <v/>
      </c>
      <c r="U67" s="41" t="s">
        <v>2217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 x14ac:dyDescent="0.25">
      <c r="B68" s="44">
        <v>60</v>
      </c>
      <c r="C68" s="45" t="s">
        <v>1404</v>
      </c>
      <c r="D68" s="46" t="s">
        <v>150</v>
      </c>
      <c r="E68" s="47" t="s">
        <v>832</v>
      </c>
      <c r="F68" s="48" t="s">
        <v>1405</v>
      </c>
      <c r="G68" s="45" t="s">
        <v>380</v>
      </c>
      <c r="H68" s="82">
        <v>6</v>
      </c>
      <c r="I68" s="49">
        <v>2.5</v>
      </c>
      <c r="J68" s="49">
        <v>2.5</v>
      </c>
      <c r="K68" s="49" t="s">
        <v>36</v>
      </c>
      <c r="L68" s="54"/>
      <c r="M68" s="54"/>
      <c r="N68" s="54"/>
      <c r="O68" s="54"/>
      <c r="P68" s="80">
        <v>1</v>
      </c>
      <c r="Q68" s="51">
        <f t="shared" si="0"/>
        <v>2</v>
      </c>
      <c r="R68" s="52" t="str">
        <f t="shared" si="3"/>
        <v>F</v>
      </c>
      <c r="S68" s="53" t="str">
        <f t="shared" si="1"/>
        <v>Kém</v>
      </c>
      <c r="T68" s="41" t="str">
        <f t="shared" si="4"/>
        <v/>
      </c>
      <c r="U68" s="41" t="s">
        <v>2217</v>
      </c>
      <c r="V68" s="71"/>
      <c r="W68" s="4"/>
      <c r="X68" s="43" t="str">
        <f t="shared" si="2"/>
        <v>Học lại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 x14ac:dyDescent="0.25">
      <c r="B69" s="44">
        <v>61</v>
      </c>
      <c r="C69" s="45" t="s">
        <v>1406</v>
      </c>
      <c r="D69" s="46" t="s">
        <v>1407</v>
      </c>
      <c r="E69" s="47" t="s">
        <v>841</v>
      </c>
      <c r="F69" s="48" t="s">
        <v>1408</v>
      </c>
      <c r="G69" s="45" t="s">
        <v>99</v>
      </c>
      <c r="H69" s="82">
        <v>5</v>
      </c>
      <c r="I69" s="49">
        <v>2.5</v>
      </c>
      <c r="J69" s="49">
        <v>2.5</v>
      </c>
      <c r="K69" s="49" t="s">
        <v>36</v>
      </c>
      <c r="L69" s="54"/>
      <c r="M69" s="54"/>
      <c r="N69" s="54"/>
      <c r="O69" s="54"/>
      <c r="P69" s="80">
        <v>1</v>
      </c>
      <c r="Q69" s="51">
        <f t="shared" si="0"/>
        <v>1.9</v>
      </c>
      <c r="R69" s="52" t="str">
        <f t="shared" si="3"/>
        <v>F</v>
      </c>
      <c r="S69" s="53" t="str">
        <f t="shared" si="1"/>
        <v>Kém</v>
      </c>
      <c r="T69" s="41" t="str">
        <f t="shared" si="4"/>
        <v/>
      </c>
      <c r="U69" s="41" t="s">
        <v>2217</v>
      </c>
      <c r="V69" s="71"/>
      <c r="W69" s="4"/>
      <c r="X69" s="43" t="str">
        <f t="shared" si="2"/>
        <v>Học lại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 x14ac:dyDescent="0.25">
      <c r="B70" s="44">
        <v>62</v>
      </c>
      <c r="C70" s="45" t="s">
        <v>1409</v>
      </c>
      <c r="D70" s="46" t="s">
        <v>1410</v>
      </c>
      <c r="E70" s="47" t="s">
        <v>497</v>
      </c>
      <c r="F70" s="48" t="s">
        <v>1411</v>
      </c>
      <c r="G70" s="45" t="s">
        <v>313</v>
      </c>
      <c r="H70" s="82">
        <v>6</v>
      </c>
      <c r="I70" s="49">
        <v>2.5</v>
      </c>
      <c r="J70" s="49">
        <v>2.5</v>
      </c>
      <c r="K70" s="49" t="s">
        <v>36</v>
      </c>
      <c r="L70" s="54"/>
      <c r="M70" s="54"/>
      <c r="N70" s="54"/>
      <c r="O70" s="54"/>
      <c r="P70" s="80">
        <v>3</v>
      </c>
      <c r="Q70" s="51">
        <f t="shared" si="0"/>
        <v>3.2</v>
      </c>
      <c r="R70" s="52" t="str">
        <f t="shared" si="3"/>
        <v>F</v>
      </c>
      <c r="S70" s="53" t="str">
        <f t="shared" si="1"/>
        <v>Kém</v>
      </c>
      <c r="T70" s="41" t="str">
        <f t="shared" si="4"/>
        <v/>
      </c>
      <c r="U70" s="41" t="s">
        <v>2217</v>
      </c>
      <c r="V70" s="71"/>
      <c r="W70" s="4"/>
      <c r="X70" s="43" t="str">
        <f t="shared" si="2"/>
        <v>Học lại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7.5" customHeight="1" x14ac:dyDescent="0.25">
      <c r="A71" s="61"/>
      <c r="B71" s="62"/>
      <c r="C71" s="63"/>
      <c r="D71" s="63"/>
      <c r="E71" s="64"/>
      <c r="F71" s="64"/>
      <c r="G71" s="64"/>
      <c r="H71" s="65"/>
      <c r="I71" s="66"/>
      <c r="J71" s="66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4"/>
    </row>
    <row r="72" spans="1:40" ht="16.5" x14ac:dyDescent="0.25">
      <c r="A72" s="61"/>
      <c r="B72" s="125" t="s">
        <v>37</v>
      </c>
      <c r="C72" s="125"/>
      <c r="D72" s="63"/>
      <c r="E72" s="64"/>
      <c r="F72" s="64"/>
      <c r="G72" s="64"/>
      <c r="H72" s="65"/>
      <c r="I72" s="66"/>
      <c r="J72" s="66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4"/>
    </row>
    <row r="73" spans="1:40" ht="16.5" customHeight="1" x14ac:dyDescent="0.25">
      <c r="A73" s="61"/>
      <c r="B73" s="68" t="s">
        <v>38</v>
      </c>
      <c r="C73" s="68"/>
      <c r="D73" s="69">
        <f>+$AA$7</f>
        <v>62</v>
      </c>
      <c r="E73" s="70" t="s">
        <v>39</v>
      </c>
      <c r="F73" s="70"/>
      <c r="G73" s="112" t="s">
        <v>40</v>
      </c>
      <c r="H73" s="112"/>
      <c r="I73" s="112"/>
      <c r="J73" s="112"/>
      <c r="K73" s="112"/>
      <c r="L73" s="112"/>
      <c r="M73" s="112"/>
      <c r="N73" s="112"/>
      <c r="O73" s="112"/>
      <c r="P73" s="71">
        <f>$AA$7 -COUNTIF($T$8:$T$218,"Vắng") -COUNTIF($T$8:$T$218,"Vắng có phép") - COUNTIF($T$8:$T$218,"Đình chỉ thi") - COUNTIF($T$8:$T$218,"Không đủ ĐKDT")</f>
        <v>61</v>
      </c>
      <c r="Q73" s="71"/>
      <c r="R73" s="72"/>
      <c r="S73" s="73"/>
      <c r="T73" s="73" t="s">
        <v>39</v>
      </c>
      <c r="U73" s="73"/>
      <c r="V73" s="73"/>
      <c r="W73" s="4"/>
    </row>
    <row r="74" spans="1:40" ht="16.5" customHeight="1" x14ac:dyDescent="0.25">
      <c r="A74" s="61"/>
      <c r="B74" s="68" t="s">
        <v>41</v>
      </c>
      <c r="C74" s="68"/>
      <c r="D74" s="69">
        <f>+$AL$7</f>
        <v>18</v>
      </c>
      <c r="E74" s="70" t="s">
        <v>39</v>
      </c>
      <c r="F74" s="70"/>
      <c r="G74" s="112" t="s">
        <v>42</v>
      </c>
      <c r="H74" s="112"/>
      <c r="I74" s="112"/>
      <c r="J74" s="112"/>
      <c r="K74" s="112"/>
      <c r="L74" s="112"/>
      <c r="M74" s="112"/>
      <c r="N74" s="112"/>
      <c r="O74" s="112"/>
      <c r="P74" s="74">
        <f>COUNTIF($T$8:$T$94,"Vắng")</f>
        <v>0</v>
      </c>
      <c r="Q74" s="74"/>
      <c r="R74" s="75"/>
      <c r="S74" s="73"/>
      <c r="T74" s="73" t="s">
        <v>39</v>
      </c>
      <c r="U74" s="73"/>
      <c r="V74" s="73"/>
      <c r="W74" s="4"/>
    </row>
    <row r="75" spans="1:40" ht="16.5" customHeight="1" x14ac:dyDescent="0.25">
      <c r="A75" s="61"/>
      <c r="B75" s="68" t="s">
        <v>43</v>
      </c>
      <c r="C75" s="68"/>
      <c r="D75" s="76">
        <f>COUNTIF(X9:X70,"Học lại")</f>
        <v>44</v>
      </c>
      <c r="E75" s="70" t="s">
        <v>39</v>
      </c>
      <c r="F75" s="70"/>
      <c r="G75" s="112" t="s">
        <v>44</v>
      </c>
      <c r="H75" s="112"/>
      <c r="I75" s="112"/>
      <c r="J75" s="112"/>
      <c r="K75" s="112"/>
      <c r="L75" s="112"/>
      <c r="M75" s="112"/>
      <c r="N75" s="112"/>
      <c r="O75" s="112"/>
      <c r="P75" s="71">
        <f>COUNTIF($T$8:$T$94,"Vắng có phép")</f>
        <v>0</v>
      </c>
      <c r="Q75" s="71"/>
      <c r="R75" s="72"/>
      <c r="S75" s="73"/>
      <c r="T75" s="73" t="s">
        <v>39</v>
      </c>
      <c r="U75" s="73"/>
      <c r="V75" s="73"/>
      <c r="W75" s="4"/>
    </row>
    <row r="76" spans="1:40" ht="3" customHeight="1" x14ac:dyDescent="0.25">
      <c r="A76" s="61"/>
      <c r="B76" s="62"/>
      <c r="C76" s="63"/>
      <c r="D76" s="63"/>
      <c r="E76" s="64"/>
      <c r="F76" s="64"/>
      <c r="G76" s="64"/>
      <c r="H76" s="65"/>
      <c r="I76" s="66"/>
      <c r="J76" s="66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4"/>
    </row>
    <row r="77" spans="1:40" x14ac:dyDescent="0.25">
      <c r="B77" s="77" t="s">
        <v>45</v>
      </c>
      <c r="C77" s="77"/>
      <c r="D77" s="78">
        <f>COUNTIF(X9:X70,"Thi lại")</f>
        <v>0</v>
      </c>
      <c r="E77" s="79" t="s">
        <v>39</v>
      </c>
      <c r="F77" s="4"/>
      <c r="G77" s="4"/>
      <c r="H77" s="4"/>
      <c r="I77" s="4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91"/>
      <c r="V77" s="91"/>
      <c r="W77" s="4"/>
    </row>
    <row r="78" spans="1:40" x14ac:dyDescent="0.25">
      <c r="B78" s="77"/>
      <c r="C78" s="77"/>
      <c r="D78" s="78"/>
      <c r="E78" s="79"/>
      <c r="F78" s="4"/>
      <c r="G78" s="4"/>
      <c r="H78" s="4"/>
      <c r="I78" s="4"/>
      <c r="J78" s="113" t="s">
        <v>2223</v>
      </c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91"/>
      <c r="V78" s="91"/>
      <c r="W78" s="4"/>
    </row>
  </sheetData>
  <sheetProtection formatCells="0" formatColumns="0" formatRows="0" insertColumns="0" insertRows="0" insertHyperlinks="0" deleteColumns="0" deleteRows="0" sort="0" autoFilter="0" pivotTables="0"/>
  <autoFilter ref="A7:AN70">
    <filterColumn colId="3" showButton="0"/>
  </autoFilter>
  <mergeCells count="43">
    <mergeCell ref="U6:U8"/>
    <mergeCell ref="B8:G8"/>
    <mergeCell ref="B72:C72"/>
    <mergeCell ref="G73:O73"/>
    <mergeCell ref="R6:R7"/>
    <mergeCell ref="S6:S7"/>
    <mergeCell ref="G74:O74"/>
    <mergeCell ref="M6:N6"/>
    <mergeCell ref="O6:O7"/>
    <mergeCell ref="P6:P7"/>
    <mergeCell ref="Q6:Q8"/>
    <mergeCell ref="G75:O75"/>
    <mergeCell ref="J77:T77"/>
    <mergeCell ref="J78:T78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H1:U1"/>
    <mergeCell ref="H2:U2"/>
    <mergeCell ref="T6:T8"/>
  </mergeCells>
  <conditionalFormatting sqref="H9:P70">
    <cfRule type="cellIs" dxfId="47" priority="10" operator="greaterThan">
      <formula>10</formula>
    </cfRule>
  </conditionalFormatting>
  <conditionalFormatting sqref="P9:P70">
    <cfRule type="cellIs" dxfId="46" priority="6" operator="greaterThan">
      <formula>10</formula>
    </cfRule>
    <cfRule type="cellIs" dxfId="45" priority="7" operator="greaterThan">
      <formula>10</formula>
    </cfRule>
    <cfRule type="cellIs" dxfId="44" priority="8" operator="greaterThan">
      <formula>10</formula>
    </cfRule>
  </conditionalFormatting>
  <conditionalFormatting sqref="H9:K70">
    <cfRule type="cellIs" dxfId="43" priority="5" operator="greaterThan">
      <formula>10</formula>
    </cfRule>
  </conditionalFormatting>
  <conditionalFormatting sqref="C1:C1048576">
    <cfRule type="duplicateValues" dxfId="42" priority="23"/>
  </conditionalFormatting>
  <dataValidations count="1">
    <dataValidation allowBlank="1" showInputMessage="1" showErrorMessage="1" errorTitle="Không xóa dữ liệu" error="Không xóa dữ liệu" prompt="Không xóa dữ liệu" sqref="D75 Y3:AM7 Z2:AM2 Z9 X9:Y70 AN2:AN7"/>
  </dataValidations>
  <pageMargins left="0.17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8"/>
  <sheetViews>
    <sheetView topLeftCell="B1" workbookViewId="0">
      <pane ySplit="2" topLeftCell="A70" activePane="bottomLeft" state="frozen"/>
      <selection activeCell="B1" sqref="A1:XFD1048576"/>
      <selection pane="bottomLeft" activeCell="B79" sqref="A79:XFD110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.75" style="1" customWidth="1"/>
    <col min="5" max="5" width="11" style="1" customWidth="1"/>
    <col min="6" max="6" width="9.375" style="1" hidden="1" customWidth="1"/>
    <col min="7" max="7" width="12.62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1.875" style="1" customWidth="1"/>
    <col min="21" max="21" width="8" style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2221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96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108" t="s">
        <v>46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90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1281</v>
      </c>
      <c r="Q3" s="106"/>
      <c r="R3" s="106"/>
      <c r="S3" s="106"/>
      <c r="T3" s="106"/>
      <c r="U3" s="106"/>
      <c r="V3" s="95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4" t="s">
        <v>11</v>
      </c>
      <c r="C4" s="114"/>
      <c r="D4" s="10">
        <v>3</v>
      </c>
      <c r="G4" s="115" t="s">
        <v>2216</v>
      </c>
      <c r="H4" s="115"/>
      <c r="I4" s="115"/>
      <c r="J4" s="115"/>
      <c r="K4" s="115"/>
      <c r="L4" s="115"/>
      <c r="M4" s="115"/>
      <c r="N4" s="115"/>
      <c r="O4" s="115"/>
      <c r="P4" s="115" t="s">
        <v>500</v>
      </c>
      <c r="Q4" s="115"/>
      <c r="R4" s="115"/>
      <c r="S4" s="115"/>
      <c r="T4" s="115"/>
      <c r="U4" s="115"/>
      <c r="V4" s="94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09" t="s">
        <v>12</v>
      </c>
      <c r="C6" s="116" t="s">
        <v>13</v>
      </c>
      <c r="D6" s="118" t="s">
        <v>14</v>
      </c>
      <c r="E6" s="119"/>
      <c r="F6" s="109" t="s">
        <v>15</v>
      </c>
      <c r="G6" s="109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2" t="s">
        <v>21</v>
      </c>
      <c r="N6" s="123"/>
      <c r="O6" s="103" t="s">
        <v>22</v>
      </c>
      <c r="P6" s="103" t="s">
        <v>23</v>
      </c>
      <c r="Q6" s="109" t="s">
        <v>24</v>
      </c>
      <c r="R6" s="103" t="s">
        <v>25</v>
      </c>
      <c r="S6" s="109" t="s">
        <v>26</v>
      </c>
      <c r="T6" s="109" t="s">
        <v>27</v>
      </c>
      <c r="U6" s="109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7"/>
      <c r="D7" s="120"/>
      <c r="E7" s="121"/>
      <c r="F7" s="111"/>
      <c r="G7" s="111"/>
      <c r="H7" s="102"/>
      <c r="I7" s="102"/>
      <c r="J7" s="102"/>
      <c r="K7" s="102"/>
      <c r="L7" s="103"/>
      <c r="M7" s="92" t="s">
        <v>33</v>
      </c>
      <c r="N7" s="92" t="s">
        <v>34</v>
      </c>
      <c r="O7" s="103"/>
      <c r="P7" s="103"/>
      <c r="Q7" s="110"/>
      <c r="R7" s="103"/>
      <c r="S7" s="111"/>
      <c r="T7" s="110"/>
      <c r="U7" s="110"/>
      <c r="V7" s="88"/>
      <c r="X7" s="17"/>
      <c r="Y7" s="18" t="str">
        <f>+D3</f>
        <v>Cấu trúc dữ liệu và giải thuật</v>
      </c>
      <c r="Z7" s="19" t="str">
        <f>+P3</f>
        <v>Nhóm: D15-138_07</v>
      </c>
      <c r="AA7" s="20">
        <f>+$AJ$7+$AL$7+$AH$7</f>
        <v>62</v>
      </c>
      <c r="AB7" s="7">
        <f>COUNTIF($S$8:$S$86,"Khiển trách")</f>
        <v>0</v>
      </c>
      <c r="AC7" s="7">
        <f>COUNTIF($S$8:$S$86,"Cảnh cáo")</f>
        <v>0</v>
      </c>
      <c r="AD7" s="7">
        <f>COUNTIF($S$8:$S$86,"Đình chỉ thi")</f>
        <v>0</v>
      </c>
      <c r="AE7" s="21">
        <f>+($AB$7+$AC$7+$AD$7)/$AA$7*100%</f>
        <v>0</v>
      </c>
      <c r="AF7" s="7">
        <f>SUM(COUNTIF($S$8:$S$84,"Vắng"),COUNTIF($S$8:$S$84,"Vắng có phép"))</f>
        <v>0</v>
      </c>
      <c r="AG7" s="22">
        <f>+$AF$7/$AA$7</f>
        <v>0</v>
      </c>
      <c r="AH7" s="23">
        <f>COUNTIF($X$8:$X$84,"Thi lại")</f>
        <v>0</v>
      </c>
      <c r="AI7" s="22">
        <f>+$AH$7/$AA$7</f>
        <v>0</v>
      </c>
      <c r="AJ7" s="23">
        <f>COUNTIF($X$8:$X$85,"Học lại")</f>
        <v>35</v>
      </c>
      <c r="AK7" s="22">
        <f>+$AJ$7/$AA$7</f>
        <v>0.56451612903225812</v>
      </c>
      <c r="AL7" s="7">
        <f>COUNTIF($X$9:$X$85,"Đạt")</f>
        <v>27</v>
      </c>
      <c r="AM7" s="21">
        <f>+$AL$7/$AA$7</f>
        <v>0.43548387096774194</v>
      </c>
      <c r="AN7" s="24"/>
    </row>
    <row r="8" spans="2:40" ht="14.25" customHeight="1" x14ac:dyDescent="0.25">
      <c r="B8" s="122" t="s">
        <v>35</v>
      </c>
      <c r="C8" s="124"/>
      <c r="D8" s="124"/>
      <c r="E8" s="124"/>
      <c r="F8" s="124"/>
      <c r="G8" s="123"/>
      <c r="H8" s="25">
        <v>10</v>
      </c>
      <c r="I8" s="25">
        <v>20</v>
      </c>
      <c r="J8" s="83">
        <v>10</v>
      </c>
      <c r="K8" s="25"/>
      <c r="L8" s="26"/>
      <c r="M8" s="27"/>
      <c r="N8" s="27"/>
      <c r="O8" s="27"/>
      <c r="P8" s="28">
        <f>100-(H8+I8+J8+K8)</f>
        <v>60</v>
      </c>
      <c r="Q8" s="111"/>
      <c r="R8" s="29"/>
      <c r="S8" s="29"/>
      <c r="T8" s="111"/>
      <c r="U8" s="111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1141</v>
      </c>
      <c r="D9" s="33" t="s">
        <v>1142</v>
      </c>
      <c r="E9" s="34" t="s">
        <v>680</v>
      </c>
      <c r="F9" s="35" t="s">
        <v>1143</v>
      </c>
      <c r="G9" s="32" t="s">
        <v>131</v>
      </c>
      <c r="H9" s="81">
        <v>0</v>
      </c>
      <c r="I9" s="36">
        <v>0</v>
      </c>
      <c r="J9" s="36">
        <v>0</v>
      </c>
      <c r="K9" s="36" t="s">
        <v>36</v>
      </c>
      <c r="L9" s="37"/>
      <c r="M9" s="37"/>
      <c r="N9" s="37"/>
      <c r="O9" s="37"/>
      <c r="P9" s="38" t="s">
        <v>36</v>
      </c>
      <c r="Q9" s="39">
        <f t="shared" ref="Q9:Q70" si="0">ROUND(SUMPRODUCT(H9:P9,$H$8:$P$8)/100,1)</f>
        <v>0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F</v>
      </c>
      <c r="S9" s="40" t="str">
        <f t="shared" ref="S9:S70" si="1">IF($Q9&lt;4,"Kém",IF(AND($Q9&gt;=4,$Q9&lt;=5.4),"Trung bình yếu",IF(AND($Q9&gt;=5.5,$Q9&lt;=6.9),"Trung bình",IF(AND($Q9&gt;=7,$Q9&lt;=8.4),"Khá",IF(AND($Q9&gt;=8.5,$Q9&lt;=10),"Giỏi","")))))</f>
        <v>Kém</v>
      </c>
      <c r="T9" s="41" t="str">
        <f>+IF(OR($H9=0,$I9=0,$J9=0,$K9=0),"Không đủ ĐKDT",IF(AND(P9=0,Q9&gt;=4),"Không đạt",""))</f>
        <v>Không đủ ĐKDT</v>
      </c>
      <c r="U9" s="97" t="s">
        <v>2213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Học lại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1144</v>
      </c>
      <c r="D10" s="46" t="s">
        <v>1145</v>
      </c>
      <c r="E10" s="47" t="s">
        <v>680</v>
      </c>
      <c r="F10" s="48" t="s">
        <v>524</v>
      </c>
      <c r="G10" s="45" t="s">
        <v>136</v>
      </c>
      <c r="H10" s="82">
        <v>8</v>
      </c>
      <c r="I10" s="49">
        <v>3</v>
      </c>
      <c r="J10" s="49">
        <v>5</v>
      </c>
      <c r="K10" s="49" t="s">
        <v>36</v>
      </c>
      <c r="L10" s="50"/>
      <c r="M10" s="50"/>
      <c r="N10" s="50"/>
      <c r="O10" s="50"/>
      <c r="P10" s="80">
        <v>6</v>
      </c>
      <c r="Q10" s="51">
        <f t="shared" si="0"/>
        <v>5.5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C</v>
      </c>
      <c r="S10" s="53" t="str">
        <f t="shared" si="1"/>
        <v>Trung bình</v>
      </c>
      <c r="T10" s="41" t="str">
        <f>+IF(OR($H10=0,$I10=0,$J10=0,$K10=0),"Không đủ ĐKDT",IF(AND(P10=0,Q10&gt;=4),"Không đạt",""))</f>
        <v/>
      </c>
      <c r="U10" s="41" t="s">
        <v>2213</v>
      </c>
      <c r="V10" s="71"/>
      <c r="W10" s="4"/>
      <c r="X10" s="43" t="str">
        <f t="shared" ref="X10:X70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1146</v>
      </c>
      <c r="D11" s="46" t="s">
        <v>561</v>
      </c>
      <c r="E11" s="47" t="s">
        <v>680</v>
      </c>
      <c r="F11" s="48" t="s">
        <v>1147</v>
      </c>
      <c r="G11" s="45" t="s">
        <v>63</v>
      </c>
      <c r="H11" s="82">
        <v>0</v>
      </c>
      <c r="I11" s="49">
        <v>0</v>
      </c>
      <c r="J11" s="49">
        <v>0</v>
      </c>
      <c r="K11" s="49" t="s">
        <v>36</v>
      </c>
      <c r="L11" s="54"/>
      <c r="M11" s="54"/>
      <c r="N11" s="54"/>
      <c r="O11" s="54"/>
      <c r="P11" s="80" t="s">
        <v>36</v>
      </c>
      <c r="Q11" s="51">
        <f t="shared" si="0"/>
        <v>0</v>
      </c>
      <c r="R11" s="52" t="str">
        <f t="shared" ref="R11:R70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F</v>
      </c>
      <c r="S11" s="53" t="str">
        <f t="shared" si="1"/>
        <v>Kém</v>
      </c>
      <c r="T11" s="41" t="str">
        <f t="shared" ref="T11:T70" si="4">+IF(OR($H11=0,$I11=0,$J11=0,$K11=0),"Không đủ ĐKDT",IF(AND(P11=0,Q11&gt;=4),"Không đạt",""))</f>
        <v>Không đủ ĐKDT</v>
      </c>
      <c r="U11" s="41" t="s">
        <v>2213</v>
      </c>
      <c r="V11" s="71"/>
      <c r="W11" s="4"/>
      <c r="X11" s="43" t="str">
        <f t="shared" si="2"/>
        <v>Học lại</v>
      </c>
      <c r="Y11" s="43"/>
      <c r="Z11" s="55"/>
      <c r="AA11" s="55"/>
      <c r="AB11" s="93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1148</v>
      </c>
      <c r="D12" s="46" t="s">
        <v>1149</v>
      </c>
      <c r="E12" s="47" t="s">
        <v>2219</v>
      </c>
      <c r="F12" s="48" t="s">
        <v>1150</v>
      </c>
      <c r="G12" s="45" t="s">
        <v>380</v>
      </c>
      <c r="H12" s="82">
        <v>0</v>
      </c>
      <c r="I12" s="49">
        <v>0</v>
      </c>
      <c r="J12" s="49">
        <v>0</v>
      </c>
      <c r="K12" s="49" t="s">
        <v>36</v>
      </c>
      <c r="L12" s="54"/>
      <c r="M12" s="54"/>
      <c r="N12" s="54"/>
      <c r="O12" s="54"/>
      <c r="P12" s="80" t="s">
        <v>36</v>
      </c>
      <c r="Q12" s="51">
        <f t="shared" si="0"/>
        <v>0</v>
      </c>
      <c r="R12" s="52" t="str">
        <f t="shared" si="3"/>
        <v>F</v>
      </c>
      <c r="S12" s="53" t="str">
        <f t="shared" si="1"/>
        <v>Kém</v>
      </c>
      <c r="T12" s="41" t="str">
        <f t="shared" si="4"/>
        <v>Không đủ ĐKDT</v>
      </c>
      <c r="U12" s="41" t="s">
        <v>2213</v>
      </c>
      <c r="V12" s="71"/>
      <c r="W12" s="4"/>
      <c r="X12" s="43" t="str">
        <f t="shared" si="2"/>
        <v>Học lại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1151</v>
      </c>
      <c r="D13" s="46" t="s">
        <v>1093</v>
      </c>
      <c r="E13" s="47" t="s">
        <v>1152</v>
      </c>
      <c r="F13" s="48" t="s">
        <v>322</v>
      </c>
      <c r="G13" s="45" t="s">
        <v>58</v>
      </c>
      <c r="H13" s="82">
        <v>0</v>
      </c>
      <c r="I13" s="49">
        <v>0</v>
      </c>
      <c r="J13" s="49">
        <v>0</v>
      </c>
      <c r="K13" s="49" t="s">
        <v>36</v>
      </c>
      <c r="L13" s="54"/>
      <c r="M13" s="54"/>
      <c r="N13" s="54"/>
      <c r="O13" s="54"/>
      <c r="P13" s="80" t="s">
        <v>36</v>
      </c>
      <c r="Q13" s="51">
        <f t="shared" si="0"/>
        <v>0</v>
      </c>
      <c r="R13" s="52" t="str">
        <f t="shared" si="3"/>
        <v>F</v>
      </c>
      <c r="S13" s="53" t="str">
        <f t="shared" si="1"/>
        <v>Kém</v>
      </c>
      <c r="T13" s="41" t="str">
        <f t="shared" si="4"/>
        <v>Không đủ ĐKDT</v>
      </c>
      <c r="U13" s="41" t="s">
        <v>2213</v>
      </c>
      <c r="V13" s="71"/>
      <c r="W13" s="4"/>
      <c r="X13" s="43" t="str">
        <f t="shared" si="2"/>
        <v>Học lại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1153</v>
      </c>
      <c r="D14" s="46" t="s">
        <v>651</v>
      </c>
      <c r="E14" s="47" t="s">
        <v>1154</v>
      </c>
      <c r="F14" s="48" t="s">
        <v>1155</v>
      </c>
      <c r="G14" s="45" t="s">
        <v>185</v>
      </c>
      <c r="H14" s="82">
        <v>10</v>
      </c>
      <c r="I14" s="49">
        <v>9</v>
      </c>
      <c r="J14" s="49">
        <v>10</v>
      </c>
      <c r="K14" s="49" t="s">
        <v>36</v>
      </c>
      <c r="L14" s="54"/>
      <c r="M14" s="54"/>
      <c r="N14" s="54"/>
      <c r="O14" s="54"/>
      <c r="P14" s="80">
        <v>9</v>
      </c>
      <c r="Q14" s="51">
        <f t="shared" si="0"/>
        <v>9.1999999999999993</v>
      </c>
      <c r="R14" s="52" t="str">
        <f t="shared" si="3"/>
        <v>A+</v>
      </c>
      <c r="S14" s="53" t="str">
        <f t="shared" si="1"/>
        <v>Giỏi</v>
      </c>
      <c r="T14" s="41" t="str">
        <f t="shared" si="4"/>
        <v/>
      </c>
      <c r="U14" s="41" t="s">
        <v>2213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1156</v>
      </c>
      <c r="D15" s="46" t="s">
        <v>1157</v>
      </c>
      <c r="E15" s="47" t="s">
        <v>66</v>
      </c>
      <c r="F15" s="48" t="s">
        <v>531</v>
      </c>
      <c r="G15" s="45" t="s">
        <v>90</v>
      </c>
      <c r="H15" s="82">
        <v>10</v>
      </c>
      <c r="I15" s="49">
        <v>8</v>
      </c>
      <c r="J15" s="49">
        <v>8</v>
      </c>
      <c r="K15" s="49" t="s">
        <v>36</v>
      </c>
      <c r="L15" s="54"/>
      <c r="M15" s="54"/>
      <c r="N15" s="54"/>
      <c r="O15" s="54"/>
      <c r="P15" s="80">
        <v>6</v>
      </c>
      <c r="Q15" s="51">
        <f t="shared" si="0"/>
        <v>7</v>
      </c>
      <c r="R15" s="52" t="str">
        <f t="shared" si="3"/>
        <v>B</v>
      </c>
      <c r="S15" s="53" t="str">
        <f t="shared" si="1"/>
        <v>Khá</v>
      </c>
      <c r="T15" s="41" t="str">
        <f t="shared" si="4"/>
        <v/>
      </c>
      <c r="U15" s="41" t="s">
        <v>2213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1158</v>
      </c>
      <c r="D16" s="46" t="s">
        <v>1159</v>
      </c>
      <c r="E16" s="47" t="s">
        <v>75</v>
      </c>
      <c r="F16" s="48" t="s">
        <v>1160</v>
      </c>
      <c r="G16" s="45" t="s">
        <v>136</v>
      </c>
      <c r="H16" s="82">
        <v>0</v>
      </c>
      <c r="I16" s="49">
        <v>0</v>
      </c>
      <c r="J16" s="49">
        <v>0</v>
      </c>
      <c r="K16" s="49" t="s">
        <v>36</v>
      </c>
      <c r="L16" s="54"/>
      <c r="M16" s="54"/>
      <c r="N16" s="54"/>
      <c r="O16" s="54"/>
      <c r="P16" s="80" t="s">
        <v>36</v>
      </c>
      <c r="Q16" s="51">
        <f t="shared" si="0"/>
        <v>0</v>
      </c>
      <c r="R16" s="52" t="str">
        <f t="shared" si="3"/>
        <v>F</v>
      </c>
      <c r="S16" s="53" t="str">
        <f t="shared" si="1"/>
        <v>Kém</v>
      </c>
      <c r="T16" s="41" t="str">
        <f t="shared" si="4"/>
        <v>Không đủ ĐKDT</v>
      </c>
      <c r="U16" s="41" t="s">
        <v>2213</v>
      </c>
      <c r="V16" s="71"/>
      <c r="W16" s="4"/>
      <c r="X16" s="43" t="str">
        <f t="shared" si="2"/>
        <v>Học lại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1161</v>
      </c>
      <c r="D17" s="46" t="s">
        <v>1162</v>
      </c>
      <c r="E17" s="47" t="s">
        <v>75</v>
      </c>
      <c r="F17" s="48" t="s">
        <v>1163</v>
      </c>
      <c r="G17" s="45" t="s">
        <v>131</v>
      </c>
      <c r="H17" s="82">
        <v>10</v>
      </c>
      <c r="I17" s="49">
        <v>6</v>
      </c>
      <c r="J17" s="49">
        <v>6</v>
      </c>
      <c r="K17" s="49" t="s">
        <v>36</v>
      </c>
      <c r="L17" s="54"/>
      <c r="M17" s="54"/>
      <c r="N17" s="54"/>
      <c r="O17" s="54"/>
      <c r="P17" s="80">
        <v>3</v>
      </c>
      <c r="Q17" s="51">
        <f t="shared" si="0"/>
        <v>4.5999999999999996</v>
      </c>
      <c r="R17" s="52" t="str">
        <f t="shared" si="3"/>
        <v>D</v>
      </c>
      <c r="S17" s="53" t="str">
        <f t="shared" si="1"/>
        <v>Trung bình yếu</v>
      </c>
      <c r="T17" s="41" t="str">
        <f t="shared" si="4"/>
        <v/>
      </c>
      <c r="U17" s="41" t="s">
        <v>2213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1164</v>
      </c>
      <c r="D18" s="46" t="s">
        <v>1165</v>
      </c>
      <c r="E18" s="47" t="s">
        <v>328</v>
      </c>
      <c r="F18" s="48" t="s">
        <v>1166</v>
      </c>
      <c r="G18" s="45" t="s">
        <v>131</v>
      </c>
      <c r="H18" s="82">
        <v>10</v>
      </c>
      <c r="I18" s="49">
        <v>5</v>
      </c>
      <c r="J18" s="49">
        <v>8</v>
      </c>
      <c r="K18" s="49" t="s">
        <v>36</v>
      </c>
      <c r="L18" s="54"/>
      <c r="M18" s="54"/>
      <c r="N18" s="54"/>
      <c r="O18" s="54"/>
      <c r="P18" s="80">
        <v>9</v>
      </c>
      <c r="Q18" s="51">
        <f t="shared" si="0"/>
        <v>8.1999999999999993</v>
      </c>
      <c r="R18" s="52" t="str">
        <f t="shared" si="3"/>
        <v>B+</v>
      </c>
      <c r="S18" s="53" t="str">
        <f t="shared" si="1"/>
        <v>Khá</v>
      </c>
      <c r="T18" s="41" t="str">
        <f t="shared" si="4"/>
        <v/>
      </c>
      <c r="U18" s="41" t="s">
        <v>2213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1167</v>
      </c>
      <c r="D19" s="46" t="s">
        <v>1168</v>
      </c>
      <c r="E19" s="47" t="s">
        <v>84</v>
      </c>
      <c r="F19" s="48" t="s">
        <v>1169</v>
      </c>
      <c r="G19" s="45" t="s">
        <v>330</v>
      </c>
      <c r="H19" s="82">
        <v>8</v>
      </c>
      <c r="I19" s="49">
        <v>3</v>
      </c>
      <c r="J19" s="49">
        <v>6</v>
      </c>
      <c r="K19" s="49" t="s">
        <v>36</v>
      </c>
      <c r="L19" s="54"/>
      <c r="M19" s="54"/>
      <c r="N19" s="54"/>
      <c r="O19" s="54"/>
      <c r="P19" s="80">
        <v>0</v>
      </c>
      <c r="Q19" s="51">
        <f t="shared" si="0"/>
        <v>2</v>
      </c>
      <c r="R19" s="52" t="str">
        <f t="shared" si="3"/>
        <v>F</v>
      </c>
      <c r="S19" s="53" t="str">
        <f t="shared" si="1"/>
        <v>Kém</v>
      </c>
      <c r="T19" s="41" t="str">
        <f t="shared" si="4"/>
        <v/>
      </c>
      <c r="U19" s="41" t="s">
        <v>2213</v>
      </c>
      <c r="V19" s="71"/>
      <c r="W19" s="4"/>
      <c r="X19" s="43" t="str">
        <f t="shared" si="2"/>
        <v>Học lại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1170</v>
      </c>
      <c r="D20" s="46" t="s">
        <v>1171</v>
      </c>
      <c r="E20" s="47" t="s">
        <v>93</v>
      </c>
      <c r="F20" s="48" t="s">
        <v>727</v>
      </c>
      <c r="G20" s="45" t="s">
        <v>136</v>
      </c>
      <c r="H20" s="82">
        <v>8</v>
      </c>
      <c r="I20" s="49">
        <v>3</v>
      </c>
      <c r="J20" s="49">
        <v>6</v>
      </c>
      <c r="K20" s="49" t="s">
        <v>36</v>
      </c>
      <c r="L20" s="54"/>
      <c r="M20" s="54"/>
      <c r="N20" s="54"/>
      <c r="O20" s="54"/>
      <c r="P20" s="80">
        <v>0</v>
      </c>
      <c r="Q20" s="51">
        <f t="shared" si="0"/>
        <v>2</v>
      </c>
      <c r="R20" s="52" t="str">
        <f t="shared" si="3"/>
        <v>F</v>
      </c>
      <c r="S20" s="53" t="str">
        <f t="shared" si="1"/>
        <v>Kém</v>
      </c>
      <c r="T20" s="41" t="s">
        <v>2222</v>
      </c>
      <c r="U20" s="41" t="s">
        <v>2213</v>
      </c>
      <c r="V20" s="71"/>
      <c r="W20" s="4"/>
      <c r="X20" s="43" t="str">
        <f t="shared" si="2"/>
        <v>Học lại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1172</v>
      </c>
      <c r="D21" s="46" t="s">
        <v>364</v>
      </c>
      <c r="E21" s="47" t="s">
        <v>93</v>
      </c>
      <c r="F21" s="48" t="s">
        <v>965</v>
      </c>
      <c r="G21" s="45" t="s">
        <v>131</v>
      </c>
      <c r="H21" s="82">
        <v>10</v>
      </c>
      <c r="I21" s="49">
        <v>8</v>
      </c>
      <c r="J21" s="49">
        <v>8</v>
      </c>
      <c r="K21" s="49" t="s">
        <v>36</v>
      </c>
      <c r="L21" s="54"/>
      <c r="M21" s="54"/>
      <c r="N21" s="54"/>
      <c r="O21" s="54"/>
      <c r="P21" s="80">
        <v>7</v>
      </c>
      <c r="Q21" s="51">
        <f t="shared" si="0"/>
        <v>7.6</v>
      </c>
      <c r="R21" s="52" t="str">
        <f t="shared" si="3"/>
        <v>B</v>
      </c>
      <c r="S21" s="53" t="str">
        <f t="shared" si="1"/>
        <v>Khá</v>
      </c>
      <c r="T21" s="41" t="str">
        <f t="shared" si="4"/>
        <v/>
      </c>
      <c r="U21" s="41" t="s">
        <v>2213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1173</v>
      </c>
      <c r="D22" s="46" t="s">
        <v>1174</v>
      </c>
      <c r="E22" s="47" t="s">
        <v>97</v>
      </c>
      <c r="F22" s="48" t="s">
        <v>1175</v>
      </c>
      <c r="G22" s="45" t="s">
        <v>185</v>
      </c>
      <c r="H22" s="82">
        <v>9</v>
      </c>
      <c r="I22" s="49">
        <v>2</v>
      </c>
      <c r="J22" s="49">
        <v>5</v>
      </c>
      <c r="K22" s="49" t="s">
        <v>36</v>
      </c>
      <c r="L22" s="54"/>
      <c r="M22" s="54"/>
      <c r="N22" s="54"/>
      <c r="O22" s="54"/>
      <c r="P22" s="80">
        <v>0</v>
      </c>
      <c r="Q22" s="51">
        <f t="shared" si="0"/>
        <v>1.8</v>
      </c>
      <c r="R22" s="52" t="str">
        <f t="shared" si="3"/>
        <v>F</v>
      </c>
      <c r="S22" s="53" t="str">
        <f t="shared" si="1"/>
        <v>Kém</v>
      </c>
      <c r="T22" s="41" t="s">
        <v>2222</v>
      </c>
      <c r="U22" s="41" t="s">
        <v>2213</v>
      </c>
      <c r="V22" s="71"/>
      <c r="W22" s="4"/>
      <c r="X22" s="43" t="str">
        <f t="shared" si="2"/>
        <v>Học lại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1176</v>
      </c>
      <c r="D23" s="46" t="s">
        <v>1177</v>
      </c>
      <c r="E23" s="47" t="s">
        <v>343</v>
      </c>
      <c r="F23" s="48" t="s">
        <v>1178</v>
      </c>
      <c r="G23" s="45" t="s">
        <v>90</v>
      </c>
      <c r="H23" s="82">
        <v>8</v>
      </c>
      <c r="I23" s="49">
        <v>5</v>
      </c>
      <c r="J23" s="49">
        <v>5</v>
      </c>
      <c r="K23" s="49" t="s">
        <v>36</v>
      </c>
      <c r="L23" s="54"/>
      <c r="M23" s="54"/>
      <c r="N23" s="54"/>
      <c r="O23" s="54"/>
      <c r="P23" s="80">
        <v>1</v>
      </c>
      <c r="Q23" s="51">
        <f t="shared" si="0"/>
        <v>2.9</v>
      </c>
      <c r="R23" s="52" t="str">
        <f t="shared" si="3"/>
        <v>F</v>
      </c>
      <c r="S23" s="53" t="str">
        <f t="shared" si="1"/>
        <v>Kém</v>
      </c>
      <c r="T23" s="41" t="str">
        <f t="shared" si="4"/>
        <v/>
      </c>
      <c r="U23" s="41" t="s">
        <v>2213</v>
      </c>
      <c r="V23" s="71"/>
      <c r="W23" s="4"/>
      <c r="X23" s="43" t="str">
        <f t="shared" si="2"/>
        <v>Học lại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1179</v>
      </c>
      <c r="D24" s="46" t="s">
        <v>1180</v>
      </c>
      <c r="E24" s="47" t="s">
        <v>1181</v>
      </c>
      <c r="F24" s="48" t="s">
        <v>148</v>
      </c>
      <c r="G24" s="45" t="s">
        <v>63</v>
      </c>
      <c r="H24" s="82">
        <v>10</v>
      </c>
      <c r="I24" s="49">
        <v>0</v>
      </c>
      <c r="J24" s="49">
        <v>4</v>
      </c>
      <c r="K24" s="49" t="s">
        <v>36</v>
      </c>
      <c r="L24" s="54"/>
      <c r="M24" s="54"/>
      <c r="N24" s="54"/>
      <c r="O24" s="54"/>
      <c r="P24" s="80" t="s">
        <v>36</v>
      </c>
      <c r="Q24" s="51">
        <f t="shared" si="0"/>
        <v>1.4</v>
      </c>
      <c r="R24" s="52" t="str">
        <f t="shared" si="3"/>
        <v>F</v>
      </c>
      <c r="S24" s="53" t="str">
        <f t="shared" si="1"/>
        <v>Kém</v>
      </c>
      <c r="T24" s="41" t="str">
        <f t="shared" si="4"/>
        <v>Không đủ ĐKDT</v>
      </c>
      <c r="U24" s="41" t="s">
        <v>2213</v>
      </c>
      <c r="V24" s="71"/>
      <c r="W24" s="4"/>
      <c r="X24" s="43" t="str">
        <f t="shared" si="2"/>
        <v>Học lại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1182</v>
      </c>
      <c r="D25" s="46" t="s">
        <v>302</v>
      </c>
      <c r="E25" s="47" t="s">
        <v>1183</v>
      </c>
      <c r="F25" s="48" t="s">
        <v>356</v>
      </c>
      <c r="G25" s="45" t="s">
        <v>330</v>
      </c>
      <c r="H25" s="82">
        <v>8</v>
      </c>
      <c r="I25" s="49">
        <v>5</v>
      </c>
      <c r="J25" s="49">
        <v>5</v>
      </c>
      <c r="K25" s="49" t="s">
        <v>36</v>
      </c>
      <c r="L25" s="54"/>
      <c r="M25" s="54"/>
      <c r="N25" s="54"/>
      <c r="O25" s="54"/>
      <c r="P25" s="80">
        <v>3</v>
      </c>
      <c r="Q25" s="51">
        <f t="shared" si="0"/>
        <v>4.0999999999999996</v>
      </c>
      <c r="R25" s="52" t="str">
        <f t="shared" si="3"/>
        <v>D</v>
      </c>
      <c r="S25" s="53" t="str">
        <f t="shared" si="1"/>
        <v>Trung bình yếu</v>
      </c>
      <c r="T25" s="41" t="str">
        <f t="shared" si="4"/>
        <v/>
      </c>
      <c r="U25" s="41" t="s">
        <v>2213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1184</v>
      </c>
      <c r="D26" s="46" t="s">
        <v>1048</v>
      </c>
      <c r="E26" s="47" t="s">
        <v>122</v>
      </c>
      <c r="F26" s="48" t="s">
        <v>684</v>
      </c>
      <c r="G26" s="45" t="s">
        <v>72</v>
      </c>
      <c r="H26" s="82">
        <v>0</v>
      </c>
      <c r="I26" s="49">
        <v>0</v>
      </c>
      <c r="J26" s="49">
        <v>0</v>
      </c>
      <c r="K26" s="49" t="s">
        <v>36</v>
      </c>
      <c r="L26" s="54"/>
      <c r="M26" s="54"/>
      <c r="N26" s="54"/>
      <c r="O26" s="54"/>
      <c r="P26" s="80" t="s">
        <v>36</v>
      </c>
      <c r="Q26" s="51">
        <f t="shared" si="0"/>
        <v>0</v>
      </c>
      <c r="R26" s="52" t="str">
        <f t="shared" si="3"/>
        <v>F</v>
      </c>
      <c r="S26" s="53" t="str">
        <f t="shared" si="1"/>
        <v>Kém</v>
      </c>
      <c r="T26" s="41" t="str">
        <f t="shared" si="4"/>
        <v>Không đủ ĐKDT</v>
      </c>
      <c r="U26" s="41" t="s">
        <v>2213</v>
      </c>
      <c r="V26" s="71"/>
      <c r="W26" s="4"/>
      <c r="X26" s="43" t="str">
        <f t="shared" si="2"/>
        <v>Học lại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1185</v>
      </c>
      <c r="D27" s="46" t="s">
        <v>92</v>
      </c>
      <c r="E27" s="47" t="s">
        <v>122</v>
      </c>
      <c r="F27" s="48" t="s">
        <v>1186</v>
      </c>
      <c r="G27" s="45" t="s">
        <v>63</v>
      </c>
      <c r="H27" s="82">
        <v>8</v>
      </c>
      <c r="I27" s="49">
        <v>3</v>
      </c>
      <c r="J27" s="49">
        <v>5</v>
      </c>
      <c r="K27" s="49" t="s">
        <v>36</v>
      </c>
      <c r="L27" s="54"/>
      <c r="M27" s="54"/>
      <c r="N27" s="54"/>
      <c r="O27" s="54"/>
      <c r="P27" s="80">
        <v>4</v>
      </c>
      <c r="Q27" s="51">
        <f t="shared" si="0"/>
        <v>4.3</v>
      </c>
      <c r="R27" s="52" t="str">
        <f t="shared" si="3"/>
        <v>D</v>
      </c>
      <c r="S27" s="53" t="str">
        <f t="shared" si="1"/>
        <v>Trung bình yếu</v>
      </c>
      <c r="T27" s="41" t="str">
        <f t="shared" si="4"/>
        <v/>
      </c>
      <c r="U27" s="41" t="s">
        <v>2213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1187</v>
      </c>
      <c r="D28" s="46" t="s">
        <v>150</v>
      </c>
      <c r="E28" s="47" t="s">
        <v>122</v>
      </c>
      <c r="F28" s="48" t="s">
        <v>1188</v>
      </c>
      <c r="G28" s="45" t="s">
        <v>185</v>
      </c>
      <c r="H28" s="82">
        <v>8</v>
      </c>
      <c r="I28" s="49">
        <v>1</v>
      </c>
      <c r="J28" s="49">
        <v>4</v>
      </c>
      <c r="K28" s="49" t="s">
        <v>36</v>
      </c>
      <c r="L28" s="54"/>
      <c r="M28" s="54"/>
      <c r="N28" s="54"/>
      <c r="O28" s="54"/>
      <c r="P28" s="80">
        <v>0</v>
      </c>
      <c r="Q28" s="51">
        <f t="shared" si="0"/>
        <v>1.4</v>
      </c>
      <c r="R28" s="52" t="str">
        <f t="shared" si="3"/>
        <v>F</v>
      </c>
      <c r="S28" s="53" t="str">
        <f t="shared" si="1"/>
        <v>Kém</v>
      </c>
      <c r="T28" s="41" t="s">
        <v>2222</v>
      </c>
      <c r="U28" s="41" t="s">
        <v>2213</v>
      </c>
      <c r="V28" s="71"/>
      <c r="W28" s="4"/>
      <c r="X28" s="43" t="str">
        <f t="shared" si="2"/>
        <v>Học lại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1189</v>
      </c>
      <c r="D29" s="46" t="s">
        <v>1190</v>
      </c>
      <c r="E29" s="47" t="s">
        <v>134</v>
      </c>
      <c r="F29" s="48" t="s">
        <v>527</v>
      </c>
      <c r="G29" s="45" t="s">
        <v>53</v>
      </c>
      <c r="H29" s="82">
        <v>0</v>
      </c>
      <c r="I29" s="49">
        <v>0</v>
      </c>
      <c r="J29" s="49">
        <v>0</v>
      </c>
      <c r="K29" s="49" t="s">
        <v>36</v>
      </c>
      <c r="L29" s="54"/>
      <c r="M29" s="54"/>
      <c r="N29" s="54"/>
      <c r="O29" s="54"/>
      <c r="P29" s="80" t="s">
        <v>36</v>
      </c>
      <c r="Q29" s="51">
        <f t="shared" si="0"/>
        <v>0</v>
      </c>
      <c r="R29" s="52" t="str">
        <f t="shared" si="3"/>
        <v>F</v>
      </c>
      <c r="S29" s="53" t="str">
        <f t="shared" si="1"/>
        <v>Kém</v>
      </c>
      <c r="T29" s="41" t="str">
        <f t="shared" si="4"/>
        <v>Không đủ ĐKDT</v>
      </c>
      <c r="U29" s="41" t="s">
        <v>2213</v>
      </c>
      <c r="V29" s="71"/>
      <c r="W29" s="4"/>
      <c r="X29" s="43" t="str">
        <f t="shared" si="2"/>
        <v>Học lại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1191</v>
      </c>
      <c r="D30" s="46" t="s">
        <v>298</v>
      </c>
      <c r="E30" s="47" t="s">
        <v>553</v>
      </c>
      <c r="F30" s="48" t="s">
        <v>542</v>
      </c>
      <c r="G30" s="45" t="s">
        <v>124</v>
      </c>
      <c r="H30" s="82">
        <v>6</v>
      </c>
      <c r="I30" s="49">
        <v>0</v>
      </c>
      <c r="J30" s="49">
        <v>5</v>
      </c>
      <c r="K30" s="49" t="s">
        <v>36</v>
      </c>
      <c r="L30" s="54"/>
      <c r="M30" s="54"/>
      <c r="N30" s="54"/>
      <c r="O30" s="54"/>
      <c r="P30" s="80" t="s">
        <v>36</v>
      </c>
      <c r="Q30" s="51">
        <f t="shared" si="0"/>
        <v>1.1000000000000001</v>
      </c>
      <c r="R30" s="52" t="str">
        <f t="shared" si="3"/>
        <v>F</v>
      </c>
      <c r="S30" s="53" t="str">
        <f t="shared" si="1"/>
        <v>Kém</v>
      </c>
      <c r="T30" s="41" t="str">
        <f t="shared" si="4"/>
        <v>Không đủ ĐKDT</v>
      </c>
      <c r="U30" s="41" t="s">
        <v>2213</v>
      </c>
      <c r="V30" s="71"/>
      <c r="W30" s="4"/>
      <c r="X30" s="43" t="str">
        <f t="shared" si="2"/>
        <v>Học lại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1192</v>
      </c>
      <c r="D31" s="46" t="s">
        <v>1193</v>
      </c>
      <c r="E31" s="47" t="s">
        <v>145</v>
      </c>
      <c r="F31" s="48" t="s">
        <v>1194</v>
      </c>
      <c r="G31" s="45" t="s">
        <v>124</v>
      </c>
      <c r="H31" s="82">
        <v>8</v>
      </c>
      <c r="I31" s="49">
        <v>0</v>
      </c>
      <c r="J31" s="49">
        <v>5</v>
      </c>
      <c r="K31" s="49" t="s">
        <v>36</v>
      </c>
      <c r="L31" s="54"/>
      <c r="M31" s="54"/>
      <c r="N31" s="54"/>
      <c r="O31" s="54"/>
      <c r="P31" s="80" t="s">
        <v>36</v>
      </c>
      <c r="Q31" s="51">
        <f t="shared" si="0"/>
        <v>1.3</v>
      </c>
      <c r="R31" s="52" t="str">
        <f t="shared" si="3"/>
        <v>F</v>
      </c>
      <c r="S31" s="53" t="str">
        <f t="shared" si="1"/>
        <v>Kém</v>
      </c>
      <c r="T31" s="41" t="str">
        <f t="shared" si="4"/>
        <v>Không đủ ĐKDT</v>
      </c>
      <c r="U31" s="41" t="s">
        <v>2213</v>
      </c>
      <c r="V31" s="71"/>
      <c r="W31" s="4"/>
      <c r="X31" s="43" t="str">
        <f t="shared" si="2"/>
        <v>Học lại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1195</v>
      </c>
      <c r="D32" s="46" t="s">
        <v>1196</v>
      </c>
      <c r="E32" s="47" t="s">
        <v>145</v>
      </c>
      <c r="F32" s="48" t="s">
        <v>1011</v>
      </c>
      <c r="G32" s="45" t="s">
        <v>131</v>
      </c>
      <c r="H32" s="82">
        <v>10</v>
      </c>
      <c r="I32" s="49">
        <v>8</v>
      </c>
      <c r="J32" s="49">
        <v>8</v>
      </c>
      <c r="K32" s="49" t="s">
        <v>36</v>
      </c>
      <c r="L32" s="54"/>
      <c r="M32" s="54"/>
      <c r="N32" s="54"/>
      <c r="O32" s="54"/>
      <c r="P32" s="80">
        <v>7</v>
      </c>
      <c r="Q32" s="51">
        <f t="shared" si="0"/>
        <v>7.6</v>
      </c>
      <c r="R32" s="52" t="str">
        <f t="shared" si="3"/>
        <v>B</v>
      </c>
      <c r="S32" s="53" t="str">
        <f t="shared" si="1"/>
        <v>Khá</v>
      </c>
      <c r="T32" s="41" t="str">
        <f t="shared" si="4"/>
        <v/>
      </c>
      <c r="U32" s="41" t="s">
        <v>2213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1197</v>
      </c>
      <c r="D33" s="46" t="s">
        <v>150</v>
      </c>
      <c r="E33" s="47" t="s">
        <v>145</v>
      </c>
      <c r="F33" s="48" t="s">
        <v>1198</v>
      </c>
      <c r="G33" s="45" t="s">
        <v>313</v>
      </c>
      <c r="H33" s="82">
        <v>8</v>
      </c>
      <c r="I33" s="49">
        <v>3</v>
      </c>
      <c r="J33" s="49">
        <v>5</v>
      </c>
      <c r="K33" s="49" t="s">
        <v>36</v>
      </c>
      <c r="L33" s="54"/>
      <c r="M33" s="54"/>
      <c r="N33" s="54"/>
      <c r="O33" s="54"/>
      <c r="P33" s="80">
        <v>0</v>
      </c>
      <c r="Q33" s="51">
        <f t="shared" si="0"/>
        <v>1.9</v>
      </c>
      <c r="R33" s="52" t="str">
        <f t="shared" si="3"/>
        <v>F</v>
      </c>
      <c r="S33" s="53" t="str">
        <f t="shared" si="1"/>
        <v>Kém</v>
      </c>
      <c r="T33" s="41" t="s">
        <v>2222</v>
      </c>
      <c r="U33" s="41" t="s">
        <v>2213</v>
      </c>
      <c r="V33" s="71"/>
      <c r="W33" s="4"/>
      <c r="X33" s="43" t="str">
        <f t="shared" si="2"/>
        <v>Học lại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1199</v>
      </c>
      <c r="D34" s="46" t="s">
        <v>78</v>
      </c>
      <c r="E34" s="47" t="s">
        <v>154</v>
      </c>
      <c r="F34" s="48" t="s">
        <v>1200</v>
      </c>
      <c r="G34" s="45" t="s">
        <v>63</v>
      </c>
      <c r="H34" s="82">
        <v>8</v>
      </c>
      <c r="I34" s="49">
        <v>0</v>
      </c>
      <c r="J34" s="49">
        <v>4</v>
      </c>
      <c r="K34" s="49" t="s">
        <v>36</v>
      </c>
      <c r="L34" s="54"/>
      <c r="M34" s="54"/>
      <c r="N34" s="54"/>
      <c r="O34" s="54"/>
      <c r="P34" s="80" t="s">
        <v>36</v>
      </c>
      <c r="Q34" s="51">
        <f t="shared" si="0"/>
        <v>1.2</v>
      </c>
      <c r="R34" s="52" t="str">
        <f t="shared" si="3"/>
        <v>F</v>
      </c>
      <c r="S34" s="53" t="str">
        <f t="shared" si="1"/>
        <v>Kém</v>
      </c>
      <c r="T34" s="41" t="str">
        <f t="shared" si="4"/>
        <v>Không đủ ĐKDT</v>
      </c>
      <c r="U34" s="41" t="s">
        <v>2213</v>
      </c>
      <c r="V34" s="71"/>
      <c r="W34" s="4"/>
      <c r="X34" s="43" t="str">
        <f t="shared" si="2"/>
        <v>Học lại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1201</v>
      </c>
      <c r="D35" s="46" t="s">
        <v>1202</v>
      </c>
      <c r="E35" s="47" t="s">
        <v>154</v>
      </c>
      <c r="F35" s="48" t="s">
        <v>1203</v>
      </c>
      <c r="G35" s="45" t="s">
        <v>63</v>
      </c>
      <c r="H35" s="82">
        <v>10</v>
      </c>
      <c r="I35" s="49">
        <v>2</v>
      </c>
      <c r="J35" s="49">
        <v>4</v>
      </c>
      <c r="K35" s="49" t="s">
        <v>36</v>
      </c>
      <c r="L35" s="54"/>
      <c r="M35" s="54"/>
      <c r="N35" s="54"/>
      <c r="O35" s="54"/>
      <c r="P35" s="80">
        <v>4</v>
      </c>
      <c r="Q35" s="51">
        <f t="shared" si="0"/>
        <v>4.2</v>
      </c>
      <c r="R35" s="52" t="str">
        <f t="shared" si="3"/>
        <v>D</v>
      </c>
      <c r="S35" s="53" t="str">
        <f t="shared" si="1"/>
        <v>Trung bình yếu</v>
      </c>
      <c r="T35" s="41" t="str">
        <f t="shared" si="4"/>
        <v/>
      </c>
      <c r="U35" s="41" t="s">
        <v>2213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1204</v>
      </c>
      <c r="D36" s="46" t="s">
        <v>1205</v>
      </c>
      <c r="E36" s="47" t="s">
        <v>564</v>
      </c>
      <c r="F36" s="48" t="s">
        <v>974</v>
      </c>
      <c r="G36" s="45" t="s">
        <v>90</v>
      </c>
      <c r="H36" s="82">
        <v>4</v>
      </c>
      <c r="I36" s="49">
        <v>6</v>
      </c>
      <c r="J36" s="49">
        <v>6</v>
      </c>
      <c r="K36" s="49" t="s">
        <v>36</v>
      </c>
      <c r="L36" s="54"/>
      <c r="M36" s="54"/>
      <c r="N36" s="54"/>
      <c r="O36" s="54"/>
      <c r="P36" s="80">
        <v>6</v>
      </c>
      <c r="Q36" s="51">
        <f t="shared" si="0"/>
        <v>5.8</v>
      </c>
      <c r="R36" s="52" t="str">
        <f t="shared" si="3"/>
        <v>C</v>
      </c>
      <c r="S36" s="53" t="str">
        <f t="shared" si="1"/>
        <v>Trung bình</v>
      </c>
      <c r="T36" s="41" t="str">
        <f t="shared" si="4"/>
        <v/>
      </c>
      <c r="U36" s="41" t="s">
        <v>2213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1206</v>
      </c>
      <c r="D37" s="46" t="s">
        <v>1207</v>
      </c>
      <c r="E37" s="47" t="s">
        <v>564</v>
      </c>
      <c r="F37" s="48" t="s">
        <v>1208</v>
      </c>
      <c r="G37" s="45" t="s">
        <v>330</v>
      </c>
      <c r="H37" s="82">
        <v>8</v>
      </c>
      <c r="I37" s="49">
        <v>7</v>
      </c>
      <c r="J37" s="49">
        <v>6</v>
      </c>
      <c r="K37" s="49" t="s">
        <v>36</v>
      </c>
      <c r="L37" s="54"/>
      <c r="M37" s="54"/>
      <c r="N37" s="54"/>
      <c r="O37" s="54"/>
      <c r="P37" s="80">
        <v>5</v>
      </c>
      <c r="Q37" s="51">
        <f t="shared" si="0"/>
        <v>5.8</v>
      </c>
      <c r="R37" s="52" t="str">
        <f t="shared" si="3"/>
        <v>C</v>
      </c>
      <c r="S37" s="53" t="str">
        <f t="shared" si="1"/>
        <v>Trung bình</v>
      </c>
      <c r="T37" s="41" t="str">
        <f t="shared" si="4"/>
        <v/>
      </c>
      <c r="U37" s="41" t="s">
        <v>2213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1209</v>
      </c>
      <c r="D38" s="46" t="s">
        <v>639</v>
      </c>
      <c r="E38" s="47" t="s">
        <v>1210</v>
      </c>
      <c r="F38" s="48" t="s">
        <v>347</v>
      </c>
      <c r="G38" s="45" t="s">
        <v>86</v>
      </c>
      <c r="H38" s="82">
        <v>8</v>
      </c>
      <c r="I38" s="49">
        <v>2</v>
      </c>
      <c r="J38" s="49">
        <v>4</v>
      </c>
      <c r="K38" s="49" t="s">
        <v>36</v>
      </c>
      <c r="L38" s="54"/>
      <c r="M38" s="54"/>
      <c r="N38" s="54"/>
      <c r="O38" s="54"/>
      <c r="P38" s="80">
        <v>0</v>
      </c>
      <c r="Q38" s="51">
        <f t="shared" si="0"/>
        <v>1.6</v>
      </c>
      <c r="R38" s="52" t="str">
        <f t="shared" si="3"/>
        <v>F</v>
      </c>
      <c r="S38" s="53" t="str">
        <f t="shared" si="1"/>
        <v>Kém</v>
      </c>
      <c r="T38" s="41" t="str">
        <f t="shared" si="4"/>
        <v/>
      </c>
      <c r="U38" s="41" t="s">
        <v>2213</v>
      </c>
      <c r="V38" s="71"/>
      <c r="W38" s="4"/>
      <c r="X38" s="43" t="str">
        <f t="shared" si="2"/>
        <v>Học lại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1211</v>
      </c>
      <c r="D39" s="46" t="s">
        <v>389</v>
      </c>
      <c r="E39" s="47" t="s">
        <v>386</v>
      </c>
      <c r="F39" s="48" t="s">
        <v>1212</v>
      </c>
      <c r="G39" s="45" t="s">
        <v>185</v>
      </c>
      <c r="H39" s="82">
        <v>10</v>
      </c>
      <c r="I39" s="49">
        <v>7</v>
      </c>
      <c r="J39" s="49">
        <v>8</v>
      </c>
      <c r="K39" s="49" t="s">
        <v>36</v>
      </c>
      <c r="L39" s="54"/>
      <c r="M39" s="54"/>
      <c r="N39" s="54"/>
      <c r="O39" s="54"/>
      <c r="P39" s="80">
        <v>9</v>
      </c>
      <c r="Q39" s="51">
        <f t="shared" si="0"/>
        <v>8.6</v>
      </c>
      <c r="R39" s="52" t="str">
        <f t="shared" si="3"/>
        <v>A</v>
      </c>
      <c r="S39" s="53" t="str">
        <f t="shared" si="1"/>
        <v>Giỏi</v>
      </c>
      <c r="T39" s="41" t="str">
        <f t="shared" si="4"/>
        <v/>
      </c>
      <c r="U39" s="41" t="s">
        <v>2213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1213</v>
      </c>
      <c r="D40" s="46" t="s">
        <v>187</v>
      </c>
      <c r="E40" s="47" t="s">
        <v>161</v>
      </c>
      <c r="F40" s="48" t="s">
        <v>1214</v>
      </c>
      <c r="G40" s="45" t="s">
        <v>53</v>
      </c>
      <c r="H40" s="82">
        <v>0</v>
      </c>
      <c r="I40" s="49">
        <v>0</v>
      </c>
      <c r="J40" s="49">
        <v>0</v>
      </c>
      <c r="K40" s="49" t="s">
        <v>36</v>
      </c>
      <c r="L40" s="54"/>
      <c r="M40" s="54"/>
      <c r="N40" s="54"/>
      <c r="O40" s="54"/>
      <c r="P40" s="80" t="s">
        <v>36</v>
      </c>
      <c r="Q40" s="51">
        <f t="shared" si="0"/>
        <v>0</v>
      </c>
      <c r="R40" s="52" t="str">
        <f t="shared" si="3"/>
        <v>F</v>
      </c>
      <c r="S40" s="53" t="str">
        <f t="shared" si="1"/>
        <v>Kém</v>
      </c>
      <c r="T40" s="41" t="str">
        <f t="shared" si="4"/>
        <v>Không đủ ĐKDT</v>
      </c>
      <c r="U40" s="41" t="s">
        <v>2213</v>
      </c>
      <c r="V40" s="71"/>
      <c r="W40" s="4"/>
      <c r="X40" s="43" t="str">
        <f t="shared" si="2"/>
        <v>Học lại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1215</v>
      </c>
      <c r="D41" s="46" t="s">
        <v>298</v>
      </c>
      <c r="E41" s="47" t="s">
        <v>393</v>
      </c>
      <c r="F41" s="48" t="s">
        <v>1216</v>
      </c>
      <c r="G41" s="45" t="s">
        <v>72</v>
      </c>
      <c r="H41" s="82">
        <v>10</v>
      </c>
      <c r="I41" s="49">
        <v>7</v>
      </c>
      <c r="J41" s="49">
        <v>8</v>
      </c>
      <c r="K41" s="49" t="s">
        <v>36</v>
      </c>
      <c r="L41" s="54"/>
      <c r="M41" s="54"/>
      <c r="N41" s="54"/>
      <c r="O41" s="54"/>
      <c r="P41" s="80">
        <v>1</v>
      </c>
      <c r="Q41" s="51">
        <f t="shared" si="0"/>
        <v>3.8</v>
      </c>
      <c r="R41" s="52" t="str">
        <f t="shared" si="3"/>
        <v>F</v>
      </c>
      <c r="S41" s="53" t="str">
        <f t="shared" si="1"/>
        <v>Kém</v>
      </c>
      <c r="T41" s="41" t="str">
        <f t="shared" si="4"/>
        <v/>
      </c>
      <c r="U41" s="41" t="s">
        <v>2213</v>
      </c>
      <c r="V41" s="71"/>
      <c r="W41" s="4"/>
      <c r="X41" s="43" t="str">
        <f t="shared" si="2"/>
        <v>Học lại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1217</v>
      </c>
      <c r="D42" s="46" t="s">
        <v>65</v>
      </c>
      <c r="E42" s="47" t="s">
        <v>582</v>
      </c>
      <c r="F42" s="48" t="s">
        <v>1004</v>
      </c>
      <c r="G42" s="45" t="s">
        <v>131</v>
      </c>
      <c r="H42" s="82">
        <v>10</v>
      </c>
      <c r="I42" s="49">
        <v>7</v>
      </c>
      <c r="J42" s="49">
        <v>6</v>
      </c>
      <c r="K42" s="49" t="s">
        <v>36</v>
      </c>
      <c r="L42" s="54"/>
      <c r="M42" s="54"/>
      <c r="N42" s="54"/>
      <c r="O42" s="54"/>
      <c r="P42" s="80">
        <v>3</v>
      </c>
      <c r="Q42" s="51">
        <f t="shared" si="0"/>
        <v>4.8</v>
      </c>
      <c r="R42" s="52" t="str">
        <f t="shared" si="3"/>
        <v>D</v>
      </c>
      <c r="S42" s="53" t="str">
        <f t="shared" si="1"/>
        <v>Trung bình yếu</v>
      </c>
      <c r="T42" s="41" t="str">
        <f t="shared" si="4"/>
        <v/>
      </c>
      <c r="U42" s="41" t="s">
        <v>2213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1218</v>
      </c>
      <c r="D43" s="46" t="s">
        <v>1219</v>
      </c>
      <c r="E43" s="47" t="s">
        <v>756</v>
      </c>
      <c r="F43" s="48" t="s">
        <v>1220</v>
      </c>
      <c r="G43" s="45" t="s">
        <v>131</v>
      </c>
      <c r="H43" s="82">
        <v>10</v>
      </c>
      <c r="I43" s="49">
        <v>3</v>
      </c>
      <c r="J43" s="49">
        <v>5</v>
      </c>
      <c r="K43" s="49" t="s">
        <v>36</v>
      </c>
      <c r="L43" s="54"/>
      <c r="M43" s="54"/>
      <c r="N43" s="54"/>
      <c r="O43" s="54"/>
      <c r="P43" s="80">
        <v>0</v>
      </c>
      <c r="Q43" s="51">
        <f t="shared" si="0"/>
        <v>2.1</v>
      </c>
      <c r="R43" s="52" t="str">
        <f t="shared" si="3"/>
        <v>F</v>
      </c>
      <c r="S43" s="53" t="str">
        <f t="shared" si="1"/>
        <v>Kém</v>
      </c>
      <c r="T43" s="41" t="str">
        <f t="shared" si="4"/>
        <v/>
      </c>
      <c r="U43" s="41" t="s">
        <v>2213</v>
      </c>
      <c r="V43" s="71"/>
      <c r="W43" s="4"/>
      <c r="X43" s="43" t="str">
        <f t="shared" si="2"/>
        <v>Học lại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1221</v>
      </c>
      <c r="D44" s="46" t="s">
        <v>662</v>
      </c>
      <c r="E44" s="47" t="s">
        <v>756</v>
      </c>
      <c r="F44" s="48" t="s">
        <v>1222</v>
      </c>
      <c r="G44" s="45" t="s">
        <v>63</v>
      </c>
      <c r="H44" s="82">
        <v>8</v>
      </c>
      <c r="I44" s="49">
        <v>2</v>
      </c>
      <c r="J44" s="49">
        <v>5</v>
      </c>
      <c r="K44" s="49" t="s">
        <v>36</v>
      </c>
      <c r="L44" s="54"/>
      <c r="M44" s="54"/>
      <c r="N44" s="54"/>
      <c r="O44" s="54"/>
      <c r="P44" s="80">
        <v>4</v>
      </c>
      <c r="Q44" s="51">
        <f t="shared" si="0"/>
        <v>4.0999999999999996</v>
      </c>
      <c r="R44" s="52" t="str">
        <f t="shared" si="3"/>
        <v>D</v>
      </c>
      <c r="S44" s="53" t="str">
        <f t="shared" si="1"/>
        <v>Trung bình yếu</v>
      </c>
      <c r="T44" s="41" t="str">
        <f t="shared" si="4"/>
        <v/>
      </c>
      <c r="U44" s="41" t="s">
        <v>2213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1223</v>
      </c>
      <c r="D45" s="46" t="s">
        <v>150</v>
      </c>
      <c r="E45" s="47" t="s">
        <v>410</v>
      </c>
      <c r="F45" s="48" t="s">
        <v>870</v>
      </c>
      <c r="G45" s="45" t="s">
        <v>510</v>
      </c>
      <c r="H45" s="82">
        <v>0</v>
      </c>
      <c r="I45" s="49">
        <v>0</v>
      </c>
      <c r="J45" s="49">
        <v>0</v>
      </c>
      <c r="K45" s="49" t="s">
        <v>36</v>
      </c>
      <c r="L45" s="54"/>
      <c r="M45" s="54"/>
      <c r="N45" s="54"/>
      <c r="O45" s="54"/>
      <c r="P45" s="80" t="s">
        <v>36</v>
      </c>
      <c r="Q45" s="51">
        <f t="shared" si="0"/>
        <v>0</v>
      </c>
      <c r="R45" s="52" t="str">
        <f t="shared" si="3"/>
        <v>F</v>
      </c>
      <c r="S45" s="53" t="str">
        <f t="shared" si="1"/>
        <v>Kém</v>
      </c>
      <c r="T45" s="41" t="str">
        <f t="shared" si="4"/>
        <v>Không đủ ĐKDT</v>
      </c>
      <c r="U45" s="41" t="s">
        <v>2213</v>
      </c>
      <c r="V45" s="71"/>
      <c r="W45" s="4"/>
      <c r="X45" s="43" t="str">
        <f t="shared" si="2"/>
        <v>Học lại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1224</v>
      </c>
      <c r="D46" s="46" t="s">
        <v>539</v>
      </c>
      <c r="E46" s="47" t="s">
        <v>184</v>
      </c>
      <c r="F46" s="48" t="s">
        <v>1225</v>
      </c>
      <c r="G46" s="45" t="s">
        <v>510</v>
      </c>
      <c r="H46" s="82">
        <v>0</v>
      </c>
      <c r="I46" s="49">
        <v>0</v>
      </c>
      <c r="J46" s="49">
        <v>0</v>
      </c>
      <c r="K46" s="49" t="s">
        <v>36</v>
      </c>
      <c r="L46" s="54"/>
      <c r="M46" s="54"/>
      <c r="N46" s="54"/>
      <c r="O46" s="54"/>
      <c r="P46" s="80" t="s">
        <v>36</v>
      </c>
      <c r="Q46" s="51">
        <f t="shared" si="0"/>
        <v>0</v>
      </c>
      <c r="R46" s="52" t="str">
        <f t="shared" si="3"/>
        <v>F</v>
      </c>
      <c r="S46" s="53" t="str">
        <f t="shared" si="1"/>
        <v>Kém</v>
      </c>
      <c r="T46" s="41" t="str">
        <f t="shared" si="4"/>
        <v>Không đủ ĐKDT</v>
      </c>
      <c r="U46" s="41" t="s">
        <v>2213</v>
      </c>
      <c r="V46" s="71"/>
      <c r="W46" s="4"/>
      <c r="X46" s="43" t="str">
        <f t="shared" si="2"/>
        <v>Học lại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1226</v>
      </c>
      <c r="D47" s="46" t="s">
        <v>1227</v>
      </c>
      <c r="E47" s="47" t="s">
        <v>1228</v>
      </c>
      <c r="F47" s="48" t="s">
        <v>1229</v>
      </c>
      <c r="G47" s="45" t="s">
        <v>86</v>
      </c>
      <c r="H47" s="82">
        <v>10</v>
      </c>
      <c r="I47" s="49">
        <v>5</v>
      </c>
      <c r="J47" s="49">
        <v>6</v>
      </c>
      <c r="K47" s="49" t="s">
        <v>36</v>
      </c>
      <c r="L47" s="54"/>
      <c r="M47" s="54"/>
      <c r="N47" s="54"/>
      <c r="O47" s="54"/>
      <c r="P47" s="80">
        <v>1</v>
      </c>
      <c r="Q47" s="51">
        <f t="shared" si="0"/>
        <v>3.2</v>
      </c>
      <c r="R47" s="52" t="str">
        <f t="shared" si="3"/>
        <v>F</v>
      </c>
      <c r="S47" s="53" t="str">
        <f t="shared" si="1"/>
        <v>Kém</v>
      </c>
      <c r="T47" s="41" t="str">
        <f t="shared" si="4"/>
        <v/>
      </c>
      <c r="U47" s="41" t="s">
        <v>2213</v>
      </c>
      <c r="V47" s="71"/>
      <c r="W47" s="4"/>
      <c r="X47" s="43" t="str">
        <f t="shared" si="2"/>
        <v>Học lại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1230</v>
      </c>
      <c r="D48" s="46" t="s">
        <v>999</v>
      </c>
      <c r="E48" s="47" t="s">
        <v>1231</v>
      </c>
      <c r="F48" s="48" t="s">
        <v>969</v>
      </c>
      <c r="G48" s="45" t="s">
        <v>81</v>
      </c>
      <c r="H48" s="82">
        <v>8</v>
      </c>
      <c r="I48" s="49">
        <v>7</v>
      </c>
      <c r="J48" s="49">
        <v>6</v>
      </c>
      <c r="K48" s="49" t="s">
        <v>36</v>
      </c>
      <c r="L48" s="54"/>
      <c r="M48" s="54"/>
      <c r="N48" s="54"/>
      <c r="O48" s="54"/>
      <c r="P48" s="80">
        <v>3</v>
      </c>
      <c r="Q48" s="51">
        <f t="shared" si="0"/>
        <v>4.5999999999999996</v>
      </c>
      <c r="R48" s="52" t="str">
        <f t="shared" si="3"/>
        <v>D</v>
      </c>
      <c r="S48" s="53" t="str">
        <f t="shared" si="1"/>
        <v>Trung bình yếu</v>
      </c>
      <c r="T48" s="41" t="str">
        <f t="shared" si="4"/>
        <v/>
      </c>
      <c r="U48" s="41" t="s">
        <v>2213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1232</v>
      </c>
      <c r="D49" s="46" t="s">
        <v>1233</v>
      </c>
      <c r="E49" s="47" t="s">
        <v>207</v>
      </c>
      <c r="F49" s="48" t="s">
        <v>1234</v>
      </c>
      <c r="G49" s="45" t="s">
        <v>131</v>
      </c>
      <c r="H49" s="82">
        <v>10</v>
      </c>
      <c r="I49" s="49">
        <v>8</v>
      </c>
      <c r="J49" s="49">
        <v>7</v>
      </c>
      <c r="K49" s="49" t="s">
        <v>36</v>
      </c>
      <c r="L49" s="54"/>
      <c r="M49" s="54"/>
      <c r="N49" s="54"/>
      <c r="O49" s="54"/>
      <c r="P49" s="80">
        <v>1</v>
      </c>
      <c r="Q49" s="51">
        <f t="shared" si="0"/>
        <v>3.9</v>
      </c>
      <c r="R49" s="52" t="str">
        <f t="shared" si="3"/>
        <v>F</v>
      </c>
      <c r="S49" s="53" t="str">
        <f t="shared" si="1"/>
        <v>Kém</v>
      </c>
      <c r="T49" s="41" t="str">
        <f t="shared" si="4"/>
        <v/>
      </c>
      <c r="U49" s="41" t="s">
        <v>2213</v>
      </c>
      <c r="V49" s="71"/>
      <c r="W49" s="4"/>
      <c r="X49" s="43" t="str">
        <f t="shared" si="2"/>
        <v>Học lại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1235</v>
      </c>
      <c r="D50" s="46" t="s">
        <v>1236</v>
      </c>
      <c r="E50" s="47" t="s">
        <v>207</v>
      </c>
      <c r="F50" s="48" t="s">
        <v>252</v>
      </c>
      <c r="G50" s="45" t="s">
        <v>107</v>
      </c>
      <c r="H50" s="82">
        <v>10</v>
      </c>
      <c r="I50" s="49">
        <v>7</v>
      </c>
      <c r="J50" s="49">
        <v>8</v>
      </c>
      <c r="K50" s="49" t="s">
        <v>36</v>
      </c>
      <c r="L50" s="54"/>
      <c r="M50" s="54"/>
      <c r="N50" s="54"/>
      <c r="O50" s="54"/>
      <c r="P50" s="80">
        <v>9</v>
      </c>
      <c r="Q50" s="51">
        <f t="shared" si="0"/>
        <v>8.6</v>
      </c>
      <c r="R50" s="52" t="str">
        <f t="shared" si="3"/>
        <v>A</v>
      </c>
      <c r="S50" s="53" t="str">
        <f t="shared" si="1"/>
        <v>Giỏi</v>
      </c>
      <c r="T50" s="41" t="str">
        <f t="shared" si="4"/>
        <v/>
      </c>
      <c r="U50" s="41" t="s">
        <v>2213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1237</v>
      </c>
      <c r="D51" s="46" t="s">
        <v>78</v>
      </c>
      <c r="E51" s="47" t="s">
        <v>217</v>
      </c>
      <c r="F51" s="48" t="s">
        <v>695</v>
      </c>
      <c r="G51" s="45" t="s">
        <v>185</v>
      </c>
      <c r="H51" s="82">
        <v>10</v>
      </c>
      <c r="I51" s="49">
        <v>8</v>
      </c>
      <c r="J51" s="49">
        <v>8</v>
      </c>
      <c r="K51" s="49" t="s">
        <v>36</v>
      </c>
      <c r="L51" s="54"/>
      <c r="M51" s="54"/>
      <c r="N51" s="54"/>
      <c r="O51" s="54"/>
      <c r="P51" s="80">
        <v>6</v>
      </c>
      <c r="Q51" s="51">
        <f t="shared" si="0"/>
        <v>7</v>
      </c>
      <c r="R51" s="52" t="str">
        <f t="shared" si="3"/>
        <v>B</v>
      </c>
      <c r="S51" s="53" t="str">
        <f t="shared" si="1"/>
        <v>Khá</v>
      </c>
      <c r="T51" s="41" t="str">
        <f t="shared" si="4"/>
        <v/>
      </c>
      <c r="U51" s="41" t="s">
        <v>2213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1238</v>
      </c>
      <c r="D52" s="46" t="s">
        <v>489</v>
      </c>
      <c r="E52" s="47" t="s">
        <v>1239</v>
      </c>
      <c r="F52" s="48" t="s">
        <v>1240</v>
      </c>
      <c r="G52" s="45" t="s">
        <v>185</v>
      </c>
      <c r="H52" s="82">
        <v>8</v>
      </c>
      <c r="I52" s="49">
        <v>5</v>
      </c>
      <c r="J52" s="49">
        <v>5</v>
      </c>
      <c r="K52" s="49" t="s">
        <v>36</v>
      </c>
      <c r="L52" s="54"/>
      <c r="M52" s="54"/>
      <c r="N52" s="54"/>
      <c r="O52" s="54"/>
      <c r="P52" s="80">
        <v>3</v>
      </c>
      <c r="Q52" s="51">
        <f t="shared" si="0"/>
        <v>4.0999999999999996</v>
      </c>
      <c r="R52" s="52" t="str">
        <f t="shared" si="3"/>
        <v>D</v>
      </c>
      <c r="S52" s="53" t="str">
        <f t="shared" si="1"/>
        <v>Trung bình yếu</v>
      </c>
      <c r="T52" s="41" t="str">
        <f t="shared" si="4"/>
        <v/>
      </c>
      <c r="U52" s="41" t="s">
        <v>2213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1241</v>
      </c>
      <c r="D53" s="46" t="s">
        <v>206</v>
      </c>
      <c r="E53" s="47" t="s">
        <v>221</v>
      </c>
      <c r="F53" s="48" t="s">
        <v>1242</v>
      </c>
      <c r="G53" s="45" t="s">
        <v>185</v>
      </c>
      <c r="H53" s="82">
        <v>6</v>
      </c>
      <c r="I53" s="49">
        <v>3</v>
      </c>
      <c r="J53" s="49">
        <v>4</v>
      </c>
      <c r="K53" s="49" t="s">
        <v>36</v>
      </c>
      <c r="L53" s="54"/>
      <c r="M53" s="54"/>
      <c r="N53" s="54"/>
      <c r="O53" s="54"/>
      <c r="P53" s="80">
        <v>4</v>
      </c>
      <c r="Q53" s="51">
        <f t="shared" si="0"/>
        <v>4</v>
      </c>
      <c r="R53" s="52" t="str">
        <f t="shared" si="3"/>
        <v>D</v>
      </c>
      <c r="S53" s="53" t="str">
        <f t="shared" si="1"/>
        <v>Trung bình yếu</v>
      </c>
      <c r="T53" s="41" t="str">
        <f t="shared" si="4"/>
        <v/>
      </c>
      <c r="U53" s="41" t="s">
        <v>2213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1243</v>
      </c>
      <c r="D54" s="46" t="s">
        <v>1244</v>
      </c>
      <c r="E54" s="47" t="s">
        <v>232</v>
      </c>
      <c r="F54" s="48" t="s">
        <v>1245</v>
      </c>
      <c r="G54" s="45" t="s">
        <v>185</v>
      </c>
      <c r="H54" s="82">
        <v>10</v>
      </c>
      <c r="I54" s="49">
        <v>7</v>
      </c>
      <c r="J54" s="49">
        <v>5</v>
      </c>
      <c r="K54" s="49" t="s">
        <v>36</v>
      </c>
      <c r="L54" s="54"/>
      <c r="M54" s="54"/>
      <c r="N54" s="54"/>
      <c r="O54" s="54"/>
      <c r="P54" s="80">
        <v>4</v>
      </c>
      <c r="Q54" s="51">
        <f t="shared" si="0"/>
        <v>5.3</v>
      </c>
      <c r="R54" s="52" t="str">
        <f t="shared" si="3"/>
        <v>D+</v>
      </c>
      <c r="S54" s="53" t="str">
        <f t="shared" si="1"/>
        <v>Trung bình yếu</v>
      </c>
      <c r="T54" s="41" t="str">
        <f t="shared" si="4"/>
        <v/>
      </c>
      <c r="U54" s="41" t="s">
        <v>2213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1246</v>
      </c>
      <c r="D55" s="46" t="s">
        <v>1247</v>
      </c>
      <c r="E55" s="47" t="s">
        <v>232</v>
      </c>
      <c r="F55" s="48" t="s">
        <v>878</v>
      </c>
      <c r="G55" s="45" t="s">
        <v>131</v>
      </c>
      <c r="H55" s="82">
        <v>10</v>
      </c>
      <c r="I55" s="49">
        <v>8</v>
      </c>
      <c r="J55" s="49">
        <v>7</v>
      </c>
      <c r="K55" s="49" t="s">
        <v>36</v>
      </c>
      <c r="L55" s="54"/>
      <c r="M55" s="54"/>
      <c r="N55" s="54"/>
      <c r="O55" s="54"/>
      <c r="P55" s="80">
        <v>3</v>
      </c>
      <c r="Q55" s="51">
        <f t="shared" si="0"/>
        <v>5.0999999999999996</v>
      </c>
      <c r="R55" s="52" t="str">
        <f t="shared" si="3"/>
        <v>D+</v>
      </c>
      <c r="S55" s="53" t="str">
        <f t="shared" si="1"/>
        <v>Trung bình yếu</v>
      </c>
      <c r="T55" s="41" t="str">
        <f t="shared" si="4"/>
        <v/>
      </c>
      <c r="U55" s="41" t="s">
        <v>2213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1248</v>
      </c>
      <c r="D56" s="46" t="s">
        <v>1249</v>
      </c>
      <c r="E56" s="47" t="s">
        <v>232</v>
      </c>
      <c r="F56" s="48" t="s">
        <v>809</v>
      </c>
      <c r="G56" s="45" t="s">
        <v>90</v>
      </c>
      <c r="H56" s="82">
        <v>8</v>
      </c>
      <c r="I56" s="49">
        <v>5</v>
      </c>
      <c r="J56" s="49">
        <v>7</v>
      </c>
      <c r="K56" s="49" t="s">
        <v>36</v>
      </c>
      <c r="L56" s="54"/>
      <c r="M56" s="54"/>
      <c r="N56" s="54"/>
      <c r="O56" s="54"/>
      <c r="P56" s="80">
        <v>5.5</v>
      </c>
      <c r="Q56" s="51">
        <f t="shared" si="0"/>
        <v>5.8</v>
      </c>
      <c r="R56" s="52" t="str">
        <f t="shared" si="3"/>
        <v>C</v>
      </c>
      <c r="S56" s="53" t="str">
        <f t="shared" si="1"/>
        <v>Trung bình</v>
      </c>
      <c r="T56" s="41" t="str">
        <f t="shared" si="4"/>
        <v/>
      </c>
      <c r="U56" s="41" t="s">
        <v>2213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1250</v>
      </c>
      <c r="D57" s="46" t="s">
        <v>714</v>
      </c>
      <c r="E57" s="47" t="s">
        <v>232</v>
      </c>
      <c r="F57" s="48" t="s">
        <v>575</v>
      </c>
      <c r="G57" s="45" t="s">
        <v>185</v>
      </c>
      <c r="H57" s="82">
        <v>10</v>
      </c>
      <c r="I57" s="49">
        <v>3</v>
      </c>
      <c r="J57" s="49">
        <v>5</v>
      </c>
      <c r="K57" s="49" t="s">
        <v>36</v>
      </c>
      <c r="L57" s="54"/>
      <c r="M57" s="54"/>
      <c r="N57" s="54"/>
      <c r="O57" s="54"/>
      <c r="P57" s="80">
        <v>1</v>
      </c>
      <c r="Q57" s="51">
        <f t="shared" si="0"/>
        <v>2.7</v>
      </c>
      <c r="R57" s="52" t="str">
        <f t="shared" si="3"/>
        <v>F</v>
      </c>
      <c r="S57" s="53" t="str">
        <f t="shared" si="1"/>
        <v>Kém</v>
      </c>
      <c r="T57" s="41" t="str">
        <f t="shared" si="4"/>
        <v/>
      </c>
      <c r="U57" s="41" t="s">
        <v>2213</v>
      </c>
      <c r="V57" s="71"/>
      <c r="W57" s="4"/>
      <c r="X57" s="43" t="str">
        <f t="shared" si="2"/>
        <v>Học lại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1251</v>
      </c>
      <c r="D58" s="46" t="s">
        <v>1252</v>
      </c>
      <c r="E58" s="47" t="s">
        <v>634</v>
      </c>
      <c r="F58" s="48" t="s">
        <v>462</v>
      </c>
      <c r="G58" s="45" t="s">
        <v>53</v>
      </c>
      <c r="H58" s="82">
        <v>10</v>
      </c>
      <c r="I58" s="49">
        <v>5</v>
      </c>
      <c r="J58" s="49">
        <v>5</v>
      </c>
      <c r="K58" s="49" t="s">
        <v>36</v>
      </c>
      <c r="L58" s="54"/>
      <c r="M58" s="54"/>
      <c r="N58" s="54"/>
      <c r="O58" s="54"/>
      <c r="P58" s="80">
        <v>3</v>
      </c>
      <c r="Q58" s="51">
        <f t="shared" si="0"/>
        <v>4.3</v>
      </c>
      <c r="R58" s="52" t="str">
        <f t="shared" si="3"/>
        <v>D</v>
      </c>
      <c r="S58" s="53" t="str">
        <f t="shared" si="1"/>
        <v>Trung bình yếu</v>
      </c>
      <c r="T58" s="41" t="str">
        <f t="shared" si="4"/>
        <v/>
      </c>
      <c r="U58" s="41" t="s">
        <v>2213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1253</v>
      </c>
      <c r="D59" s="46" t="s">
        <v>1254</v>
      </c>
      <c r="E59" s="47" t="s">
        <v>239</v>
      </c>
      <c r="F59" s="48" t="s">
        <v>1255</v>
      </c>
      <c r="G59" s="45" t="s">
        <v>124</v>
      </c>
      <c r="H59" s="82">
        <v>10</v>
      </c>
      <c r="I59" s="49">
        <v>4</v>
      </c>
      <c r="J59" s="49">
        <v>5</v>
      </c>
      <c r="K59" s="49" t="s">
        <v>36</v>
      </c>
      <c r="L59" s="54"/>
      <c r="M59" s="54"/>
      <c r="N59" s="54"/>
      <c r="O59" s="54"/>
      <c r="P59" s="80">
        <v>3</v>
      </c>
      <c r="Q59" s="51">
        <f t="shared" si="0"/>
        <v>4.0999999999999996</v>
      </c>
      <c r="R59" s="52" t="str">
        <f t="shared" si="3"/>
        <v>D</v>
      </c>
      <c r="S59" s="53" t="str">
        <f t="shared" si="1"/>
        <v>Trung bình yếu</v>
      </c>
      <c r="T59" s="41" t="str">
        <f t="shared" si="4"/>
        <v/>
      </c>
      <c r="U59" s="41" t="s">
        <v>2213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1256</v>
      </c>
      <c r="D60" s="46" t="s">
        <v>1257</v>
      </c>
      <c r="E60" s="47" t="s">
        <v>247</v>
      </c>
      <c r="F60" s="48" t="s">
        <v>1258</v>
      </c>
      <c r="G60" s="45" t="s">
        <v>81</v>
      </c>
      <c r="H60" s="82">
        <v>0</v>
      </c>
      <c r="I60" s="49">
        <v>0</v>
      </c>
      <c r="J60" s="49">
        <v>0</v>
      </c>
      <c r="K60" s="49" t="s">
        <v>36</v>
      </c>
      <c r="L60" s="54"/>
      <c r="M60" s="54"/>
      <c r="N60" s="54"/>
      <c r="O60" s="54"/>
      <c r="P60" s="80" t="s">
        <v>36</v>
      </c>
      <c r="Q60" s="51">
        <f t="shared" si="0"/>
        <v>0</v>
      </c>
      <c r="R60" s="52" t="str">
        <f t="shared" si="3"/>
        <v>F</v>
      </c>
      <c r="S60" s="53" t="str">
        <f t="shared" si="1"/>
        <v>Kém</v>
      </c>
      <c r="T60" s="41" t="str">
        <f t="shared" si="4"/>
        <v>Không đủ ĐKDT</v>
      </c>
      <c r="U60" s="41" t="s">
        <v>2213</v>
      </c>
      <c r="V60" s="71"/>
      <c r="W60" s="4"/>
      <c r="X60" s="43" t="str">
        <f t="shared" si="2"/>
        <v>Học lại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1259</v>
      </c>
      <c r="D61" s="46" t="s">
        <v>60</v>
      </c>
      <c r="E61" s="47" t="s">
        <v>247</v>
      </c>
      <c r="F61" s="48" t="s">
        <v>1260</v>
      </c>
      <c r="G61" s="45" t="s">
        <v>131</v>
      </c>
      <c r="H61" s="82">
        <v>8</v>
      </c>
      <c r="I61" s="49">
        <v>6</v>
      </c>
      <c r="J61" s="49">
        <v>5</v>
      </c>
      <c r="K61" s="49" t="s">
        <v>36</v>
      </c>
      <c r="L61" s="54"/>
      <c r="M61" s="54"/>
      <c r="N61" s="54"/>
      <c r="O61" s="54"/>
      <c r="P61" s="80">
        <v>1</v>
      </c>
      <c r="Q61" s="51">
        <f t="shared" si="0"/>
        <v>3.1</v>
      </c>
      <c r="R61" s="52" t="str">
        <f t="shared" si="3"/>
        <v>F</v>
      </c>
      <c r="S61" s="53" t="str">
        <f t="shared" si="1"/>
        <v>Kém</v>
      </c>
      <c r="T61" s="41" t="str">
        <f t="shared" si="4"/>
        <v/>
      </c>
      <c r="U61" s="41" t="s">
        <v>2213</v>
      </c>
      <c r="V61" s="71"/>
      <c r="W61" s="4"/>
      <c r="X61" s="43" t="str">
        <f t="shared" si="2"/>
        <v>Học lại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1261</v>
      </c>
      <c r="D62" s="46" t="s">
        <v>1262</v>
      </c>
      <c r="E62" s="47" t="s">
        <v>247</v>
      </c>
      <c r="F62" s="48" t="s">
        <v>334</v>
      </c>
      <c r="G62" s="45" t="s">
        <v>53</v>
      </c>
      <c r="H62" s="82">
        <v>10</v>
      </c>
      <c r="I62" s="49">
        <v>4</v>
      </c>
      <c r="J62" s="49">
        <v>5</v>
      </c>
      <c r="K62" s="49" t="s">
        <v>36</v>
      </c>
      <c r="L62" s="54"/>
      <c r="M62" s="54"/>
      <c r="N62" s="54"/>
      <c r="O62" s="54"/>
      <c r="P62" s="80">
        <v>1</v>
      </c>
      <c r="Q62" s="51">
        <f t="shared" si="0"/>
        <v>2.9</v>
      </c>
      <c r="R62" s="52" t="str">
        <f t="shared" si="3"/>
        <v>F</v>
      </c>
      <c r="S62" s="53" t="str">
        <f t="shared" si="1"/>
        <v>Kém</v>
      </c>
      <c r="T62" s="41" t="str">
        <f t="shared" si="4"/>
        <v/>
      </c>
      <c r="U62" s="41" t="s">
        <v>2213</v>
      </c>
      <c r="V62" s="71"/>
      <c r="W62" s="4"/>
      <c r="X62" s="43" t="str">
        <f t="shared" si="2"/>
        <v>Học lại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1263</v>
      </c>
      <c r="D63" s="46" t="s">
        <v>78</v>
      </c>
      <c r="E63" s="47" t="s">
        <v>1264</v>
      </c>
      <c r="F63" s="48" t="s">
        <v>1194</v>
      </c>
      <c r="G63" s="45" t="s">
        <v>131</v>
      </c>
      <c r="H63" s="82">
        <v>8</v>
      </c>
      <c r="I63" s="49">
        <v>6</v>
      </c>
      <c r="J63" s="49">
        <v>5</v>
      </c>
      <c r="K63" s="49" t="s">
        <v>36</v>
      </c>
      <c r="L63" s="54"/>
      <c r="M63" s="54"/>
      <c r="N63" s="54"/>
      <c r="O63" s="54"/>
      <c r="P63" s="80">
        <v>1</v>
      </c>
      <c r="Q63" s="51">
        <f t="shared" si="0"/>
        <v>3.1</v>
      </c>
      <c r="R63" s="52" t="str">
        <f t="shared" si="3"/>
        <v>F</v>
      </c>
      <c r="S63" s="53" t="str">
        <f t="shared" si="1"/>
        <v>Kém</v>
      </c>
      <c r="T63" s="41" t="str">
        <f t="shared" si="4"/>
        <v/>
      </c>
      <c r="U63" s="41" t="s">
        <v>2213</v>
      </c>
      <c r="V63" s="71"/>
      <c r="W63" s="4"/>
      <c r="X63" s="43" t="str">
        <f t="shared" si="2"/>
        <v>Học lại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1265</v>
      </c>
      <c r="D64" s="46" t="s">
        <v>78</v>
      </c>
      <c r="E64" s="47" t="s">
        <v>1266</v>
      </c>
      <c r="F64" s="48" t="s">
        <v>403</v>
      </c>
      <c r="G64" s="45" t="s">
        <v>131</v>
      </c>
      <c r="H64" s="82">
        <v>8</v>
      </c>
      <c r="I64" s="49">
        <v>6</v>
      </c>
      <c r="J64" s="49">
        <v>5</v>
      </c>
      <c r="K64" s="49" t="s">
        <v>36</v>
      </c>
      <c r="L64" s="54"/>
      <c r="M64" s="54"/>
      <c r="N64" s="54"/>
      <c r="O64" s="54"/>
      <c r="P64" s="80">
        <v>1</v>
      </c>
      <c r="Q64" s="51">
        <f t="shared" si="0"/>
        <v>3.1</v>
      </c>
      <c r="R64" s="52" t="str">
        <f t="shared" si="3"/>
        <v>F</v>
      </c>
      <c r="S64" s="53" t="str">
        <f t="shared" si="1"/>
        <v>Kém</v>
      </c>
      <c r="T64" s="41" t="str">
        <f t="shared" si="4"/>
        <v/>
      </c>
      <c r="U64" s="41" t="s">
        <v>2213</v>
      </c>
      <c r="V64" s="71"/>
      <c r="W64" s="4"/>
      <c r="X64" s="43" t="str">
        <f t="shared" si="2"/>
        <v>Học lại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 x14ac:dyDescent="0.25">
      <c r="B65" s="44">
        <v>57</v>
      </c>
      <c r="C65" s="45" t="s">
        <v>1267</v>
      </c>
      <c r="D65" s="46" t="s">
        <v>1268</v>
      </c>
      <c r="E65" s="47" t="s">
        <v>1266</v>
      </c>
      <c r="F65" s="48" t="s">
        <v>1269</v>
      </c>
      <c r="G65" s="45" t="s">
        <v>90</v>
      </c>
      <c r="H65" s="82">
        <v>10</v>
      </c>
      <c r="I65" s="49">
        <v>5</v>
      </c>
      <c r="J65" s="49">
        <v>5</v>
      </c>
      <c r="K65" s="49" t="s">
        <v>36</v>
      </c>
      <c r="L65" s="54"/>
      <c r="M65" s="54"/>
      <c r="N65" s="54"/>
      <c r="O65" s="54"/>
      <c r="P65" s="80">
        <v>3</v>
      </c>
      <c r="Q65" s="51">
        <f t="shared" si="0"/>
        <v>4.3</v>
      </c>
      <c r="R65" s="52" t="str">
        <f t="shared" si="3"/>
        <v>D</v>
      </c>
      <c r="S65" s="53" t="str">
        <f t="shared" si="1"/>
        <v>Trung bình yếu</v>
      </c>
      <c r="T65" s="41" t="str">
        <f t="shared" si="4"/>
        <v/>
      </c>
      <c r="U65" s="41" t="s">
        <v>2213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 x14ac:dyDescent="0.25">
      <c r="B66" s="44">
        <v>58</v>
      </c>
      <c r="C66" s="45" t="s">
        <v>1270</v>
      </c>
      <c r="D66" s="46" t="s">
        <v>298</v>
      </c>
      <c r="E66" s="47" t="s">
        <v>1271</v>
      </c>
      <c r="F66" s="48" t="s">
        <v>1272</v>
      </c>
      <c r="G66" s="45" t="s">
        <v>185</v>
      </c>
      <c r="H66" s="82">
        <v>10</v>
      </c>
      <c r="I66" s="49">
        <v>8</v>
      </c>
      <c r="J66" s="49">
        <v>7</v>
      </c>
      <c r="K66" s="49" t="s">
        <v>36</v>
      </c>
      <c r="L66" s="54"/>
      <c r="M66" s="54"/>
      <c r="N66" s="54"/>
      <c r="O66" s="54"/>
      <c r="P66" s="80">
        <v>9</v>
      </c>
      <c r="Q66" s="51">
        <f t="shared" si="0"/>
        <v>8.6999999999999993</v>
      </c>
      <c r="R66" s="52" t="str">
        <f t="shared" si="3"/>
        <v>A</v>
      </c>
      <c r="S66" s="53" t="str">
        <f t="shared" si="1"/>
        <v>Giỏi</v>
      </c>
      <c r="T66" s="41" t="str">
        <f t="shared" si="4"/>
        <v/>
      </c>
      <c r="U66" s="41" t="s">
        <v>2213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 x14ac:dyDescent="0.25">
      <c r="B67" s="44">
        <v>59</v>
      </c>
      <c r="C67" s="45" t="s">
        <v>1273</v>
      </c>
      <c r="D67" s="46" t="s">
        <v>1274</v>
      </c>
      <c r="E67" s="47" t="s">
        <v>820</v>
      </c>
      <c r="F67" s="48" t="s">
        <v>1275</v>
      </c>
      <c r="G67" s="45" t="s">
        <v>124</v>
      </c>
      <c r="H67" s="82">
        <v>10</v>
      </c>
      <c r="I67" s="49">
        <v>3</v>
      </c>
      <c r="J67" s="49">
        <v>5</v>
      </c>
      <c r="K67" s="49" t="s">
        <v>36</v>
      </c>
      <c r="L67" s="54"/>
      <c r="M67" s="54"/>
      <c r="N67" s="54"/>
      <c r="O67" s="54"/>
      <c r="P67" s="80">
        <v>1</v>
      </c>
      <c r="Q67" s="51">
        <f t="shared" si="0"/>
        <v>2.7</v>
      </c>
      <c r="R67" s="52" t="str">
        <f t="shared" si="3"/>
        <v>F</v>
      </c>
      <c r="S67" s="53" t="str">
        <f t="shared" si="1"/>
        <v>Kém</v>
      </c>
      <c r="T67" s="41" t="str">
        <f t="shared" si="4"/>
        <v/>
      </c>
      <c r="U67" s="41" t="s">
        <v>2213</v>
      </c>
      <c r="V67" s="71"/>
      <c r="W67" s="4"/>
      <c r="X67" s="43" t="str">
        <f t="shared" si="2"/>
        <v>Học lại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 x14ac:dyDescent="0.25">
      <c r="B68" s="44">
        <v>60</v>
      </c>
      <c r="C68" s="45" t="s">
        <v>1276</v>
      </c>
      <c r="D68" s="46" t="s">
        <v>361</v>
      </c>
      <c r="E68" s="47" t="s">
        <v>272</v>
      </c>
      <c r="F68" s="48" t="s">
        <v>98</v>
      </c>
      <c r="G68" s="45" t="s">
        <v>131</v>
      </c>
      <c r="H68" s="82">
        <v>8</v>
      </c>
      <c r="I68" s="49">
        <v>0</v>
      </c>
      <c r="J68" s="49">
        <v>5</v>
      </c>
      <c r="K68" s="49" t="s">
        <v>36</v>
      </c>
      <c r="L68" s="54"/>
      <c r="M68" s="54"/>
      <c r="N68" s="54"/>
      <c r="O68" s="54"/>
      <c r="P68" s="80" t="s">
        <v>36</v>
      </c>
      <c r="Q68" s="51">
        <f t="shared" si="0"/>
        <v>1.3</v>
      </c>
      <c r="R68" s="52" t="str">
        <f t="shared" si="3"/>
        <v>F</v>
      </c>
      <c r="S68" s="53" t="str">
        <f t="shared" si="1"/>
        <v>Kém</v>
      </c>
      <c r="T68" s="41" t="str">
        <f t="shared" si="4"/>
        <v>Không đủ ĐKDT</v>
      </c>
      <c r="U68" s="41" t="s">
        <v>2213</v>
      </c>
      <c r="V68" s="71"/>
      <c r="W68" s="4"/>
      <c r="X68" s="43" t="str">
        <f t="shared" si="2"/>
        <v>Học lại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 x14ac:dyDescent="0.25">
      <c r="B69" s="44">
        <v>61</v>
      </c>
      <c r="C69" s="45" t="s">
        <v>1277</v>
      </c>
      <c r="D69" s="46" t="s">
        <v>1278</v>
      </c>
      <c r="E69" s="47" t="s">
        <v>985</v>
      </c>
      <c r="F69" s="48" t="s">
        <v>352</v>
      </c>
      <c r="G69" s="45" t="s">
        <v>124</v>
      </c>
      <c r="H69" s="82">
        <v>0</v>
      </c>
      <c r="I69" s="49">
        <v>0</v>
      </c>
      <c r="J69" s="49">
        <v>0</v>
      </c>
      <c r="K69" s="49" t="s">
        <v>36</v>
      </c>
      <c r="L69" s="54"/>
      <c r="M69" s="54"/>
      <c r="N69" s="54"/>
      <c r="O69" s="54"/>
      <c r="P69" s="80" t="s">
        <v>36</v>
      </c>
      <c r="Q69" s="51">
        <f t="shared" si="0"/>
        <v>0</v>
      </c>
      <c r="R69" s="52" t="str">
        <f t="shared" si="3"/>
        <v>F</v>
      </c>
      <c r="S69" s="53" t="str">
        <f t="shared" si="1"/>
        <v>Kém</v>
      </c>
      <c r="T69" s="41" t="str">
        <f t="shared" si="4"/>
        <v>Không đủ ĐKDT</v>
      </c>
      <c r="U69" s="41" t="s">
        <v>2213</v>
      </c>
      <c r="V69" s="71"/>
      <c r="W69" s="4"/>
      <c r="X69" s="43" t="str">
        <f t="shared" si="2"/>
        <v>Học lại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 x14ac:dyDescent="0.25">
      <c r="B70" s="44">
        <v>62</v>
      </c>
      <c r="C70" s="45" t="s">
        <v>1279</v>
      </c>
      <c r="D70" s="46" t="s">
        <v>118</v>
      </c>
      <c r="E70" s="47" t="s">
        <v>985</v>
      </c>
      <c r="F70" s="48" t="s">
        <v>1280</v>
      </c>
      <c r="G70" s="45" t="s">
        <v>86</v>
      </c>
      <c r="H70" s="82">
        <v>8</v>
      </c>
      <c r="I70" s="49">
        <v>2</v>
      </c>
      <c r="J70" s="49">
        <v>5</v>
      </c>
      <c r="K70" s="49" t="s">
        <v>36</v>
      </c>
      <c r="L70" s="54"/>
      <c r="M70" s="54"/>
      <c r="N70" s="54"/>
      <c r="O70" s="54"/>
      <c r="P70" s="80">
        <v>1</v>
      </c>
      <c r="Q70" s="51">
        <f t="shared" si="0"/>
        <v>2.2999999999999998</v>
      </c>
      <c r="R70" s="52" t="str">
        <f t="shared" si="3"/>
        <v>F</v>
      </c>
      <c r="S70" s="53" t="str">
        <f t="shared" si="1"/>
        <v>Kém</v>
      </c>
      <c r="T70" s="41" t="str">
        <f t="shared" si="4"/>
        <v/>
      </c>
      <c r="U70" s="41" t="s">
        <v>2213</v>
      </c>
      <c r="V70" s="71"/>
      <c r="W70" s="4"/>
      <c r="X70" s="43" t="str">
        <f t="shared" si="2"/>
        <v>Học lại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7.5" customHeight="1" x14ac:dyDescent="0.25">
      <c r="A71" s="61"/>
      <c r="B71" s="62"/>
      <c r="C71" s="63"/>
      <c r="D71" s="63"/>
      <c r="E71" s="64"/>
      <c r="F71" s="64"/>
      <c r="G71" s="64"/>
      <c r="H71" s="65"/>
      <c r="I71" s="66"/>
      <c r="J71" s="66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4"/>
    </row>
    <row r="72" spans="1:40" ht="16.5" x14ac:dyDescent="0.25">
      <c r="A72" s="61"/>
      <c r="B72" s="125" t="s">
        <v>37</v>
      </c>
      <c r="C72" s="125"/>
      <c r="D72" s="63"/>
      <c r="E72" s="64"/>
      <c r="F72" s="64"/>
      <c r="G72" s="64"/>
      <c r="H72" s="65"/>
      <c r="I72" s="66"/>
      <c r="J72" s="66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4"/>
    </row>
    <row r="73" spans="1:40" ht="16.5" customHeight="1" x14ac:dyDescent="0.25">
      <c r="A73" s="61"/>
      <c r="B73" s="68" t="s">
        <v>38</v>
      </c>
      <c r="C73" s="68"/>
      <c r="D73" s="69">
        <f>+$AA$7</f>
        <v>62</v>
      </c>
      <c r="E73" s="70" t="s">
        <v>39</v>
      </c>
      <c r="F73" s="70"/>
      <c r="G73" s="112" t="s">
        <v>40</v>
      </c>
      <c r="H73" s="112"/>
      <c r="I73" s="112"/>
      <c r="J73" s="112"/>
      <c r="K73" s="112"/>
      <c r="L73" s="112"/>
      <c r="M73" s="112"/>
      <c r="N73" s="112"/>
      <c r="O73" s="112"/>
      <c r="P73" s="71">
        <f>$AA$7 -COUNTIF($T$8:$T$216,"Vắng") -COUNTIF($T$8:$T$216,"Vắng có phép") - COUNTIF($T$8:$T$216,"Đình chỉ thi") - COUNTIF($T$8:$T$216,"Không đủ ĐKDT")</f>
        <v>41</v>
      </c>
      <c r="Q73" s="71"/>
      <c r="R73" s="72"/>
      <c r="S73" s="73"/>
      <c r="T73" s="73" t="s">
        <v>39</v>
      </c>
      <c r="U73" s="73"/>
      <c r="V73" s="73"/>
      <c r="W73" s="4"/>
    </row>
    <row r="74" spans="1:40" ht="16.5" customHeight="1" x14ac:dyDescent="0.25">
      <c r="A74" s="61"/>
      <c r="B74" s="68" t="s">
        <v>41</v>
      </c>
      <c r="C74" s="68"/>
      <c r="D74" s="69">
        <f>+$AL$7</f>
        <v>27</v>
      </c>
      <c r="E74" s="70" t="s">
        <v>39</v>
      </c>
      <c r="F74" s="70"/>
      <c r="G74" s="112" t="s">
        <v>42</v>
      </c>
      <c r="H74" s="112"/>
      <c r="I74" s="112"/>
      <c r="J74" s="112"/>
      <c r="K74" s="112"/>
      <c r="L74" s="112"/>
      <c r="M74" s="112"/>
      <c r="N74" s="112"/>
      <c r="O74" s="112"/>
      <c r="P74" s="74">
        <f>COUNTIF($T$8:$T$92,"Vắng")</f>
        <v>4</v>
      </c>
      <c r="Q74" s="74"/>
      <c r="R74" s="75"/>
      <c r="S74" s="73"/>
      <c r="T74" s="73" t="s">
        <v>39</v>
      </c>
      <c r="U74" s="73"/>
      <c r="V74" s="73"/>
      <c r="W74" s="4"/>
    </row>
    <row r="75" spans="1:40" ht="16.5" customHeight="1" x14ac:dyDescent="0.25">
      <c r="A75" s="61"/>
      <c r="B75" s="68" t="s">
        <v>43</v>
      </c>
      <c r="C75" s="68"/>
      <c r="D75" s="76">
        <f>COUNTIF(X9:X70,"Học lại")</f>
        <v>35</v>
      </c>
      <c r="E75" s="70" t="s">
        <v>39</v>
      </c>
      <c r="F75" s="70"/>
      <c r="G75" s="112" t="s">
        <v>44</v>
      </c>
      <c r="H75" s="112"/>
      <c r="I75" s="112"/>
      <c r="J75" s="112"/>
      <c r="K75" s="112"/>
      <c r="L75" s="112"/>
      <c r="M75" s="112"/>
      <c r="N75" s="112"/>
      <c r="O75" s="112"/>
      <c r="P75" s="71">
        <f>COUNTIF($T$8:$T$92,"Vắng có phép")</f>
        <v>0</v>
      </c>
      <c r="Q75" s="71"/>
      <c r="R75" s="72"/>
      <c r="S75" s="73"/>
      <c r="T75" s="73" t="s">
        <v>39</v>
      </c>
      <c r="U75" s="73"/>
      <c r="V75" s="73"/>
      <c r="W75" s="4"/>
    </row>
    <row r="76" spans="1:40" ht="3" customHeight="1" x14ac:dyDescent="0.25">
      <c r="A76" s="61"/>
      <c r="B76" s="62"/>
      <c r="C76" s="63"/>
      <c r="D76" s="63"/>
      <c r="E76" s="64"/>
      <c r="F76" s="64"/>
      <c r="G76" s="64"/>
      <c r="H76" s="65"/>
      <c r="I76" s="66"/>
      <c r="J76" s="66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4"/>
    </row>
    <row r="77" spans="1:40" x14ac:dyDescent="0.25">
      <c r="B77" s="77" t="s">
        <v>45</v>
      </c>
      <c r="C77" s="77"/>
      <c r="D77" s="78">
        <f>COUNTIF(X9:X70,"Thi lại")</f>
        <v>0</v>
      </c>
      <c r="E77" s="79" t="s">
        <v>39</v>
      </c>
      <c r="F77" s="4"/>
      <c r="G77" s="4"/>
      <c r="H77" s="4"/>
      <c r="I77" s="4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91"/>
      <c r="V77" s="91"/>
      <c r="W77" s="4"/>
    </row>
    <row r="78" spans="1:40" x14ac:dyDescent="0.25">
      <c r="B78" s="77"/>
      <c r="C78" s="77"/>
      <c r="D78" s="78"/>
      <c r="E78" s="79"/>
      <c r="F78" s="4"/>
      <c r="G78" s="4"/>
      <c r="H78" s="4"/>
      <c r="I78" s="4"/>
      <c r="J78" s="113" t="s">
        <v>2223</v>
      </c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91"/>
      <c r="V78" s="91"/>
      <c r="W78" s="4"/>
    </row>
  </sheetData>
  <sheetProtection formatCells="0" formatColumns="0" formatRows="0" insertColumns="0" insertRows="0" insertHyperlinks="0" deleteColumns="0" deleteRows="0" sort="0" autoFilter="0" pivotTables="0"/>
  <autoFilter ref="A7:AN70">
    <filterColumn colId="3" showButton="0"/>
  </autoFilter>
  <mergeCells count="43">
    <mergeCell ref="U6:U8"/>
    <mergeCell ref="B8:G8"/>
    <mergeCell ref="B72:C72"/>
    <mergeCell ref="G73:O73"/>
    <mergeCell ref="R6:R7"/>
    <mergeCell ref="S6:S7"/>
    <mergeCell ref="G74:O74"/>
    <mergeCell ref="M6:N6"/>
    <mergeCell ref="O6:O7"/>
    <mergeCell ref="P6:P7"/>
    <mergeCell ref="Q6:Q8"/>
    <mergeCell ref="G75:O75"/>
    <mergeCell ref="J77:T77"/>
    <mergeCell ref="J78:T78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H1:U1"/>
    <mergeCell ref="H2:U2"/>
    <mergeCell ref="T6:T8"/>
  </mergeCells>
  <conditionalFormatting sqref="H9:P70">
    <cfRule type="cellIs" dxfId="41" priority="10" operator="greaterThan">
      <formula>10</formula>
    </cfRule>
  </conditionalFormatting>
  <conditionalFormatting sqref="P9:P70">
    <cfRule type="cellIs" dxfId="40" priority="6" operator="greaterThan">
      <formula>10</formula>
    </cfRule>
    <cfRule type="cellIs" dxfId="39" priority="7" operator="greaterThan">
      <formula>10</formula>
    </cfRule>
    <cfRule type="cellIs" dxfId="38" priority="8" operator="greaterThan">
      <formula>10</formula>
    </cfRule>
  </conditionalFormatting>
  <conditionalFormatting sqref="H9:K70">
    <cfRule type="cellIs" dxfId="37" priority="5" operator="greaterThan">
      <formula>10</formula>
    </cfRule>
  </conditionalFormatting>
  <conditionalFormatting sqref="C1:C1048576">
    <cfRule type="duplicateValues" dxfId="36" priority="22"/>
  </conditionalFormatting>
  <dataValidations count="1">
    <dataValidation allowBlank="1" showInputMessage="1" showErrorMessage="1" errorTitle="Không xóa dữ liệu" error="Không xóa dữ liệu" prompt="Không xóa dữ liệu" sqref="D75 Y3:AM7 Z2:AM2 Z9 X9:Y70 AN2:AN7"/>
  </dataValidations>
  <pageMargins left="0.17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Nhom(15)</vt:lpstr>
      <vt:lpstr>Nhom(14)</vt:lpstr>
      <vt:lpstr>Nhom(13)</vt:lpstr>
      <vt:lpstr>Nhom(12)</vt:lpstr>
      <vt:lpstr>Nhom(11)</vt:lpstr>
      <vt:lpstr>Nhom(10)</vt:lpstr>
      <vt:lpstr>Nhom(9)</vt:lpstr>
      <vt:lpstr>Nhom(8)</vt:lpstr>
      <vt:lpstr>Nhom(7)</vt:lpstr>
      <vt:lpstr>Nhom(6)</vt:lpstr>
      <vt:lpstr>Nhom(5)</vt:lpstr>
      <vt:lpstr>Nhom(4)</vt:lpstr>
      <vt:lpstr>Nhom(3)</vt:lpstr>
      <vt:lpstr>Nhom(2)</vt:lpstr>
      <vt:lpstr>Nhom(1)</vt:lpstr>
      <vt:lpstr>'Nhom(1)'!Print_Titles</vt:lpstr>
      <vt:lpstr>'Nhom(10)'!Print_Titles</vt:lpstr>
      <vt:lpstr>'Nhom(11)'!Print_Titles</vt:lpstr>
      <vt:lpstr>'Nhom(12)'!Print_Titles</vt:lpstr>
      <vt:lpstr>'Nhom(13)'!Print_Titles</vt:lpstr>
      <vt:lpstr>'Nhom(14)'!Print_Titles</vt:lpstr>
      <vt:lpstr>'Nhom(15)'!Print_Titles</vt:lpstr>
      <vt:lpstr>'Nhom(2)'!Print_Titles</vt:lpstr>
      <vt:lpstr>'Nhom(3)'!Print_Titles</vt:lpstr>
      <vt:lpstr>'Nhom(4)'!Print_Titles</vt:lpstr>
      <vt:lpstr>'Nhom(5)'!Print_Titles</vt:lpstr>
      <vt:lpstr>'Nhom(6)'!Print_Titles</vt:lpstr>
      <vt:lpstr>'Nhom(7)'!Print_Titles</vt:lpstr>
      <vt:lpstr>'Nhom(8)'!Print_Titles</vt:lpstr>
      <vt:lpstr>'Nhom(9)'!Print_Titles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MAYTINH</cp:lastModifiedBy>
  <cp:lastPrinted>2018-07-10T08:16:39Z</cp:lastPrinted>
  <dcterms:created xsi:type="dcterms:W3CDTF">2017-10-31T02:06:52Z</dcterms:created>
  <dcterms:modified xsi:type="dcterms:W3CDTF">2018-07-12T02:05:57Z</dcterms:modified>
</cp:coreProperties>
</file>