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240" yWindow="30" windowWidth="20100" windowHeight="7680" activeTab="4"/>
  </bookViews>
  <sheets>
    <sheet name="Nhom(6)" sheetId="6" r:id="rId1"/>
    <sheet name="Nhom(5)" sheetId="5" r:id="rId2"/>
    <sheet name="Nhom(4)" sheetId="4" r:id="rId3"/>
    <sheet name="Nhom(3)" sheetId="3" r:id="rId4"/>
    <sheet name="Nhom(2)" sheetId="2" r:id="rId5"/>
    <sheet name="Nhom(1)" sheetId="1" r:id="rId6"/>
  </sheets>
  <definedNames>
    <definedName name="_xlnm._FilterDatabase" localSheetId="5" hidden="1">'Nhom(1)'!$A$7:$AN$72</definedName>
    <definedName name="_xlnm._FilterDatabase" localSheetId="4" hidden="1">'Nhom(2)'!$A$7:$AN$79</definedName>
    <definedName name="_xlnm._FilterDatabase" localSheetId="3" hidden="1">'Nhom(3)'!$A$7:$AN$71</definedName>
    <definedName name="_xlnm._FilterDatabase" localSheetId="2" hidden="1">'Nhom(4)'!$A$7:$AN$70</definedName>
    <definedName name="_xlnm._FilterDatabase" localSheetId="1" hidden="1">'Nhom(5)'!$A$7:$AN$67</definedName>
    <definedName name="_xlnm._FilterDatabase" localSheetId="0" hidden="1">'Nhom(6)'!$A$7:$AN$37</definedName>
    <definedName name="_xlnm.Print_Titles" localSheetId="5">'Nhom(1)'!$3:$8</definedName>
    <definedName name="_xlnm.Print_Titles" localSheetId="4">'Nhom(2)'!$3:$8</definedName>
    <definedName name="_xlnm.Print_Titles" localSheetId="3">'Nhom(3)'!$3:$8</definedName>
    <definedName name="_xlnm.Print_Titles" localSheetId="2">'Nhom(4)'!$3:$8</definedName>
    <definedName name="_xlnm.Print_Titles" localSheetId="1">'Nhom(5)'!$3:$8</definedName>
    <definedName name="_xlnm.Print_Titles" localSheetId="0">'Nhom(6)'!$3:$8</definedName>
  </definedNames>
  <calcPr calcId="162913"/>
</workbook>
</file>

<file path=xl/calcChain.xml><?xml version="1.0" encoding="utf-8"?>
<calcChain xmlns="http://schemas.openxmlformats.org/spreadsheetml/2006/main">
  <c r="P8" i="6" l="1"/>
  <c r="Q24" i="6" s="1"/>
  <c r="Z7" i="6"/>
  <c r="Y7" i="6"/>
  <c r="Q32" i="6" l="1"/>
  <c r="R32" i="6" s="1"/>
  <c r="Q16" i="6"/>
  <c r="S16" i="6" s="1"/>
  <c r="Q36" i="6"/>
  <c r="R36" i="6" s="1"/>
  <c r="Q20" i="6"/>
  <c r="S20" i="6" s="1"/>
  <c r="S32" i="6"/>
  <c r="S24" i="6"/>
  <c r="R24" i="6"/>
  <c r="T24" i="6"/>
  <c r="X24" i="6" s="1"/>
  <c r="Q34" i="6"/>
  <c r="Q30" i="6"/>
  <c r="Q26" i="6"/>
  <c r="Q22" i="6"/>
  <c r="Q18" i="6"/>
  <c r="Q14" i="6"/>
  <c r="Q10" i="6"/>
  <c r="Q37" i="6"/>
  <c r="Q33" i="6"/>
  <c r="Q29" i="6"/>
  <c r="Q25" i="6"/>
  <c r="Q21" i="6"/>
  <c r="Q17" i="6"/>
  <c r="Q13" i="6"/>
  <c r="Q9" i="6"/>
  <c r="Q35" i="6"/>
  <c r="Q31" i="6"/>
  <c r="Q27" i="6"/>
  <c r="Q23" i="6"/>
  <c r="Q19" i="6"/>
  <c r="Q15" i="6"/>
  <c r="Q11" i="6"/>
  <c r="Q12" i="6"/>
  <c r="Q28" i="6"/>
  <c r="P8" i="5"/>
  <c r="Q27" i="5" s="1"/>
  <c r="Z7" i="5"/>
  <c r="Y7" i="5"/>
  <c r="P8" i="4"/>
  <c r="Q15" i="4" s="1"/>
  <c r="S15" i="4" s="1"/>
  <c r="Z7" i="4"/>
  <c r="Y7" i="4"/>
  <c r="P8" i="3"/>
  <c r="Q20" i="3" s="1"/>
  <c r="Z7" i="3"/>
  <c r="Y7" i="3"/>
  <c r="P8" i="2"/>
  <c r="Z7" i="2"/>
  <c r="Y7" i="2"/>
  <c r="T36" i="6" l="1"/>
  <c r="X36" i="6" s="1"/>
  <c r="S36" i="6"/>
  <c r="T20" i="6"/>
  <c r="X20" i="6" s="1"/>
  <c r="R20" i="6"/>
  <c r="T32" i="6"/>
  <c r="X32" i="6" s="1"/>
  <c r="Q15" i="5"/>
  <c r="T15" i="5" s="1"/>
  <c r="X15" i="5" s="1"/>
  <c r="R16" i="6"/>
  <c r="T16" i="6"/>
  <c r="X16" i="6" s="1"/>
  <c r="T15" i="6"/>
  <c r="X15" i="6" s="1"/>
  <c r="S15" i="6"/>
  <c r="R15" i="6"/>
  <c r="R29" i="6"/>
  <c r="S29" i="6"/>
  <c r="T29" i="6"/>
  <c r="X29" i="6" s="1"/>
  <c r="T14" i="6"/>
  <c r="X14" i="6" s="1"/>
  <c r="R14" i="6"/>
  <c r="S14" i="6"/>
  <c r="T30" i="6"/>
  <c r="X30" i="6" s="1"/>
  <c r="R30" i="6"/>
  <c r="S30" i="6"/>
  <c r="S28" i="6"/>
  <c r="R28" i="6"/>
  <c r="X28" i="6"/>
  <c r="T19" i="6"/>
  <c r="X19" i="6" s="1"/>
  <c r="S19" i="6"/>
  <c r="R19" i="6"/>
  <c r="T35" i="6"/>
  <c r="X35" i="6" s="1"/>
  <c r="S35" i="6"/>
  <c r="R35" i="6"/>
  <c r="R17" i="6"/>
  <c r="S17" i="6"/>
  <c r="T17" i="6"/>
  <c r="X17" i="6" s="1"/>
  <c r="R33" i="6"/>
  <c r="S33" i="6"/>
  <c r="T33" i="6"/>
  <c r="X33" i="6" s="1"/>
  <c r="T18" i="6"/>
  <c r="X18" i="6" s="1"/>
  <c r="R18" i="6"/>
  <c r="S18" i="6"/>
  <c r="T34" i="6"/>
  <c r="X34" i="6" s="1"/>
  <c r="R34" i="6"/>
  <c r="S34" i="6"/>
  <c r="T31" i="6"/>
  <c r="X31" i="6" s="1"/>
  <c r="S31" i="6"/>
  <c r="R31" i="6"/>
  <c r="R13" i="6"/>
  <c r="S13" i="6"/>
  <c r="T13" i="6"/>
  <c r="X13" i="6" s="1"/>
  <c r="S12" i="6"/>
  <c r="R12" i="6"/>
  <c r="T12" i="6"/>
  <c r="X12" i="6" s="1"/>
  <c r="T23" i="6"/>
  <c r="X23" i="6" s="1"/>
  <c r="S23" i="6"/>
  <c r="R23" i="6"/>
  <c r="R21" i="6"/>
  <c r="S21" i="6"/>
  <c r="T21" i="6"/>
  <c r="X21" i="6" s="1"/>
  <c r="R37" i="6"/>
  <c r="S37" i="6"/>
  <c r="T37" i="6"/>
  <c r="X37" i="6" s="1"/>
  <c r="T22" i="6"/>
  <c r="X22" i="6" s="1"/>
  <c r="R22" i="6"/>
  <c r="S22" i="6"/>
  <c r="T11" i="6"/>
  <c r="X11" i="6" s="1"/>
  <c r="S11" i="6"/>
  <c r="R11" i="6"/>
  <c r="X27" i="6"/>
  <c r="S27" i="6"/>
  <c r="R27" i="6"/>
  <c r="R9" i="6"/>
  <c r="S9" i="6"/>
  <c r="T9" i="6"/>
  <c r="R25" i="6"/>
  <c r="S25" i="6"/>
  <c r="T25" i="6"/>
  <c r="X25" i="6" s="1"/>
  <c r="T10" i="6"/>
  <c r="X10" i="6" s="1"/>
  <c r="R10" i="6"/>
  <c r="S10" i="6"/>
  <c r="T26" i="6"/>
  <c r="X26" i="6" s="1"/>
  <c r="R26" i="6"/>
  <c r="S26" i="6"/>
  <c r="Q19" i="5"/>
  <c r="T19" i="5" s="1"/>
  <c r="X19" i="5" s="1"/>
  <c r="Q20" i="5"/>
  <c r="S20" i="5" s="1"/>
  <c r="Q28" i="5"/>
  <c r="R28" i="5" s="1"/>
  <c r="Q16" i="4"/>
  <c r="R16" i="4" s="1"/>
  <c r="Q31" i="5"/>
  <c r="T31" i="5" s="1"/>
  <c r="X31" i="5" s="1"/>
  <c r="Q16" i="5"/>
  <c r="S16" i="5" s="1"/>
  <c r="Q21" i="5"/>
  <c r="R21" i="5" s="1"/>
  <c r="Q17" i="5"/>
  <c r="R17" i="5" s="1"/>
  <c r="Q14" i="4"/>
  <c r="T14" i="4" s="1"/>
  <c r="X14" i="4" s="1"/>
  <c r="R20" i="5"/>
  <c r="T27" i="5"/>
  <c r="X27" i="5" s="1"/>
  <c r="S27" i="5"/>
  <c r="Q65" i="5"/>
  <c r="Q61" i="5"/>
  <c r="Q57" i="5"/>
  <c r="Q53" i="5"/>
  <c r="Q49" i="5"/>
  <c r="Q45" i="5"/>
  <c r="Q41" i="5"/>
  <c r="Q37" i="5"/>
  <c r="Q33" i="5"/>
  <c r="Q64" i="5"/>
  <c r="Q60" i="5"/>
  <c r="Q56" i="5"/>
  <c r="Q52" i="5"/>
  <c r="Q48" i="5"/>
  <c r="Q44" i="5"/>
  <c r="Q40" i="5"/>
  <c r="Q36" i="5"/>
  <c r="Q67" i="5"/>
  <c r="Q63" i="5"/>
  <c r="Q59" i="5"/>
  <c r="Q55" i="5"/>
  <c r="Q51" i="5"/>
  <c r="Q47" i="5"/>
  <c r="Q43" i="5"/>
  <c r="Q39" i="5"/>
  <c r="Q35" i="5"/>
  <c r="Q58" i="5"/>
  <c r="Q42" i="5"/>
  <c r="Q34" i="5"/>
  <c r="Q32" i="5"/>
  <c r="Q54" i="5"/>
  <c r="Q66" i="5"/>
  <c r="Q50" i="5"/>
  <c r="Q30" i="5"/>
  <c r="Q26" i="5"/>
  <c r="Q22" i="5"/>
  <c r="Q18" i="5"/>
  <c r="Q14" i="5"/>
  <c r="Q10" i="5"/>
  <c r="Q62" i="5"/>
  <c r="Q46" i="5"/>
  <c r="Q29" i="5"/>
  <c r="Q11" i="5"/>
  <c r="Q12" i="5"/>
  <c r="Q13" i="5"/>
  <c r="R15" i="5"/>
  <c r="T20" i="5"/>
  <c r="X20" i="5" s="1"/>
  <c r="R27" i="5"/>
  <c r="Q38" i="5"/>
  <c r="Q9" i="5"/>
  <c r="Q23" i="5"/>
  <c r="Q24" i="5"/>
  <c r="Q25" i="5"/>
  <c r="Q69" i="4"/>
  <c r="Q65" i="4"/>
  <c r="Q61" i="4"/>
  <c r="Q57" i="4"/>
  <c r="Q53" i="4"/>
  <c r="Q49" i="4"/>
  <c r="Q45" i="4"/>
  <c r="Q41" i="4"/>
  <c r="Q37" i="4"/>
  <c r="Q33" i="4"/>
  <c r="Q68" i="4"/>
  <c r="Q64" i="4"/>
  <c r="Q60" i="4"/>
  <c r="Q56" i="4"/>
  <c r="Q52" i="4"/>
  <c r="Q48" i="4"/>
  <c r="Q44" i="4"/>
  <c r="Q40" i="4"/>
  <c r="Q36" i="4"/>
  <c r="Q67" i="4"/>
  <c r="Q63" i="4"/>
  <c r="Q59" i="4"/>
  <c r="Q55" i="4"/>
  <c r="Q51" i="4"/>
  <c r="Q47" i="4"/>
  <c r="Q43" i="4"/>
  <c r="Q39" i="4"/>
  <c r="Q35" i="4"/>
  <c r="Q66" i="4"/>
  <c r="Q50" i="4"/>
  <c r="Q29" i="4"/>
  <c r="Q25" i="4"/>
  <c r="Q21" i="4"/>
  <c r="Q17" i="4"/>
  <c r="Q13" i="4"/>
  <c r="Q9" i="4"/>
  <c r="Q62" i="4"/>
  <c r="Q46" i="4"/>
  <c r="Q34" i="4"/>
  <c r="Q32" i="4"/>
  <c r="Q28" i="4"/>
  <c r="Q11" i="4"/>
  <c r="Q12" i="4"/>
  <c r="R15" i="4"/>
  <c r="T15" i="4"/>
  <c r="X15" i="4" s="1"/>
  <c r="Q22" i="4"/>
  <c r="Q23" i="4"/>
  <c r="Q24" i="4"/>
  <c r="Q31" i="4"/>
  <c r="Q42" i="4"/>
  <c r="Q18" i="4"/>
  <c r="Q19" i="4"/>
  <c r="Q20" i="4"/>
  <c r="Q30" i="4"/>
  <c r="Q38" i="4"/>
  <c r="Q70" i="4"/>
  <c r="Q27" i="4"/>
  <c r="Q58" i="4"/>
  <c r="Q10" i="4"/>
  <c r="Q26" i="4"/>
  <c r="Q54" i="4"/>
  <c r="T20" i="3"/>
  <c r="X20" i="3" s="1"/>
  <c r="S20" i="3"/>
  <c r="R20" i="3"/>
  <c r="Q69" i="3"/>
  <c r="Q65" i="3"/>
  <c r="Q61" i="3"/>
  <c r="Q57" i="3"/>
  <c r="Q53" i="3"/>
  <c r="Q49" i="3"/>
  <c r="Q45" i="3"/>
  <c r="Q41" i="3"/>
  <c r="Q37" i="3"/>
  <c r="Q33" i="3"/>
  <c r="Q68" i="3"/>
  <c r="Q64" i="3"/>
  <c r="Q60" i="3"/>
  <c r="Q56" i="3"/>
  <c r="Q52" i="3"/>
  <c r="Q48" i="3"/>
  <c r="Q44" i="3"/>
  <c r="Q40" i="3"/>
  <c r="Q71" i="3"/>
  <c r="Q67" i="3"/>
  <c r="Q63" i="3"/>
  <c r="Q59" i="3"/>
  <c r="Q55" i="3"/>
  <c r="Q51" i="3"/>
  <c r="Q47" i="3"/>
  <c r="Q43" i="3"/>
  <c r="Q39" i="3"/>
  <c r="Q35" i="3"/>
  <c r="Q58" i="3"/>
  <c r="Q42" i="3"/>
  <c r="Q31" i="3"/>
  <c r="Q27" i="3"/>
  <c r="Q23" i="3"/>
  <c r="Q19" i="3"/>
  <c r="Q15" i="3"/>
  <c r="Q70" i="3"/>
  <c r="Q54" i="3"/>
  <c r="Q38" i="3"/>
  <c r="Q36" i="3"/>
  <c r="Q30" i="3"/>
  <c r="Q26" i="3"/>
  <c r="Q22" i="3"/>
  <c r="Q18" i="3"/>
  <c r="Q14" i="3"/>
  <c r="Q66" i="3"/>
  <c r="Q50" i="3"/>
  <c r="Q29" i="3"/>
  <c r="Q25" i="3"/>
  <c r="Q21" i="3"/>
  <c r="Q17" i="3"/>
  <c r="Q13" i="3"/>
  <c r="Q9" i="3"/>
  <c r="Q62" i="3"/>
  <c r="Q46" i="3"/>
  <c r="Q34" i="3"/>
  <c r="Q32" i="3"/>
  <c r="Q28" i="3"/>
  <c r="Q10" i="3"/>
  <c r="Q11" i="3"/>
  <c r="Q12" i="3"/>
  <c r="Q24" i="3"/>
  <c r="Q16" i="3"/>
  <c r="Q10" i="2"/>
  <c r="Q14" i="2"/>
  <c r="Q18" i="2"/>
  <c r="Q22" i="2"/>
  <c r="Q26" i="2"/>
  <c r="Q30" i="2"/>
  <c r="Q40" i="2"/>
  <c r="Q41" i="2"/>
  <c r="Q42" i="2"/>
  <c r="Q58" i="2"/>
  <c r="Q62" i="2"/>
  <c r="Q78" i="2"/>
  <c r="Q11" i="2"/>
  <c r="Q15" i="2"/>
  <c r="Q19" i="2"/>
  <c r="Q23" i="2"/>
  <c r="Q27" i="2"/>
  <c r="Q31" i="2"/>
  <c r="Q36" i="2"/>
  <c r="Q37" i="2"/>
  <c r="Q38" i="2"/>
  <c r="Q57" i="2"/>
  <c r="Q66" i="2"/>
  <c r="Q77" i="2"/>
  <c r="Q73" i="2"/>
  <c r="Q69" i="2"/>
  <c r="Q65" i="2"/>
  <c r="Q61" i="2"/>
  <c r="Q76" i="2"/>
  <c r="Q72" i="2"/>
  <c r="Q68" i="2"/>
  <c r="Q64" i="2"/>
  <c r="Q60" i="2"/>
  <c r="Q56" i="2"/>
  <c r="Q52" i="2"/>
  <c r="Q79" i="2"/>
  <c r="Q75" i="2"/>
  <c r="Q71" i="2"/>
  <c r="Q67" i="2"/>
  <c r="Q63" i="2"/>
  <c r="Q59" i="2"/>
  <c r="Q55" i="2"/>
  <c r="Q51" i="2"/>
  <c r="Q47" i="2"/>
  <c r="Q43" i="2"/>
  <c r="Q39" i="2"/>
  <c r="Q35" i="2"/>
  <c r="Q12" i="2"/>
  <c r="Q16" i="2"/>
  <c r="Q20" i="2"/>
  <c r="Q24" i="2"/>
  <c r="Q28" i="2"/>
  <c r="Q32" i="2"/>
  <c r="Q33" i="2"/>
  <c r="Q34" i="2"/>
  <c r="Q48" i="2"/>
  <c r="Q49" i="2"/>
  <c r="Q50" i="2"/>
  <c r="Q54" i="2"/>
  <c r="Q70" i="2"/>
  <c r="Q9" i="2"/>
  <c r="Q13" i="2"/>
  <c r="Q17" i="2"/>
  <c r="Q21" i="2"/>
  <c r="Q25" i="2"/>
  <c r="Q29" i="2"/>
  <c r="Q44" i="2"/>
  <c r="Q45" i="2"/>
  <c r="Q46" i="2"/>
  <c r="Q53" i="2"/>
  <c r="Q74" i="2"/>
  <c r="Z7" i="1"/>
  <c r="Y7" i="1"/>
  <c r="P8" i="1"/>
  <c r="S31" i="5" l="1"/>
  <c r="R31" i="5"/>
  <c r="S28" i="5"/>
  <c r="T28" i="5"/>
  <c r="X28" i="5" s="1"/>
  <c r="S21" i="5"/>
  <c r="T21" i="5"/>
  <c r="X21" i="5" s="1"/>
  <c r="S15" i="5"/>
  <c r="P42" i="6"/>
  <c r="X9" i="6"/>
  <c r="P41" i="6"/>
  <c r="AC7" i="6"/>
  <c r="AD7" i="6"/>
  <c r="AF7" i="6"/>
  <c r="AB7" i="6"/>
  <c r="R19" i="5"/>
  <c r="S19" i="5"/>
  <c r="S14" i="4"/>
  <c r="T16" i="5"/>
  <c r="X16" i="5" s="1"/>
  <c r="S17" i="5"/>
  <c r="T16" i="4"/>
  <c r="X16" i="4" s="1"/>
  <c r="R16" i="5"/>
  <c r="S16" i="4"/>
  <c r="X17" i="5"/>
  <c r="R14" i="4"/>
  <c r="T23" i="5"/>
  <c r="X23" i="5" s="1"/>
  <c r="S23" i="5"/>
  <c r="R23" i="5"/>
  <c r="R9" i="5"/>
  <c r="T9" i="5"/>
  <c r="S9" i="5"/>
  <c r="T29" i="5"/>
  <c r="X29" i="5" s="1"/>
  <c r="R29" i="5"/>
  <c r="S29" i="5"/>
  <c r="R22" i="5"/>
  <c r="X22" i="5"/>
  <c r="S22" i="5"/>
  <c r="T66" i="5"/>
  <c r="X66" i="5" s="1"/>
  <c r="S66" i="5"/>
  <c r="R66" i="5"/>
  <c r="T42" i="5"/>
  <c r="X42" i="5" s="1"/>
  <c r="S42" i="5"/>
  <c r="R42" i="5"/>
  <c r="S51" i="5"/>
  <c r="R51" i="5"/>
  <c r="T51" i="5"/>
  <c r="X51" i="5" s="1"/>
  <c r="S67" i="5"/>
  <c r="R67" i="5"/>
  <c r="T67" i="5"/>
  <c r="X67" i="5" s="1"/>
  <c r="R36" i="5"/>
  <c r="T36" i="5"/>
  <c r="X36" i="5" s="1"/>
  <c r="S36" i="5"/>
  <c r="R52" i="5"/>
  <c r="T52" i="5"/>
  <c r="X52" i="5" s="1"/>
  <c r="S52" i="5"/>
  <c r="S33" i="5"/>
  <c r="R33" i="5"/>
  <c r="T33" i="5"/>
  <c r="X33" i="5" s="1"/>
  <c r="X49" i="5"/>
  <c r="S49" i="5"/>
  <c r="R49" i="5"/>
  <c r="T65" i="5"/>
  <c r="X65" i="5" s="1"/>
  <c r="S65" i="5"/>
  <c r="R65" i="5"/>
  <c r="T38" i="5"/>
  <c r="X38" i="5" s="1"/>
  <c r="S38" i="5"/>
  <c r="R38" i="5"/>
  <c r="R13" i="5"/>
  <c r="S13" i="5"/>
  <c r="T13" i="5"/>
  <c r="X13" i="5" s="1"/>
  <c r="T46" i="5"/>
  <c r="X46" i="5" s="1"/>
  <c r="S46" i="5"/>
  <c r="R46" i="5"/>
  <c r="R10" i="5"/>
  <c r="T10" i="5"/>
  <c r="X10" i="5" s="1"/>
  <c r="S10" i="5"/>
  <c r="X26" i="5"/>
  <c r="S26" i="5"/>
  <c r="R26" i="5"/>
  <c r="T58" i="5"/>
  <c r="X58" i="5" s="1"/>
  <c r="S58" i="5"/>
  <c r="R58" i="5"/>
  <c r="S39" i="5"/>
  <c r="R39" i="5"/>
  <c r="T39" i="5"/>
  <c r="X39" i="5" s="1"/>
  <c r="S55" i="5"/>
  <c r="R55" i="5"/>
  <c r="T55" i="5"/>
  <c r="X55" i="5" s="1"/>
  <c r="R40" i="5"/>
  <c r="X40" i="5"/>
  <c r="S40" i="5"/>
  <c r="R56" i="5"/>
  <c r="T56" i="5"/>
  <c r="X56" i="5" s="1"/>
  <c r="S56" i="5"/>
  <c r="T37" i="5"/>
  <c r="X37" i="5" s="1"/>
  <c r="S37" i="5"/>
  <c r="R37" i="5"/>
  <c r="T53" i="5"/>
  <c r="X53" i="5" s="1"/>
  <c r="S53" i="5"/>
  <c r="R53" i="5"/>
  <c r="S35" i="5"/>
  <c r="R35" i="5"/>
  <c r="T35" i="5"/>
  <c r="X35" i="5" s="1"/>
  <c r="R25" i="5"/>
  <c r="X25" i="5"/>
  <c r="S25" i="5"/>
  <c r="S12" i="5"/>
  <c r="R12" i="5"/>
  <c r="T12" i="5"/>
  <c r="X12" i="5" s="1"/>
  <c r="T62" i="5"/>
  <c r="X62" i="5" s="1"/>
  <c r="S62" i="5"/>
  <c r="R62" i="5"/>
  <c r="S14" i="5"/>
  <c r="R14" i="5"/>
  <c r="T14" i="5"/>
  <c r="X14" i="5" s="1"/>
  <c r="S30" i="5"/>
  <c r="T30" i="5"/>
  <c r="X30" i="5" s="1"/>
  <c r="R30" i="5"/>
  <c r="S32" i="5"/>
  <c r="R32" i="5"/>
  <c r="T32" i="5"/>
  <c r="X32" i="5" s="1"/>
  <c r="S43" i="5"/>
  <c r="R43" i="5"/>
  <c r="T43" i="5"/>
  <c r="X43" i="5" s="1"/>
  <c r="S59" i="5"/>
  <c r="R59" i="5"/>
  <c r="T59" i="5"/>
  <c r="X59" i="5" s="1"/>
  <c r="R44" i="5"/>
  <c r="T44" i="5"/>
  <c r="X44" i="5" s="1"/>
  <c r="S44" i="5"/>
  <c r="R60" i="5"/>
  <c r="T60" i="5"/>
  <c r="X60" i="5" s="1"/>
  <c r="S60" i="5"/>
  <c r="T41" i="5"/>
  <c r="X41" i="5" s="1"/>
  <c r="S41" i="5"/>
  <c r="R41" i="5"/>
  <c r="T57" i="5"/>
  <c r="X57" i="5" s="1"/>
  <c r="S57" i="5"/>
  <c r="R57" i="5"/>
  <c r="S24" i="5"/>
  <c r="T24" i="5"/>
  <c r="X24" i="5" s="1"/>
  <c r="R24" i="5"/>
  <c r="T11" i="5"/>
  <c r="X11" i="5" s="1"/>
  <c r="R11" i="5"/>
  <c r="S11" i="5"/>
  <c r="T18" i="5"/>
  <c r="X18" i="5" s="1"/>
  <c r="S18" i="5"/>
  <c r="R18" i="5"/>
  <c r="T50" i="5"/>
  <c r="X50" i="5" s="1"/>
  <c r="S50" i="5"/>
  <c r="R50" i="5"/>
  <c r="T54" i="5"/>
  <c r="X54" i="5" s="1"/>
  <c r="S54" i="5"/>
  <c r="R54" i="5"/>
  <c r="T34" i="5"/>
  <c r="X34" i="5" s="1"/>
  <c r="S34" i="5"/>
  <c r="R34" i="5"/>
  <c r="S47" i="5"/>
  <c r="R47" i="5"/>
  <c r="T47" i="5"/>
  <c r="X47" i="5" s="1"/>
  <c r="S63" i="5"/>
  <c r="R63" i="5"/>
  <c r="T63" i="5"/>
  <c r="X63" i="5" s="1"/>
  <c r="R48" i="5"/>
  <c r="T48" i="5"/>
  <c r="X48" i="5" s="1"/>
  <c r="S48" i="5"/>
  <c r="R64" i="5"/>
  <c r="T64" i="5"/>
  <c r="X64" i="5" s="1"/>
  <c r="S64" i="5"/>
  <c r="T45" i="5"/>
  <c r="X45" i="5" s="1"/>
  <c r="S45" i="5"/>
  <c r="R45" i="5"/>
  <c r="T61" i="5"/>
  <c r="X61" i="5" s="1"/>
  <c r="S61" i="5"/>
  <c r="R61" i="5"/>
  <c r="T62" i="4"/>
  <c r="X62" i="4" s="1"/>
  <c r="S62" i="4"/>
  <c r="R62" i="4"/>
  <c r="S39" i="4"/>
  <c r="R39" i="4"/>
  <c r="T39" i="4"/>
  <c r="X39" i="4" s="1"/>
  <c r="R40" i="4"/>
  <c r="T40" i="4"/>
  <c r="X40" i="4" s="1"/>
  <c r="S40" i="4"/>
  <c r="R56" i="4"/>
  <c r="T56" i="4"/>
  <c r="X56" i="4" s="1"/>
  <c r="S56" i="4"/>
  <c r="T37" i="4"/>
  <c r="X37" i="4" s="1"/>
  <c r="S37" i="4"/>
  <c r="R37" i="4"/>
  <c r="T53" i="4"/>
  <c r="X53" i="4" s="1"/>
  <c r="S53" i="4"/>
  <c r="R53" i="4"/>
  <c r="T69" i="4"/>
  <c r="X69" i="4" s="1"/>
  <c r="S69" i="4"/>
  <c r="R69" i="4"/>
  <c r="T26" i="4"/>
  <c r="X26" i="4" s="1"/>
  <c r="S26" i="4"/>
  <c r="R26" i="4"/>
  <c r="T70" i="4"/>
  <c r="X70" i="4" s="1"/>
  <c r="S70" i="4"/>
  <c r="R70" i="4"/>
  <c r="S19" i="4"/>
  <c r="T19" i="4"/>
  <c r="X19" i="4" s="1"/>
  <c r="R19" i="4"/>
  <c r="R24" i="4"/>
  <c r="T24" i="4"/>
  <c r="X24" i="4" s="1"/>
  <c r="S24" i="4"/>
  <c r="R32" i="4"/>
  <c r="S32" i="4"/>
  <c r="T32" i="4"/>
  <c r="X32" i="4" s="1"/>
  <c r="R17" i="4"/>
  <c r="T17" i="4"/>
  <c r="X17" i="4" s="1"/>
  <c r="S17" i="4"/>
  <c r="X50" i="4"/>
  <c r="S50" i="4"/>
  <c r="R50" i="4"/>
  <c r="S43" i="4"/>
  <c r="R43" i="4"/>
  <c r="T43" i="4"/>
  <c r="X43" i="4" s="1"/>
  <c r="S59" i="4"/>
  <c r="R59" i="4"/>
  <c r="T59" i="4"/>
  <c r="X59" i="4" s="1"/>
  <c r="R44" i="4"/>
  <c r="X44" i="4"/>
  <c r="S44" i="4"/>
  <c r="R60" i="4"/>
  <c r="T60" i="4"/>
  <c r="X60" i="4" s="1"/>
  <c r="S60" i="4"/>
  <c r="T41" i="4"/>
  <c r="X41" i="4" s="1"/>
  <c r="S41" i="4"/>
  <c r="R41" i="4"/>
  <c r="T57" i="4"/>
  <c r="X57" i="4" s="1"/>
  <c r="S57" i="4"/>
  <c r="R57" i="4"/>
  <c r="T54" i="4"/>
  <c r="X54" i="4" s="1"/>
  <c r="S54" i="4"/>
  <c r="R54" i="4"/>
  <c r="S27" i="4"/>
  <c r="R27" i="4"/>
  <c r="T27" i="4"/>
  <c r="X27" i="4" s="1"/>
  <c r="R20" i="4"/>
  <c r="S20" i="4"/>
  <c r="T20" i="4"/>
  <c r="X20" i="4" s="1"/>
  <c r="S31" i="4"/>
  <c r="R31" i="4"/>
  <c r="T31" i="4"/>
  <c r="X31" i="4" s="1"/>
  <c r="T13" i="4"/>
  <c r="X13" i="4" s="1"/>
  <c r="S13" i="4"/>
  <c r="R13" i="4"/>
  <c r="T38" i="4"/>
  <c r="X38" i="4" s="1"/>
  <c r="S38" i="4"/>
  <c r="R38" i="4"/>
  <c r="T18" i="4"/>
  <c r="X18" i="4" s="1"/>
  <c r="R18" i="4"/>
  <c r="S18" i="4"/>
  <c r="R12" i="4"/>
  <c r="T12" i="4"/>
  <c r="X12" i="4" s="1"/>
  <c r="S12" i="4"/>
  <c r="T34" i="4"/>
  <c r="X34" i="4" s="1"/>
  <c r="S34" i="4"/>
  <c r="R34" i="4"/>
  <c r="R21" i="4"/>
  <c r="T21" i="4"/>
  <c r="X21" i="4" s="1"/>
  <c r="S21" i="4"/>
  <c r="T66" i="4"/>
  <c r="X66" i="4" s="1"/>
  <c r="S66" i="4"/>
  <c r="R66" i="4"/>
  <c r="S47" i="4"/>
  <c r="R47" i="4"/>
  <c r="T47" i="4"/>
  <c r="X47" i="4" s="1"/>
  <c r="S63" i="4"/>
  <c r="R63" i="4"/>
  <c r="T63" i="4"/>
  <c r="X63" i="4" s="1"/>
  <c r="R48" i="4"/>
  <c r="T48" i="4"/>
  <c r="X48" i="4" s="1"/>
  <c r="S48" i="4"/>
  <c r="R64" i="4"/>
  <c r="T64" i="4"/>
  <c r="X64" i="4" s="1"/>
  <c r="S64" i="4"/>
  <c r="T45" i="4"/>
  <c r="X45" i="4" s="1"/>
  <c r="S45" i="4"/>
  <c r="R45" i="4"/>
  <c r="T61" i="4"/>
  <c r="X61" i="4" s="1"/>
  <c r="S61" i="4"/>
  <c r="R61" i="4"/>
  <c r="R28" i="4"/>
  <c r="T28" i="4"/>
  <c r="X28" i="4" s="1"/>
  <c r="S28" i="4"/>
  <c r="T29" i="4"/>
  <c r="X29" i="4" s="1"/>
  <c r="S29" i="4"/>
  <c r="R29" i="4"/>
  <c r="S55" i="4"/>
  <c r="R55" i="4"/>
  <c r="T55" i="4"/>
  <c r="X55" i="4" s="1"/>
  <c r="T10" i="4"/>
  <c r="X10" i="4" s="1"/>
  <c r="S10" i="4"/>
  <c r="R10" i="4"/>
  <c r="S23" i="4"/>
  <c r="T23" i="4"/>
  <c r="X23" i="4" s="1"/>
  <c r="R23" i="4"/>
  <c r="T58" i="4"/>
  <c r="X58" i="4" s="1"/>
  <c r="S58" i="4"/>
  <c r="R58" i="4"/>
  <c r="T30" i="4"/>
  <c r="X30" i="4" s="1"/>
  <c r="S30" i="4"/>
  <c r="R30" i="4"/>
  <c r="T42" i="4"/>
  <c r="X42" i="4" s="1"/>
  <c r="S42" i="4"/>
  <c r="R42" i="4"/>
  <c r="T22" i="4"/>
  <c r="X22" i="4" s="1"/>
  <c r="S22" i="4"/>
  <c r="R22" i="4"/>
  <c r="S11" i="4"/>
  <c r="X11" i="4"/>
  <c r="R11" i="4"/>
  <c r="T46" i="4"/>
  <c r="X46" i="4" s="1"/>
  <c r="S46" i="4"/>
  <c r="R46" i="4"/>
  <c r="T9" i="4"/>
  <c r="S9" i="4"/>
  <c r="R9" i="4"/>
  <c r="T25" i="4"/>
  <c r="X25" i="4" s="1"/>
  <c r="S25" i="4"/>
  <c r="R25" i="4"/>
  <c r="S35" i="4"/>
  <c r="R35" i="4"/>
  <c r="T35" i="4"/>
  <c r="X35" i="4" s="1"/>
  <c r="S51" i="4"/>
  <c r="R51" i="4"/>
  <c r="T51" i="4"/>
  <c r="X51" i="4" s="1"/>
  <c r="S67" i="4"/>
  <c r="R67" i="4"/>
  <c r="T67" i="4"/>
  <c r="X67" i="4" s="1"/>
  <c r="R36" i="4"/>
  <c r="T36" i="4"/>
  <c r="X36" i="4" s="1"/>
  <c r="S36" i="4"/>
  <c r="R52" i="4"/>
  <c r="T52" i="4"/>
  <c r="X52" i="4" s="1"/>
  <c r="S52" i="4"/>
  <c r="R68" i="4"/>
  <c r="X68" i="4"/>
  <c r="S68" i="4"/>
  <c r="R33" i="4"/>
  <c r="T33" i="4"/>
  <c r="X33" i="4" s="1"/>
  <c r="S33" i="4"/>
  <c r="T49" i="4"/>
  <c r="X49" i="4" s="1"/>
  <c r="S49" i="4"/>
  <c r="R49" i="4"/>
  <c r="T65" i="4"/>
  <c r="X65" i="4" s="1"/>
  <c r="S65" i="4"/>
  <c r="R65" i="4"/>
  <c r="X16" i="3"/>
  <c r="S16" i="3"/>
  <c r="R16" i="3"/>
  <c r="T46" i="3"/>
  <c r="X46" i="3" s="1"/>
  <c r="S46" i="3"/>
  <c r="R46" i="3"/>
  <c r="S9" i="3"/>
  <c r="R9" i="3"/>
  <c r="T9" i="3"/>
  <c r="T38" i="3"/>
  <c r="X38" i="3" s="1"/>
  <c r="S38" i="3"/>
  <c r="R38" i="3"/>
  <c r="S63" i="3"/>
  <c r="R63" i="3"/>
  <c r="T63" i="3"/>
  <c r="X63" i="3" s="1"/>
  <c r="R52" i="3"/>
  <c r="T52" i="3"/>
  <c r="X52" i="3" s="1"/>
  <c r="S52" i="3"/>
  <c r="T33" i="3"/>
  <c r="X33" i="3" s="1"/>
  <c r="S33" i="3"/>
  <c r="R33" i="3"/>
  <c r="T65" i="3"/>
  <c r="X65" i="3" s="1"/>
  <c r="S65" i="3"/>
  <c r="R65" i="3"/>
  <c r="T24" i="3"/>
  <c r="X24" i="3" s="1"/>
  <c r="S24" i="3"/>
  <c r="R24" i="3"/>
  <c r="T28" i="3"/>
  <c r="X28" i="3" s="1"/>
  <c r="S28" i="3"/>
  <c r="R28" i="3"/>
  <c r="T62" i="3"/>
  <c r="X62" i="3" s="1"/>
  <c r="S62" i="3"/>
  <c r="R62" i="3"/>
  <c r="T13" i="3"/>
  <c r="X13" i="3" s="1"/>
  <c r="S13" i="3"/>
  <c r="R13" i="3"/>
  <c r="S29" i="3"/>
  <c r="R29" i="3"/>
  <c r="T29" i="3"/>
  <c r="X29" i="3" s="1"/>
  <c r="R26" i="3"/>
  <c r="T26" i="3"/>
  <c r="X26" i="3" s="1"/>
  <c r="S26" i="3"/>
  <c r="T54" i="3"/>
  <c r="X54" i="3" s="1"/>
  <c r="S54" i="3"/>
  <c r="R54" i="3"/>
  <c r="T19" i="3"/>
  <c r="X19" i="3" s="1"/>
  <c r="S19" i="3"/>
  <c r="R19" i="3"/>
  <c r="T42" i="3"/>
  <c r="X42" i="3" s="1"/>
  <c r="S42" i="3"/>
  <c r="R42" i="3"/>
  <c r="S35" i="3"/>
  <c r="T35" i="3"/>
  <c r="X35" i="3" s="1"/>
  <c r="R35" i="3"/>
  <c r="S51" i="3"/>
  <c r="R51" i="3"/>
  <c r="T51" i="3"/>
  <c r="X51" i="3" s="1"/>
  <c r="S67" i="3"/>
  <c r="R67" i="3"/>
  <c r="T67" i="3"/>
  <c r="X67" i="3" s="1"/>
  <c r="R40" i="3"/>
  <c r="T40" i="3"/>
  <c r="X40" i="3" s="1"/>
  <c r="S40" i="3"/>
  <c r="R56" i="3"/>
  <c r="T56" i="3"/>
  <c r="X56" i="3" s="1"/>
  <c r="S56" i="3"/>
  <c r="T37" i="3"/>
  <c r="X37" i="3" s="1"/>
  <c r="S37" i="3"/>
  <c r="R37" i="3"/>
  <c r="T53" i="3"/>
  <c r="X53" i="3" s="1"/>
  <c r="S53" i="3"/>
  <c r="R53" i="3"/>
  <c r="T69" i="3"/>
  <c r="X69" i="3" s="1"/>
  <c r="S69" i="3"/>
  <c r="R69" i="3"/>
  <c r="T10" i="3"/>
  <c r="X10" i="3" s="1"/>
  <c r="S10" i="3"/>
  <c r="R10" i="3"/>
  <c r="S25" i="3"/>
  <c r="R25" i="3"/>
  <c r="X25" i="3"/>
  <c r="R22" i="3"/>
  <c r="T22" i="3"/>
  <c r="X22" i="3" s="1"/>
  <c r="S22" i="3"/>
  <c r="T15" i="3"/>
  <c r="X15" i="3" s="1"/>
  <c r="S15" i="3"/>
  <c r="R15" i="3"/>
  <c r="T31" i="3"/>
  <c r="X31" i="3" s="1"/>
  <c r="S31" i="3"/>
  <c r="R31" i="3"/>
  <c r="S47" i="3"/>
  <c r="R47" i="3"/>
  <c r="T47" i="3"/>
  <c r="X47" i="3" s="1"/>
  <c r="R68" i="3"/>
  <c r="T68" i="3"/>
  <c r="X68" i="3" s="1"/>
  <c r="S68" i="3"/>
  <c r="T49" i="3"/>
  <c r="X49" i="3" s="1"/>
  <c r="S49" i="3"/>
  <c r="R49" i="3"/>
  <c r="R12" i="3"/>
  <c r="T12" i="3"/>
  <c r="X12" i="3" s="1"/>
  <c r="S12" i="3"/>
  <c r="T32" i="3"/>
  <c r="X32" i="3" s="1"/>
  <c r="S32" i="3"/>
  <c r="R32" i="3"/>
  <c r="S17" i="3"/>
  <c r="R17" i="3"/>
  <c r="T17" i="3"/>
  <c r="X17" i="3" s="1"/>
  <c r="T50" i="3"/>
  <c r="X50" i="3" s="1"/>
  <c r="S50" i="3"/>
  <c r="R50" i="3"/>
  <c r="T14" i="3"/>
  <c r="X14" i="3" s="1"/>
  <c r="S14" i="3"/>
  <c r="R14" i="3"/>
  <c r="R30" i="3"/>
  <c r="T30" i="3"/>
  <c r="X30" i="3" s="1"/>
  <c r="S30" i="3"/>
  <c r="T70" i="3"/>
  <c r="X70" i="3" s="1"/>
  <c r="S70" i="3"/>
  <c r="R70" i="3"/>
  <c r="T23" i="3"/>
  <c r="X23" i="3" s="1"/>
  <c r="S23" i="3"/>
  <c r="R23" i="3"/>
  <c r="T58" i="3"/>
  <c r="X58" i="3" s="1"/>
  <c r="S58" i="3"/>
  <c r="R58" i="3"/>
  <c r="S39" i="3"/>
  <c r="R39" i="3"/>
  <c r="T39" i="3"/>
  <c r="X39" i="3" s="1"/>
  <c r="S55" i="3"/>
  <c r="R55" i="3"/>
  <c r="T55" i="3"/>
  <c r="X55" i="3" s="1"/>
  <c r="S71" i="3"/>
  <c r="R71" i="3"/>
  <c r="T71" i="3"/>
  <c r="X71" i="3" s="1"/>
  <c r="R44" i="3"/>
  <c r="T44" i="3"/>
  <c r="X44" i="3" s="1"/>
  <c r="S44" i="3"/>
  <c r="R60" i="3"/>
  <c r="T60" i="3"/>
  <c r="X60" i="3" s="1"/>
  <c r="S60" i="3"/>
  <c r="T41" i="3"/>
  <c r="X41" i="3" s="1"/>
  <c r="S41" i="3"/>
  <c r="R41" i="3"/>
  <c r="T57" i="3"/>
  <c r="X57" i="3" s="1"/>
  <c r="S57" i="3"/>
  <c r="R57" i="3"/>
  <c r="S11" i="3"/>
  <c r="T11" i="3"/>
  <c r="X11" i="3" s="1"/>
  <c r="R11" i="3"/>
  <c r="T34" i="3"/>
  <c r="X34" i="3" s="1"/>
  <c r="S34" i="3"/>
  <c r="R34" i="3"/>
  <c r="S21" i="3"/>
  <c r="R21" i="3"/>
  <c r="T21" i="3"/>
  <c r="X21" i="3" s="1"/>
  <c r="X66" i="3"/>
  <c r="S66" i="3"/>
  <c r="R66" i="3"/>
  <c r="R18" i="3"/>
  <c r="T18" i="3"/>
  <c r="X18" i="3" s="1"/>
  <c r="S18" i="3"/>
  <c r="R36" i="3"/>
  <c r="T36" i="3"/>
  <c r="X36" i="3" s="1"/>
  <c r="S36" i="3"/>
  <c r="T27" i="3"/>
  <c r="X27" i="3" s="1"/>
  <c r="S27" i="3"/>
  <c r="R27" i="3"/>
  <c r="S43" i="3"/>
  <c r="R43" i="3"/>
  <c r="T43" i="3"/>
  <c r="X43" i="3" s="1"/>
  <c r="S59" i="3"/>
  <c r="R59" i="3"/>
  <c r="T59" i="3"/>
  <c r="X59" i="3" s="1"/>
  <c r="R48" i="3"/>
  <c r="T48" i="3"/>
  <c r="X48" i="3" s="1"/>
  <c r="S48" i="3"/>
  <c r="R64" i="3"/>
  <c r="T64" i="3"/>
  <c r="X64" i="3" s="1"/>
  <c r="S64" i="3"/>
  <c r="T45" i="3"/>
  <c r="X45" i="3" s="1"/>
  <c r="S45" i="3"/>
  <c r="R45" i="3"/>
  <c r="T61" i="3"/>
  <c r="X61" i="3" s="1"/>
  <c r="S61" i="3"/>
  <c r="R61" i="3"/>
  <c r="T53" i="2"/>
  <c r="X53" i="2" s="1"/>
  <c r="S53" i="2"/>
  <c r="R53" i="2"/>
  <c r="S54" i="2"/>
  <c r="R54" i="2"/>
  <c r="T54" i="2"/>
  <c r="X54" i="2" s="1"/>
  <c r="R24" i="2"/>
  <c r="T24" i="2"/>
  <c r="X24" i="2" s="1"/>
  <c r="S24" i="2"/>
  <c r="S67" i="2"/>
  <c r="R67" i="2"/>
  <c r="T67" i="2"/>
  <c r="X67" i="2" s="1"/>
  <c r="T25" i="2"/>
  <c r="X25" i="2" s="1"/>
  <c r="S25" i="2"/>
  <c r="R25" i="2"/>
  <c r="R50" i="2"/>
  <c r="S50" i="2"/>
  <c r="T50" i="2"/>
  <c r="X50" i="2" s="1"/>
  <c r="R20" i="2"/>
  <c r="T20" i="2"/>
  <c r="X20" i="2" s="1"/>
  <c r="S20" i="2"/>
  <c r="R55" i="2"/>
  <c r="T55" i="2"/>
  <c r="X55" i="2" s="1"/>
  <c r="S55" i="2"/>
  <c r="R72" i="2"/>
  <c r="T72" i="2"/>
  <c r="X72" i="2" s="1"/>
  <c r="S72" i="2"/>
  <c r="T65" i="2"/>
  <c r="X65" i="2" s="1"/>
  <c r="S65" i="2"/>
  <c r="R65" i="2"/>
  <c r="S45" i="2"/>
  <c r="T45" i="2"/>
  <c r="X45" i="2" s="1"/>
  <c r="R45" i="2"/>
  <c r="T21" i="2"/>
  <c r="X21" i="2" s="1"/>
  <c r="S21" i="2"/>
  <c r="R21" i="2"/>
  <c r="S49" i="2"/>
  <c r="R49" i="2"/>
  <c r="T49" i="2"/>
  <c r="X49" i="2" s="1"/>
  <c r="X32" i="2"/>
  <c r="R32" i="2"/>
  <c r="S32" i="2"/>
  <c r="R16" i="2"/>
  <c r="T16" i="2"/>
  <c r="X16" i="2" s="1"/>
  <c r="S16" i="2"/>
  <c r="T43" i="2"/>
  <c r="X43" i="2" s="1"/>
  <c r="S43" i="2"/>
  <c r="R43" i="2"/>
  <c r="R59" i="2"/>
  <c r="S59" i="2"/>
  <c r="T59" i="2"/>
  <c r="X59" i="2" s="1"/>
  <c r="S75" i="2"/>
  <c r="R75" i="2"/>
  <c r="T75" i="2"/>
  <c r="X75" i="2" s="1"/>
  <c r="T60" i="2"/>
  <c r="X60" i="2" s="1"/>
  <c r="S60" i="2"/>
  <c r="R60" i="2"/>
  <c r="R76" i="2"/>
  <c r="T76" i="2"/>
  <c r="X76" i="2" s="1"/>
  <c r="S76" i="2"/>
  <c r="T69" i="2"/>
  <c r="X69" i="2" s="1"/>
  <c r="S69" i="2"/>
  <c r="R69" i="2"/>
  <c r="S37" i="2"/>
  <c r="T37" i="2"/>
  <c r="X37" i="2" s="1"/>
  <c r="R37" i="2"/>
  <c r="S23" i="2"/>
  <c r="R23" i="2"/>
  <c r="T23" i="2"/>
  <c r="X23" i="2" s="1"/>
  <c r="R42" i="2"/>
  <c r="T42" i="2"/>
  <c r="X42" i="2" s="1"/>
  <c r="S42" i="2"/>
  <c r="T26" i="2"/>
  <c r="X26" i="2" s="1"/>
  <c r="S26" i="2"/>
  <c r="R26" i="2"/>
  <c r="T10" i="2"/>
  <c r="X10" i="2" s="1"/>
  <c r="S10" i="2"/>
  <c r="R10" i="2"/>
  <c r="T74" i="2"/>
  <c r="X74" i="2" s="1"/>
  <c r="S74" i="2"/>
  <c r="R74" i="2"/>
  <c r="T44" i="2"/>
  <c r="X44" i="2" s="1"/>
  <c r="S44" i="2"/>
  <c r="R44" i="2"/>
  <c r="T17" i="2"/>
  <c r="X17" i="2" s="1"/>
  <c r="S17" i="2"/>
  <c r="R17" i="2"/>
  <c r="T70" i="2"/>
  <c r="X70" i="2" s="1"/>
  <c r="S70" i="2"/>
  <c r="R70" i="2"/>
  <c r="T48" i="2"/>
  <c r="X48" i="2" s="1"/>
  <c r="R48" i="2"/>
  <c r="S48" i="2"/>
  <c r="R28" i="2"/>
  <c r="X28" i="2"/>
  <c r="S28" i="2"/>
  <c r="R12" i="2"/>
  <c r="T12" i="2"/>
  <c r="X12" i="2" s="1"/>
  <c r="S12" i="2"/>
  <c r="R47" i="2"/>
  <c r="T47" i="2"/>
  <c r="X47" i="2" s="1"/>
  <c r="S47" i="2"/>
  <c r="S63" i="2"/>
  <c r="R63" i="2"/>
  <c r="T63" i="2"/>
  <c r="X63" i="2" s="1"/>
  <c r="S79" i="2"/>
  <c r="R79" i="2"/>
  <c r="T79" i="2"/>
  <c r="X79" i="2" s="1"/>
  <c r="R64" i="2"/>
  <c r="T64" i="2"/>
  <c r="X64" i="2" s="1"/>
  <c r="S64" i="2"/>
  <c r="T73" i="2"/>
  <c r="X73" i="2" s="1"/>
  <c r="S73" i="2"/>
  <c r="R73" i="2"/>
  <c r="T66" i="2"/>
  <c r="X66" i="2" s="1"/>
  <c r="S66" i="2"/>
  <c r="R66" i="2"/>
  <c r="X36" i="2"/>
  <c r="S36" i="2"/>
  <c r="R36" i="2"/>
  <c r="S19" i="2"/>
  <c r="R19" i="2"/>
  <c r="T19" i="2"/>
  <c r="X19" i="2" s="1"/>
  <c r="T78" i="2"/>
  <c r="X78" i="2" s="1"/>
  <c r="S78" i="2"/>
  <c r="R78" i="2"/>
  <c r="S41" i="2"/>
  <c r="T41" i="2"/>
  <c r="X41" i="2" s="1"/>
  <c r="R41" i="2"/>
  <c r="T22" i="2"/>
  <c r="X22" i="2" s="1"/>
  <c r="S22" i="2"/>
  <c r="R22" i="2"/>
  <c r="T13" i="2"/>
  <c r="X13" i="2" s="1"/>
  <c r="S13" i="2"/>
  <c r="R13" i="2"/>
  <c r="S35" i="2"/>
  <c r="R35" i="2"/>
  <c r="T35" i="2"/>
  <c r="X35" i="2" s="1"/>
  <c r="T52" i="2"/>
  <c r="X52" i="2" s="1"/>
  <c r="S52" i="2"/>
  <c r="R52" i="2"/>
  <c r="R68" i="2"/>
  <c r="T68" i="2"/>
  <c r="X68" i="2" s="1"/>
  <c r="S68" i="2"/>
  <c r="T61" i="2"/>
  <c r="X61" i="2" s="1"/>
  <c r="S61" i="2"/>
  <c r="R61" i="2"/>
  <c r="T77" i="2"/>
  <c r="X77" i="2" s="1"/>
  <c r="S77" i="2"/>
  <c r="R77" i="2"/>
  <c r="T57" i="2"/>
  <c r="X57" i="2" s="1"/>
  <c r="S57" i="2"/>
  <c r="R57" i="2"/>
  <c r="S31" i="2"/>
  <c r="R31" i="2"/>
  <c r="T31" i="2"/>
  <c r="X31" i="2" s="1"/>
  <c r="S15" i="2"/>
  <c r="R15" i="2"/>
  <c r="T15" i="2"/>
  <c r="X15" i="2" s="1"/>
  <c r="T62" i="2"/>
  <c r="X62" i="2" s="1"/>
  <c r="S62" i="2"/>
  <c r="R62" i="2"/>
  <c r="T40" i="2"/>
  <c r="X40" i="2" s="1"/>
  <c r="S40" i="2"/>
  <c r="R40" i="2"/>
  <c r="T18" i="2"/>
  <c r="X18" i="2" s="1"/>
  <c r="S18" i="2"/>
  <c r="R18" i="2"/>
  <c r="X29" i="2"/>
  <c r="S29" i="2"/>
  <c r="R29" i="2"/>
  <c r="R34" i="2"/>
  <c r="S34" i="2"/>
  <c r="T34" i="2"/>
  <c r="X34" i="2" s="1"/>
  <c r="S51" i="2"/>
  <c r="R51" i="2"/>
  <c r="T51" i="2"/>
  <c r="X51" i="2" s="1"/>
  <c r="R46" i="2"/>
  <c r="T46" i="2"/>
  <c r="X46" i="2" s="1"/>
  <c r="S46" i="2"/>
  <c r="T9" i="2"/>
  <c r="S9" i="2"/>
  <c r="R9" i="2"/>
  <c r="S33" i="2"/>
  <c r="R33" i="2"/>
  <c r="T33" i="2"/>
  <c r="X33" i="2" s="1"/>
  <c r="T39" i="2"/>
  <c r="X39" i="2" s="1"/>
  <c r="S39" i="2"/>
  <c r="R39" i="2"/>
  <c r="S71" i="2"/>
  <c r="R71" i="2"/>
  <c r="T71" i="2"/>
  <c r="X71" i="2" s="1"/>
  <c r="T56" i="2"/>
  <c r="X56" i="2" s="1"/>
  <c r="R56" i="2"/>
  <c r="S56" i="2"/>
  <c r="R38" i="2"/>
  <c r="T38" i="2"/>
  <c r="X38" i="2" s="1"/>
  <c r="S38" i="2"/>
  <c r="S27" i="2"/>
  <c r="R27" i="2"/>
  <c r="T27" i="2"/>
  <c r="X27" i="2" s="1"/>
  <c r="S11" i="2"/>
  <c r="R11" i="2"/>
  <c r="T11" i="2"/>
  <c r="X11" i="2" s="1"/>
  <c r="S58" i="2"/>
  <c r="R58" i="2"/>
  <c r="T58" i="2"/>
  <c r="X58" i="2" s="1"/>
  <c r="T30" i="2"/>
  <c r="X30" i="2" s="1"/>
  <c r="S30" i="2"/>
  <c r="R30" i="2"/>
  <c r="T14" i="2"/>
  <c r="X14" i="2" s="1"/>
  <c r="S14" i="2"/>
  <c r="R14" i="2"/>
  <c r="Q9" i="1"/>
  <c r="Q17" i="1"/>
  <c r="T17" i="1" s="1"/>
  <c r="X17" i="1" s="1"/>
  <c r="Q13" i="1"/>
  <c r="Q21" i="1"/>
  <c r="T21" i="1" s="1"/>
  <c r="X21" i="1" s="1"/>
  <c r="Q29" i="1"/>
  <c r="Q25" i="1"/>
  <c r="Q11" i="1"/>
  <c r="T11" i="1" s="1"/>
  <c r="X11" i="1" s="1"/>
  <c r="Q15" i="1"/>
  <c r="Q19" i="1"/>
  <c r="Q23" i="1"/>
  <c r="T23" i="1" s="1"/>
  <c r="X23" i="1" s="1"/>
  <c r="Q27" i="1"/>
  <c r="T27" i="1" s="1"/>
  <c r="X27" i="1" s="1"/>
  <c r="Q31" i="1"/>
  <c r="T31" i="1" s="1"/>
  <c r="X31" i="1" s="1"/>
  <c r="Q33" i="1"/>
  <c r="T33" i="1" s="1"/>
  <c r="X33" i="1" s="1"/>
  <c r="Q35" i="1"/>
  <c r="T35" i="1" s="1"/>
  <c r="X35" i="1" s="1"/>
  <c r="Q37" i="1"/>
  <c r="T37" i="1" s="1"/>
  <c r="X37" i="1" s="1"/>
  <c r="Q39" i="1"/>
  <c r="X39" i="1" s="1"/>
  <c r="Q41" i="1"/>
  <c r="T41" i="1" s="1"/>
  <c r="X41" i="1" s="1"/>
  <c r="Q43" i="1"/>
  <c r="T43" i="1" s="1"/>
  <c r="X43" i="1" s="1"/>
  <c r="Q45" i="1"/>
  <c r="T45" i="1" s="1"/>
  <c r="X45" i="1" s="1"/>
  <c r="Q47" i="1"/>
  <c r="T47" i="1" s="1"/>
  <c r="X47" i="1" s="1"/>
  <c r="Q49" i="1"/>
  <c r="T49" i="1" s="1"/>
  <c r="X49" i="1" s="1"/>
  <c r="Q51" i="1"/>
  <c r="T51" i="1" s="1"/>
  <c r="X51" i="1" s="1"/>
  <c r="Q53" i="1"/>
  <c r="T53" i="1" s="1"/>
  <c r="X53" i="1" s="1"/>
  <c r="Q55" i="1"/>
  <c r="T55" i="1" s="1"/>
  <c r="X55" i="1" s="1"/>
  <c r="Q57" i="1"/>
  <c r="T57" i="1" s="1"/>
  <c r="X57" i="1" s="1"/>
  <c r="Q59" i="1"/>
  <c r="T59" i="1" s="1"/>
  <c r="X59" i="1" s="1"/>
  <c r="Q61" i="1"/>
  <c r="T61" i="1" s="1"/>
  <c r="X61" i="1" s="1"/>
  <c r="Q63" i="1"/>
  <c r="T63" i="1" s="1"/>
  <c r="X63" i="1" s="1"/>
  <c r="Q65" i="1"/>
  <c r="T65" i="1" s="1"/>
  <c r="X65" i="1" s="1"/>
  <c r="Q67" i="1"/>
  <c r="X67" i="1" s="1"/>
  <c r="Q69" i="1"/>
  <c r="T69" i="1" s="1"/>
  <c r="X69" i="1" s="1"/>
  <c r="Q71" i="1"/>
  <c r="T71" i="1" s="1"/>
  <c r="X71" i="1" s="1"/>
  <c r="Q10" i="1"/>
  <c r="T10" i="1" s="1"/>
  <c r="X10" i="1" s="1"/>
  <c r="Q12" i="1"/>
  <c r="T12" i="1" s="1"/>
  <c r="X12" i="1" s="1"/>
  <c r="Q14" i="1"/>
  <c r="T14" i="1" s="1"/>
  <c r="X14" i="1" s="1"/>
  <c r="Q16" i="1"/>
  <c r="T16" i="1" s="1"/>
  <c r="X16" i="1" s="1"/>
  <c r="Q18" i="1"/>
  <c r="T18" i="1" s="1"/>
  <c r="X18" i="1" s="1"/>
  <c r="Q20" i="1"/>
  <c r="T20" i="1" s="1"/>
  <c r="X20" i="1" s="1"/>
  <c r="Q22" i="1"/>
  <c r="T22" i="1" s="1"/>
  <c r="X22" i="1" s="1"/>
  <c r="Q24" i="1"/>
  <c r="T24" i="1" s="1"/>
  <c r="X24" i="1" s="1"/>
  <c r="Q26" i="1"/>
  <c r="T26" i="1" s="1"/>
  <c r="X26" i="1" s="1"/>
  <c r="Q28" i="1"/>
  <c r="T28" i="1" s="1"/>
  <c r="X28" i="1" s="1"/>
  <c r="Q30" i="1"/>
  <c r="T30" i="1" s="1"/>
  <c r="X30" i="1" s="1"/>
  <c r="Q32" i="1"/>
  <c r="T32" i="1" s="1"/>
  <c r="X32" i="1" s="1"/>
  <c r="Q34" i="1"/>
  <c r="T34" i="1" s="1"/>
  <c r="X34" i="1" s="1"/>
  <c r="Q36" i="1"/>
  <c r="T36" i="1" s="1"/>
  <c r="X36" i="1" s="1"/>
  <c r="Q38" i="1"/>
  <c r="T38" i="1" s="1"/>
  <c r="X38" i="1" s="1"/>
  <c r="Q40" i="1"/>
  <c r="T40" i="1" s="1"/>
  <c r="X40" i="1" s="1"/>
  <c r="Q42" i="1"/>
  <c r="T42" i="1" s="1"/>
  <c r="X42" i="1" s="1"/>
  <c r="Q44" i="1"/>
  <c r="T44" i="1" s="1"/>
  <c r="X44" i="1" s="1"/>
  <c r="Q46" i="1"/>
  <c r="T46" i="1" s="1"/>
  <c r="X46" i="1" s="1"/>
  <c r="Q48" i="1"/>
  <c r="T48" i="1" s="1"/>
  <c r="X48" i="1" s="1"/>
  <c r="Q50" i="1"/>
  <c r="T50" i="1" s="1"/>
  <c r="X50" i="1" s="1"/>
  <c r="Q52" i="1"/>
  <c r="T52" i="1" s="1"/>
  <c r="X52" i="1" s="1"/>
  <c r="Q54" i="1"/>
  <c r="T54" i="1" s="1"/>
  <c r="X54" i="1" s="1"/>
  <c r="Q56" i="1"/>
  <c r="T56" i="1" s="1"/>
  <c r="X56" i="1" s="1"/>
  <c r="Q58" i="1"/>
  <c r="T58" i="1" s="1"/>
  <c r="X58" i="1" s="1"/>
  <c r="Q60" i="1"/>
  <c r="T60" i="1" s="1"/>
  <c r="X60" i="1" s="1"/>
  <c r="Q62" i="1"/>
  <c r="T62" i="1" s="1"/>
  <c r="X62" i="1" s="1"/>
  <c r="Q64" i="1"/>
  <c r="T64" i="1" s="1"/>
  <c r="X64" i="1" s="1"/>
  <c r="Q66" i="1"/>
  <c r="T66" i="1" s="1"/>
  <c r="X66" i="1" s="1"/>
  <c r="Q68" i="1"/>
  <c r="T68" i="1" s="1"/>
  <c r="X68" i="1" s="1"/>
  <c r="Q70" i="1"/>
  <c r="T70" i="1" s="1"/>
  <c r="X70" i="1" s="1"/>
  <c r="Q72" i="1"/>
  <c r="T72" i="1" s="1"/>
  <c r="X72" i="1" s="1"/>
  <c r="D44" i="6" l="1"/>
  <c r="AL7" i="6"/>
  <c r="D42" i="6"/>
  <c r="AH7" i="6"/>
  <c r="AJ7" i="6"/>
  <c r="S17" i="1"/>
  <c r="AD7" i="5"/>
  <c r="AC7" i="5"/>
  <c r="AB7" i="5"/>
  <c r="AF7" i="5"/>
  <c r="P72" i="5"/>
  <c r="P71" i="5"/>
  <c r="X9" i="5"/>
  <c r="AC7" i="4"/>
  <c r="AD7" i="4"/>
  <c r="AF7" i="4"/>
  <c r="AB7" i="4"/>
  <c r="P75" i="4"/>
  <c r="P74" i="4"/>
  <c r="X9" i="4"/>
  <c r="AC7" i="3"/>
  <c r="AF7" i="3"/>
  <c r="AD7" i="3"/>
  <c r="AB7" i="3"/>
  <c r="P76" i="3"/>
  <c r="P75" i="3"/>
  <c r="X9" i="3"/>
  <c r="AC7" i="2"/>
  <c r="AF7" i="2"/>
  <c r="AB7" i="2"/>
  <c r="AD7" i="2"/>
  <c r="P84" i="2"/>
  <c r="P83" i="2"/>
  <c r="X9" i="2"/>
  <c r="S27" i="1"/>
  <c r="S19" i="1"/>
  <c r="T19" i="1"/>
  <c r="X19" i="1" s="1"/>
  <c r="S13" i="1"/>
  <c r="T13" i="1"/>
  <c r="X13" i="1" s="1"/>
  <c r="S15" i="1"/>
  <c r="T15" i="1"/>
  <c r="X15" i="1" s="1"/>
  <c r="S25" i="1"/>
  <c r="T25" i="1"/>
  <c r="X25" i="1" s="1"/>
  <c r="S21" i="1"/>
  <c r="S29" i="1"/>
  <c r="T29" i="1"/>
  <c r="X29" i="1" s="1"/>
  <c r="S9" i="1"/>
  <c r="T9" i="1"/>
  <c r="X9" i="1" s="1"/>
  <c r="S11" i="1"/>
  <c r="R31" i="1"/>
  <c r="R23" i="1"/>
  <c r="R15" i="1"/>
  <c r="R9" i="1"/>
  <c r="R27" i="1"/>
  <c r="R19" i="1"/>
  <c r="R11" i="1"/>
  <c r="R25" i="1"/>
  <c r="R29" i="1"/>
  <c r="R21" i="1"/>
  <c r="R13" i="1"/>
  <c r="R17" i="1"/>
  <c r="S31" i="1"/>
  <c r="S23" i="1"/>
  <c r="S72" i="1"/>
  <c r="R72" i="1"/>
  <c r="S68" i="1"/>
  <c r="R68" i="1"/>
  <c r="S64" i="1"/>
  <c r="R64" i="1"/>
  <c r="S60" i="1"/>
  <c r="R60" i="1"/>
  <c r="S56" i="1"/>
  <c r="R56" i="1"/>
  <c r="S52" i="1"/>
  <c r="R52" i="1"/>
  <c r="S48" i="1"/>
  <c r="R48" i="1"/>
  <c r="S44" i="1"/>
  <c r="R44" i="1"/>
  <c r="S40" i="1"/>
  <c r="R40" i="1"/>
  <c r="S36" i="1"/>
  <c r="R36" i="1"/>
  <c r="S32" i="1"/>
  <c r="R32" i="1"/>
  <c r="S28" i="1"/>
  <c r="R28" i="1"/>
  <c r="S24" i="1"/>
  <c r="R24" i="1"/>
  <c r="S20" i="1"/>
  <c r="R20" i="1"/>
  <c r="S16" i="1"/>
  <c r="R16" i="1"/>
  <c r="S12" i="1"/>
  <c r="R12" i="1"/>
  <c r="R71" i="1"/>
  <c r="S71" i="1"/>
  <c r="R67" i="1"/>
  <c r="S67" i="1"/>
  <c r="R63" i="1"/>
  <c r="S63" i="1"/>
  <c r="R59" i="1"/>
  <c r="S59" i="1"/>
  <c r="R55" i="1"/>
  <c r="S55" i="1"/>
  <c r="R51" i="1"/>
  <c r="S51" i="1"/>
  <c r="R47" i="1"/>
  <c r="S47" i="1"/>
  <c r="R43" i="1"/>
  <c r="S43" i="1"/>
  <c r="R39" i="1"/>
  <c r="S39" i="1"/>
  <c r="R35" i="1"/>
  <c r="S35" i="1"/>
  <c r="S70" i="1"/>
  <c r="R70" i="1"/>
  <c r="S66" i="1"/>
  <c r="R66" i="1"/>
  <c r="S62" i="1"/>
  <c r="R62" i="1"/>
  <c r="S58" i="1"/>
  <c r="R58" i="1"/>
  <c r="S54" i="1"/>
  <c r="R54" i="1"/>
  <c r="S50" i="1"/>
  <c r="R50" i="1"/>
  <c r="S46" i="1"/>
  <c r="R46" i="1"/>
  <c r="S42" i="1"/>
  <c r="R42" i="1"/>
  <c r="S38" i="1"/>
  <c r="R38" i="1"/>
  <c r="S34" i="1"/>
  <c r="R34" i="1"/>
  <c r="S30" i="1"/>
  <c r="R30" i="1"/>
  <c r="S26" i="1"/>
  <c r="R26" i="1"/>
  <c r="S22" i="1"/>
  <c r="R22" i="1"/>
  <c r="S18" i="1"/>
  <c r="R18" i="1"/>
  <c r="S14" i="1"/>
  <c r="R14" i="1"/>
  <c r="S10" i="1"/>
  <c r="R10" i="1"/>
  <c r="R69" i="1"/>
  <c r="S69" i="1"/>
  <c r="R65" i="1"/>
  <c r="S65" i="1"/>
  <c r="R61" i="1"/>
  <c r="S61" i="1"/>
  <c r="R57" i="1"/>
  <c r="S57" i="1"/>
  <c r="R53" i="1"/>
  <c r="S53" i="1"/>
  <c r="R49" i="1"/>
  <c r="S49" i="1"/>
  <c r="R45" i="1"/>
  <c r="S45" i="1"/>
  <c r="R41" i="1"/>
  <c r="S41" i="1"/>
  <c r="R37" i="1"/>
  <c r="S37" i="1"/>
  <c r="R33" i="1"/>
  <c r="S33" i="1"/>
  <c r="D41" i="6" l="1"/>
  <c r="AA7" i="6"/>
  <c r="AI7" i="6" s="1"/>
  <c r="D74" i="5"/>
  <c r="D72" i="5"/>
  <c r="AL7" i="5"/>
  <c r="AH7" i="5"/>
  <c r="AJ7" i="5"/>
  <c r="D77" i="4"/>
  <c r="D75" i="4"/>
  <c r="AH7" i="4"/>
  <c r="AL7" i="4"/>
  <c r="AJ7" i="4"/>
  <c r="D78" i="3"/>
  <c r="D76" i="3"/>
  <c r="AL7" i="3"/>
  <c r="AJ7" i="3"/>
  <c r="AH7" i="3"/>
  <c r="D86" i="2"/>
  <c r="D84" i="2"/>
  <c r="AJ7" i="2"/>
  <c r="AL7" i="2"/>
  <c r="AH7" i="2"/>
  <c r="AC7" i="1"/>
  <c r="AD7" i="1"/>
  <c r="P77" i="1"/>
  <c r="AH7" i="1"/>
  <c r="P76" i="1"/>
  <c r="AJ7" i="1"/>
  <c r="AF7" i="1"/>
  <c r="D79" i="1"/>
  <c r="AB7" i="1"/>
  <c r="D77" i="1"/>
  <c r="AL7" i="1"/>
  <c r="AM7" i="6" l="1"/>
  <c r="P40" i="6"/>
  <c r="D40" i="6"/>
  <c r="AE7" i="6"/>
  <c r="AG7" i="6"/>
  <c r="AK7" i="6"/>
  <c r="D71" i="5"/>
  <c r="AA7" i="5"/>
  <c r="AM7" i="5" s="1"/>
  <c r="D74" i="4"/>
  <c r="AA7" i="4"/>
  <c r="AM7" i="4" s="1"/>
  <c r="D75" i="3"/>
  <c r="AA7" i="3"/>
  <c r="AM7" i="3" s="1"/>
  <c r="D83" i="2"/>
  <c r="AA7" i="2"/>
  <c r="AI7" i="2" s="1"/>
  <c r="AA7" i="1"/>
  <c r="P75" i="1" s="1"/>
  <c r="D76" i="1"/>
  <c r="AI7" i="5" l="1"/>
  <c r="AM7" i="2"/>
  <c r="P70" i="5"/>
  <c r="D70" i="5"/>
  <c r="AG7" i="5"/>
  <c r="AE7" i="5"/>
  <c r="AK7" i="5"/>
  <c r="P73" i="4"/>
  <c r="D73" i="4"/>
  <c r="AG7" i="4"/>
  <c r="AE7" i="4"/>
  <c r="AK7" i="4"/>
  <c r="AI7" i="4"/>
  <c r="P74" i="3"/>
  <c r="D74" i="3"/>
  <c r="AE7" i="3"/>
  <c r="AG7" i="3"/>
  <c r="AK7" i="3"/>
  <c r="AI7" i="3"/>
  <c r="P82" i="2"/>
  <c r="D82" i="2"/>
  <c r="AE7" i="2"/>
  <c r="AG7" i="2"/>
  <c r="AK7" i="2"/>
  <c r="AI7" i="1"/>
  <c r="AK7" i="1"/>
  <c r="AM7" i="1"/>
  <c r="AE7" i="1"/>
  <c r="AG7" i="1"/>
  <c r="D75" i="1"/>
</calcChain>
</file>

<file path=xl/sharedStrings.xml><?xml version="1.0" encoding="utf-8"?>
<sst xmlns="http://schemas.openxmlformats.org/spreadsheetml/2006/main" count="3902" uniqueCount="1052">
  <si>
    <t>HỌC VIỆN CÔNG NGHỆ BƯU CHÍNH VIỄN THÔNG</t>
  </si>
  <si>
    <t>TRUNG TÂM KHẢO THÍ VÀ ĐẢM BẢO CHẤT LƯỢNG GIÁO DỤC</t>
  </si>
  <si>
    <t>Học phần:</t>
  </si>
  <si>
    <t>Học phần</t>
  </si>
  <si>
    <t>Lớp</t>
  </si>
  <si>
    <t>Sỹ số</t>
  </si>
  <si>
    <t>Vi phạm quy chế thi</t>
  </si>
  <si>
    <t>Vắng thi</t>
  </si>
  <si>
    <t>Thi lại</t>
  </si>
  <si>
    <t>Học lại</t>
  </si>
  <si>
    <t>Thi đạt</t>
  </si>
  <si>
    <t>Số tín chỉ:</t>
  </si>
  <si>
    <t>Số
TT</t>
  </si>
  <si>
    <t>Mã SV</t>
  </si>
  <si>
    <t>Họ và tên</t>
  </si>
  <si>
    <t>Ngày sinh</t>
  </si>
  <si>
    <t>Điểm CC</t>
  </si>
  <si>
    <t>Điểm TBKT</t>
  </si>
  <si>
    <t>Điểm TN-TH</t>
  </si>
  <si>
    <t>Điểm BTTL</t>
  </si>
  <si>
    <t>Mã đề</t>
  </si>
  <si>
    <t>Điểm thi</t>
  </si>
  <si>
    <t>Ký tên</t>
  </si>
  <si>
    <t>Điểm
THI</t>
  </si>
  <si>
    <t>Điểm
KTHP</t>
  </si>
  <si>
    <t>Điểm hệ
chữ</t>
  </si>
  <si>
    <t>Xếp loại</t>
  </si>
  <si>
    <t>Ghi chú</t>
  </si>
  <si>
    <t>KT</t>
  </si>
  <si>
    <t>CC</t>
  </si>
  <si>
    <t>ĐCT</t>
  </si>
  <si>
    <t>Tỷ lệ</t>
  </si>
  <si>
    <t>SL</t>
  </si>
  <si>
    <t>Bằng
số</t>
  </si>
  <si>
    <t>Bằng
chữ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</si>
  <si>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</si>
  <si>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</si>
  <si>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</si>
  <si>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</si>
  <si>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</si>
  <si>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</si>
  <si>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</si>
  <si>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</si>
  <si>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- Số SV thi không đạt:</t>
  </si>
  <si>
    <t>- Số SV vắng thi có phép:</t>
  </si>
  <si>
    <t>- Số SV thi lại:</t>
  </si>
  <si>
    <t>Thi lần 1 học 2 năm học 2017 - 2018</t>
  </si>
  <si>
    <t>Phòng
thi</t>
  </si>
  <si>
    <t>Chuyên đề công nghệ phần mềm</t>
  </si>
  <si>
    <t>B14DCCN076</t>
  </si>
  <si>
    <t>Đặng Quang Thế</t>
  </si>
  <si>
    <t>An</t>
  </si>
  <si>
    <t>04/03/1996</t>
  </si>
  <si>
    <t>D14CNPM1</t>
  </si>
  <si>
    <t>B14DCCN330</t>
  </si>
  <si>
    <t>Triệu Quang</t>
  </si>
  <si>
    <t>Anh</t>
  </si>
  <si>
    <t>12/10/1996</t>
  </si>
  <si>
    <t>D14CNPM2</t>
  </si>
  <si>
    <t>B14DCCN551</t>
  </si>
  <si>
    <t>Dương Thị Ngọc</t>
  </si>
  <si>
    <t>ánh</t>
  </si>
  <si>
    <t>20/11/1995</t>
  </si>
  <si>
    <t>B14DCCN249</t>
  </si>
  <si>
    <t>Hoàng Trung</t>
  </si>
  <si>
    <t>Dũng</t>
  </si>
  <si>
    <t>21/06/1996</t>
  </si>
  <si>
    <t>D14CNPM5</t>
  </si>
  <si>
    <t>B14DCCN631</t>
  </si>
  <si>
    <t>Nguyễn Công</t>
  </si>
  <si>
    <t>03/11/1995</t>
  </si>
  <si>
    <t>D14CNPM6</t>
  </si>
  <si>
    <t>B14DCCN350</t>
  </si>
  <si>
    <t>Bùi Quang</t>
  </si>
  <si>
    <t>Duy</t>
  </si>
  <si>
    <t>24/12/1996</t>
  </si>
  <si>
    <t>D14CNPM4</t>
  </si>
  <si>
    <t>B14DCCN633</t>
  </si>
  <si>
    <t>Nguyễn Nhân</t>
  </si>
  <si>
    <t>Đức</t>
  </si>
  <si>
    <t>22/04/1996</t>
  </si>
  <si>
    <t>B14DCCN193</t>
  </si>
  <si>
    <t>Nguyễn Việt</t>
  </si>
  <si>
    <t>Hà</t>
  </si>
  <si>
    <t>14/09/1996</t>
  </si>
  <si>
    <t>D14CNPM3</t>
  </si>
  <si>
    <t>B13DCCN467</t>
  </si>
  <si>
    <t>Trịnh Thị</t>
  </si>
  <si>
    <t>06/07/1995</t>
  </si>
  <si>
    <t>B14DCCN428</t>
  </si>
  <si>
    <t>Phạm Văn</t>
  </si>
  <si>
    <t>Hải</t>
  </si>
  <si>
    <t>16/01/1996</t>
  </si>
  <si>
    <t>B14DCCN418</t>
  </si>
  <si>
    <t>Đồng Thị</t>
  </si>
  <si>
    <t>Hiền</t>
  </si>
  <si>
    <t>18/08/1996</t>
  </si>
  <si>
    <t>B14DCCN043</t>
  </si>
  <si>
    <t>Đinh Văn</t>
  </si>
  <si>
    <t>Hiếu</t>
  </si>
  <si>
    <t>14/08/1996</t>
  </si>
  <si>
    <t>B14DCCN676</t>
  </si>
  <si>
    <t>Nguyễn Trung</t>
  </si>
  <si>
    <t>20/08/1996</t>
  </si>
  <si>
    <t>B14DCCN157</t>
  </si>
  <si>
    <t>Nguyễn Thị</t>
  </si>
  <si>
    <t>Hòa</t>
  </si>
  <si>
    <t>25/05/1996</t>
  </si>
  <si>
    <t>B14DCCN140</t>
  </si>
  <si>
    <t>Nguyễn Duy</t>
  </si>
  <si>
    <t>Hoàng</t>
  </si>
  <si>
    <t>31/08/1996</t>
  </si>
  <si>
    <t>B14DCCN718</t>
  </si>
  <si>
    <t>Phạm Minh</t>
  </si>
  <si>
    <t>12/12/1996</t>
  </si>
  <si>
    <t>B14DCCN680</t>
  </si>
  <si>
    <t>Trần Thị</t>
  </si>
  <si>
    <t>Hồng</t>
  </si>
  <si>
    <t>17/08/1996</t>
  </si>
  <si>
    <t>B14DCCN412</t>
  </si>
  <si>
    <t>20/12/1996</t>
  </si>
  <si>
    <t>B14DCCN410</t>
  </si>
  <si>
    <t>Nguyễn Văn</t>
  </si>
  <si>
    <t>Hợi</t>
  </si>
  <si>
    <t>14/07/1996</t>
  </si>
  <si>
    <t>B14DCCN027</t>
  </si>
  <si>
    <t>Đỗ Thị</t>
  </si>
  <si>
    <t>Huế</t>
  </si>
  <si>
    <t>09/07/1996</t>
  </si>
  <si>
    <t>B14DCCN450</t>
  </si>
  <si>
    <t>Phạm Phi</t>
  </si>
  <si>
    <t>Hùng</t>
  </si>
  <si>
    <t>02/07/1992</t>
  </si>
  <si>
    <t>B14DCCN164</t>
  </si>
  <si>
    <t>Bùi Đức</t>
  </si>
  <si>
    <t>Huy</t>
  </si>
  <si>
    <t>02/12/1995</t>
  </si>
  <si>
    <t>B14DCCN542</t>
  </si>
  <si>
    <t>Nguyễn Đức</t>
  </si>
  <si>
    <t>15/10/1995</t>
  </si>
  <si>
    <t>B14DCCN359</t>
  </si>
  <si>
    <t>Nguyễn Quang</t>
  </si>
  <si>
    <t>04/11/1996</t>
  </si>
  <si>
    <t>B14DCCN234</t>
  </si>
  <si>
    <t>Tạ Đình</t>
  </si>
  <si>
    <t>02/03/1996</t>
  </si>
  <si>
    <t>B14DCCN868</t>
  </si>
  <si>
    <t>Đào Thị</t>
  </si>
  <si>
    <t>Huyền</t>
  </si>
  <si>
    <t>10/10/1994</t>
  </si>
  <si>
    <t>B14DCCN436</t>
  </si>
  <si>
    <t>Đào Thị Khánh</t>
  </si>
  <si>
    <t>B14DCCN490</t>
  </si>
  <si>
    <t>13/07/1996</t>
  </si>
  <si>
    <t>B14DCCN176</t>
  </si>
  <si>
    <t>Chu Đình</t>
  </si>
  <si>
    <t>Hưng</t>
  </si>
  <si>
    <t>03/06/1996</t>
  </si>
  <si>
    <t>B14DCCN351</t>
  </si>
  <si>
    <t>Đỗ Khắc</t>
  </si>
  <si>
    <t>18/07/1994</t>
  </si>
  <si>
    <t>B14DCCN295</t>
  </si>
  <si>
    <t>Lê Văn</t>
  </si>
  <si>
    <t>Hưởng</t>
  </si>
  <si>
    <t>B14DCCN104</t>
  </si>
  <si>
    <t>Hồ Trung</t>
  </si>
  <si>
    <t>Kiên</t>
  </si>
  <si>
    <t>14/02/1996</t>
  </si>
  <si>
    <t>B14DCCN015</t>
  </si>
  <si>
    <t>Nguyễn Thị Huyền</t>
  </si>
  <si>
    <t>Lanh</t>
  </si>
  <si>
    <t>08/04/1996</t>
  </si>
  <si>
    <t>B14DCCN151</t>
  </si>
  <si>
    <t>Lê Đình</t>
  </si>
  <si>
    <t>Lâm</t>
  </si>
  <si>
    <t>01/08/1996</t>
  </si>
  <si>
    <t>B14DCCN397</t>
  </si>
  <si>
    <t>Linh</t>
  </si>
  <si>
    <t>22/05/1988</t>
  </si>
  <si>
    <t>B14DCCN309</t>
  </si>
  <si>
    <t>Tạ Thị Minh</t>
  </si>
  <si>
    <t>Lý</t>
  </si>
  <si>
    <t>07/03/1996</t>
  </si>
  <si>
    <t>B14DCCN353</t>
  </si>
  <si>
    <t>Võ Hữu</t>
  </si>
  <si>
    <t>10/03/1996</t>
  </si>
  <si>
    <t>B14DCCN216</t>
  </si>
  <si>
    <t>Lã Ngọc</t>
  </si>
  <si>
    <t>Minh</t>
  </si>
  <si>
    <t>23/07/1996</t>
  </si>
  <si>
    <t>B14DCCN252</t>
  </si>
  <si>
    <t>Lê Công Nhật</t>
  </si>
  <si>
    <t>17/02/1995</t>
  </si>
  <si>
    <t>B14DCCN084</t>
  </si>
  <si>
    <t>Nguyễn Đình</t>
  </si>
  <si>
    <t>Nam</t>
  </si>
  <si>
    <t>29/06/1996</t>
  </si>
  <si>
    <t>B14DCCN432</t>
  </si>
  <si>
    <t>Nguyễn Thành</t>
  </si>
  <si>
    <t>26/03/1995</t>
  </si>
  <si>
    <t>B14DCCN541</t>
  </si>
  <si>
    <t>Nga</t>
  </si>
  <si>
    <t>01/02/1996</t>
  </si>
  <si>
    <t>B14DCCN081</t>
  </si>
  <si>
    <t>Ngọc</t>
  </si>
  <si>
    <t>17/09/1996</t>
  </si>
  <si>
    <t>B14DCCN272</t>
  </si>
  <si>
    <t>Vũ Xuân</t>
  </si>
  <si>
    <t>08/01/1995</t>
  </si>
  <si>
    <t>B14DCCN165</t>
  </si>
  <si>
    <t>Ngữ</t>
  </si>
  <si>
    <t>06/05/1996</t>
  </si>
  <si>
    <t>B14DCCN082</t>
  </si>
  <si>
    <t>Lê Thị Thanh</t>
  </si>
  <si>
    <t>Nhàn</t>
  </si>
  <si>
    <t>03/07/1996</t>
  </si>
  <si>
    <t>B14DCCN721</t>
  </si>
  <si>
    <t>Nguyễn Thị Hồng</t>
  </si>
  <si>
    <t>Nhung</t>
  </si>
  <si>
    <t>25/02/1995</t>
  </si>
  <si>
    <t>B14DCCN529</t>
  </si>
  <si>
    <t>Phi</t>
  </si>
  <si>
    <t>29/02/1996</t>
  </si>
  <si>
    <t>B14DCCN196</t>
  </si>
  <si>
    <t>Phùng Ngọc</t>
  </si>
  <si>
    <t>Phong</t>
  </si>
  <si>
    <t>22/09/1996</t>
  </si>
  <si>
    <t>B14DCCN085</t>
  </si>
  <si>
    <t>Đỗ Đức</t>
  </si>
  <si>
    <t>Phú</t>
  </si>
  <si>
    <t>01/10/1996</t>
  </si>
  <si>
    <t>B14DCCN696</t>
  </si>
  <si>
    <t>Nguyễn Trọng</t>
  </si>
  <si>
    <t>08/10/1996</t>
  </si>
  <si>
    <t>B14DCCN129</t>
  </si>
  <si>
    <t>Quang</t>
  </si>
  <si>
    <t>14/12/1996</t>
  </si>
  <si>
    <t>B12DCCN400</t>
  </si>
  <si>
    <t>Hà Hồng</t>
  </si>
  <si>
    <t>Quân</t>
  </si>
  <si>
    <t>25/04/1992</t>
  </si>
  <si>
    <t>D12CNPM1</t>
  </si>
  <si>
    <t>B14DCCN446</t>
  </si>
  <si>
    <t>Nguyễn Thế</t>
  </si>
  <si>
    <t>Quý</t>
  </si>
  <si>
    <t>02/02/1996</t>
  </si>
  <si>
    <t>B14DCCN034</t>
  </si>
  <si>
    <t>Tạ Ngọc</t>
  </si>
  <si>
    <t>13/11/1996</t>
  </si>
  <si>
    <t>B14DCCN379</t>
  </si>
  <si>
    <t>Tài</t>
  </si>
  <si>
    <t>31/07/1995</t>
  </si>
  <si>
    <t>B14DCCN761</t>
  </si>
  <si>
    <t>Dương Phương</t>
  </si>
  <si>
    <t>Thảo</t>
  </si>
  <si>
    <t>16/10/1996</t>
  </si>
  <si>
    <t>B14DCCN773</t>
  </si>
  <si>
    <t>Bùi Thùy</t>
  </si>
  <si>
    <t>Trang</t>
  </si>
  <si>
    <t>19/08/1995</t>
  </si>
  <si>
    <t>B14DCCN510</t>
  </si>
  <si>
    <t>Phùng Quí</t>
  </si>
  <si>
    <t>Trọng</t>
  </si>
  <si>
    <t>24/05/1996</t>
  </si>
  <si>
    <t>B14DCCN340</t>
  </si>
  <si>
    <t>Bùi Bá</t>
  </si>
  <si>
    <t>Trường</t>
  </si>
  <si>
    <t>08/01/1996</t>
  </si>
  <si>
    <t>B14DCCN606</t>
  </si>
  <si>
    <t>Bùi Văn</t>
  </si>
  <si>
    <t>20/02/1996</t>
  </si>
  <si>
    <t>B14DCCN769</t>
  </si>
  <si>
    <t>Tươi</t>
  </si>
  <si>
    <t>B14DCCN625</t>
  </si>
  <si>
    <t>Lê Thị</t>
  </si>
  <si>
    <t>Vinh</t>
  </si>
  <si>
    <t>10/05/1995</t>
  </si>
  <si>
    <t>B14DCCN156</t>
  </si>
  <si>
    <t>02/12/1996</t>
  </si>
  <si>
    <t>Nhóm: D14-073_01</t>
  </si>
  <si>
    <t>Ngày thi: 26/6/2018</t>
  </si>
  <si>
    <t>Giờ thi: 08:00</t>
  </si>
  <si>
    <t>207-A3</t>
  </si>
  <si>
    <t>B14DCCN602</t>
  </si>
  <si>
    <t>Trương Trọng</t>
  </si>
  <si>
    <t>02/09/1996</t>
  </si>
  <si>
    <t>B14DCCN064</t>
  </si>
  <si>
    <t>Lê Đức</t>
  </si>
  <si>
    <t>B14DCCN226</t>
  </si>
  <si>
    <t>19/07/1996</t>
  </si>
  <si>
    <t>B14DCCN149</t>
  </si>
  <si>
    <t>Nguyễn Tất Chương</t>
  </si>
  <si>
    <t>18/10/1996</t>
  </si>
  <si>
    <t>B14DCCN288</t>
  </si>
  <si>
    <t>Nguyễn Thị Vân</t>
  </si>
  <si>
    <t>14/11/1996</t>
  </si>
  <si>
    <t>B14DCCN136</t>
  </si>
  <si>
    <t>Nguyễn Ngọc</t>
  </si>
  <si>
    <t>27/11/1995</t>
  </si>
  <si>
    <t>B14DCCN243</t>
  </si>
  <si>
    <t>Bùi Ngọc</t>
  </si>
  <si>
    <t>Bảo</t>
  </si>
  <si>
    <t>27/02/1996</t>
  </si>
  <si>
    <t>B14DCCN137</t>
  </si>
  <si>
    <t>Nguyễn Thái</t>
  </si>
  <si>
    <t>Bình</t>
  </si>
  <si>
    <t>24/02/1996</t>
  </si>
  <si>
    <t>B14DCCN310</t>
  </si>
  <si>
    <t>Đinh Thị Mai</t>
  </si>
  <si>
    <t>Chi</t>
  </si>
  <si>
    <t>05/02/1996</t>
  </si>
  <si>
    <t>B14DCCN349</t>
  </si>
  <si>
    <t>Uông Văn</t>
  </si>
  <si>
    <t>Công</t>
  </si>
  <si>
    <t>28/03/1995</t>
  </si>
  <si>
    <t>B14DCCN345</t>
  </si>
  <si>
    <t>Triệu Văn</t>
  </si>
  <si>
    <t>25/09/1996</t>
  </si>
  <si>
    <t>B14DCCN385</t>
  </si>
  <si>
    <t>18/11/1995</t>
  </si>
  <si>
    <t>B14DCCN259</t>
  </si>
  <si>
    <t>Phạm Thừa</t>
  </si>
  <si>
    <t>Đại</t>
  </si>
  <si>
    <t>11/03/1996</t>
  </si>
  <si>
    <t>B14DCCN323</t>
  </si>
  <si>
    <t>Trần Văn</t>
  </si>
  <si>
    <t>14/04/1996</t>
  </si>
  <si>
    <t>B14DCCN402</t>
  </si>
  <si>
    <t>Đạt</t>
  </si>
  <si>
    <t>13/06/1996</t>
  </si>
  <si>
    <t>B16LDCN001</t>
  </si>
  <si>
    <t>Nguyễn Minh</t>
  </si>
  <si>
    <t>10/04/1994</t>
  </si>
  <si>
    <t>L16CQCN01-B</t>
  </si>
  <si>
    <t>B14DCCN025</t>
  </si>
  <si>
    <t>04/10/1996</t>
  </si>
  <si>
    <t>B14DCCN431</t>
  </si>
  <si>
    <t>Nguyễn Xuân</t>
  </si>
  <si>
    <t>14/03/1996</t>
  </si>
  <si>
    <t>B14DCCN210</t>
  </si>
  <si>
    <t>11/05/1995</t>
  </si>
  <si>
    <t>B14DCCN675</t>
  </si>
  <si>
    <t>Ngô Đức</t>
  </si>
  <si>
    <t>21/08/1996</t>
  </si>
  <si>
    <t>B14DCCN222</t>
  </si>
  <si>
    <t>Phan Đại</t>
  </si>
  <si>
    <t>27/11/1994</t>
  </si>
  <si>
    <t>B14DCCN119</t>
  </si>
  <si>
    <t>Phan Thị</t>
  </si>
  <si>
    <t>Hằng</t>
  </si>
  <si>
    <t>17/02/1996</t>
  </si>
  <si>
    <t>B14DCCN306</t>
  </si>
  <si>
    <t>Hiển</t>
  </si>
  <si>
    <t>04/12/1996</t>
  </si>
  <si>
    <t>B14DCCN096</t>
  </si>
  <si>
    <t>Triệu Tuấn</t>
  </si>
  <si>
    <t>Hiệp</t>
  </si>
  <si>
    <t>B14DCCN211</t>
  </si>
  <si>
    <t>Bùi Xuân</t>
  </si>
  <si>
    <t>13/09/1996</t>
  </si>
  <si>
    <t>B16LDCN002</t>
  </si>
  <si>
    <t>Giang Mỹ</t>
  </si>
  <si>
    <t>13/01/1994</t>
  </si>
  <si>
    <t>B14DCCN481</t>
  </si>
  <si>
    <t>Tô Nhật</t>
  </si>
  <si>
    <t>02/08/1995</t>
  </si>
  <si>
    <t>B16LDCN003</t>
  </si>
  <si>
    <t>Vũ Văn</t>
  </si>
  <si>
    <t>Hợp</t>
  </si>
  <si>
    <t>24/04/1994</t>
  </si>
  <si>
    <t>B14DCCN109</t>
  </si>
  <si>
    <t>Vũ Thế</t>
  </si>
  <si>
    <t>01/07/1996</t>
  </si>
  <si>
    <t>B14DCCN449</t>
  </si>
  <si>
    <t>18/01/1996</t>
  </si>
  <si>
    <t>B14DCCN105</t>
  </si>
  <si>
    <t>Nguyễn Mậu</t>
  </si>
  <si>
    <t>19/10/1996</t>
  </si>
  <si>
    <t>B14DCCN174</t>
  </si>
  <si>
    <t>Nguyễn Quốc</t>
  </si>
  <si>
    <t>09/04/1996</t>
  </si>
  <si>
    <t>B14DCCN532</t>
  </si>
  <si>
    <t>Hoàng Văn</t>
  </si>
  <si>
    <t>Hương</t>
  </si>
  <si>
    <t>24/06/1995</t>
  </si>
  <si>
    <t>B14DCCN177</t>
  </si>
  <si>
    <t>Phan Minh</t>
  </si>
  <si>
    <t>Khánh</t>
  </si>
  <si>
    <t>02/04/1996</t>
  </si>
  <si>
    <t>B14DCCN307</t>
  </si>
  <si>
    <t>Phạm Đình</t>
  </si>
  <si>
    <t>Khoa</t>
  </si>
  <si>
    <t>B14DCCN388</t>
  </si>
  <si>
    <t>Trương Thanh</t>
  </si>
  <si>
    <t>Liêm</t>
  </si>
  <si>
    <t>03/10/1996</t>
  </si>
  <si>
    <t>B16LDCN004</t>
  </si>
  <si>
    <t>Bùi Thái</t>
  </si>
  <si>
    <t>09/11/1994</t>
  </si>
  <si>
    <t>B14DCCN535</t>
  </si>
  <si>
    <t>Chu Thị</t>
  </si>
  <si>
    <t>Loan</t>
  </si>
  <si>
    <t>20/10/1996</t>
  </si>
  <si>
    <t>B14DCCN154</t>
  </si>
  <si>
    <t>Đặng Hoàng</t>
  </si>
  <si>
    <t>Long</t>
  </si>
  <si>
    <t>09/01/1996</t>
  </si>
  <si>
    <t>B16LDCN005</t>
  </si>
  <si>
    <t>Nguyễn Công Thái</t>
  </si>
  <si>
    <t>13/08/1995</t>
  </si>
  <si>
    <t>B14DCCN486</t>
  </si>
  <si>
    <t>Vũ Thành</t>
  </si>
  <si>
    <t>B14DCCN520</t>
  </si>
  <si>
    <t>Lụa</t>
  </si>
  <si>
    <t>B14DCCN133</t>
  </si>
  <si>
    <t>Mai</t>
  </si>
  <si>
    <t>23/02/1996</t>
  </si>
  <si>
    <t>B14DCCN294</t>
  </si>
  <si>
    <t>26/06/1996</t>
  </si>
  <si>
    <t>B14DCCN558</t>
  </si>
  <si>
    <t>Phùng Thị</t>
  </si>
  <si>
    <t>19/10/1994</t>
  </si>
  <si>
    <t>B14DCCN469</t>
  </si>
  <si>
    <t>Trịnh Văn</t>
  </si>
  <si>
    <t>16/07/1996</t>
  </si>
  <si>
    <t>B14DCCN217</t>
  </si>
  <si>
    <t>Lý Bá</t>
  </si>
  <si>
    <t>B14DCCN160</t>
  </si>
  <si>
    <t>Vũ Hoài</t>
  </si>
  <si>
    <t>10/11/1996</t>
  </si>
  <si>
    <t>B14DCCN515</t>
  </si>
  <si>
    <t>Nết</t>
  </si>
  <si>
    <t>26/10/1996</t>
  </si>
  <si>
    <t>B14DCCN594</t>
  </si>
  <si>
    <t>B14DCCN452</t>
  </si>
  <si>
    <t>Đặng Văn</t>
  </si>
  <si>
    <t>Nghĩa</t>
  </si>
  <si>
    <t>06/08/1996</t>
  </si>
  <si>
    <t>B14DCCN457</t>
  </si>
  <si>
    <t>Phạm Quang</t>
  </si>
  <si>
    <t>Nhật</t>
  </si>
  <si>
    <t>12/09/1996</t>
  </si>
  <si>
    <t>B14DCCN503</t>
  </si>
  <si>
    <t>B14DCCN375</t>
  </si>
  <si>
    <t>08/12/1996</t>
  </si>
  <si>
    <t>B14DCCN264</t>
  </si>
  <si>
    <t>Nguyễn Thị Bích</t>
  </si>
  <si>
    <t>Phượng</t>
  </si>
  <si>
    <t>17/04/1996</t>
  </si>
  <si>
    <t>B16LDCN006</t>
  </si>
  <si>
    <t>18/09/1994</t>
  </si>
  <si>
    <t>B14DCCN202</t>
  </si>
  <si>
    <t>Quyên</t>
  </si>
  <si>
    <t>15/10/1996</t>
  </si>
  <si>
    <t>B14DCCN063</t>
  </si>
  <si>
    <t>Sang</t>
  </si>
  <si>
    <t>02/11/1996</t>
  </si>
  <si>
    <t>B16LDCN007</t>
  </si>
  <si>
    <t>Bùi Hồng</t>
  </si>
  <si>
    <t>Sơn</t>
  </si>
  <si>
    <t>16/12/1993</t>
  </si>
  <si>
    <t>B14DCCN463</t>
  </si>
  <si>
    <t>Từ Ngọc</t>
  </si>
  <si>
    <t>B14DCCN286</t>
  </si>
  <si>
    <t>Trần Công</t>
  </si>
  <si>
    <t>Thành</t>
  </si>
  <si>
    <t>B14DCCN299</t>
  </si>
  <si>
    <t>Nguyễn Hữu</t>
  </si>
  <si>
    <t>Thắng</t>
  </si>
  <si>
    <t>23/12/1996</t>
  </si>
  <si>
    <t>B14DCCN017</t>
  </si>
  <si>
    <t>Vũ Thị</t>
  </si>
  <si>
    <t>Thơm</t>
  </si>
  <si>
    <t>11/02/1996</t>
  </si>
  <si>
    <t>B14DCCN121</t>
  </si>
  <si>
    <t>Trần Anh</t>
  </si>
  <si>
    <t>Trung</t>
  </si>
  <si>
    <t>04/06/1995</t>
  </si>
  <si>
    <t>B14DCCN018</t>
  </si>
  <si>
    <t>Nguyễn Văn Mạnh</t>
  </si>
  <si>
    <t>Tuấn</t>
  </si>
  <si>
    <t>10/08/1996</t>
  </si>
  <si>
    <t>B14DCCN036</t>
  </si>
  <si>
    <t>Nguyễn Sơn</t>
  </si>
  <si>
    <t>Tùng</t>
  </si>
  <si>
    <t>28/11/1995</t>
  </si>
  <si>
    <t>B14DCCN199</t>
  </si>
  <si>
    <t>Tạ Thanh</t>
  </si>
  <si>
    <t>22/03/1996</t>
  </si>
  <si>
    <t>B14DCCN114</t>
  </si>
  <si>
    <t>Nguyễn Huy</t>
  </si>
  <si>
    <t>Văn</t>
  </si>
  <si>
    <t>23/11/1995</t>
  </si>
  <si>
    <t>B14DCCN188</t>
  </si>
  <si>
    <t>Vĩ</t>
  </si>
  <si>
    <t>24/04/1996</t>
  </si>
  <si>
    <t>B14DCCN302</t>
  </si>
  <si>
    <t>Hà Quốc</t>
  </si>
  <si>
    <t>Việt</t>
  </si>
  <si>
    <t>12/11/1996</t>
  </si>
  <si>
    <t>B16LDCN008</t>
  </si>
  <si>
    <t>Kiều Tiến</t>
  </si>
  <si>
    <t>Vũ</t>
  </si>
  <si>
    <t>01/06/1991</t>
  </si>
  <si>
    <t>Nhóm: D14-074_02</t>
  </si>
  <si>
    <t>B14DCCN073</t>
  </si>
  <si>
    <t>Trần Xuân</t>
  </si>
  <si>
    <t>Bách</t>
  </si>
  <si>
    <t>02/07/1996</t>
  </si>
  <si>
    <t>B14DCCN268</t>
  </si>
  <si>
    <t>Cường</t>
  </si>
  <si>
    <t>25/03/1996</t>
  </si>
  <si>
    <t>B14DCCN659</t>
  </si>
  <si>
    <t>Nguyễn Hữu Hoàng</t>
  </si>
  <si>
    <t>Dương</t>
  </si>
  <si>
    <t>15/07/1995</t>
  </si>
  <si>
    <t>B14DCCN441</t>
  </si>
  <si>
    <t>Lương Quốc</t>
  </si>
  <si>
    <t>20/05/1996</t>
  </si>
  <si>
    <t>B14DCCN444</t>
  </si>
  <si>
    <t>Đỗ Tiến</t>
  </si>
  <si>
    <t>31/12/1995</t>
  </si>
  <si>
    <t>B14DCCN049</t>
  </si>
  <si>
    <t>Nguyễn Tuấn</t>
  </si>
  <si>
    <t>24/09/1996</t>
  </si>
  <si>
    <t>B14DCCN062</t>
  </si>
  <si>
    <t>Lê Hải</t>
  </si>
  <si>
    <t>Đăng</t>
  </si>
  <si>
    <t>B14DCCN372</t>
  </si>
  <si>
    <t>Lê Thái</t>
  </si>
  <si>
    <t>11/01/1996</t>
  </si>
  <si>
    <t>B14DCCN097</t>
  </si>
  <si>
    <t>Nguyễn Thị Thu</t>
  </si>
  <si>
    <t>03/12/1996</t>
  </si>
  <si>
    <t>B14DCCN145</t>
  </si>
  <si>
    <t>Phạm Thị</t>
  </si>
  <si>
    <t>B14DCCN088</t>
  </si>
  <si>
    <t>B14DCCN405</t>
  </si>
  <si>
    <t>26/12/1995</t>
  </si>
  <si>
    <t>B14DCCN185</t>
  </si>
  <si>
    <t>Hoàng Huy</t>
  </si>
  <si>
    <t>B14DCCN361</t>
  </si>
  <si>
    <t>Trần Minh</t>
  </si>
  <si>
    <t>B14DCCN703</t>
  </si>
  <si>
    <t>Huệ</t>
  </si>
  <si>
    <t>21/09/1996</t>
  </si>
  <si>
    <t>B14DCCN282</t>
  </si>
  <si>
    <t>26/02/1996</t>
  </si>
  <si>
    <t>B14DCCN363</t>
  </si>
  <si>
    <t>Vũ Quốc</t>
  </si>
  <si>
    <t>27/11/1996</t>
  </si>
  <si>
    <t>B14DCCN141</t>
  </si>
  <si>
    <t>B14DCCN213</t>
  </si>
  <si>
    <t>Phạm Trung</t>
  </si>
  <si>
    <t>Hướng</t>
  </si>
  <si>
    <t>07/05/1996</t>
  </si>
  <si>
    <t>B14DCCN266</t>
  </si>
  <si>
    <t>B14DCCN482</t>
  </si>
  <si>
    <t>20/03/1996</t>
  </si>
  <si>
    <t>B14DCCN110</t>
  </si>
  <si>
    <t>08/05/1996</t>
  </si>
  <si>
    <t>B14DCCN342</t>
  </si>
  <si>
    <t>Lành</t>
  </si>
  <si>
    <t>25/11/1996</t>
  </si>
  <si>
    <t>B14DCCN124</t>
  </si>
  <si>
    <t>Hoàng Tùng</t>
  </si>
  <si>
    <t>19/06/1996</t>
  </si>
  <si>
    <t>B14DCCN374</t>
  </si>
  <si>
    <t>14/05/1996</t>
  </si>
  <si>
    <t>B14DCCN023</t>
  </si>
  <si>
    <t>Lê</t>
  </si>
  <si>
    <t>B14DCCN456</t>
  </si>
  <si>
    <t>Phan Thanh</t>
  </si>
  <si>
    <t>10/02/1996</t>
  </si>
  <si>
    <t>B13DCCN515</t>
  </si>
  <si>
    <t>Phạm Nhật</t>
  </si>
  <si>
    <t>06/04/1995</t>
  </si>
  <si>
    <t>B14DCCN343</t>
  </si>
  <si>
    <t>B14DCCN201</t>
  </si>
  <si>
    <t>16/06/1996</t>
  </si>
  <si>
    <t>B14DCCN263</t>
  </si>
  <si>
    <t>Đặng Tiến</t>
  </si>
  <si>
    <t>Mạnh</t>
  </si>
  <si>
    <t>28/10/1994</t>
  </si>
  <si>
    <t>B14DCCN473</t>
  </si>
  <si>
    <t>20/12/1995</t>
  </si>
  <si>
    <t>B14DCCN749</t>
  </si>
  <si>
    <t>Vũ Đức</t>
  </si>
  <si>
    <t>B14DCCN413</t>
  </si>
  <si>
    <t>Giáp Thanh</t>
  </si>
  <si>
    <t>06/01/1996</t>
  </si>
  <si>
    <t>B14DCCN171</t>
  </si>
  <si>
    <t>21/02/1996</t>
  </si>
  <si>
    <t>B14DCCN462</t>
  </si>
  <si>
    <t>Bùi Danh</t>
  </si>
  <si>
    <t>20/01/1995</t>
  </si>
  <si>
    <t>B14DCCN461</t>
  </si>
  <si>
    <t>Lê Xuân</t>
  </si>
  <si>
    <t>09/03/1996</t>
  </si>
  <si>
    <t>B14DCCN300</t>
  </si>
  <si>
    <t>Phạm Hoàng</t>
  </si>
  <si>
    <t>B14DCCN305</t>
  </si>
  <si>
    <t>Cao Xuân</t>
  </si>
  <si>
    <t>10/07/1996</t>
  </si>
  <si>
    <t>B14DCCN071</t>
  </si>
  <si>
    <t>Đỗ Hải</t>
  </si>
  <si>
    <t>31/07/1996</t>
  </si>
  <si>
    <t>B14DCCN333</t>
  </si>
  <si>
    <t>18/03/1996</t>
  </si>
  <si>
    <t>B14DCCN534</t>
  </si>
  <si>
    <t>Nguyễn Hoàng</t>
  </si>
  <si>
    <t>Phúc</t>
  </si>
  <si>
    <t>B14DCCN103</t>
  </si>
  <si>
    <t>Nguyễn Mạnh</t>
  </si>
  <si>
    <t>B14DCCN364</t>
  </si>
  <si>
    <t>Phương</t>
  </si>
  <si>
    <t>B14DCCN021</t>
  </si>
  <si>
    <t>Vũ Ngọc</t>
  </si>
  <si>
    <t>06/03/1996</t>
  </si>
  <si>
    <t>B14DCCN026</t>
  </si>
  <si>
    <t>Trịnh Tiến</t>
  </si>
  <si>
    <t>04/06/1996</t>
  </si>
  <si>
    <t>B14DCCN484</t>
  </si>
  <si>
    <t>Nguyễn Anh</t>
  </si>
  <si>
    <t>11/06/1996</t>
  </si>
  <si>
    <t>B14DCCN429</t>
  </si>
  <si>
    <t>Ngô Văn</t>
  </si>
  <si>
    <t>16/04/1996</t>
  </si>
  <si>
    <t>B14DCCN254</t>
  </si>
  <si>
    <t>Thái</t>
  </si>
  <si>
    <t>25/04/1996</t>
  </si>
  <si>
    <t>B14DCCN369</t>
  </si>
  <si>
    <t>Đặng Như</t>
  </si>
  <si>
    <t>Thanh</t>
  </si>
  <si>
    <t>29/04/1996</t>
  </si>
  <si>
    <t>B14DCCN143</t>
  </si>
  <si>
    <t>Lê Quang</t>
  </si>
  <si>
    <t>B14DCCN118</t>
  </si>
  <si>
    <t>Lê Thị Thu</t>
  </si>
  <si>
    <t>11/05/1996</t>
  </si>
  <si>
    <t>B14DCCN220</t>
  </si>
  <si>
    <t>Phạm Ngọc</t>
  </si>
  <si>
    <t>Thức</t>
  </si>
  <si>
    <t>05/03/1996</t>
  </si>
  <si>
    <t>B14DCCN772</t>
  </si>
  <si>
    <t>22/02/1996</t>
  </si>
  <si>
    <t>B14DCCN327</t>
  </si>
  <si>
    <t>Hoàng Đình</t>
  </si>
  <si>
    <t>Trúc</t>
  </si>
  <si>
    <t>B14DCCN435</t>
  </si>
  <si>
    <t>Quan Tiến</t>
  </si>
  <si>
    <t>04/01/1995</t>
  </si>
  <si>
    <t>B14DCCN235</t>
  </si>
  <si>
    <t>01/04/1996</t>
  </si>
  <si>
    <t>B14DCCN035</t>
  </si>
  <si>
    <t>09/05/1996</t>
  </si>
  <si>
    <t>B14DCCN415</t>
  </si>
  <si>
    <t>B14DCCN728</t>
  </si>
  <si>
    <t>Tuyết</t>
  </si>
  <si>
    <t>16/02/1996</t>
  </si>
  <si>
    <t>B14DCCN029</t>
  </si>
  <si>
    <t>13/05/1996</t>
  </si>
  <si>
    <t>B14DCCN267</t>
  </si>
  <si>
    <t>Vương</t>
  </si>
  <si>
    <t>05/07/1996</t>
  </si>
  <si>
    <t>B14DCCN401</t>
  </si>
  <si>
    <t>Nguyễn Thị Tú</t>
  </si>
  <si>
    <t>Yên</t>
  </si>
  <si>
    <t>28/05/1996</t>
  </si>
  <si>
    <t>Nhóm: D14-075_03</t>
  </si>
  <si>
    <t>B14DCCN783</t>
  </si>
  <si>
    <t>Đậu Xuân</t>
  </si>
  <si>
    <t>25/08/1996</t>
  </si>
  <si>
    <t>B14DCCN655</t>
  </si>
  <si>
    <t>Khổng Tuấn</t>
  </si>
  <si>
    <t>16/09/1996</t>
  </si>
  <si>
    <t>B14DCCN384</t>
  </si>
  <si>
    <t>Nguyễn Huy Quốc</t>
  </si>
  <si>
    <t>23/01/1996</t>
  </si>
  <si>
    <t>B14DCCN577</t>
  </si>
  <si>
    <t>Thongxay</t>
  </si>
  <si>
    <t>Bouthsingkh</t>
  </si>
  <si>
    <t>11/07/1995</t>
  </si>
  <si>
    <t>B14DCCN038</t>
  </si>
  <si>
    <t>Hoàng Quốc</t>
  </si>
  <si>
    <t>10/04/1996</t>
  </si>
  <si>
    <t>B14DCCN077</t>
  </si>
  <si>
    <t>Nghiêm Bá</t>
  </si>
  <si>
    <t>B14DCCN525</t>
  </si>
  <si>
    <t>Đỗ Quang</t>
  </si>
  <si>
    <t>11/11/1996</t>
  </si>
  <si>
    <t>B14DCCN010</t>
  </si>
  <si>
    <t>10/06/1996</t>
  </si>
  <si>
    <t>B14DCCN238</t>
  </si>
  <si>
    <t>Đảng</t>
  </si>
  <si>
    <t>B14DCCN163</t>
  </si>
  <si>
    <t>Trịnh Giang</t>
  </si>
  <si>
    <t>Đông</t>
  </si>
  <si>
    <t>B14DCCN315</t>
  </si>
  <si>
    <t>Ngô Nhật</t>
  </si>
  <si>
    <t>04/09/1996</t>
  </si>
  <si>
    <t>B14DCCN426</t>
  </si>
  <si>
    <t>Đương</t>
  </si>
  <si>
    <t>B14DCCN390</t>
  </si>
  <si>
    <t>Đàm Minh</t>
  </si>
  <si>
    <t>Giang</t>
  </si>
  <si>
    <t>12/04/1996</t>
  </si>
  <si>
    <t>B14DCCN058</t>
  </si>
  <si>
    <t>B14DCCN480</t>
  </si>
  <si>
    <t>Đàm Hải</t>
  </si>
  <si>
    <t>22/05/1996</t>
  </si>
  <si>
    <t>B14DCCN638</t>
  </si>
  <si>
    <t>24/08/1996</t>
  </si>
  <si>
    <t>B14DCCN714</t>
  </si>
  <si>
    <t>23/08/1995</t>
  </si>
  <si>
    <t>B14DCCN380</t>
  </si>
  <si>
    <t>B14DCCN533</t>
  </si>
  <si>
    <t>Nguyễn Thị Nhung</t>
  </si>
  <si>
    <t>22/11/1996</t>
  </si>
  <si>
    <t>B14DCCN455</t>
  </si>
  <si>
    <t>08/09/1995</t>
  </si>
  <si>
    <t>B14DCCN500</t>
  </si>
  <si>
    <t>Trần Mạnh</t>
  </si>
  <si>
    <t>28/02/1996</t>
  </si>
  <si>
    <t>B14DCCN381</t>
  </si>
  <si>
    <t>Phạm Tiến</t>
  </si>
  <si>
    <t>Khanh</t>
  </si>
  <si>
    <t>B14DCCN150</t>
  </si>
  <si>
    <t>19/03/1996</t>
  </si>
  <si>
    <t>B14DCCN554</t>
  </si>
  <si>
    <t>21/08/1995</t>
  </si>
  <si>
    <t>B14DCCN471</t>
  </si>
  <si>
    <t>B14DCCN098</t>
  </si>
  <si>
    <t>Phan Trung</t>
  </si>
  <si>
    <t>B14DCCN684</t>
  </si>
  <si>
    <t>Hoàng Thị</t>
  </si>
  <si>
    <t>Lan</t>
  </si>
  <si>
    <t>02/05/1996</t>
  </si>
  <si>
    <t>B14DCCN877</t>
  </si>
  <si>
    <t>Lê Thị Diệu</t>
  </si>
  <si>
    <t>06/11/1996</t>
  </si>
  <si>
    <t>B14DCCN047</t>
  </si>
  <si>
    <t>Nguyễn Thị Hai</t>
  </si>
  <si>
    <t>22/08/1996</t>
  </si>
  <si>
    <t>B14DCCN506</t>
  </si>
  <si>
    <t>Đặng Đức</t>
  </si>
  <si>
    <t>Luân</t>
  </si>
  <si>
    <t>B14DCCN391</t>
  </si>
  <si>
    <t>Lương</t>
  </si>
  <si>
    <t>18/01/1997</t>
  </si>
  <si>
    <t>B14DCCN338</t>
  </si>
  <si>
    <t>Phạm Quốc</t>
  </si>
  <si>
    <t>Mỹ</t>
  </si>
  <si>
    <t>B14DCCN287</t>
  </si>
  <si>
    <t>Nguyễn Phương</t>
  </si>
  <si>
    <t>20/09/1996</t>
  </si>
  <si>
    <t>B14DCCN070</t>
  </si>
  <si>
    <t>Quản Thúy</t>
  </si>
  <si>
    <t>13/12/1996</t>
  </si>
  <si>
    <t>B14DCCN318</t>
  </si>
  <si>
    <t>B13DCCN220</t>
  </si>
  <si>
    <t>23/09/1995</t>
  </si>
  <si>
    <t>D13CNPM3</t>
  </si>
  <si>
    <t>B14DCCN691</t>
  </si>
  <si>
    <t>Nguyễn Hồng</t>
  </si>
  <si>
    <t>22/04/1995</t>
  </si>
  <si>
    <t>B14DCCN161</t>
  </si>
  <si>
    <t>02/02/1995</t>
  </si>
  <si>
    <t>B14DCCN794</t>
  </si>
  <si>
    <t>Quyết</t>
  </si>
  <si>
    <t>06/10/1995</t>
  </si>
  <si>
    <t>B14DCCN146</t>
  </si>
  <si>
    <t>Hoàng Thị Như</t>
  </si>
  <si>
    <t>Quỳnh</t>
  </si>
  <si>
    <t>02/01/1996</t>
  </si>
  <si>
    <t>B14DCCN347</t>
  </si>
  <si>
    <t>Đoàn Ngọc</t>
  </si>
  <si>
    <t>27/07/1996</t>
  </si>
  <si>
    <t>B14DCCN475</t>
  </si>
  <si>
    <t>Đỗ Hồng</t>
  </si>
  <si>
    <t>17/01/1996</t>
  </si>
  <si>
    <t>B14DCCN447</t>
  </si>
  <si>
    <t>15/05/1996</t>
  </si>
  <si>
    <t>B14DCCN203</t>
  </si>
  <si>
    <t>15/07/1996</t>
  </si>
  <si>
    <t>B14DCCN544</t>
  </si>
  <si>
    <t>Đặng Quang</t>
  </si>
  <si>
    <t>B14DCCN499</t>
  </si>
  <si>
    <t>Lê Tiến</t>
  </si>
  <si>
    <t>B14DCCN148</t>
  </si>
  <si>
    <t>Phạm Công</t>
  </si>
  <si>
    <t>B14DCCN394</t>
  </si>
  <si>
    <t>Nguyễn Niên</t>
  </si>
  <si>
    <t>B14DCCN801</t>
  </si>
  <si>
    <t>20/10/1995</t>
  </si>
  <si>
    <t>B14DCCN175</t>
  </si>
  <si>
    <t>Thân</t>
  </si>
  <si>
    <t>25/03/1992</t>
  </si>
  <si>
    <t>B14DCCN198</t>
  </si>
  <si>
    <t>Bùi Thiên</t>
  </si>
  <si>
    <t>Thiên</t>
  </si>
  <si>
    <t>B14DCCN710</t>
  </si>
  <si>
    <t>03/10/1995</t>
  </si>
  <si>
    <t>B14DCCN504</t>
  </si>
  <si>
    <t>Thuận</t>
  </si>
  <si>
    <t>12/04/1992</t>
  </si>
  <si>
    <t>B14DCCN365</t>
  </si>
  <si>
    <t>Thủy</t>
  </si>
  <si>
    <t>07/10/1996</t>
  </si>
  <si>
    <t>B14DCCN339</t>
  </si>
  <si>
    <t>Nguyễn Thị Ngọc</t>
  </si>
  <si>
    <t>Thúy</t>
  </si>
  <si>
    <t>26/01/1996</t>
  </si>
  <si>
    <t>B14DCCN090</t>
  </si>
  <si>
    <t>Lê Ngọc</t>
  </si>
  <si>
    <t>Tiệp</t>
  </si>
  <si>
    <t>24/06/1996</t>
  </si>
  <si>
    <t>B14DCCN334</t>
  </si>
  <si>
    <t>Nguyễn Thị Linh</t>
  </si>
  <si>
    <t>09/10/1996</t>
  </si>
  <si>
    <t>B14DCCN099</t>
  </si>
  <si>
    <t>23/11/1996</t>
  </si>
  <si>
    <t>B14DCCN155</t>
  </si>
  <si>
    <t>14/01/1996</t>
  </si>
  <si>
    <t>B14DCCN647</t>
  </si>
  <si>
    <t>Nguyễn Thanh</t>
  </si>
  <si>
    <t>04/01/1996</t>
  </si>
  <si>
    <t>B14DCCN329</t>
  </si>
  <si>
    <t>Hoàng Tuấn</t>
  </si>
  <si>
    <t>B14DCCN179</t>
  </si>
  <si>
    <t>Vỹ</t>
  </si>
  <si>
    <t>Nhóm: D14-076_04</t>
  </si>
  <si>
    <t>B14DCCN041</t>
  </si>
  <si>
    <t>Lê Thanh</t>
  </si>
  <si>
    <t>13/10/1996</t>
  </si>
  <si>
    <t>B14DCCN348</t>
  </si>
  <si>
    <t>Hoàng Thành</t>
  </si>
  <si>
    <t>B14DCCN550</t>
  </si>
  <si>
    <t>Đinh Thị ánh</t>
  </si>
  <si>
    <t>Diệu</t>
  </si>
  <si>
    <t>21/11/1995</t>
  </si>
  <si>
    <t>B14DCCN162</t>
  </si>
  <si>
    <t>B14DCCN514</t>
  </si>
  <si>
    <t>Nguyễn</t>
  </si>
  <si>
    <t>B14DCCN166</t>
  </si>
  <si>
    <t>B14DCCN078</t>
  </si>
  <si>
    <t>B14DCCN519</t>
  </si>
  <si>
    <t>Chử Thị Thúy</t>
  </si>
  <si>
    <t>29/08/1996</t>
  </si>
  <si>
    <t>B14DCCN224</t>
  </si>
  <si>
    <t>B14DCCN108</t>
  </si>
  <si>
    <t>Lê Danh</t>
  </si>
  <si>
    <t>07/11/1996</t>
  </si>
  <si>
    <t>B14DCCN139</t>
  </si>
  <si>
    <t>Hoa</t>
  </si>
  <si>
    <t>B14DCCN494</t>
  </si>
  <si>
    <t>Phan Chính</t>
  </si>
  <si>
    <t>19/08/1996</t>
  </si>
  <si>
    <t>B14DCCN060</t>
  </si>
  <si>
    <t>Tạ Việt</t>
  </si>
  <si>
    <t>26/03/1996</t>
  </si>
  <si>
    <t>B14CCCN042</t>
  </si>
  <si>
    <t>28/09/1996</t>
  </si>
  <si>
    <t>C14HTTT</t>
  </si>
  <si>
    <t>B14DCCN791</t>
  </si>
  <si>
    <t>Phan Lý</t>
  </si>
  <si>
    <t>Huỳnh</t>
  </si>
  <si>
    <t>08/06/1996</t>
  </si>
  <si>
    <t>B14DCCN460</t>
  </si>
  <si>
    <t>16/05/1996</t>
  </si>
  <si>
    <t>B14DCCN181</t>
  </si>
  <si>
    <t>Kết</t>
  </si>
  <si>
    <t>B14DCCN279</t>
  </si>
  <si>
    <t>Khảm</t>
  </si>
  <si>
    <t>12/08/1996</t>
  </si>
  <si>
    <t>B14DCCN573</t>
  </si>
  <si>
    <t>Sengphet</t>
  </si>
  <si>
    <t>Khammavong</t>
  </si>
  <si>
    <t>B14DCCN565</t>
  </si>
  <si>
    <t>Xayphone</t>
  </si>
  <si>
    <t>Khamphengxa</t>
  </si>
  <si>
    <t>27/03/1996</t>
  </si>
  <si>
    <t>B14DCCN101</t>
  </si>
  <si>
    <t>B14DCCN214</t>
  </si>
  <si>
    <t>Kính</t>
  </si>
  <si>
    <t>B14DCCN341</t>
  </si>
  <si>
    <t>Trương Thị</t>
  </si>
  <si>
    <t>B14DCCN425</t>
  </si>
  <si>
    <t>Lệ</t>
  </si>
  <si>
    <t>15/12/1996</t>
  </si>
  <si>
    <t>B14DCCN080</t>
  </si>
  <si>
    <t>Trần Tuấn</t>
  </si>
  <si>
    <t>03/11/1996</t>
  </si>
  <si>
    <t>B14DCCN747</t>
  </si>
  <si>
    <t>13/03/1996</t>
  </si>
  <si>
    <t>B14DCCN051</t>
  </si>
  <si>
    <t>Vũ Thị Thùy</t>
  </si>
  <si>
    <t>27/06/1996</t>
  </si>
  <si>
    <t>B14DCCN337</t>
  </si>
  <si>
    <t>B14DCCN325</t>
  </si>
  <si>
    <t>15/08/1996</t>
  </si>
  <si>
    <t>B13DCCN476</t>
  </si>
  <si>
    <t>12/04/1995</t>
  </si>
  <si>
    <t>B14DCCN240</t>
  </si>
  <si>
    <t>18/11/1996</t>
  </si>
  <si>
    <t>B14DCCN004</t>
  </si>
  <si>
    <t>Trịnh Kim</t>
  </si>
  <si>
    <t>B14DCCN313</t>
  </si>
  <si>
    <t>Đào Tuấn</t>
  </si>
  <si>
    <t>22/12/1996</t>
  </si>
  <si>
    <t>B14DCCN016</t>
  </si>
  <si>
    <t>Mai Thị</t>
  </si>
  <si>
    <t>B14DCCN187</t>
  </si>
  <si>
    <t>10/01/1996</t>
  </si>
  <si>
    <t>B14DCCN355</t>
  </si>
  <si>
    <t>B14DCCN651</t>
  </si>
  <si>
    <t>17/11/1996</t>
  </si>
  <si>
    <t>B14DCCN061</t>
  </si>
  <si>
    <t>B14DCCN445</t>
  </si>
  <si>
    <t>Kiều Việt</t>
  </si>
  <si>
    <t>10/12/1996</t>
  </si>
  <si>
    <t>B14DCCN247</t>
  </si>
  <si>
    <t>Trần Hồng</t>
  </si>
  <si>
    <t>19/01/1996</t>
  </si>
  <si>
    <t>B14DCCN507</t>
  </si>
  <si>
    <t>B14DCCN760</t>
  </si>
  <si>
    <t>Đinh Hồng</t>
  </si>
  <si>
    <t>02/05/1995</t>
  </si>
  <si>
    <t>B112104188</t>
  </si>
  <si>
    <t>Phạm Anh</t>
  </si>
  <si>
    <t>13/04/1993</t>
  </si>
  <si>
    <t>D11CN3</t>
  </si>
  <si>
    <t>B13DCCN165</t>
  </si>
  <si>
    <t>Nguyễn Cảnh</t>
  </si>
  <si>
    <t>Tây</t>
  </si>
  <si>
    <t>04/08/1995</t>
  </si>
  <si>
    <t>D13CNPM2</t>
  </si>
  <si>
    <t>B14DCCN465</t>
  </si>
  <si>
    <t>Lâm Viết</t>
  </si>
  <si>
    <t>16/11/1996</t>
  </si>
  <si>
    <t>B12DCCN511</t>
  </si>
  <si>
    <t>Vũ Duy</t>
  </si>
  <si>
    <t>25/06/1994</t>
  </si>
  <si>
    <t>B14DCCN578</t>
  </si>
  <si>
    <t>Sonesavanh</t>
  </si>
  <si>
    <t>Thidala</t>
  </si>
  <si>
    <t>B14DCCN536</t>
  </si>
  <si>
    <t>Đinh Trọng</t>
  </si>
  <si>
    <t>Thiện</t>
  </si>
  <si>
    <t>10/10/1996</t>
  </si>
  <si>
    <t>B14DCCN433</t>
  </si>
  <si>
    <t>Bùi Gia</t>
  </si>
  <si>
    <t>Thịnh</t>
  </si>
  <si>
    <t>28/12/1996</t>
  </si>
  <si>
    <t>B12DCCN516</t>
  </si>
  <si>
    <t>05/01/1994</t>
  </si>
  <si>
    <t>D12CNPM6</t>
  </si>
  <si>
    <t>B14DCCN022</t>
  </si>
  <si>
    <t>B14DCCN169</t>
  </si>
  <si>
    <t>20/04/1996</t>
  </si>
  <si>
    <t>B14DCCN646</t>
  </si>
  <si>
    <t>Trần Thế</t>
  </si>
  <si>
    <t>30/08/1996</t>
  </si>
  <si>
    <t>B14DCCN208</t>
  </si>
  <si>
    <t>06/02/1996</t>
  </si>
  <si>
    <t>B14DCCN778</t>
  </si>
  <si>
    <t>Bùi Hoàng Thanh</t>
  </si>
  <si>
    <t>B14DCCN075</t>
  </si>
  <si>
    <t>Đào Văn</t>
  </si>
  <si>
    <t>30/06/1996</t>
  </si>
  <si>
    <t>B14DCCN430</t>
  </si>
  <si>
    <t>Đoàn Xuân</t>
  </si>
  <si>
    <t>30/01/1995</t>
  </si>
  <si>
    <t>B14DCCN423</t>
  </si>
  <si>
    <t>Uyên</t>
  </si>
  <si>
    <t>B14DCCN720</t>
  </si>
  <si>
    <t>Trần Quốc</t>
  </si>
  <si>
    <t>Nhóm: D14-077_05</t>
  </si>
  <si>
    <t>Vắng có phép</t>
  </si>
  <si>
    <t>B14DCCN100</t>
  </si>
  <si>
    <t>Trương Đức</t>
  </si>
  <si>
    <t>E14CQCN01-B</t>
  </si>
  <si>
    <t>B14DCDT017</t>
  </si>
  <si>
    <t>Bùi Thế</t>
  </si>
  <si>
    <t>30/01/1996</t>
  </si>
  <si>
    <t>B14DCCN562</t>
  </si>
  <si>
    <t>Hà Vũ Hoàng</t>
  </si>
  <si>
    <t>15/03/1996</t>
  </si>
  <si>
    <t>B14DCVT068</t>
  </si>
  <si>
    <t>Du</t>
  </si>
  <si>
    <t>B14DCVT072</t>
  </si>
  <si>
    <t>08/03/1996</t>
  </si>
  <si>
    <t>B14DCAT126</t>
  </si>
  <si>
    <t>B14DCCN138</t>
  </si>
  <si>
    <t>B14DCCN368</t>
  </si>
  <si>
    <t>B14DCCN020</t>
  </si>
  <si>
    <t>Lương Xuân</t>
  </si>
  <si>
    <t>01/11/1996</t>
  </si>
  <si>
    <t>B13DCDT060</t>
  </si>
  <si>
    <t>12/06/1995</t>
  </si>
  <si>
    <t>B14DCVT112</t>
  </si>
  <si>
    <t>Vũ Minh</t>
  </si>
  <si>
    <t>20/11/1996</t>
  </si>
  <si>
    <t>B14DCCN590</t>
  </si>
  <si>
    <t>Cao Thị</t>
  </si>
  <si>
    <t>B14DCVT119</t>
  </si>
  <si>
    <t>Đặng Quốc</t>
  </si>
  <si>
    <t>B14DCCN167</t>
  </si>
  <si>
    <t>Đỗ Ngọc</t>
  </si>
  <si>
    <t>B14DCCN001</t>
  </si>
  <si>
    <t>07/09/1996</t>
  </si>
  <si>
    <t>B14DCCN331</t>
  </si>
  <si>
    <t>B14DCCN250</t>
  </si>
  <si>
    <t>Đỗ Bảo</t>
  </si>
  <si>
    <t>B14DCCN291</t>
  </si>
  <si>
    <t>Lê Hoài</t>
  </si>
  <si>
    <t>B14DCCN251</t>
  </si>
  <si>
    <t>28/02/1995</t>
  </si>
  <si>
    <t>B14DCVT098</t>
  </si>
  <si>
    <t>B14DCCN040</t>
  </si>
  <si>
    <t>30/09/1996</t>
  </si>
  <si>
    <t>B14DCCN009</t>
  </si>
  <si>
    <t>Cấn Khắc</t>
  </si>
  <si>
    <t>Nguyên</t>
  </si>
  <si>
    <t>09/12/1996</t>
  </si>
  <si>
    <t>B14DCAT188</t>
  </si>
  <si>
    <t>Hà Ngọc</t>
  </si>
  <si>
    <t>06/09/1996</t>
  </si>
  <si>
    <t>B14DCVT279</t>
  </si>
  <si>
    <t>Đàm Bá</t>
  </si>
  <si>
    <t>Quyền</t>
  </si>
  <si>
    <t>B14DCCN142</t>
  </si>
  <si>
    <t>Nguyễn Trường</t>
  </si>
  <si>
    <t>B14DCDT062</t>
  </si>
  <si>
    <t>Vũ Tiến</t>
  </si>
  <si>
    <t>B14DCVT589</t>
  </si>
  <si>
    <t>Phạm Xuân</t>
  </si>
  <si>
    <t>Thu</t>
  </si>
  <si>
    <t>11/10/1996</t>
  </si>
  <si>
    <t>B14DCCN005</t>
  </si>
  <si>
    <t>Tú</t>
  </si>
  <si>
    <t>26/05/1996</t>
  </si>
  <si>
    <t>B14DCAT197</t>
  </si>
  <si>
    <t>Đỗ Phạm</t>
  </si>
  <si>
    <t>Tuyên</t>
  </si>
  <si>
    <t>30/10/1996</t>
  </si>
  <si>
    <t>205-A3</t>
  </si>
  <si>
    <t>Ngày thi: 23/6/2018</t>
  </si>
  <si>
    <t>Nhóm: E14-001_01</t>
  </si>
  <si>
    <t>BẢNG ĐIỂM HỌC PHẦN</t>
  </si>
  <si>
    <t>Vắng</t>
  </si>
  <si>
    <t>Hà Nội, ngày 12 tháng 7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</si>
</sst>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6" x14ac:knownFonts="1">
    <font>
      <sz val="12"/>
      <name val=".VnTime"/>
      <family val="2"/>
    </font>
    <font>
      <sz val="12"/>
      <name val="Times New Roman"/>
      <family val="1"/>
    </font>
    <font>
      <sz val="12"/>
      <color theme="0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u/>
      <sz val="8.25"/>
      <color indexed="12"/>
      <name val=".VnTime"/>
      <family val="2"/>
    </font>
    <font>
      <sz val="10"/>
      <color theme="0"/>
      <name val="Times New Roman"/>
      <family val="1"/>
    </font>
    <font>
      <b/>
      <sz val="12"/>
      <color theme="0"/>
      <name val="Times New Roman"/>
      <family val="1"/>
    </font>
    <font>
      <sz val="11"/>
      <color theme="0"/>
      <name val="Times New Roman"/>
      <family val="1"/>
    </font>
    <font>
      <b/>
      <sz val="10"/>
      <name val="Arial"/>
      <family val="2"/>
    </font>
    <font>
      <sz val="12"/>
      <color rgb="FFFF0000"/>
      <name val="Times New Roman"/>
      <family val="1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8">
    <xf numFmtId="0" fontId="0" fillId="0" borderId="0"/>
    <xf numFmtId="0" fontId="3" fillId="0" borderId="0"/>
    <xf numFmtId="0" fontId="1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3" fillId="0" borderId="0"/>
    <xf numFmtId="0" fontId="24" fillId="0" borderId="0"/>
    <xf numFmtId="0" fontId="24" fillId="0" borderId="0"/>
  </cellStyleXfs>
  <cellXfs count="131">
    <xf numFmtId="0" fontId="0" fillId="0" borderId="0" xfId="0"/>
    <xf numFmtId="0" fontId="1" fillId="0" borderId="0" xfId="0" applyFont="1" applyFill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Fill="1" applyProtection="1">
      <protection locked="0"/>
    </xf>
    <xf numFmtId="0" fontId="8" fillId="0" borderId="0" xfId="0" applyFont="1" applyAlignment="1" applyProtection="1">
      <alignment horizontal="justify"/>
      <protection locked="0"/>
    </xf>
    <xf numFmtId="0" fontId="9" fillId="0" borderId="0" xfId="0" applyFont="1" applyBorder="1" applyAlignment="1" applyProtection="1">
      <alignment horizontal="justify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2" applyFont="1" applyFill="1" applyBorder="1" applyAlignment="1" applyProtection="1">
      <alignment vertical="center" wrapText="1"/>
      <protection locked="0"/>
    </xf>
    <xf numFmtId="0" fontId="6" fillId="0" borderId="0" xfId="1" applyFont="1" applyFill="1" applyAlignment="1" applyProtection="1">
      <alignment horizontal="center" vertical="center"/>
      <protection locked="0"/>
    </xf>
    <xf numFmtId="0" fontId="6" fillId="0" borderId="0" xfId="1" applyFont="1" applyFill="1" applyProtection="1">
      <protection locked="0"/>
    </xf>
    <xf numFmtId="0" fontId="11" fillId="0" borderId="0" xfId="3" applyFont="1" applyFill="1" applyAlignment="1" applyProtection="1">
      <alignment horizontal="center"/>
      <protection locked="0"/>
    </xf>
    <xf numFmtId="0" fontId="16" fillId="0" borderId="0" xfId="2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hidden="1"/>
    </xf>
    <xf numFmtId="0" fontId="13" fillId="0" borderId="0" xfId="2" applyFont="1" applyFill="1" applyBorder="1" applyAlignment="1" applyProtection="1">
      <alignment horizontal="left" vertical="center" wrapText="1"/>
    </xf>
    <xf numFmtId="0" fontId="13" fillId="0" borderId="0" xfId="2" applyFont="1" applyFill="1" applyBorder="1" applyAlignment="1" applyProtection="1">
      <alignment horizontal="center" vertical="center" wrapText="1"/>
      <protection hidden="1"/>
    </xf>
    <xf numFmtId="10" fontId="2" fillId="0" borderId="0" xfId="0" applyNumberFormat="1" applyFont="1" applyFill="1" applyBorder="1" applyAlignment="1" applyProtection="1">
      <alignment horizontal="center" vertical="center"/>
      <protection hidden="1"/>
    </xf>
    <xf numFmtId="10" fontId="16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Fill="1" applyBorder="1" applyAlignment="1" applyProtection="1">
      <alignment horizontal="center" vertical="center"/>
      <protection hidden="1"/>
    </xf>
    <xf numFmtId="10" fontId="1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2" borderId="4" xfId="0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Fill="1" applyBorder="1" applyAlignment="1" applyProtection="1">
      <alignment vertical="center" textRotation="90" wrapText="1"/>
      <protection locked="0"/>
    </xf>
    <xf numFmtId="0" fontId="11" fillId="0" borderId="11" xfId="0" applyFont="1" applyFill="1" applyBorder="1" applyAlignment="1" applyProtection="1">
      <alignment vertical="center" textRotation="90" wrapText="1"/>
      <protection locked="0"/>
    </xf>
    <xf numFmtId="0" fontId="11" fillId="2" borderId="4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wrapText="1"/>
      <protection locked="0"/>
    </xf>
    <xf numFmtId="0" fontId="13" fillId="0" borderId="0" xfId="2" applyFont="1" applyFill="1" applyBorder="1" applyAlignment="1" applyProtection="1">
      <alignment vertical="center" wrapText="1"/>
      <protection locked="0"/>
    </xf>
    <xf numFmtId="0" fontId="4" fillId="0" borderId="12" xfId="1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center"/>
    </xf>
    <xf numFmtId="0" fontId="14" fillId="0" borderId="14" xfId="0" applyFont="1" applyFill="1" applyBorder="1" applyAlignment="1">
      <alignment vertical="center"/>
    </xf>
    <xf numFmtId="14" fontId="4" fillId="0" borderId="12" xfId="0" applyNumberFormat="1" applyFont="1" applyFill="1" applyBorder="1" applyAlignment="1">
      <alignment horizontal="center" vertical="center"/>
    </xf>
    <xf numFmtId="164" fontId="4" fillId="0" borderId="14" xfId="4" quotePrefix="1" applyNumberFormat="1" applyFont="1" applyBorder="1" applyAlignment="1" applyProtection="1">
      <alignment horizontal="center" vertical="center"/>
      <protection locked="0"/>
    </xf>
    <xf numFmtId="0" fontId="4" fillId="0" borderId="14" xfId="4" quotePrefix="1" applyFont="1" applyBorder="1" applyAlignment="1" applyProtection="1">
      <alignment horizontal="center" vertical="center"/>
      <protection locked="0"/>
    </xf>
    <xf numFmtId="165" fontId="4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9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2" xfId="0" applyFont="1" applyFill="1" applyBorder="1" applyAlignment="1" applyProtection="1">
      <alignment horizontal="center"/>
      <protection hidden="1"/>
    </xf>
    <xf numFmtId="0" fontId="4" fillId="0" borderId="15" xfId="0" applyFont="1" applyFill="1" applyBorder="1" applyAlignment="1" applyProtection="1">
      <alignment horizontal="center" vertical="center"/>
      <protection hidden="1"/>
    </xf>
    <xf numFmtId="0" fontId="2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15" xfId="1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0" fontId="14" fillId="0" borderId="17" xfId="0" applyFont="1" applyFill="1" applyBorder="1" applyAlignment="1">
      <alignment vertical="center"/>
    </xf>
    <xf numFmtId="14" fontId="4" fillId="0" borderId="15" xfId="0" applyNumberFormat="1" applyFont="1" applyFill="1" applyBorder="1" applyAlignment="1">
      <alignment horizontal="center" vertical="center"/>
    </xf>
    <xf numFmtId="164" fontId="4" fillId="0" borderId="17" xfId="4" quotePrefix="1" applyNumberFormat="1" applyFont="1" applyBorder="1" applyAlignment="1" applyProtection="1">
      <alignment horizontal="center" vertical="center"/>
      <protection locked="0"/>
    </xf>
    <xf numFmtId="0" fontId="4" fillId="0" borderId="17" xfId="4" quotePrefix="1" applyFont="1" applyBorder="1" applyAlignment="1" applyProtection="1">
      <alignment horizontal="center" vertical="center"/>
      <protection locked="0"/>
    </xf>
    <xf numFmtId="165" fontId="19" fillId="0" borderId="15" xfId="0" applyNumberFormat="1" applyFont="1" applyFill="1" applyBorder="1" applyAlignment="1" applyProtection="1">
      <alignment horizontal="center" vertical="center"/>
      <protection hidden="1"/>
    </xf>
    <xf numFmtId="0" fontId="4" fillId="0" borderId="15" xfId="0" applyFont="1" applyFill="1" applyBorder="1" applyAlignment="1" applyProtection="1">
      <alignment horizontal="center"/>
      <protection hidden="1"/>
    </xf>
    <xf numFmtId="165" fontId="4" fillId="0" borderId="15" xfId="0" quotePrefix="1" applyNumberFormat="1" applyFont="1" applyFill="1" applyBorder="1" applyAlignment="1" applyProtection="1">
      <alignment horizontal="center"/>
      <protection hidden="1"/>
    </xf>
    <xf numFmtId="0" fontId="4" fillId="0" borderId="17" xfId="4" applyFont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10" fontId="2" fillId="0" borderId="0" xfId="0" applyNumberFormat="1" applyFont="1" applyFill="1" applyBorder="1" applyAlignment="1" applyProtection="1">
      <alignment horizontal="center" vertical="center"/>
      <protection locked="0"/>
    </xf>
    <xf numFmtId="10" fontId="16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1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Protection="1">
      <protection locked="0"/>
    </xf>
    <xf numFmtId="0" fontId="6" fillId="0" borderId="0" xfId="1" applyFont="1" applyFill="1" applyBorder="1" applyAlignment="1" applyProtection="1">
      <alignment horizontal="center"/>
      <protection locked="0"/>
    </xf>
    <xf numFmtId="0" fontId="6" fillId="0" borderId="0" xfId="5" applyFont="1" applyFill="1" applyBorder="1" applyAlignment="1" applyProtection="1">
      <alignment horizontal="left" vertical="center"/>
      <protection locked="0"/>
    </xf>
    <xf numFmtId="0" fontId="6" fillId="0" borderId="0" xfId="5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wrapText="1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0" fontId="22" fillId="0" borderId="0" xfId="5" quotePrefix="1" applyFont="1" applyFill="1" applyBorder="1" applyAlignment="1" applyProtection="1">
      <alignment vertical="center"/>
      <protection locked="0"/>
    </xf>
    <xf numFmtId="0" fontId="22" fillId="0" borderId="0" xfId="5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5" quotePrefix="1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locked="0"/>
    </xf>
    <xf numFmtId="165" fontId="4" fillId="0" borderId="15" xfId="0" quotePrefix="1" applyNumberFormat="1" applyFont="1" applyFill="1" applyBorder="1" applyAlignment="1" applyProtection="1">
      <alignment horizontal="center" vertical="center"/>
      <protection locked="0"/>
    </xf>
    <xf numFmtId="164" fontId="4" fillId="0" borderId="12" xfId="4" quotePrefix="1" applyNumberFormat="1" applyFont="1" applyBorder="1" applyAlignment="1" applyProtection="1">
      <alignment horizontal="center" vertical="center"/>
      <protection locked="0"/>
    </xf>
    <xf numFmtId="164" fontId="4" fillId="0" borderId="15" xfId="4" quotePrefix="1" applyNumberFormat="1" applyFont="1" applyBorder="1" applyAlignment="1" applyProtection="1">
      <alignment horizontal="center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hidden="1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Fill="1" applyBorder="1" applyAlignment="1" applyProtection="1">
      <alignment horizontal="center" vertical="center" wrapText="1"/>
      <protection locked="0"/>
    </xf>
    <xf numFmtId="0" fontId="14" fillId="0" borderId="9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4" fillId="0" borderId="0" xfId="5" quotePrefix="1" applyFont="1" applyFill="1" applyBorder="1" applyAlignment="1" applyProtection="1">
      <alignment horizontal="right" vertical="center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 textRotation="90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14" fillId="0" borderId="0" xfId="1" applyFont="1" applyFill="1" applyBorder="1" applyAlignment="1" applyProtection="1">
      <alignment horizontal="left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horizontal="righ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25" fillId="0" borderId="0" xfId="1" applyFont="1" applyFill="1" applyAlignment="1" applyProtection="1">
      <alignment horizontal="center"/>
      <protection locked="0"/>
    </xf>
    <xf numFmtId="0" fontId="7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1" fillId="0" borderId="0" xfId="1" applyFont="1" applyFill="1" applyAlignment="1" applyProtection="1">
      <alignment horizontal="right" vertical="center"/>
      <protection locked="0"/>
    </xf>
    <xf numFmtId="0" fontId="5" fillId="0" borderId="0" xfId="1" applyFont="1" applyFill="1" applyAlignment="1" applyProtection="1">
      <alignment horizontal="lef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</cellXfs>
  <cellStyles count="8">
    <cellStyle name="Hyperlink" xfId="3" builtinId="8"/>
    <cellStyle name="Normal" xfId="0" builtinId="0"/>
    <cellStyle name="Normal 4" xfId="6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7"/>
  </cellStyles>
  <dxfs count="36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topLeftCell="B1" workbookViewId="0">
      <pane ySplit="2" topLeftCell="A37" activePane="bottomLeft" state="frozen"/>
      <selection activeCell="U5" activeCellId="4" sqref="F1:F1048576 K1:O1048576 R1:R1048576 S1:S1048576 U1:U1048576"/>
      <selection pane="bottomLeft" activeCell="B46" sqref="A46:XFD77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6.5" style="1" customWidth="1"/>
    <col min="5" max="5" width="11" style="1" customWidth="1"/>
    <col min="6" max="6" width="9.375" style="1" hidden="1" customWidth="1"/>
    <col min="7" max="7" width="11.12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.25" style="1" customWidth="1"/>
    <col min="21" max="21" width="9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24" t="s">
        <v>0</v>
      </c>
      <c r="C1" s="124"/>
      <c r="D1" s="124"/>
      <c r="E1" s="124"/>
      <c r="F1" s="124"/>
      <c r="G1" s="124"/>
      <c r="H1" s="125" t="s">
        <v>1049</v>
      </c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94"/>
      <c r="W1" s="4"/>
    </row>
    <row r="2" spans="2:40" ht="25.5" customHeight="1" x14ac:dyDescent="0.25">
      <c r="B2" s="126" t="s">
        <v>1</v>
      </c>
      <c r="C2" s="126"/>
      <c r="D2" s="126"/>
      <c r="E2" s="126"/>
      <c r="F2" s="126"/>
      <c r="G2" s="126"/>
      <c r="H2" s="127" t="s">
        <v>46</v>
      </c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02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28" t="s">
        <v>2</v>
      </c>
      <c r="C3" s="128"/>
      <c r="D3" s="129" t="s">
        <v>48</v>
      </c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30" t="s">
        <v>1048</v>
      </c>
      <c r="Q3" s="130"/>
      <c r="R3" s="130"/>
      <c r="S3" s="130"/>
      <c r="T3" s="130"/>
      <c r="U3" s="130"/>
      <c r="V3" s="103"/>
      <c r="Y3" s="119" t="s">
        <v>3</v>
      </c>
      <c r="Z3" s="119" t="s">
        <v>4</v>
      </c>
      <c r="AA3" s="119" t="s">
        <v>5</v>
      </c>
      <c r="AB3" s="119" t="s">
        <v>6</v>
      </c>
      <c r="AC3" s="119"/>
      <c r="AD3" s="119"/>
      <c r="AE3" s="119"/>
      <c r="AF3" s="119" t="s">
        <v>7</v>
      </c>
      <c r="AG3" s="119"/>
      <c r="AH3" s="119" t="s">
        <v>8</v>
      </c>
      <c r="AI3" s="119"/>
      <c r="AJ3" s="119" t="s">
        <v>9</v>
      </c>
      <c r="AK3" s="119"/>
      <c r="AL3" s="119" t="s">
        <v>10</v>
      </c>
      <c r="AM3" s="119"/>
      <c r="AN3" s="9"/>
    </row>
    <row r="4" spans="2:40" ht="17.25" customHeight="1" x14ac:dyDescent="0.25">
      <c r="B4" s="120" t="s">
        <v>11</v>
      </c>
      <c r="C4" s="120"/>
      <c r="D4" s="10">
        <v>1</v>
      </c>
      <c r="G4" s="121" t="s">
        <v>1047</v>
      </c>
      <c r="H4" s="121"/>
      <c r="I4" s="121"/>
      <c r="J4" s="121"/>
      <c r="K4" s="121"/>
      <c r="L4" s="121"/>
      <c r="M4" s="121"/>
      <c r="N4" s="121"/>
      <c r="O4" s="121"/>
      <c r="P4" s="121" t="s">
        <v>281</v>
      </c>
      <c r="Q4" s="121"/>
      <c r="R4" s="121"/>
      <c r="S4" s="121"/>
      <c r="T4" s="121"/>
      <c r="U4" s="121"/>
      <c r="V4" s="101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9"/>
    </row>
    <row r="6" spans="2:40" ht="39" customHeight="1" x14ac:dyDescent="0.25">
      <c r="B6" s="108" t="s">
        <v>12</v>
      </c>
      <c r="C6" s="122" t="s">
        <v>13</v>
      </c>
      <c r="D6" s="104" t="s">
        <v>14</v>
      </c>
      <c r="E6" s="105"/>
      <c r="F6" s="108" t="s">
        <v>15</v>
      </c>
      <c r="G6" s="108" t="s">
        <v>4</v>
      </c>
      <c r="H6" s="114" t="s">
        <v>16</v>
      </c>
      <c r="I6" s="114" t="s">
        <v>17</v>
      </c>
      <c r="J6" s="114" t="s">
        <v>18</v>
      </c>
      <c r="K6" s="114" t="s">
        <v>19</v>
      </c>
      <c r="L6" s="112" t="s">
        <v>20</v>
      </c>
      <c r="M6" s="115" t="s">
        <v>21</v>
      </c>
      <c r="N6" s="116"/>
      <c r="O6" s="112" t="s">
        <v>22</v>
      </c>
      <c r="P6" s="112" t="s">
        <v>23</v>
      </c>
      <c r="Q6" s="108" t="s">
        <v>24</v>
      </c>
      <c r="R6" s="112" t="s">
        <v>25</v>
      </c>
      <c r="S6" s="108" t="s">
        <v>26</v>
      </c>
      <c r="T6" s="108" t="s">
        <v>27</v>
      </c>
      <c r="U6" s="108" t="s">
        <v>47</v>
      </c>
      <c r="V6" s="88"/>
      <c r="Y6" s="119"/>
      <c r="Z6" s="119"/>
      <c r="AA6" s="11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09"/>
      <c r="C7" s="123"/>
      <c r="D7" s="106"/>
      <c r="E7" s="107"/>
      <c r="F7" s="109"/>
      <c r="G7" s="109"/>
      <c r="H7" s="114"/>
      <c r="I7" s="114"/>
      <c r="J7" s="114"/>
      <c r="K7" s="114"/>
      <c r="L7" s="112"/>
      <c r="M7" s="99" t="s">
        <v>33</v>
      </c>
      <c r="N7" s="99" t="s">
        <v>34</v>
      </c>
      <c r="O7" s="112"/>
      <c r="P7" s="112"/>
      <c r="Q7" s="113"/>
      <c r="R7" s="112"/>
      <c r="S7" s="109"/>
      <c r="T7" s="113"/>
      <c r="U7" s="113"/>
      <c r="V7" s="88"/>
      <c r="X7" s="17"/>
      <c r="Y7" s="18" t="str">
        <f>+D3</f>
        <v>Chuyên đề công nghệ phần mềm</v>
      </c>
      <c r="Z7" s="19" t="str">
        <f>+P3</f>
        <v>Nhóm: E14-001_01</v>
      </c>
      <c r="AA7" s="20">
        <f>+$AJ$7+$AL$7+$AH$7</f>
        <v>29</v>
      </c>
      <c r="AB7" s="7">
        <f>COUNTIF($S$8:$S$54,"Khiển trách")</f>
        <v>0</v>
      </c>
      <c r="AC7" s="7">
        <f>COUNTIF($S$8:$S$54,"Cảnh cáo")</f>
        <v>0</v>
      </c>
      <c r="AD7" s="7">
        <f>COUNTIF($S$8:$S$54,"Đình chỉ thi")</f>
        <v>0</v>
      </c>
      <c r="AE7" s="21">
        <f>+($AB$7+$AC$7+$AD$7)/$AA$7*100%</f>
        <v>0</v>
      </c>
      <c r="AF7" s="7">
        <f>SUM(COUNTIF($S$8:$S$52,"Vắng"),COUNTIF($S$8:$S$52,"Vắng có phép"))</f>
        <v>0</v>
      </c>
      <c r="AG7" s="22">
        <f>+$AF$7/$AA$7</f>
        <v>0</v>
      </c>
      <c r="AH7" s="23">
        <f>COUNTIF($X$8:$X$52,"Thi lại")</f>
        <v>0</v>
      </c>
      <c r="AI7" s="22">
        <f>+$AH$7/$AA$7</f>
        <v>0</v>
      </c>
      <c r="AJ7" s="23">
        <f>COUNTIF($X$8:$X$53,"Học lại")</f>
        <v>2</v>
      </c>
      <c r="AK7" s="22">
        <f>+$AJ$7/$AA$7</f>
        <v>6.8965517241379309E-2</v>
      </c>
      <c r="AL7" s="7">
        <f>COUNTIF($X$9:$X$53,"Đạt")</f>
        <v>27</v>
      </c>
      <c r="AM7" s="21">
        <f>+$AL$7/$AA$7</f>
        <v>0.93103448275862066</v>
      </c>
      <c r="AN7" s="24"/>
    </row>
    <row r="8" spans="2:40" ht="14.25" customHeight="1" x14ac:dyDescent="0.25">
      <c r="B8" s="115" t="s">
        <v>35</v>
      </c>
      <c r="C8" s="117"/>
      <c r="D8" s="117"/>
      <c r="E8" s="117"/>
      <c r="F8" s="117"/>
      <c r="G8" s="116"/>
      <c r="H8" s="25"/>
      <c r="I8" s="25"/>
      <c r="J8" s="83"/>
      <c r="K8" s="25"/>
      <c r="L8" s="26"/>
      <c r="M8" s="27"/>
      <c r="N8" s="27"/>
      <c r="O8" s="27"/>
      <c r="P8" s="28">
        <f>100-(H8+I8+J8+K8)</f>
        <v>100</v>
      </c>
      <c r="Q8" s="109"/>
      <c r="R8" s="29"/>
      <c r="S8" s="29"/>
      <c r="T8" s="109"/>
      <c r="U8" s="109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979</v>
      </c>
      <c r="D9" s="33" t="s">
        <v>980</v>
      </c>
      <c r="E9" s="34" t="s">
        <v>56</v>
      </c>
      <c r="F9" s="35" t="s">
        <v>819</v>
      </c>
      <c r="G9" s="32" t="s">
        <v>981</v>
      </c>
      <c r="H9" s="81" t="s">
        <v>36</v>
      </c>
      <c r="I9" s="36" t="s">
        <v>36</v>
      </c>
      <c r="J9" s="36" t="s">
        <v>36</v>
      </c>
      <c r="K9" s="36" t="s">
        <v>36</v>
      </c>
      <c r="L9" s="37"/>
      <c r="M9" s="37"/>
      <c r="N9" s="37"/>
      <c r="O9" s="37"/>
      <c r="P9" s="38">
        <v>7</v>
      </c>
      <c r="Q9" s="39">
        <f t="shared" ref="Q9:Q37" si="0">ROUND(SUMPRODUCT(H9:P9,$H$8:$P$8)/100,1)</f>
        <v>7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B</v>
      </c>
      <c r="S9" s="40" t="str">
        <f t="shared" ref="S9:S37" si="1">IF($Q9&lt;4,"Kém",IF(AND($Q9&gt;=4,$Q9&lt;=5.4),"Trung bình yếu",IF(AND($Q9&gt;=5.5,$Q9&lt;=6.9),"Trung bình",IF(AND($Q9&gt;=7,$Q9&lt;=8.4),"Khá",IF(AND($Q9&gt;=8.5,$Q9&lt;=10),"Giỏi","")))))</f>
        <v>Khá</v>
      </c>
      <c r="T9" s="41" t="str">
        <f>+IF(OR($H9=0,$I9=0,$J9=0,$K9=0),"Không đủ ĐKDT",IF(AND(P9=0,Q9&gt;=4),"Không đạt",""))</f>
        <v/>
      </c>
      <c r="U9" s="90" t="s">
        <v>1046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982</v>
      </c>
      <c r="D10" s="46" t="s">
        <v>983</v>
      </c>
      <c r="E10" s="47" t="s">
        <v>56</v>
      </c>
      <c r="F10" s="48" t="s">
        <v>984</v>
      </c>
      <c r="G10" s="45" t="s">
        <v>981</v>
      </c>
      <c r="H10" s="82" t="s">
        <v>36</v>
      </c>
      <c r="I10" s="49" t="s">
        <v>36</v>
      </c>
      <c r="J10" s="49" t="s">
        <v>36</v>
      </c>
      <c r="K10" s="49" t="s">
        <v>36</v>
      </c>
      <c r="L10" s="50"/>
      <c r="M10" s="50"/>
      <c r="N10" s="50"/>
      <c r="O10" s="50"/>
      <c r="P10" s="80">
        <v>7</v>
      </c>
      <c r="Q10" s="51">
        <f t="shared" si="0"/>
        <v>7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1046</v>
      </c>
      <c r="V10" s="71"/>
      <c r="W10" s="4"/>
      <c r="X10" s="43" t="str">
        <f t="shared" ref="X10:X37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985</v>
      </c>
      <c r="D11" s="46" t="s">
        <v>986</v>
      </c>
      <c r="E11" s="47" t="s">
        <v>56</v>
      </c>
      <c r="F11" s="48" t="s">
        <v>987</v>
      </c>
      <c r="G11" s="45" t="s">
        <v>981</v>
      </c>
      <c r="H11" s="82" t="s">
        <v>36</v>
      </c>
      <c r="I11" s="49" t="s">
        <v>36</v>
      </c>
      <c r="J11" s="49" t="s">
        <v>36</v>
      </c>
      <c r="K11" s="49" t="s">
        <v>36</v>
      </c>
      <c r="L11" s="54"/>
      <c r="M11" s="54"/>
      <c r="N11" s="54"/>
      <c r="O11" s="54"/>
      <c r="P11" s="80">
        <v>7</v>
      </c>
      <c r="Q11" s="51">
        <f t="shared" si="0"/>
        <v>7</v>
      </c>
      <c r="R11" s="52" t="str">
        <f t="shared" ref="R11:R37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B</v>
      </c>
      <c r="S11" s="53" t="str">
        <f t="shared" si="1"/>
        <v>Khá</v>
      </c>
      <c r="T11" s="41" t="str">
        <f t="shared" ref="T11:T37" si="4">+IF(OR($H11=0,$I11=0,$J11=0,$K11=0),"Không đủ ĐKDT",IF(AND(P11=0,Q11&gt;=4),"Không đạt",""))</f>
        <v/>
      </c>
      <c r="U11" s="41" t="s">
        <v>1046</v>
      </c>
      <c r="V11" s="71"/>
      <c r="W11" s="4"/>
      <c r="X11" s="43" t="str">
        <f t="shared" si="2"/>
        <v>Đạt</v>
      </c>
      <c r="Y11" s="43"/>
      <c r="Z11" s="55"/>
      <c r="AA11" s="55"/>
      <c r="AB11" s="100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988</v>
      </c>
      <c r="D12" s="46" t="s">
        <v>122</v>
      </c>
      <c r="E12" s="47" t="s">
        <v>989</v>
      </c>
      <c r="F12" s="48" t="s">
        <v>900</v>
      </c>
      <c r="G12" s="45" t="s">
        <v>981</v>
      </c>
      <c r="H12" s="82" t="s">
        <v>36</v>
      </c>
      <c r="I12" s="49" t="s">
        <v>36</v>
      </c>
      <c r="J12" s="49" t="s">
        <v>36</v>
      </c>
      <c r="K12" s="49" t="s">
        <v>36</v>
      </c>
      <c r="L12" s="54"/>
      <c r="M12" s="54"/>
      <c r="N12" s="54"/>
      <c r="O12" s="54"/>
      <c r="P12" s="80">
        <v>7</v>
      </c>
      <c r="Q12" s="51">
        <f t="shared" si="0"/>
        <v>7</v>
      </c>
      <c r="R12" s="52" t="str">
        <f t="shared" si="3"/>
        <v>B</v>
      </c>
      <c r="S12" s="53" t="str">
        <f t="shared" si="1"/>
        <v>Khá</v>
      </c>
      <c r="T12" s="41" t="str">
        <f t="shared" si="4"/>
        <v/>
      </c>
      <c r="U12" s="41" t="s">
        <v>1046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990</v>
      </c>
      <c r="D13" s="46" t="s">
        <v>138</v>
      </c>
      <c r="E13" s="47" t="s">
        <v>65</v>
      </c>
      <c r="F13" s="48" t="s">
        <v>991</v>
      </c>
      <c r="G13" s="45" t="s">
        <v>981</v>
      </c>
      <c r="H13" s="82" t="s">
        <v>36</v>
      </c>
      <c r="I13" s="49" t="s">
        <v>36</v>
      </c>
      <c r="J13" s="49" t="s">
        <v>36</v>
      </c>
      <c r="K13" s="49" t="s">
        <v>36</v>
      </c>
      <c r="L13" s="54"/>
      <c r="M13" s="54"/>
      <c r="N13" s="54"/>
      <c r="O13" s="54"/>
      <c r="P13" s="80">
        <v>7</v>
      </c>
      <c r="Q13" s="51">
        <f t="shared" si="0"/>
        <v>7</v>
      </c>
      <c r="R13" s="52" t="str">
        <f t="shared" si="3"/>
        <v>B</v>
      </c>
      <c r="S13" s="53" t="str">
        <f t="shared" si="1"/>
        <v>Khá</v>
      </c>
      <c r="T13" s="41" t="str">
        <f t="shared" si="4"/>
        <v/>
      </c>
      <c r="U13" s="41" t="s">
        <v>1046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992</v>
      </c>
      <c r="D14" s="46" t="s">
        <v>331</v>
      </c>
      <c r="E14" s="47" t="s">
        <v>79</v>
      </c>
      <c r="F14" s="48" t="s">
        <v>488</v>
      </c>
      <c r="G14" s="45" t="s">
        <v>981</v>
      </c>
      <c r="H14" s="82" t="s">
        <v>36</v>
      </c>
      <c r="I14" s="49" t="s">
        <v>36</v>
      </c>
      <c r="J14" s="49" t="s">
        <v>36</v>
      </c>
      <c r="K14" s="49" t="s">
        <v>36</v>
      </c>
      <c r="L14" s="54"/>
      <c r="M14" s="54"/>
      <c r="N14" s="54"/>
      <c r="O14" s="54"/>
      <c r="P14" s="80">
        <v>7</v>
      </c>
      <c r="Q14" s="51">
        <f t="shared" si="0"/>
        <v>7</v>
      </c>
      <c r="R14" s="52" t="str">
        <f t="shared" si="3"/>
        <v>B</v>
      </c>
      <c r="S14" s="53" t="str">
        <f t="shared" si="1"/>
        <v>Khá</v>
      </c>
      <c r="T14" s="41" t="str">
        <f t="shared" si="4"/>
        <v/>
      </c>
      <c r="U14" s="41" t="s">
        <v>1046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993</v>
      </c>
      <c r="D15" s="46" t="s">
        <v>232</v>
      </c>
      <c r="E15" s="47" t="s">
        <v>91</v>
      </c>
      <c r="F15" s="48" t="s">
        <v>267</v>
      </c>
      <c r="G15" s="45" t="s">
        <v>981</v>
      </c>
      <c r="H15" s="82" t="s">
        <v>36</v>
      </c>
      <c r="I15" s="49" t="s">
        <v>36</v>
      </c>
      <c r="J15" s="49" t="s">
        <v>36</v>
      </c>
      <c r="K15" s="49" t="s">
        <v>36</v>
      </c>
      <c r="L15" s="54"/>
      <c r="M15" s="54"/>
      <c r="N15" s="54"/>
      <c r="O15" s="54"/>
      <c r="P15" s="80">
        <v>7</v>
      </c>
      <c r="Q15" s="51">
        <f t="shared" si="0"/>
        <v>7</v>
      </c>
      <c r="R15" s="52" t="str">
        <f t="shared" si="3"/>
        <v>B</v>
      </c>
      <c r="S15" s="53" t="str">
        <f t="shared" si="1"/>
        <v>Khá</v>
      </c>
      <c r="T15" s="41" t="str">
        <f t="shared" si="4"/>
        <v/>
      </c>
      <c r="U15" s="41" t="s">
        <v>1046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994</v>
      </c>
      <c r="D16" s="46" t="s">
        <v>102</v>
      </c>
      <c r="E16" s="47" t="s">
        <v>99</v>
      </c>
      <c r="F16" s="48" t="s">
        <v>441</v>
      </c>
      <c r="G16" s="45" t="s">
        <v>981</v>
      </c>
      <c r="H16" s="82" t="s">
        <v>36</v>
      </c>
      <c r="I16" s="49" t="s">
        <v>36</v>
      </c>
      <c r="J16" s="49" t="s">
        <v>36</v>
      </c>
      <c r="K16" s="49" t="s">
        <v>36</v>
      </c>
      <c r="L16" s="54"/>
      <c r="M16" s="54"/>
      <c r="N16" s="54"/>
      <c r="O16" s="54"/>
      <c r="P16" s="80">
        <v>7</v>
      </c>
      <c r="Q16" s="51">
        <f t="shared" si="0"/>
        <v>7</v>
      </c>
      <c r="R16" s="52" t="str">
        <f t="shared" si="3"/>
        <v>B</v>
      </c>
      <c r="S16" s="53" t="str">
        <f t="shared" si="1"/>
        <v>Khá</v>
      </c>
      <c r="T16" s="41" t="str">
        <f t="shared" si="4"/>
        <v/>
      </c>
      <c r="U16" s="41" t="s">
        <v>1046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995</v>
      </c>
      <c r="D17" s="46" t="s">
        <v>996</v>
      </c>
      <c r="E17" s="47" t="s">
        <v>110</v>
      </c>
      <c r="F17" s="48" t="s">
        <v>997</v>
      </c>
      <c r="G17" s="45" t="s">
        <v>981</v>
      </c>
      <c r="H17" s="82" t="s">
        <v>36</v>
      </c>
      <c r="I17" s="49" t="s">
        <v>36</v>
      </c>
      <c r="J17" s="49" t="s">
        <v>36</v>
      </c>
      <c r="K17" s="49" t="s">
        <v>36</v>
      </c>
      <c r="L17" s="54"/>
      <c r="M17" s="54"/>
      <c r="N17" s="54"/>
      <c r="O17" s="54"/>
      <c r="P17" s="80">
        <v>7</v>
      </c>
      <c r="Q17" s="51">
        <f t="shared" si="0"/>
        <v>7</v>
      </c>
      <c r="R17" s="52" t="str">
        <f t="shared" si="3"/>
        <v>B</v>
      </c>
      <c r="S17" s="53" t="str">
        <f t="shared" si="1"/>
        <v>Khá</v>
      </c>
      <c r="T17" s="41" t="str">
        <f t="shared" si="4"/>
        <v/>
      </c>
      <c r="U17" s="41" t="s">
        <v>1046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998</v>
      </c>
      <c r="D18" s="46" t="s">
        <v>490</v>
      </c>
      <c r="E18" s="47" t="s">
        <v>110</v>
      </c>
      <c r="F18" s="48" t="s">
        <v>999</v>
      </c>
      <c r="G18" s="45" t="s">
        <v>981</v>
      </c>
      <c r="H18" s="82" t="s">
        <v>36</v>
      </c>
      <c r="I18" s="49" t="s">
        <v>36</v>
      </c>
      <c r="J18" s="49" t="s">
        <v>36</v>
      </c>
      <c r="K18" s="49" t="s">
        <v>36</v>
      </c>
      <c r="L18" s="54"/>
      <c r="M18" s="54"/>
      <c r="N18" s="54"/>
      <c r="O18" s="54"/>
      <c r="P18" s="80">
        <v>7</v>
      </c>
      <c r="Q18" s="51">
        <f t="shared" si="0"/>
        <v>7</v>
      </c>
      <c r="R18" s="52" t="str">
        <f t="shared" si="3"/>
        <v>B</v>
      </c>
      <c r="S18" s="53" t="str">
        <f t="shared" si="1"/>
        <v>Khá</v>
      </c>
      <c r="T18" s="41" t="str">
        <f t="shared" si="4"/>
        <v/>
      </c>
      <c r="U18" s="41" t="s">
        <v>1046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1000</v>
      </c>
      <c r="D19" s="46" t="s">
        <v>1001</v>
      </c>
      <c r="E19" s="47" t="s">
        <v>110</v>
      </c>
      <c r="F19" s="48" t="s">
        <v>1002</v>
      </c>
      <c r="G19" s="45" t="s">
        <v>981</v>
      </c>
      <c r="H19" s="82" t="s">
        <v>36</v>
      </c>
      <c r="I19" s="49" t="s">
        <v>36</v>
      </c>
      <c r="J19" s="49" t="s">
        <v>36</v>
      </c>
      <c r="K19" s="49" t="s">
        <v>36</v>
      </c>
      <c r="L19" s="54"/>
      <c r="M19" s="54"/>
      <c r="N19" s="54"/>
      <c r="O19" s="54"/>
      <c r="P19" s="80">
        <v>7</v>
      </c>
      <c r="Q19" s="51">
        <f t="shared" si="0"/>
        <v>7</v>
      </c>
      <c r="R19" s="52" t="str">
        <f t="shared" si="3"/>
        <v>B</v>
      </c>
      <c r="S19" s="53" t="str">
        <f t="shared" si="1"/>
        <v>Khá</v>
      </c>
      <c r="T19" s="41" t="str">
        <f t="shared" si="4"/>
        <v/>
      </c>
      <c r="U19" s="41" t="s">
        <v>1046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1003</v>
      </c>
      <c r="D20" s="46" t="s">
        <v>1004</v>
      </c>
      <c r="E20" s="47" t="s">
        <v>117</v>
      </c>
      <c r="F20" s="48" t="s">
        <v>211</v>
      </c>
      <c r="G20" s="45" t="s">
        <v>981</v>
      </c>
      <c r="H20" s="82" t="s">
        <v>36</v>
      </c>
      <c r="I20" s="49" t="s">
        <v>36</v>
      </c>
      <c r="J20" s="49" t="s">
        <v>36</v>
      </c>
      <c r="K20" s="49" t="s">
        <v>36</v>
      </c>
      <c r="L20" s="54"/>
      <c r="M20" s="54"/>
      <c r="N20" s="54"/>
      <c r="O20" s="54"/>
      <c r="P20" s="80">
        <v>7</v>
      </c>
      <c r="Q20" s="51">
        <f t="shared" si="0"/>
        <v>7</v>
      </c>
      <c r="R20" s="52" t="str">
        <f t="shared" si="3"/>
        <v>B</v>
      </c>
      <c r="S20" s="53" t="str">
        <f t="shared" si="1"/>
        <v>Khá</v>
      </c>
      <c r="T20" s="41" t="str">
        <f t="shared" si="4"/>
        <v/>
      </c>
      <c r="U20" s="41" t="s">
        <v>1046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1005</v>
      </c>
      <c r="D21" s="46" t="s">
        <v>1006</v>
      </c>
      <c r="E21" s="47" t="s">
        <v>131</v>
      </c>
      <c r="F21" s="48" t="s">
        <v>659</v>
      </c>
      <c r="G21" s="45" t="s">
        <v>981</v>
      </c>
      <c r="H21" s="82" t="s">
        <v>36</v>
      </c>
      <c r="I21" s="49" t="s">
        <v>36</v>
      </c>
      <c r="J21" s="49" t="s">
        <v>36</v>
      </c>
      <c r="K21" s="49" t="s">
        <v>36</v>
      </c>
      <c r="L21" s="54"/>
      <c r="M21" s="54"/>
      <c r="N21" s="54"/>
      <c r="O21" s="54"/>
      <c r="P21" s="80">
        <v>7</v>
      </c>
      <c r="Q21" s="51">
        <f t="shared" si="0"/>
        <v>7</v>
      </c>
      <c r="R21" s="52" t="str">
        <f t="shared" si="3"/>
        <v>B</v>
      </c>
      <c r="S21" s="53" t="str">
        <f t="shared" si="1"/>
        <v>Khá</v>
      </c>
      <c r="T21" s="41" t="str">
        <f t="shared" si="4"/>
        <v/>
      </c>
      <c r="U21" s="41" t="s">
        <v>1046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1007</v>
      </c>
      <c r="D22" s="46" t="s">
        <v>1008</v>
      </c>
      <c r="E22" s="47" t="s">
        <v>156</v>
      </c>
      <c r="F22" s="48" t="s">
        <v>456</v>
      </c>
      <c r="G22" s="45" t="s">
        <v>981</v>
      </c>
      <c r="H22" s="82" t="s">
        <v>36</v>
      </c>
      <c r="I22" s="49" t="s">
        <v>36</v>
      </c>
      <c r="J22" s="49" t="s">
        <v>36</v>
      </c>
      <c r="K22" s="49" t="s">
        <v>36</v>
      </c>
      <c r="L22" s="54"/>
      <c r="M22" s="54"/>
      <c r="N22" s="54"/>
      <c r="O22" s="54"/>
      <c r="P22" s="80">
        <v>8</v>
      </c>
      <c r="Q22" s="51">
        <f t="shared" si="0"/>
        <v>8</v>
      </c>
      <c r="R22" s="52" t="str">
        <f t="shared" si="3"/>
        <v>B+</v>
      </c>
      <c r="S22" s="53" t="str">
        <f t="shared" si="1"/>
        <v>Khá</v>
      </c>
      <c r="T22" s="41" t="str">
        <f t="shared" si="4"/>
        <v/>
      </c>
      <c r="U22" s="41" t="s">
        <v>1046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1009</v>
      </c>
      <c r="D23" s="46" t="s">
        <v>520</v>
      </c>
      <c r="E23" s="47" t="s">
        <v>156</v>
      </c>
      <c r="F23" s="48" t="s">
        <v>1010</v>
      </c>
      <c r="G23" s="45" t="s">
        <v>981</v>
      </c>
      <c r="H23" s="82" t="s">
        <v>36</v>
      </c>
      <c r="I23" s="49" t="s">
        <v>36</v>
      </c>
      <c r="J23" s="49" t="s">
        <v>36</v>
      </c>
      <c r="K23" s="49" t="s">
        <v>36</v>
      </c>
      <c r="L23" s="54"/>
      <c r="M23" s="54"/>
      <c r="N23" s="54"/>
      <c r="O23" s="54"/>
      <c r="P23" s="80">
        <v>7</v>
      </c>
      <c r="Q23" s="51">
        <f t="shared" si="0"/>
        <v>7</v>
      </c>
      <c r="R23" s="52" t="str">
        <f t="shared" si="3"/>
        <v>B</v>
      </c>
      <c r="S23" s="53" t="str">
        <f t="shared" si="1"/>
        <v>Khá</v>
      </c>
      <c r="T23" s="41" t="str">
        <f t="shared" si="4"/>
        <v/>
      </c>
      <c r="U23" s="41" t="s">
        <v>1046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1011</v>
      </c>
      <c r="D24" s="46" t="s">
        <v>102</v>
      </c>
      <c r="E24" s="47" t="s">
        <v>166</v>
      </c>
      <c r="F24" s="48" t="s">
        <v>236</v>
      </c>
      <c r="G24" s="45" t="s">
        <v>981</v>
      </c>
      <c r="H24" s="82" t="s">
        <v>36</v>
      </c>
      <c r="I24" s="49" t="s">
        <v>36</v>
      </c>
      <c r="J24" s="49" t="s">
        <v>36</v>
      </c>
      <c r="K24" s="49" t="s">
        <v>36</v>
      </c>
      <c r="L24" s="54"/>
      <c r="M24" s="54"/>
      <c r="N24" s="54"/>
      <c r="O24" s="54"/>
      <c r="P24" s="80">
        <v>7</v>
      </c>
      <c r="Q24" s="51">
        <f t="shared" si="0"/>
        <v>7</v>
      </c>
      <c r="R24" s="52" t="str">
        <f t="shared" si="3"/>
        <v>B</v>
      </c>
      <c r="S24" s="53" t="str">
        <f t="shared" si="1"/>
        <v>Khá</v>
      </c>
      <c r="T24" s="41" t="str">
        <f t="shared" si="4"/>
        <v/>
      </c>
      <c r="U24" s="41" t="s">
        <v>1046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1012</v>
      </c>
      <c r="D25" s="46" t="s">
        <v>1013</v>
      </c>
      <c r="E25" s="47" t="s">
        <v>177</v>
      </c>
      <c r="F25" s="48" t="s">
        <v>377</v>
      </c>
      <c r="G25" s="45" t="s">
        <v>981</v>
      </c>
      <c r="H25" s="82" t="s">
        <v>36</v>
      </c>
      <c r="I25" s="49" t="s">
        <v>36</v>
      </c>
      <c r="J25" s="49" t="s">
        <v>36</v>
      </c>
      <c r="K25" s="49" t="s">
        <v>36</v>
      </c>
      <c r="L25" s="54"/>
      <c r="M25" s="54"/>
      <c r="N25" s="54"/>
      <c r="O25" s="54"/>
      <c r="P25" s="80">
        <v>7</v>
      </c>
      <c r="Q25" s="51">
        <f t="shared" si="0"/>
        <v>7</v>
      </c>
      <c r="R25" s="52" t="str">
        <f t="shared" si="3"/>
        <v>B</v>
      </c>
      <c r="S25" s="53" t="str">
        <f t="shared" si="1"/>
        <v>Khá</v>
      </c>
      <c r="T25" s="41" t="str">
        <f t="shared" si="4"/>
        <v/>
      </c>
      <c r="U25" s="41" t="s">
        <v>1046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1014</v>
      </c>
      <c r="D26" s="46" t="s">
        <v>1015</v>
      </c>
      <c r="E26" s="47" t="s">
        <v>177</v>
      </c>
      <c r="F26" s="48" t="s">
        <v>499</v>
      </c>
      <c r="G26" s="45" t="s">
        <v>981</v>
      </c>
      <c r="H26" s="82" t="s">
        <v>36</v>
      </c>
      <c r="I26" s="49" t="s">
        <v>36</v>
      </c>
      <c r="J26" s="49" t="s">
        <v>36</v>
      </c>
      <c r="K26" s="49" t="s">
        <v>36</v>
      </c>
      <c r="L26" s="54"/>
      <c r="M26" s="54"/>
      <c r="N26" s="54"/>
      <c r="O26" s="54"/>
      <c r="P26" s="80">
        <v>7</v>
      </c>
      <c r="Q26" s="51">
        <f t="shared" si="0"/>
        <v>7</v>
      </c>
      <c r="R26" s="52" t="str">
        <f t="shared" si="3"/>
        <v>B</v>
      </c>
      <c r="S26" s="53" t="str">
        <f t="shared" si="1"/>
        <v>Khá</v>
      </c>
      <c r="T26" s="41" t="str">
        <f t="shared" si="4"/>
        <v/>
      </c>
      <c r="U26" s="41" t="s">
        <v>1046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1016</v>
      </c>
      <c r="D27" s="46" t="s">
        <v>439</v>
      </c>
      <c r="E27" s="47" t="s">
        <v>177</v>
      </c>
      <c r="F27" s="48" t="s">
        <v>1017</v>
      </c>
      <c r="G27" s="45" t="s">
        <v>981</v>
      </c>
      <c r="H27" s="82" t="s">
        <v>36</v>
      </c>
      <c r="I27" s="49" t="s">
        <v>36</v>
      </c>
      <c r="J27" s="49" t="s">
        <v>36</v>
      </c>
      <c r="K27" s="49" t="s">
        <v>36</v>
      </c>
      <c r="L27" s="54"/>
      <c r="M27" s="54"/>
      <c r="N27" s="54"/>
      <c r="O27" s="54"/>
      <c r="P27" s="80">
        <v>0</v>
      </c>
      <c r="Q27" s="51">
        <f t="shared" si="0"/>
        <v>0</v>
      </c>
      <c r="R27" s="52" t="str">
        <f t="shared" si="3"/>
        <v>F</v>
      </c>
      <c r="S27" s="53" t="str">
        <f t="shared" si="1"/>
        <v>Kém</v>
      </c>
      <c r="T27" s="41" t="s">
        <v>1050</v>
      </c>
      <c r="U27" s="41" t="s">
        <v>1046</v>
      </c>
      <c r="V27" s="71"/>
      <c r="W27" s="4"/>
      <c r="X27" s="43" t="str">
        <f t="shared" si="2"/>
        <v>Học lại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1018</v>
      </c>
      <c r="D28" s="46" t="s">
        <v>788</v>
      </c>
      <c r="E28" s="47" t="s">
        <v>582</v>
      </c>
      <c r="F28" s="48" t="s">
        <v>145</v>
      </c>
      <c r="G28" s="45" t="s">
        <v>981</v>
      </c>
      <c r="H28" s="82" t="s">
        <v>36</v>
      </c>
      <c r="I28" s="49" t="s">
        <v>36</v>
      </c>
      <c r="J28" s="49" t="s">
        <v>36</v>
      </c>
      <c r="K28" s="49" t="s">
        <v>36</v>
      </c>
      <c r="L28" s="54"/>
      <c r="M28" s="54"/>
      <c r="N28" s="54"/>
      <c r="O28" s="54"/>
      <c r="P28" s="80">
        <v>0</v>
      </c>
      <c r="Q28" s="51">
        <f t="shared" si="0"/>
        <v>0</v>
      </c>
      <c r="R28" s="52" t="str">
        <f t="shared" si="3"/>
        <v>F</v>
      </c>
      <c r="S28" s="53" t="str">
        <f t="shared" si="1"/>
        <v>Kém</v>
      </c>
      <c r="T28" s="41" t="s">
        <v>1050</v>
      </c>
      <c r="U28" s="41" t="s">
        <v>1046</v>
      </c>
      <c r="V28" s="71"/>
      <c r="W28" s="4"/>
      <c r="X28" s="43" t="str">
        <f t="shared" si="2"/>
        <v>Học lại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1019</v>
      </c>
      <c r="D29" s="46" t="s">
        <v>754</v>
      </c>
      <c r="E29" s="47" t="s">
        <v>195</v>
      </c>
      <c r="F29" s="48" t="s">
        <v>1020</v>
      </c>
      <c r="G29" s="45" t="s">
        <v>981</v>
      </c>
      <c r="H29" s="82" t="s">
        <v>36</v>
      </c>
      <c r="I29" s="49" t="s">
        <v>36</v>
      </c>
      <c r="J29" s="49" t="s">
        <v>36</v>
      </c>
      <c r="K29" s="49" t="s">
        <v>36</v>
      </c>
      <c r="L29" s="54"/>
      <c r="M29" s="54"/>
      <c r="N29" s="54"/>
      <c r="O29" s="54"/>
      <c r="P29" s="80">
        <v>8</v>
      </c>
      <c r="Q29" s="51">
        <f t="shared" si="0"/>
        <v>8</v>
      </c>
      <c r="R29" s="52" t="str">
        <f t="shared" si="3"/>
        <v>B+</v>
      </c>
      <c r="S29" s="53" t="str">
        <f t="shared" si="1"/>
        <v>Khá</v>
      </c>
      <c r="T29" s="41" t="str">
        <f t="shared" si="4"/>
        <v/>
      </c>
      <c r="U29" s="41" t="s">
        <v>1046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1021</v>
      </c>
      <c r="D30" s="46" t="s">
        <v>1022</v>
      </c>
      <c r="E30" s="47" t="s">
        <v>1023</v>
      </c>
      <c r="F30" s="48" t="s">
        <v>1024</v>
      </c>
      <c r="G30" s="45" t="s">
        <v>981</v>
      </c>
      <c r="H30" s="82" t="s">
        <v>36</v>
      </c>
      <c r="I30" s="49" t="s">
        <v>36</v>
      </c>
      <c r="J30" s="49" t="s">
        <v>36</v>
      </c>
      <c r="K30" s="49" t="s">
        <v>36</v>
      </c>
      <c r="L30" s="54"/>
      <c r="M30" s="54"/>
      <c r="N30" s="54"/>
      <c r="O30" s="54"/>
      <c r="P30" s="80">
        <v>7</v>
      </c>
      <c r="Q30" s="51">
        <f t="shared" si="0"/>
        <v>7</v>
      </c>
      <c r="R30" s="52" t="str">
        <f t="shared" si="3"/>
        <v>B</v>
      </c>
      <c r="S30" s="53" t="str">
        <f t="shared" si="1"/>
        <v>Khá</v>
      </c>
      <c r="T30" s="41" t="str">
        <f t="shared" si="4"/>
        <v/>
      </c>
      <c r="U30" s="41" t="s">
        <v>1046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1025</v>
      </c>
      <c r="D31" s="46" t="s">
        <v>1026</v>
      </c>
      <c r="E31" s="47" t="s">
        <v>239</v>
      </c>
      <c r="F31" s="48" t="s">
        <v>1027</v>
      </c>
      <c r="G31" s="45" t="s">
        <v>981</v>
      </c>
      <c r="H31" s="82" t="s">
        <v>36</v>
      </c>
      <c r="I31" s="49" t="s">
        <v>36</v>
      </c>
      <c r="J31" s="49" t="s">
        <v>36</v>
      </c>
      <c r="K31" s="49" t="s">
        <v>36</v>
      </c>
      <c r="L31" s="54"/>
      <c r="M31" s="54"/>
      <c r="N31" s="54"/>
      <c r="O31" s="54"/>
      <c r="P31" s="80">
        <v>7</v>
      </c>
      <c r="Q31" s="51">
        <f t="shared" si="0"/>
        <v>7</v>
      </c>
      <c r="R31" s="52" t="str">
        <f t="shared" si="3"/>
        <v>B</v>
      </c>
      <c r="S31" s="53" t="str">
        <f t="shared" si="1"/>
        <v>Khá</v>
      </c>
      <c r="T31" s="41" t="str">
        <f t="shared" si="4"/>
        <v/>
      </c>
      <c r="U31" s="41" t="s">
        <v>1046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1028</v>
      </c>
      <c r="D32" s="46" t="s">
        <v>1029</v>
      </c>
      <c r="E32" s="47" t="s">
        <v>1030</v>
      </c>
      <c r="F32" s="48" t="s">
        <v>953</v>
      </c>
      <c r="G32" s="45" t="s">
        <v>981</v>
      </c>
      <c r="H32" s="82" t="s">
        <v>36</v>
      </c>
      <c r="I32" s="49" t="s">
        <v>36</v>
      </c>
      <c r="J32" s="49" t="s">
        <v>36</v>
      </c>
      <c r="K32" s="49" t="s">
        <v>36</v>
      </c>
      <c r="L32" s="54"/>
      <c r="M32" s="54"/>
      <c r="N32" s="54"/>
      <c r="O32" s="54"/>
      <c r="P32" s="80">
        <v>9</v>
      </c>
      <c r="Q32" s="51">
        <f t="shared" si="0"/>
        <v>9</v>
      </c>
      <c r="R32" s="52" t="str">
        <f t="shared" si="3"/>
        <v>A+</v>
      </c>
      <c r="S32" s="53" t="str">
        <f t="shared" si="1"/>
        <v>Giỏi</v>
      </c>
      <c r="T32" s="41" t="str">
        <f t="shared" si="4"/>
        <v/>
      </c>
      <c r="U32" s="41" t="s">
        <v>1046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1:40" ht="18.75" customHeight="1" x14ac:dyDescent="0.25">
      <c r="B33" s="44">
        <v>25</v>
      </c>
      <c r="C33" s="45" t="s">
        <v>1031</v>
      </c>
      <c r="D33" s="46" t="s">
        <v>1032</v>
      </c>
      <c r="E33" s="47" t="s">
        <v>459</v>
      </c>
      <c r="F33" s="48" t="s">
        <v>302</v>
      </c>
      <c r="G33" s="45" t="s">
        <v>981</v>
      </c>
      <c r="H33" s="82" t="s">
        <v>36</v>
      </c>
      <c r="I33" s="49" t="s">
        <v>36</v>
      </c>
      <c r="J33" s="49" t="s">
        <v>36</v>
      </c>
      <c r="K33" s="49" t="s">
        <v>36</v>
      </c>
      <c r="L33" s="54"/>
      <c r="M33" s="54"/>
      <c r="N33" s="54"/>
      <c r="O33" s="54"/>
      <c r="P33" s="80">
        <v>7</v>
      </c>
      <c r="Q33" s="51">
        <f t="shared" si="0"/>
        <v>7</v>
      </c>
      <c r="R33" s="52" t="str">
        <f t="shared" si="3"/>
        <v>B</v>
      </c>
      <c r="S33" s="53" t="str">
        <f t="shared" si="1"/>
        <v>Khá</v>
      </c>
      <c r="T33" s="41" t="str">
        <f t="shared" si="4"/>
        <v/>
      </c>
      <c r="U33" s="41" t="s">
        <v>1046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1:40" ht="18.75" customHeight="1" x14ac:dyDescent="0.25">
      <c r="B34" s="44">
        <v>26</v>
      </c>
      <c r="C34" s="45" t="s">
        <v>1033</v>
      </c>
      <c r="D34" s="46" t="s">
        <v>1034</v>
      </c>
      <c r="E34" s="47" t="s">
        <v>250</v>
      </c>
      <c r="F34" s="48" t="s">
        <v>889</v>
      </c>
      <c r="G34" s="45" t="s">
        <v>981</v>
      </c>
      <c r="H34" s="82" t="s">
        <v>36</v>
      </c>
      <c r="I34" s="49" t="s">
        <v>36</v>
      </c>
      <c r="J34" s="49" t="s">
        <v>36</v>
      </c>
      <c r="K34" s="49" t="s">
        <v>36</v>
      </c>
      <c r="L34" s="54"/>
      <c r="M34" s="54"/>
      <c r="N34" s="54"/>
      <c r="O34" s="54"/>
      <c r="P34" s="80">
        <v>7</v>
      </c>
      <c r="Q34" s="51">
        <f t="shared" si="0"/>
        <v>7</v>
      </c>
      <c r="R34" s="52" t="str">
        <f t="shared" si="3"/>
        <v>B</v>
      </c>
      <c r="S34" s="53" t="str">
        <f t="shared" si="1"/>
        <v>Khá</v>
      </c>
      <c r="T34" s="41" t="str">
        <f t="shared" si="4"/>
        <v/>
      </c>
      <c r="U34" s="41" t="s">
        <v>1046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1:40" ht="18.75" customHeight="1" x14ac:dyDescent="0.25">
      <c r="B35" s="44">
        <v>27</v>
      </c>
      <c r="C35" s="45" t="s">
        <v>1035</v>
      </c>
      <c r="D35" s="46" t="s">
        <v>1036</v>
      </c>
      <c r="E35" s="47" t="s">
        <v>1037</v>
      </c>
      <c r="F35" s="48" t="s">
        <v>1038</v>
      </c>
      <c r="G35" s="45" t="s">
        <v>981</v>
      </c>
      <c r="H35" s="82" t="s">
        <v>36</v>
      </c>
      <c r="I35" s="49" t="s">
        <v>36</v>
      </c>
      <c r="J35" s="49" t="s">
        <v>36</v>
      </c>
      <c r="K35" s="49" t="s">
        <v>36</v>
      </c>
      <c r="L35" s="54"/>
      <c r="M35" s="54"/>
      <c r="N35" s="54"/>
      <c r="O35" s="54"/>
      <c r="P35" s="80">
        <v>7</v>
      </c>
      <c r="Q35" s="51">
        <f t="shared" si="0"/>
        <v>7</v>
      </c>
      <c r="R35" s="52" t="str">
        <f t="shared" si="3"/>
        <v>B</v>
      </c>
      <c r="S35" s="53" t="str">
        <f t="shared" si="1"/>
        <v>Khá</v>
      </c>
      <c r="T35" s="41" t="str">
        <f t="shared" si="4"/>
        <v/>
      </c>
      <c r="U35" s="41" t="s">
        <v>1046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1:40" ht="18.75" customHeight="1" x14ac:dyDescent="0.25">
      <c r="B36" s="44">
        <v>28</v>
      </c>
      <c r="C36" s="45" t="s">
        <v>1039</v>
      </c>
      <c r="D36" s="46" t="s">
        <v>109</v>
      </c>
      <c r="E36" s="47" t="s">
        <v>1040</v>
      </c>
      <c r="F36" s="48" t="s">
        <v>1041</v>
      </c>
      <c r="G36" s="45" t="s">
        <v>981</v>
      </c>
      <c r="H36" s="82" t="s">
        <v>36</v>
      </c>
      <c r="I36" s="49" t="s">
        <v>36</v>
      </c>
      <c r="J36" s="49" t="s">
        <v>36</v>
      </c>
      <c r="K36" s="49" t="s">
        <v>36</v>
      </c>
      <c r="L36" s="54"/>
      <c r="M36" s="54"/>
      <c r="N36" s="54"/>
      <c r="O36" s="54"/>
      <c r="P36" s="80">
        <v>7</v>
      </c>
      <c r="Q36" s="51">
        <f t="shared" si="0"/>
        <v>7</v>
      </c>
      <c r="R36" s="52" t="str">
        <f t="shared" si="3"/>
        <v>B</v>
      </c>
      <c r="S36" s="53" t="str">
        <f t="shared" si="1"/>
        <v>Khá</v>
      </c>
      <c r="T36" s="41" t="str">
        <f t="shared" si="4"/>
        <v/>
      </c>
      <c r="U36" s="41" t="s">
        <v>1046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1:40" ht="18.75" customHeight="1" x14ac:dyDescent="0.25">
      <c r="B37" s="44">
        <v>29</v>
      </c>
      <c r="C37" s="45" t="s">
        <v>1042</v>
      </c>
      <c r="D37" s="46" t="s">
        <v>1043</v>
      </c>
      <c r="E37" s="47" t="s">
        <v>1044</v>
      </c>
      <c r="F37" s="48" t="s">
        <v>1045</v>
      </c>
      <c r="G37" s="45" t="s">
        <v>981</v>
      </c>
      <c r="H37" s="82" t="s">
        <v>36</v>
      </c>
      <c r="I37" s="49" t="s">
        <v>36</v>
      </c>
      <c r="J37" s="49" t="s">
        <v>36</v>
      </c>
      <c r="K37" s="49" t="s">
        <v>36</v>
      </c>
      <c r="L37" s="54"/>
      <c r="M37" s="54"/>
      <c r="N37" s="54"/>
      <c r="O37" s="54"/>
      <c r="P37" s="80">
        <v>7</v>
      </c>
      <c r="Q37" s="51">
        <f t="shared" si="0"/>
        <v>7</v>
      </c>
      <c r="R37" s="52" t="str">
        <f t="shared" si="3"/>
        <v>B</v>
      </c>
      <c r="S37" s="53" t="str">
        <f t="shared" si="1"/>
        <v>Khá</v>
      </c>
      <c r="T37" s="41" t="str">
        <f t="shared" si="4"/>
        <v/>
      </c>
      <c r="U37" s="41" t="s">
        <v>1046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1:40" ht="7.5" customHeight="1" x14ac:dyDescent="0.25">
      <c r="A38" s="61"/>
      <c r="B38" s="62"/>
      <c r="C38" s="63"/>
      <c r="D38" s="63"/>
      <c r="E38" s="64"/>
      <c r="F38" s="64"/>
      <c r="G38" s="64"/>
      <c r="H38" s="65"/>
      <c r="I38" s="66"/>
      <c r="J38" s="66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4"/>
    </row>
    <row r="39" spans="1:40" ht="16.5" x14ac:dyDescent="0.25">
      <c r="A39" s="61"/>
      <c r="B39" s="118" t="s">
        <v>37</v>
      </c>
      <c r="C39" s="118"/>
      <c r="D39" s="63"/>
      <c r="E39" s="64"/>
      <c r="F39" s="64"/>
      <c r="G39" s="64"/>
      <c r="H39" s="65"/>
      <c r="I39" s="66"/>
      <c r="J39" s="66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4"/>
    </row>
    <row r="40" spans="1:40" ht="16.5" customHeight="1" x14ac:dyDescent="0.25">
      <c r="A40" s="61"/>
      <c r="B40" s="68" t="s">
        <v>38</v>
      </c>
      <c r="C40" s="68"/>
      <c r="D40" s="69">
        <f>+$AA$7</f>
        <v>29</v>
      </c>
      <c r="E40" s="70" t="s">
        <v>39</v>
      </c>
      <c r="F40" s="70"/>
      <c r="G40" s="111" t="s">
        <v>40</v>
      </c>
      <c r="H40" s="111"/>
      <c r="I40" s="111"/>
      <c r="J40" s="111"/>
      <c r="K40" s="111"/>
      <c r="L40" s="111"/>
      <c r="M40" s="111"/>
      <c r="N40" s="111"/>
      <c r="O40" s="111"/>
      <c r="P40" s="71">
        <f>$AA$7 -COUNTIF($T$8:$T$184,"Vắng") -COUNTIF($T$8:$T$184,"Vắng có phép") - COUNTIF($T$8:$T$184,"Đình chỉ thi") - COUNTIF($T$8:$T$184,"Không đủ ĐKDT")</f>
        <v>27</v>
      </c>
      <c r="Q40" s="71"/>
      <c r="R40" s="72"/>
      <c r="S40" s="73"/>
      <c r="T40" s="73" t="s">
        <v>39</v>
      </c>
      <c r="U40" s="73"/>
      <c r="V40" s="73"/>
      <c r="W40" s="4"/>
    </row>
    <row r="41" spans="1:40" ht="16.5" customHeight="1" x14ac:dyDescent="0.25">
      <c r="A41" s="61"/>
      <c r="B41" s="68" t="s">
        <v>41</v>
      </c>
      <c r="C41" s="68"/>
      <c r="D41" s="69">
        <f>+$AL$7</f>
        <v>27</v>
      </c>
      <c r="E41" s="70" t="s">
        <v>39</v>
      </c>
      <c r="F41" s="70"/>
      <c r="G41" s="111" t="s">
        <v>42</v>
      </c>
      <c r="H41" s="111"/>
      <c r="I41" s="111"/>
      <c r="J41" s="111"/>
      <c r="K41" s="111"/>
      <c r="L41" s="111"/>
      <c r="M41" s="111"/>
      <c r="N41" s="111"/>
      <c r="O41" s="111"/>
      <c r="P41" s="74">
        <f>COUNTIF($T$8:$T$60,"Vắng")</f>
        <v>2</v>
      </c>
      <c r="Q41" s="74"/>
      <c r="R41" s="75"/>
      <c r="S41" s="73"/>
      <c r="T41" s="73" t="s">
        <v>39</v>
      </c>
      <c r="U41" s="73"/>
      <c r="V41" s="73"/>
      <c r="W41" s="4"/>
    </row>
    <row r="42" spans="1:40" ht="16.5" customHeight="1" x14ac:dyDescent="0.25">
      <c r="A42" s="61"/>
      <c r="B42" s="68" t="s">
        <v>43</v>
      </c>
      <c r="C42" s="68"/>
      <c r="D42" s="76">
        <f>COUNTIF(X9:X37,"Học lại")</f>
        <v>2</v>
      </c>
      <c r="E42" s="70" t="s">
        <v>39</v>
      </c>
      <c r="F42" s="70"/>
      <c r="G42" s="111" t="s">
        <v>44</v>
      </c>
      <c r="H42" s="111"/>
      <c r="I42" s="111"/>
      <c r="J42" s="111"/>
      <c r="K42" s="111"/>
      <c r="L42" s="111"/>
      <c r="M42" s="111"/>
      <c r="N42" s="111"/>
      <c r="O42" s="111"/>
      <c r="P42" s="71">
        <f>COUNTIF($T$8:$T$60,"Vắng có phép")</f>
        <v>0</v>
      </c>
      <c r="Q42" s="71"/>
      <c r="R42" s="72"/>
      <c r="S42" s="73"/>
      <c r="T42" s="73" t="s">
        <v>39</v>
      </c>
      <c r="U42" s="73"/>
      <c r="V42" s="73"/>
      <c r="W42" s="4"/>
    </row>
    <row r="43" spans="1:40" ht="3" customHeight="1" x14ac:dyDescent="0.25">
      <c r="A43" s="61"/>
      <c r="B43" s="62"/>
      <c r="C43" s="63"/>
      <c r="D43" s="63"/>
      <c r="E43" s="64"/>
      <c r="F43" s="64"/>
      <c r="G43" s="64"/>
      <c r="H43" s="65"/>
      <c r="I43" s="66"/>
      <c r="J43" s="66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4"/>
    </row>
    <row r="44" spans="1:40" x14ac:dyDescent="0.25">
      <c r="B44" s="77" t="s">
        <v>45</v>
      </c>
      <c r="C44" s="77"/>
      <c r="D44" s="78">
        <f>COUNTIF(X9:X37,"Thi lại")</f>
        <v>0</v>
      </c>
      <c r="E44" s="79" t="s">
        <v>39</v>
      </c>
      <c r="F44" s="4"/>
      <c r="G44" s="4"/>
      <c r="H44" s="4"/>
      <c r="I44" s="4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98"/>
      <c r="V44" s="98"/>
      <c r="W44" s="4"/>
    </row>
    <row r="45" spans="1:40" x14ac:dyDescent="0.25">
      <c r="B45" s="77"/>
      <c r="C45" s="77"/>
      <c r="D45" s="78"/>
      <c r="E45" s="79"/>
      <c r="F45" s="4"/>
      <c r="G45" s="4"/>
      <c r="H45" s="4"/>
      <c r="I45" s="4"/>
      <c r="J45" s="110" t="s">
        <v>1051</v>
      </c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98"/>
      <c r="V45" s="98"/>
      <c r="W45" s="4"/>
    </row>
  </sheetData>
  <sheetProtection formatCells="0" formatColumns="0" formatRows="0" insertColumns="0" insertRows="0" insertHyperlinks="0" deleteColumns="0" deleteRows="0" sort="0" autoFilter="0" pivotTables="0"/>
  <autoFilter ref="A7:AN37">
    <filterColumn colId="3" showButton="0"/>
  </autoFilter>
  <mergeCells count="43">
    <mergeCell ref="B1:G1"/>
    <mergeCell ref="H1:U1"/>
    <mergeCell ref="B2:G2"/>
    <mergeCell ref="H2:U2"/>
    <mergeCell ref="B3:C3"/>
    <mergeCell ref="D3:O3"/>
    <mergeCell ref="P3:U3"/>
    <mergeCell ref="AL3:AM5"/>
    <mergeCell ref="B4:C4"/>
    <mergeCell ref="G4:O4"/>
    <mergeCell ref="P4:U4"/>
    <mergeCell ref="Y3:Y6"/>
    <mergeCell ref="Z3:Z6"/>
    <mergeCell ref="AA3:AA6"/>
    <mergeCell ref="AB3:AE5"/>
    <mergeCell ref="AF3:AG5"/>
    <mergeCell ref="AH3:AI5"/>
    <mergeCell ref="U6:U8"/>
    <mergeCell ref="S6:S7"/>
    <mergeCell ref="T6:T8"/>
    <mergeCell ref="B6:B7"/>
    <mergeCell ref="C6:C7"/>
    <mergeCell ref="B8:G8"/>
    <mergeCell ref="B39:C39"/>
    <mergeCell ref="G40:O40"/>
    <mergeCell ref="G41:O41"/>
    <mergeCell ref="AJ3:AK5"/>
    <mergeCell ref="D6:E7"/>
    <mergeCell ref="F6:F7"/>
    <mergeCell ref="J44:T44"/>
    <mergeCell ref="J45:T45"/>
    <mergeCell ref="G42:O42"/>
    <mergeCell ref="O6:O7"/>
    <mergeCell ref="P6:P7"/>
    <mergeCell ref="Q6:Q8"/>
    <mergeCell ref="R6:R7"/>
    <mergeCell ref="H6:H7"/>
    <mergeCell ref="I6:I7"/>
    <mergeCell ref="J6:J7"/>
    <mergeCell ref="K6:K7"/>
    <mergeCell ref="L6:L7"/>
    <mergeCell ref="M6:N6"/>
    <mergeCell ref="G6:G7"/>
  </mergeCells>
  <conditionalFormatting sqref="H9:P37">
    <cfRule type="cellIs" dxfId="35" priority="7" operator="greaterThan">
      <formula>10</formula>
    </cfRule>
  </conditionalFormatting>
  <conditionalFormatting sqref="P9:P37">
    <cfRule type="cellIs" dxfId="34" priority="3" operator="greaterThan">
      <formula>10</formula>
    </cfRule>
    <cfRule type="cellIs" dxfId="33" priority="4" operator="greaterThan">
      <formula>10</formula>
    </cfRule>
    <cfRule type="cellIs" dxfId="32" priority="5" operator="greaterThan">
      <formula>10</formula>
    </cfRule>
  </conditionalFormatting>
  <conditionalFormatting sqref="H9:K37">
    <cfRule type="cellIs" dxfId="31" priority="2" operator="greaterThan">
      <formula>10</formula>
    </cfRule>
  </conditionalFormatting>
  <conditionalFormatting sqref="C1:C1048576">
    <cfRule type="duplicateValues" dxfId="30" priority="10"/>
  </conditionalFormatting>
  <dataValidations count="1">
    <dataValidation allowBlank="1" showInputMessage="1" showErrorMessage="1" errorTitle="Không xóa dữ liệu" error="Không xóa dữ liệu" prompt="Không xóa dữ liệu" sqref="D42 Y3:AM7 Z2:AM2 Z9 X9:Y37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5"/>
  <sheetViews>
    <sheetView topLeftCell="B1" workbookViewId="0">
      <pane ySplit="2" topLeftCell="A67" activePane="bottomLeft" state="frozen"/>
      <selection activeCell="U5" activeCellId="4" sqref="F1:F1048576 K1:O1048576 R1:R1048576 S1:S1048576 U1:U1048576"/>
      <selection pane="bottomLeft" activeCell="B76" sqref="A76:XFD106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6.5" style="1" customWidth="1"/>
    <col min="5" max="5" width="11" style="1" customWidth="1"/>
    <col min="6" max="6" width="9.375" style="1" hidden="1" customWidth="1"/>
    <col min="7" max="7" width="11.12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.25" style="1" customWidth="1"/>
    <col min="21" max="21" width="9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24" t="s">
        <v>0</v>
      </c>
      <c r="C1" s="124"/>
      <c r="D1" s="124"/>
      <c r="E1" s="124"/>
      <c r="F1" s="124"/>
      <c r="G1" s="124"/>
      <c r="H1" s="125" t="s">
        <v>1049</v>
      </c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94"/>
      <c r="W1" s="4"/>
    </row>
    <row r="2" spans="2:40" ht="25.5" customHeight="1" x14ac:dyDescent="0.25">
      <c r="B2" s="126" t="s">
        <v>1</v>
      </c>
      <c r="C2" s="126"/>
      <c r="D2" s="126"/>
      <c r="E2" s="126"/>
      <c r="F2" s="126"/>
      <c r="G2" s="126"/>
      <c r="H2" s="127" t="s">
        <v>46</v>
      </c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28" t="s">
        <v>2</v>
      </c>
      <c r="C3" s="128"/>
      <c r="D3" s="129" t="s">
        <v>48</v>
      </c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30" t="s">
        <v>977</v>
      </c>
      <c r="Q3" s="130"/>
      <c r="R3" s="130"/>
      <c r="S3" s="130"/>
      <c r="T3" s="130"/>
      <c r="U3" s="130"/>
      <c r="V3" s="92"/>
      <c r="Y3" s="119" t="s">
        <v>3</v>
      </c>
      <c r="Z3" s="119" t="s">
        <v>4</v>
      </c>
      <c r="AA3" s="119" t="s">
        <v>5</v>
      </c>
      <c r="AB3" s="119" t="s">
        <v>6</v>
      </c>
      <c r="AC3" s="119"/>
      <c r="AD3" s="119"/>
      <c r="AE3" s="119"/>
      <c r="AF3" s="119" t="s">
        <v>7</v>
      </c>
      <c r="AG3" s="119"/>
      <c r="AH3" s="119" t="s">
        <v>8</v>
      </c>
      <c r="AI3" s="119"/>
      <c r="AJ3" s="119" t="s">
        <v>9</v>
      </c>
      <c r="AK3" s="119"/>
      <c r="AL3" s="119" t="s">
        <v>10</v>
      </c>
      <c r="AM3" s="119"/>
      <c r="AN3" s="9"/>
    </row>
    <row r="4" spans="2:40" ht="17.25" customHeight="1" x14ac:dyDescent="0.25">
      <c r="B4" s="120" t="s">
        <v>11</v>
      </c>
      <c r="C4" s="120"/>
      <c r="D4" s="10">
        <v>1</v>
      </c>
      <c r="G4" s="121" t="s">
        <v>280</v>
      </c>
      <c r="H4" s="121"/>
      <c r="I4" s="121"/>
      <c r="J4" s="121"/>
      <c r="K4" s="121"/>
      <c r="L4" s="121"/>
      <c r="M4" s="121"/>
      <c r="N4" s="121"/>
      <c r="O4" s="121"/>
      <c r="P4" s="121" t="s">
        <v>281</v>
      </c>
      <c r="Q4" s="121"/>
      <c r="R4" s="121"/>
      <c r="S4" s="121"/>
      <c r="T4" s="121"/>
      <c r="U4" s="121"/>
      <c r="V4" s="93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9"/>
    </row>
    <row r="6" spans="2:40" ht="39" customHeight="1" x14ac:dyDescent="0.25">
      <c r="B6" s="108" t="s">
        <v>12</v>
      </c>
      <c r="C6" s="122" t="s">
        <v>13</v>
      </c>
      <c r="D6" s="104" t="s">
        <v>14</v>
      </c>
      <c r="E6" s="105"/>
      <c r="F6" s="108" t="s">
        <v>15</v>
      </c>
      <c r="G6" s="108" t="s">
        <v>4</v>
      </c>
      <c r="H6" s="114" t="s">
        <v>16</v>
      </c>
      <c r="I6" s="114" t="s">
        <v>17</v>
      </c>
      <c r="J6" s="114" t="s">
        <v>18</v>
      </c>
      <c r="K6" s="114" t="s">
        <v>19</v>
      </c>
      <c r="L6" s="112" t="s">
        <v>20</v>
      </c>
      <c r="M6" s="115" t="s">
        <v>21</v>
      </c>
      <c r="N6" s="116"/>
      <c r="O6" s="112" t="s">
        <v>22</v>
      </c>
      <c r="P6" s="112" t="s">
        <v>23</v>
      </c>
      <c r="Q6" s="108" t="s">
        <v>24</v>
      </c>
      <c r="R6" s="112" t="s">
        <v>25</v>
      </c>
      <c r="S6" s="108" t="s">
        <v>26</v>
      </c>
      <c r="T6" s="108" t="s">
        <v>27</v>
      </c>
      <c r="U6" s="108" t="s">
        <v>47</v>
      </c>
      <c r="V6" s="88"/>
      <c r="Y6" s="119"/>
      <c r="Z6" s="119"/>
      <c r="AA6" s="11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09"/>
      <c r="C7" s="123"/>
      <c r="D7" s="106"/>
      <c r="E7" s="107"/>
      <c r="F7" s="109"/>
      <c r="G7" s="109"/>
      <c r="H7" s="114"/>
      <c r="I7" s="114"/>
      <c r="J7" s="114"/>
      <c r="K7" s="114"/>
      <c r="L7" s="112"/>
      <c r="M7" s="91" t="s">
        <v>33</v>
      </c>
      <c r="N7" s="91" t="s">
        <v>34</v>
      </c>
      <c r="O7" s="112"/>
      <c r="P7" s="112"/>
      <c r="Q7" s="113"/>
      <c r="R7" s="112"/>
      <c r="S7" s="109"/>
      <c r="T7" s="113"/>
      <c r="U7" s="113"/>
      <c r="V7" s="88"/>
      <c r="X7" s="17"/>
      <c r="Y7" s="18" t="str">
        <f>+D3</f>
        <v>Chuyên đề công nghệ phần mềm</v>
      </c>
      <c r="Z7" s="19" t="str">
        <f>+P3</f>
        <v>Nhóm: D14-077_05</v>
      </c>
      <c r="AA7" s="20">
        <f>+$AJ$7+$AL$7+$AH$7</f>
        <v>59</v>
      </c>
      <c r="AB7" s="7">
        <f>COUNTIF($S$8:$S$85,"Khiển trách")</f>
        <v>0</v>
      </c>
      <c r="AC7" s="7">
        <f>COUNTIF($S$8:$S$85,"Cảnh cáo")</f>
        <v>0</v>
      </c>
      <c r="AD7" s="7">
        <f>COUNTIF($S$8:$S$85,"Đình chỉ thi")</f>
        <v>0</v>
      </c>
      <c r="AE7" s="21">
        <f>+($AB$7+$AC$7+$AD$7)/$AA$7*100%</f>
        <v>0</v>
      </c>
      <c r="AF7" s="7">
        <f>SUM(COUNTIF($S$8:$S$83,"Vắng"),COUNTIF($S$8:$S$83,"Vắng có phép"))</f>
        <v>0</v>
      </c>
      <c r="AG7" s="22">
        <f>+$AF$7/$AA$7</f>
        <v>0</v>
      </c>
      <c r="AH7" s="23">
        <f>COUNTIF($X$8:$X$83,"Thi lại")</f>
        <v>0</v>
      </c>
      <c r="AI7" s="22">
        <f>+$AH$7/$AA$7</f>
        <v>0</v>
      </c>
      <c r="AJ7" s="23">
        <f>COUNTIF($X$8:$X$84,"Học lại")</f>
        <v>6</v>
      </c>
      <c r="AK7" s="22">
        <f>+$AJ$7/$AA$7</f>
        <v>0.10169491525423729</v>
      </c>
      <c r="AL7" s="7">
        <f>COUNTIF($X$9:$X$84,"Đạt")</f>
        <v>53</v>
      </c>
      <c r="AM7" s="21">
        <f>+$AL$7/$AA$7</f>
        <v>0.89830508474576276</v>
      </c>
      <c r="AN7" s="24"/>
    </row>
    <row r="8" spans="2:40" ht="14.25" customHeight="1" x14ac:dyDescent="0.25">
      <c r="B8" s="115" t="s">
        <v>35</v>
      </c>
      <c r="C8" s="117"/>
      <c r="D8" s="117"/>
      <c r="E8" s="117"/>
      <c r="F8" s="117"/>
      <c r="G8" s="116"/>
      <c r="H8" s="25"/>
      <c r="I8" s="25"/>
      <c r="J8" s="83"/>
      <c r="K8" s="25"/>
      <c r="L8" s="26"/>
      <c r="M8" s="27"/>
      <c r="N8" s="27"/>
      <c r="O8" s="27"/>
      <c r="P8" s="28">
        <f>100-(H8+I8+J8+K8)</f>
        <v>100</v>
      </c>
      <c r="Q8" s="109"/>
      <c r="R8" s="29"/>
      <c r="S8" s="29"/>
      <c r="T8" s="109"/>
      <c r="U8" s="109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832</v>
      </c>
      <c r="D9" s="33" t="s">
        <v>833</v>
      </c>
      <c r="E9" s="34" t="s">
        <v>305</v>
      </c>
      <c r="F9" s="35" t="s">
        <v>834</v>
      </c>
      <c r="G9" s="32" t="s">
        <v>76</v>
      </c>
      <c r="H9" s="81" t="s">
        <v>36</v>
      </c>
      <c r="I9" s="36" t="s">
        <v>36</v>
      </c>
      <c r="J9" s="36" t="s">
        <v>36</v>
      </c>
      <c r="K9" s="36" t="s">
        <v>36</v>
      </c>
      <c r="L9" s="37"/>
      <c r="M9" s="37"/>
      <c r="N9" s="37"/>
      <c r="O9" s="37"/>
      <c r="P9" s="38">
        <v>7</v>
      </c>
      <c r="Q9" s="39">
        <f t="shared" ref="Q9:Q67" si="0">ROUND(SUMPRODUCT(H9:P9,$H$8:$P$8)/100,1)</f>
        <v>7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B</v>
      </c>
      <c r="S9" s="40" t="str">
        <f t="shared" ref="S9:S67" si="1">IF($Q9&lt;4,"Kém",IF(AND($Q9&gt;=4,$Q9&lt;=5.4),"Trung bình yếu",IF(AND($Q9&gt;=5.5,$Q9&lt;=6.9),"Trung bình",IF(AND($Q9&gt;=7,$Q9&lt;=8.4),"Khá",IF(AND($Q9&gt;=8.5,$Q9&lt;=10),"Giỏi","")))))</f>
        <v>Khá</v>
      </c>
      <c r="T9" s="41" t="str">
        <f>+IF(OR($H9=0,$I9=0,$J9=0,$K9=0),"Không đủ ĐKDT",IF(AND(P9=0,Q9&gt;=4),"Không đạt",""))</f>
        <v/>
      </c>
      <c r="U9" s="90" t="s">
        <v>282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835</v>
      </c>
      <c r="D10" s="46" t="s">
        <v>836</v>
      </c>
      <c r="E10" s="47" t="s">
        <v>313</v>
      </c>
      <c r="F10" s="48" t="s">
        <v>819</v>
      </c>
      <c r="G10" s="45" t="s">
        <v>58</v>
      </c>
      <c r="H10" s="82" t="s">
        <v>36</v>
      </c>
      <c r="I10" s="49" t="s">
        <v>36</v>
      </c>
      <c r="J10" s="49" t="s">
        <v>36</v>
      </c>
      <c r="K10" s="49" t="s">
        <v>36</v>
      </c>
      <c r="L10" s="50"/>
      <c r="M10" s="50"/>
      <c r="N10" s="50"/>
      <c r="O10" s="50"/>
      <c r="P10" s="80">
        <v>7</v>
      </c>
      <c r="Q10" s="51">
        <f t="shared" si="0"/>
        <v>7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282</v>
      </c>
      <c r="V10" s="71"/>
      <c r="W10" s="4"/>
      <c r="X10" s="43" t="str">
        <f t="shared" ref="X10:X67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837</v>
      </c>
      <c r="D11" s="46" t="s">
        <v>838</v>
      </c>
      <c r="E11" s="47" t="s">
        <v>839</v>
      </c>
      <c r="F11" s="48" t="s">
        <v>840</v>
      </c>
      <c r="G11" s="45" t="s">
        <v>53</v>
      </c>
      <c r="H11" s="82" t="s">
        <v>36</v>
      </c>
      <c r="I11" s="49" t="s">
        <v>36</v>
      </c>
      <c r="J11" s="49" t="s">
        <v>36</v>
      </c>
      <c r="K11" s="49" t="s">
        <v>36</v>
      </c>
      <c r="L11" s="54"/>
      <c r="M11" s="54"/>
      <c r="N11" s="54"/>
      <c r="O11" s="54"/>
      <c r="P11" s="80">
        <v>7</v>
      </c>
      <c r="Q11" s="51">
        <f t="shared" si="0"/>
        <v>7</v>
      </c>
      <c r="R11" s="52" t="str">
        <f t="shared" ref="R11:R67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B</v>
      </c>
      <c r="S11" s="53" t="str">
        <f t="shared" si="1"/>
        <v>Khá</v>
      </c>
      <c r="T11" s="41" t="str">
        <f t="shared" ref="T11:T67" si="4">+IF(OR($H11=0,$I11=0,$J11=0,$K11=0),"Không đủ ĐKDT",IF(AND(P11=0,Q11&gt;=4),"Không đạt",""))</f>
        <v/>
      </c>
      <c r="U11" s="41" t="s">
        <v>282</v>
      </c>
      <c r="V11" s="71"/>
      <c r="W11" s="4"/>
      <c r="X11" s="43" t="str">
        <f t="shared" si="2"/>
        <v>Đạt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841</v>
      </c>
      <c r="D12" s="46" t="s">
        <v>523</v>
      </c>
      <c r="E12" s="47" t="s">
        <v>65</v>
      </c>
      <c r="F12" s="48" t="s">
        <v>335</v>
      </c>
      <c r="G12" s="45" t="s">
        <v>58</v>
      </c>
      <c r="H12" s="82" t="s">
        <v>36</v>
      </c>
      <c r="I12" s="49" t="s">
        <v>36</v>
      </c>
      <c r="J12" s="49" t="s">
        <v>36</v>
      </c>
      <c r="K12" s="49" t="s">
        <v>36</v>
      </c>
      <c r="L12" s="54"/>
      <c r="M12" s="54"/>
      <c r="N12" s="54"/>
      <c r="O12" s="54"/>
      <c r="P12" s="80">
        <v>7</v>
      </c>
      <c r="Q12" s="51">
        <f t="shared" si="0"/>
        <v>7</v>
      </c>
      <c r="R12" s="52" t="str">
        <f t="shared" si="3"/>
        <v>B</v>
      </c>
      <c r="S12" s="53" t="str">
        <f t="shared" si="1"/>
        <v>Khá</v>
      </c>
      <c r="T12" s="41" t="str">
        <f t="shared" si="4"/>
        <v/>
      </c>
      <c r="U12" s="41" t="s">
        <v>282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842</v>
      </c>
      <c r="D13" s="46" t="s">
        <v>843</v>
      </c>
      <c r="E13" s="47" t="s">
        <v>74</v>
      </c>
      <c r="F13" s="48" t="s">
        <v>145</v>
      </c>
      <c r="G13" s="45" t="s">
        <v>53</v>
      </c>
      <c r="H13" s="82" t="s">
        <v>36</v>
      </c>
      <c r="I13" s="49" t="s">
        <v>36</v>
      </c>
      <c r="J13" s="49" t="s">
        <v>36</v>
      </c>
      <c r="K13" s="49" t="s">
        <v>36</v>
      </c>
      <c r="L13" s="54"/>
      <c r="M13" s="54"/>
      <c r="N13" s="54"/>
      <c r="O13" s="54"/>
      <c r="P13" s="80">
        <v>7</v>
      </c>
      <c r="Q13" s="51">
        <f t="shared" si="0"/>
        <v>7</v>
      </c>
      <c r="R13" s="52" t="str">
        <f t="shared" si="3"/>
        <v>B</v>
      </c>
      <c r="S13" s="53" t="str">
        <f t="shared" si="1"/>
        <v>Khá</v>
      </c>
      <c r="T13" s="41" t="str">
        <f t="shared" si="4"/>
        <v/>
      </c>
      <c r="U13" s="41" t="s">
        <v>282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844</v>
      </c>
      <c r="D14" s="46" t="s">
        <v>122</v>
      </c>
      <c r="E14" s="47" t="s">
        <v>514</v>
      </c>
      <c r="F14" s="48" t="s">
        <v>124</v>
      </c>
      <c r="G14" s="45" t="s">
        <v>53</v>
      </c>
      <c r="H14" s="82" t="s">
        <v>36</v>
      </c>
      <c r="I14" s="49" t="s">
        <v>36</v>
      </c>
      <c r="J14" s="49" t="s">
        <v>36</v>
      </c>
      <c r="K14" s="49" t="s">
        <v>36</v>
      </c>
      <c r="L14" s="54"/>
      <c r="M14" s="54"/>
      <c r="N14" s="54"/>
      <c r="O14" s="54"/>
      <c r="P14" s="80">
        <v>7</v>
      </c>
      <c r="Q14" s="51">
        <f t="shared" si="0"/>
        <v>7</v>
      </c>
      <c r="R14" s="52" t="str">
        <f t="shared" si="3"/>
        <v>B</v>
      </c>
      <c r="S14" s="53" t="str">
        <f t="shared" si="1"/>
        <v>Khá</v>
      </c>
      <c r="T14" s="41" t="str">
        <f t="shared" si="4"/>
        <v/>
      </c>
      <c r="U14" s="41" t="s">
        <v>282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845</v>
      </c>
      <c r="D15" s="46" t="s">
        <v>90</v>
      </c>
      <c r="E15" s="47" t="s">
        <v>514</v>
      </c>
      <c r="F15" s="48" t="s">
        <v>92</v>
      </c>
      <c r="G15" s="45" t="s">
        <v>58</v>
      </c>
      <c r="H15" s="82" t="s">
        <v>36</v>
      </c>
      <c r="I15" s="49" t="s">
        <v>36</v>
      </c>
      <c r="J15" s="49" t="s">
        <v>36</v>
      </c>
      <c r="K15" s="49" t="s">
        <v>36</v>
      </c>
      <c r="L15" s="54"/>
      <c r="M15" s="54"/>
      <c r="N15" s="54"/>
      <c r="O15" s="54"/>
      <c r="P15" s="80">
        <v>10</v>
      </c>
      <c r="Q15" s="51">
        <f t="shared" si="0"/>
        <v>10</v>
      </c>
      <c r="R15" s="52" t="str">
        <f t="shared" si="3"/>
        <v>A+</v>
      </c>
      <c r="S15" s="53" t="str">
        <f t="shared" si="1"/>
        <v>Giỏi</v>
      </c>
      <c r="T15" s="41" t="str">
        <f t="shared" si="4"/>
        <v/>
      </c>
      <c r="U15" s="41" t="s">
        <v>282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846</v>
      </c>
      <c r="D16" s="46" t="s">
        <v>847</v>
      </c>
      <c r="E16" s="47" t="s">
        <v>349</v>
      </c>
      <c r="F16" s="48" t="s">
        <v>848</v>
      </c>
      <c r="G16" s="45" t="s">
        <v>67</v>
      </c>
      <c r="H16" s="82" t="s">
        <v>36</v>
      </c>
      <c r="I16" s="49" t="s">
        <v>36</v>
      </c>
      <c r="J16" s="49" t="s">
        <v>36</v>
      </c>
      <c r="K16" s="49" t="s">
        <v>36</v>
      </c>
      <c r="L16" s="54"/>
      <c r="M16" s="54"/>
      <c r="N16" s="54"/>
      <c r="O16" s="54"/>
      <c r="P16" s="80">
        <v>7</v>
      </c>
      <c r="Q16" s="51">
        <f t="shared" si="0"/>
        <v>7</v>
      </c>
      <c r="R16" s="52" t="str">
        <f t="shared" si="3"/>
        <v>B</v>
      </c>
      <c r="S16" s="53" t="str">
        <f t="shared" si="1"/>
        <v>Khá</v>
      </c>
      <c r="T16" s="41" t="str">
        <f t="shared" si="4"/>
        <v/>
      </c>
      <c r="U16" s="41" t="s">
        <v>282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849</v>
      </c>
      <c r="D17" s="46" t="s">
        <v>814</v>
      </c>
      <c r="E17" s="47" t="s">
        <v>356</v>
      </c>
      <c r="F17" s="48" t="s">
        <v>621</v>
      </c>
      <c r="G17" s="45" t="s">
        <v>76</v>
      </c>
      <c r="H17" s="82" t="s">
        <v>36</v>
      </c>
      <c r="I17" s="49" t="s">
        <v>36</v>
      </c>
      <c r="J17" s="49" t="s">
        <v>36</v>
      </c>
      <c r="K17" s="49" t="s">
        <v>36</v>
      </c>
      <c r="L17" s="54"/>
      <c r="M17" s="54"/>
      <c r="N17" s="54"/>
      <c r="O17" s="54"/>
      <c r="P17" s="80">
        <v>0</v>
      </c>
      <c r="Q17" s="51">
        <f t="shared" si="0"/>
        <v>0</v>
      </c>
      <c r="R17" s="52" t="str">
        <f t="shared" si="3"/>
        <v>F</v>
      </c>
      <c r="S17" s="53" t="str">
        <f t="shared" si="1"/>
        <v>Kém</v>
      </c>
      <c r="T17" s="41" t="s">
        <v>1050</v>
      </c>
      <c r="U17" s="41" t="s">
        <v>282</v>
      </c>
      <c r="V17" s="71"/>
      <c r="W17" s="4"/>
      <c r="X17" s="43" t="str">
        <f t="shared" si="2"/>
        <v>Học lại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850</v>
      </c>
      <c r="D18" s="46" t="s">
        <v>851</v>
      </c>
      <c r="E18" s="47" t="s">
        <v>99</v>
      </c>
      <c r="F18" s="48" t="s">
        <v>852</v>
      </c>
      <c r="G18" s="45" t="s">
        <v>58</v>
      </c>
      <c r="H18" s="82" t="s">
        <v>36</v>
      </c>
      <c r="I18" s="49" t="s">
        <v>36</v>
      </c>
      <c r="J18" s="49" t="s">
        <v>36</v>
      </c>
      <c r="K18" s="49" t="s">
        <v>36</v>
      </c>
      <c r="L18" s="54"/>
      <c r="M18" s="54"/>
      <c r="N18" s="54"/>
      <c r="O18" s="54"/>
      <c r="P18" s="80">
        <v>7</v>
      </c>
      <c r="Q18" s="51">
        <f t="shared" si="0"/>
        <v>7</v>
      </c>
      <c r="R18" s="52" t="str">
        <f t="shared" si="3"/>
        <v>B</v>
      </c>
      <c r="S18" s="53" t="str">
        <f t="shared" si="1"/>
        <v>Khá</v>
      </c>
      <c r="T18" s="41" t="str">
        <f t="shared" si="4"/>
        <v/>
      </c>
      <c r="U18" s="41" t="s">
        <v>282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853</v>
      </c>
      <c r="D19" s="46" t="s">
        <v>126</v>
      </c>
      <c r="E19" s="47" t="s">
        <v>854</v>
      </c>
      <c r="F19" s="48" t="s">
        <v>270</v>
      </c>
      <c r="G19" s="45" t="s">
        <v>85</v>
      </c>
      <c r="H19" s="82" t="s">
        <v>36</v>
      </c>
      <c r="I19" s="49" t="s">
        <v>36</v>
      </c>
      <c r="J19" s="49" t="s">
        <v>36</v>
      </c>
      <c r="K19" s="49" t="s">
        <v>36</v>
      </c>
      <c r="L19" s="54"/>
      <c r="M19" s="54"/>
      <c r="N19" s="54"/>
      <c r="O19" s="54"/>
      <c r="P19" s="80">
        <v>7</v>
      </c>
      <c r="Q19" s="51">
        <f t="shared" si="0"/>
        <v>7</v>
      </c>
      <c r="R19" s="52" t="str">
        <f t="shared" si="3"/>
        <v>B</v>
      </c>
      <c r="S19" s="53" t="str">
        <f t="shared" si="1"/>
        <v>Khá</v>
      </c>
      <c r="T19" s="41" t="str">
        <f t="shared" si="4"/>
        <v/>
      </c>
      <c r="U19" s="41" t="s">
        <v>282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855</v>
      </c>
      <c r="D20" s="46" t="s">
        <v>856</v>
      </c>
      <c r="E20" s="47" t="s">
        <v>110</v>
      </c>
      <c r="F20" s="48" t="s">
        <v>857</v>
      </c>
      <c r="G20" s="45" t="s">
        <v>76</v>
      </c>
      <c r="H20" s="82" t="s">
        <v>36</v>
      </c>
      <c r="I20" s="49" t="s">
        <v>36</v>
      </c>
      <c r="J20" s="49" t="s">
        <v>36</v>
      </c>
      <c r="K20" s="49" t="s">
        <v>36</v>
      </c>
      <c r="L20" s="54"/>
      <c r="M20" s="54"/>
      <c r="N20" s="54"/>
      <c r="O20" s="54"/>
      <c r="P20" s="80">
        <v>7</v>
      </c>
      <c r="Q20" s="51">
        <f t="shared" si="0"/>
        <v>7</v>
      </c>
      <c r="R20" s="52" t="str">
        <f t="shared" si="3"/>
        <v>B</v>
      </c>
      <c r="S20" s="53" t="str">
        <f t="shared" si="1"/>
        <v>Khá</v>
      </c>
      <c r="T20" s="41" t="str">
        <f t="shared" si="4"/>
        <v/>
      </c>
      <c r="U20" s="41" t="s">
        <v>282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858</v>
      </c>
      <c r="D21" s="46" t="s">
        <v>859</v>
      </c>
      <c r="E21" s="47" t="s">
        <v>131</v>
      </c>
      <c r="F21" s="48" t="s">
        <v>860</v>
      </c>
      <c r="G21" s="45" t="s">
        <v>67</v>
      </c>
      <c r="H21" s="82" t="s">
        <v>36</v>
      </c>
      <c r="I21" s="49" t="s">
        <v>36</v>
      </c>
      <c r="J21" s="49" t="s">
        <v>36</v>
      </c>
      <c r="K21" s="49" t="s">
        <v>36</v>
      </c>
      <c r="L21" s="54"/>
      <c r="M21" s="54"/>
      <c r="N21" s="54"/>
      <c r="O21" s="54"/>
      <c r="P21" s="80">
        <v>7</v>
      </c>
      <c r="Q21" s="51">
        <f t="shared" si="0"/>
        <v>7</v>
      </c>
      <c r="R21" s="52" t="str">
        <f t="shared" si="3"/>
        <v>B</v>
      </c>
      <c r="S21" s="53" t="str">
        <f t="shared" si="1"/>
        <v>Khá</v>
      </c>
      <c r="T21" s="41" t="str">
        <f t="shared" si="4"/>
        <v/>
      </c>
      <c r="U21" s="41" t="s">
        <v>282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861</v>
      </c>
      <c r="D22" s="46" t="s">
        <v>147</v>
      </c>
      <c r="E22" s="47" t="s">
        <v>148</v>
      </c>
      <c r="F22" s="48" t="s">
        <v>862</v>
      </c>
      <c r="G22" s="45" t="s">
        <v>863</v>
      </c>
      <c r="H22" s="82" t="s">
        <v>36</v>
      </c>
      <c r="I22" s="49" t="s">
        <v>36</v>
      </c>
      <c r="J22" s="49" t="s">
        <v>36</v>
      </c>
      <c r="K22" s="49" t="s">
        <v>36</v>
      </c>
      <c r="L22" s="54"/>
      <c r="M22" s="54"/>
      <c r="N22" s="54"/>
      <c r="O22" s="54"/>
      <c r="P22" s="80">
        <v>0</v>
      </c>
      <c r="Q22" s="51">
        <f t="shared" si="0"/>
        <v>0</v>
      </c>
      <c r="R22" s="52" t="str">
        <f t="shared" si="3"/>
        <v>F</v>
      </c>
      <c r="S22" s="53" t="str">
        <f t="shared" si="1"/>
        <v>Kém</v>
      </c>
      <c r="T22" s="41" t="s">
        <v>1050</v>
      </c>
      <c r="U22" s="41" t="s">
        <v>282</v>
      </c>
      <c r="V22" s="71"/>
      <c r="W22" s="4"/>
      <c r="X22" s="43" t="str">
        <f t="shared" si="2"/>
        <v>Học lại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864</v>
      </c>
      <c r="D23" s="46" t="s">
        <v>865</v>
      </c>
      <c r="E23" s="47" t="s">
        <v>866</v>
      </c>
      <c r="F23" s="48" t="s">
        <v>867</v>
      </c>
      <c r="G23" s="45" t="s">
        <v>71</v>
      </c>
      <c r="H23" s="82" t="s">
        <v>36</v>
      </c>
      <c r="I23" s="49" t="s">
        <v>36</v>
      </c>
      <c r="J23" s="49" t="s">
        <v>36</v>
      </c>
      <c r="K23" s="49" t="s">
        <v>36</v>
      </c>
      <c r="L23" s="54"/>
      <c r="M23" s="54"/>
      <c r="N23" s="54"/>
      <c r="O23" s="54"/>
      <c r="P23" s="80">
        <v>7</v>
      </c>
      <c r="Q23" s="51">
        <f t="shared" si="0"/>
        <v>7</v>
      </c>
      <c r="R23" s="52" t="str">
        <f t="shared" si="3"/>
        <v>B</v>
      </c>
      <c r="S23" s="53" t="str">
        <f t="shared" si="1"/>
        <v>Khá</v>
      </c>
      <c r="T23" s="41" t="str">
        <f t="shared" si="4"/>
        <v/>
      </c>
      <c r="U23" s="41" t="s">
        <v>282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868</v>
      </c>
      <c r="D24" s="46" t="s">
        <v>810</v>
      </c>
      <c r="E24" s="47" t="s">
        <v>383</v>
      </c>
      <c r="F24" s="48" t="s">
        <v>869</v>
      </c>
      <c r="G24" s="45" t="s">
        <v>53</v>
      </c>
      <c r="H24" s="82" t="s">
        <v>36</v>
      </c>
      <c r="I24" s="49" t="s">
        <v>36</v>
      </c>
      <c r="J24" s="49" t="s">
        <v>36</v>
      </c>
      <c r="K24" s="49" t="s">
        <v>36</v>
      </c>
      <c r="L24" s="54"/>
      <c r="M24" s="54"/>
      <c r="N24" s="54"/>
      <c r="O24" s="54"/>
      <c r="P24" s="80">
        <v>7</v>
      </c>
      <c r="Q24" s="51">
        <f t="shared" si="0"/>
        <v>7</v>
      </c>
      <c r="R24" s="52" t="str">
        <f t="shared" si="3"/>
        <v>B</v>
      </c>
      <c r="S24" s="53" t="str">
        <f t="shared" si="1"/>
        <v>Khá</v>
      </c>
      <c r="T24" s="41" t="str">
        <f t="shared" si="4"/>
        <v/>
      </c>
      <c r="U24" s="41" t="s">
        <v>282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870</v>
      </c>
      <c r="D25" s="46" t="s">
        <v>141</v>
      </c>
      <c r="E25" s="47" t="s">
        <v>871</v>
      </c>
      <c r="F25" s="48" t="s">
        <v>730</v>
      </c>
      <c r="G25" s="45" t="s">
        <v>85</v>
      </c>
      <c r="H25" s="82" t="s">
        <v>36</v>
      </c>
      <c r="I25" s="49" t="s">
        <v>36</v>
      </c>
      <c r="J25" s="49" t="s">
        <v>36</v>
      </c>
      <c r="K25" s="49" t="s">
        <v>36</v>
      </c>
      <c r="L25" s="54"/>
      <c r="M25" s="54"/>
      <c r="N25" s="54"/>
      <c r="O25" s="54"/>
      <c r="P25" s="80">
        <v>0</v>
      </c>
      <c r="Q25" s="51">
        <f t="shared" si="0"/>
        <v>0</v>
      </c>
      <c r="R25" s="52" t="str">
        <f t="shared" si="3"/>
        <v>F</v>
      </c>
      <c r="S25" s="53" t="str">
        <f t="shared" si="1"/>
        <v>Kém</v>
      </c>
      <c r="T25" s="41" t="s">
        <v>1050</v>
      </c>
      <c r="U25" s="41" t="s">
        <v>282</v>
      </c>
      <c r="V25" s="71"/>
      <c r="W25" s="4"/>
      <c r="X25" s="43" t="str">
        <f t="shared" si="2"/>
        <v>Học lại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872</v>
      </c>
      <c r="D26" s="46" t="s">
        <v>490</v>
      </c>
      <c r="E26" s="47" t="s">
        <v>873</v>
      </c>
      <c r="F26" s="48" t="s">
        <v>874</v>
      </c>
      <c r="G26" s="45" t="s">
        <v>67</v>
      </c>
      <c r="H26" s="82" t="s">
        <v>36</v>
      </c>
      <c r="I26" s="49" t="s">
        <v>36</v>
      </c>
      <c r="J26" s="49" t="s">
        <v>36</v>
      </c>
      <c r="K26" s="49" t="s">
        <v>36</v>
      </c>
      <c r="L26" s="54"/>
      <c r="M26" s="54"/>
      <c r="N26" s="54"/>
      <c r="O26" s="54"/>
      <c r="P26" s="80">
        <v>0</v>
      </c>
      <c r="Q26" s="51">
        <f t="shared" si="0"/>
        <v>0</v>
      </c>
      <c r="R26" s="52" t="str">
        <f t="shared" si="3"/>
        <v>F</v>
      </c>
      <c r="S26" s="53" t="str">
        <f t="shared" si="1"/>
        <v>Kém</v>
      </c>
      <c r="T26" s="41" t="s">
        <v>1050</v>
      </c>
      <c r="U26" s="41" t="s">
        <v>282</v>
      </c>
      <c r="V26" s="71"/>
      <c r="W26" s="4"/>
      <c r="X26" s="43" t="str">
        <f t="shared" si="2"/>
        <v>Học lại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875</v>
      </c>
      <c r="D27" s="46" t="s">
        <v>876</v>
      </c>
      <c r="E27" s="47" t="s">
        <v>877</v>
      </c>
      <c r="F27" s="48" t="s">
        <v>723</v>
      </c>
      <c r="G27" s="45" t="s">
        <v>85</v>
      </c>
      <c r="H27" s="82" t="s">
        <v>36</v>
      </c>
      <c r="I27" s="49" t="s">
        <v>36</v>
      </c>
      <c r="J27" s="49" t="s">
        <v>36</v>
      </c>
      <c r="K27" s="49" t="s">
        <v>36</v>
      </c>
      <c r="L27" s="54"/>
      <c r="M27" s="54"/>
      <c r="N27" s="54"/>
      <c r="O27" s="54"/>
      <c r="P27" s="80">
        <v>7</v>
      </c>
      <c r="Q27" s="51">
        <f t="shared" si="0"/>
        <v>7</v>
      </c>
      <c r="R27" s="52" t="str">
        <f t="shared" si="3"/>
        <v>B</v>
      </c>
      <c r="S27" s="53" t="str">
        <f t="shared" si="1"/>
        <v>Khá</v>
      </c>
      <c r="T27" s="41" t="str">
        <f t="shared" si="4"/>
        <v/>
      </c>
      <c r="U27" s="41" t="s">
        <v>282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878</v>
      </c>
      <c r="D28" s="46" t="s">
        <v>879</v>
      </c>
      <c r="E28" s="47" t="s">
        <v>880</v>
      </c>
      <c r="F28" s="48" t="s">
        <v>881</v>
      </c>
      <c r="G28" s="45" t="s">
        <v>53</v>
      </c>
      <c r="H28" s="82" t="s">
        <v>36</v>
      </c>
      <c r="I28" s="49" t="s">
        <v>36</v>
      </c>
      <c r="J28" s="49" t="s">
        <v>36</v>
      </c>
      <c r="K28" s="49" t="s">
        <v>36</v>
      </c>
      <c r="L28" s="54"/>
      <c r="M28" s="54"/>
      <c r="N28" s="54"/>
      <c r="O28" s="54"/>
      <c r="P28" s="80">
        <v>7</v>
      </c>
      <c r="Q28" s="51">
        <f t="shared" si="0"/>
        <v>7</v>
      </c>
      <c r="R28" s="52" t="str">
        <f t="shared" si="3"/>
        <v>B</v>
      </c>
      <c r="S28" s="53" t="str">
        <f t="shared" si="1"/>
        <v>Khá</v>
      </c>
      <c r="T28" s="41" t="str">
        <f t="shared" si="4"/>
        <v/>
      </c>
      <c r="U28" s="41" t="s">
        <v>282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882</v>
      </c>
      <c r="D29" s="46" t="s">
        <v>843</v>
      </c>
      <c r="E29" s="47" t="s">
        <v>387</v>
      </c>
      <c r="F29" s="48" t="s">
        <v>292</v>
      </c>
      <c r="G29" s="45" t="s">
        <v>58</v>
      </c>
      <c r="H29" s="82" t="s">
        <v>36</v>
      </c>
      <c r="I29" s="49" t="s">
        <v>36</v>
      </c>
      <c r="J29" s="49" t="s">
        <v>36</v>
      </c>
      <c r="K29" s="49" t="s">
        <v>36</v>
      </c>
      <c r="L29" s="54"/>
      <c r="M29" s="54"/>
      <c r="N29" s="54"/>
      <c r="O29" s="54"/>
      <c r="P29" s="80">
        <v>7</v>
      </c>
      <c r="Q29" s="51">
        <f t="shared" si="0"/>
        <v>7</v>
      </c>
      <c r="R29" s="52" t="str">
        <f t="shared" si="3"/>
        <v>B</v>
      </c>
      <c r="S29" s="53" t="str">
        <f t="shared" si="1"/>
        <v>Khá</v>
      </c>
      <c r="T29" s="41" t="str">
        <f t="shared" si="4"/>
        <v/>
      </c>
      <c r="U29" s="41" t="s">
        <v>282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883</v>
      </c>
      <c r="D30" s="46" t="s">
        <v>325</v>
      </c>
      <c r="E30" s="47" t="s">
        <v>884</v>
      </c>
      <c r="F30" s="48" t="s">
        <v>323</v>
      </c>
      <c r="G30" s="45" t="s">
        <v>53</v>
      </c>
      <c r="H30" s="82" t="s">
        <v>36</v>
      </c>
      <c r="I30" s="49" t="s">
        <v>36</v>
      </c>
      <c r="J30" s="49" t="s">
        <v>36</v>
      </c>
      <c r="K30" s="49" t="s">
        <v>36</v>
      </c>
      <c r="L30" s="54"/>
      <c r="M30" s="54"/>
      <c r="N30" s="54"/>
      <c r="O30" s="54"/>
      <c r="P30" s="80">
        <v>7</v>
      </c>
      <c r="Q30" s="51">
        <f t="shared" si="0"/>
        <v>7</v>
      </c>
      <c r="R30" s="52" t="str">
        <f t="shared" si="3"/>
        <v>B</v>
      </c>
      <c r="S30" s="53" t="str">
        <f t="shared" si="1"/>
        <v>Khá</v>
      </c>
      <c r="T30" s="41" t="str">
        <f t="shared" si="4"/>
        <v/>
      </c>
      <c r="U30" s="41" t="s">
        <v>282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885</v>
      </c>
      <c r="D31" s="46" t="s">
        <v>886</v>
      </c>
      <c r="E31" s="47" t="s">
        <v>736</v>
      </c>
      <c r="F31" s="48" t="s">
        <v>643</v>
      </c>
      <c r="G31" s="45" t="s">
        <v>58</v>
      </c>
      <c r="H31" s="82" t="s">
        <v>36</v>
      </c>
      <c r="I31" s="49" t="s">
        <v>36</v>
      </c>
      <c r="J31" s="49" t="s">
        <v>36</v>
      </c>
      <c r="K31" s="49" t="s">
        <v>36</v>
      </c>
      <c r="L31" s="54"/>
      <c r="M31" s="54"/>
      <c r="N31" s="54"/>
      <c r="O31" s="54"/>
      <c r="P31" s="80">
        <v>7</v>
      </c>
      <c r="Q31" s="51">
        <f t="shared" si="0"/>
        <v>7</v>
      </c>
      <c r="R31" s="52" t="str">
        <f t="shared" si="3"/>
        <v>B</v>
      </c>
      <c r="S31" s="53" t="str">
        <f t="shared" si="1"/>
        <v>Khá</v>
      </c>
      <c r="T31" s="41" t="str">
        <f t="shared" si="4"/>
        <v/>
      </c>
      <c r="U31" s="41" t="s">
        <v>282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887</v>
      </c>
      <c r="D32" s="46" t="s">
        <v>116</v>
      </c>
      <c r="E32" s="47" t="s">
        <v>888</v>
      </c>
      <c r="F32" s="48" t="s">
        <v>889</v>
      </c>
      <c r="G32" s="45" t="s">
        <v>58</v>
      </c>
      <c r="H32" s="82" t="s">
        <v>36</v>
      </c>
      <c r="I32" s="49" t="s">
        <v>36</v>
      </c>
      <c r="J32" s="49" t="s">
        <v>36</v>
      </c>
      <c r="K32" s="49" t="s">
        <v>36</v>
      </c>
      <c r="L32" s="54"/>
      <c r="M32" s="54"/>
      <c r="N32" s="54"/>
      <c r="O32" s="54"/>
      <c r="P32" s="80">
        <v>7</v>
      </c>
      <c r="Q32" s="51">
        <f t="shared" si="0"/>
        <v>7</v>
      </c>
      <c r="R32" s="52" t="str">
        <f t="shared" si="3"/>
        <v>B</v>
      </c>
      <c r="S32" s="53" t="str">
        <f t="shared" si="1"/>
        <v>Khá</v>
      </c>
      <c r="T32" s="41" t="str">
        <f t="shared" si="4"/>
        <v/>
      </c>
      <c r="U32" s="41" t="s">
        <v>282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890</v>
      </c>
      <c r="D33" s="46" t="s">
        <v>891</v>
      </c>
      <c r="E33" s="47" t="s">
        <v>177</v>
      </c>
      <c r="F33" s="48" t="s">
        <v>892</v>
      </c>
      <c r="G33" s="45" t="s">
        <v>76</v>
      </c>
      <c r="H33" s="82" t="s">
        <v>36</v>
      </c>
      <c r="I33" s="49" t="s">
        <v>36</v>
      </c>
      <c r="J33" s="49" t="s">
        <v>36</v>
      </c>
      <c r="K33" s="49" t="s">
        <v>36</v>
      </c>
      <c r="L33" s="54"/>
      <c r="M33" s="54"/>
      <c r="N33" s="54"/>
      <c r="O33" s="54"/>
      <c r="P33" s="80">
        <v>7</v>
      </c>
      <c r="Q33" s="51">
        <f t="shared" si="0"/>
        <v>7</v>
      </c>
      <c r="R33" s="52" t="str">
        <f t="shared" si="3"/>
        <v>B</v>
      </c>
      <c r="S33" s="53" t="str">
        <f t="shared" si="1"/>
        <v>Khá</v>
      </c>
      <c r="T33" s="41" t="str">
        <f t="shared" si="4"/>
        <v/>
      </c>
      <c r="U33" s="41" t="s">
        <v>282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893</v>
      </c>
      <c r="D34" s="46" t="s">
        <v>325</v>
      </c>
      <c r="E34" s="47" t="s">
        <v>177</v>
      </c>
      <c r="F34" s="48" t="s">
        <v>894</v>
      </c>
      <c r="G34" s="45" t="s">
        <v>71</v>
      </c>
      <c r="H34" s="82" t="s">
        <v>36</v>
      </c>
      <c r="I34" s="49" t="s">
        <v>36</v>
      </c>
      <c r="J34" s="49" t="s">
        <v>36</v>
      </c>
      <c r="K34" s="49" t="s">
        <v>36</v>
      </c>
      <c r="L34" s="54"/>
      <c r="M34" s="54"/>
      <c r="N34" s="54"/>
      <c r="O34" s="54"/>
      <c r="P34" s="80">
        <v>7</v>
      </c>
      <c r="Q34" s="51">
        <f t="shared" si="0"/>
        <v>7</v>
      </c>
      <c r="R34" s="52" t="str">
        <f t="shared" si="3"/>
        <v>B</v>
      </c>
      <c r="S34" s="53" t="str">
        <f t="shared" si="1"/>
        <v>Khá</v>
      </c>
      <c r="T34" s="41" t="str">
        <f t="shared" si="4"/>
        <v/>
      </c>
      <c r="U34" s="41" t="s">
        <v>282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895</v>
      </c>
      <c r="D35" s="46" t="s">
        <v>896</v>
      </c>
      <c r="E35" s="47" t="s">
        <v>177</v>
      </c>
      <c r="F35" s="48" t="s">
        <v>897</v>
      </c>
      <c r="G35" s="45" t="s">
        <v>67</v>
      </c>
      <c r="H35" s="82" t="s">
        <v>36</v>
      </c>
      <c r="I35" s="49" t="s">
        <v>36</v>
      </c>
      <c r="J35" s="49" t="s">
        <v>36</v>
      </c>
      <c r="K35" s="49" t="s">
        <v>36</v>
      </c>
      <c r="L35" s="54"/>
      <c r="M35" s="54"/>
      <c r="N35" s="54"/>
      <c r="O35" s="54"/>
      <c r="P35" s="80">
        <v>10</v>
      </c>
      <c r="Q35" s="51">
        <f t="shared" si="0"/>
        <v>10</v>
      </c>
      <c r="R35" s="52" t="str">
        <f t="shared" si="3"/>
        <v>A+</v>
      </c>
      <c r="S35" s="53" t="str">
        <f t="shared" si="1"/>
        <v>Giỏi</v>
      </c>
      <c r="T35" s="41" t="str">
        <f t="shared" si="4"/>
        <v/>
      </c>
      <c r="U35" s="41" t="s">
        <v>282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898</v>
      </c>
      <c r="D36" s="46" t="s">
        <v>610</v>
      </c>
      <c r="E36" s="47" t="s">
        <v>405</v>
      </c>
      <c r="F36" s="48" t="s">
        <v>255</v>
      </c>
      <c r="G36" s="45" t="s">
        <v>85</v>
      </c>
      <c r="H36" s="82" t="s">
        <v>36</v>
      </c>
      <c r="I36" s="49" t="s">
        <v>36</v>
      </c>
      <c r="J36" s="49" t="s">
        <v>36</v>
      </c>
      <c r="K36" s="49" t="s">
        <v>36</v>
      </c>
      <c r="L36" s="54"/>
      <c r="M36" s="54"/>
      <c r="N36" s="54"/>
      <c r="O36" s="54"/>
      <c r="P36" s="80">
        <v>7</v>
      </c>
      <c r="Q36" s="51">
        <f t="shared" si="0"/>
        <v>7</v>
      </c>
      <c r="R36" s="52" t="str">
        <f t="shared" si="3"/>
        <v>B</v>
      </c>
      <c r="S36" s="53" t="str">
        <f t="shared" si="1"/>
        <v>Khá</v>
      </c>
      <c r="T36" s="41" t="str">
        <f t="shared" si="4"/>
        <v/>
      </c>
      <c r="U36" s="41" t="s">
        <v>282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899</v>
      </c>
      <c r="D37" s="46" t="s">
        <v>90</v>
      </c>
      <c r="E37" s="47" t="s">
        <v>405</v>
      </c>
      <c r="F37" s="48" t="s">
        <v>900</v>
      </c>
      <c r="G37" s="45" t="s">
        <v>85</v>
      </c>
      <c r="H37" s="82" t="s">
        <v>36</v>
      </c>
      <c r="I37" s="49" t="s">
        <v>36</v>
      </c>
      <c r="J37" s="49" t="s">
        <v>36</v>
      </c>
      <c r="K37" s="49" t="s">
        <v>36</v>
      </c>
      <c r="L37" s="54"/>
      <c r="M37" s="54"/>
      <c r="N37" s="54"/>
      <c r="O37" s="54"/>
      <c r="P37" s="80">
        <v>7</v>
      </c>
      <c r="Q37" s="51">
        <f t="shared" si="0"/>
        <v>7</v>
      </c>
      <c r="R37" s="52" t="str">
        <f t="shared" si="3"/>
        <v>B</v>
      </c>
      <c r="S37" s="53" t="str">
        <f t="shared" si="1"/>
        <v>Khá</v>
      </c>
      <c r="T37" s="41" t="str">
        <f t="shared" si="4"/>
        <v/>
      </c>
      <c r="U37" s="41" t="s">
        <v>282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901</v>
      </c>
      <c r="D38" s="46" t="s">
        <v>535</v>
      </c>
      <c r="E38" s="47" t="s">
        <v>415</v>
      </c>
      <c r="F38" s="48" t="s">
        <v>902</v>
      </c>
      <c r="G38" s="45" t="s">
        <v>71</v>
      </c>
      <c r="H38" s="82" t="s">
        <v>36</v>
      </c>
      <c r="I38" s="49" t="s">
        <v>36</v>
      </c>
      <c r="J38" s="49" t="s">
        <v>36</v>
      </c>
      <c r="K38" s="49" t="s">
        <v>36</v>
      </c>
      <c r="L38" s="54"/>
      <c r="M38" s="54"/>
      <c r="N38" s="54"/>
      <c r="O38" s="54"/>
      <c r="P38" s="80">
        <v>7</v>
      </c>
      <c r="Q38" s="51">
        <f t="shared" si="0"/>
        <v>7</v>
      </c>
      <c r="R38" s="52" t="str">
        <f t="shared" si="3"/>
        <v>B</v>
      </c>
      <c r="S38" s="53" t="str">
        <f t="shared" si="1"/>
        <v>Khá</v>
      </c>
      <c r="T38" s="41" t="str">
        <f t="shared" si="4"/>
        <v/>
      </c>
      <c r="U38" s="41" t="s">
        <v>282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903</v>
      </c>
      <c r="D39" s="46" t="s">
        <v>122</v>
      </c>
      <c r="E39" s="47" t="s">
        <v>582</v>
      </c>
      <c r="F39" s="48" t="s">
        <v>904</v>
      </c>
      <c r="G39" s="45" t="s">
        <v>85</v>
      </c>
      <c r="H39" s="82" t="s">
        <v>36</v>
      </c>
      <c r="I39" s="49" t="s">
        <v>36</v>
      </c>
      <c r="J39" s="49" t="s">
        <v>36</v>
      </c>
      <c r="K39" s="49" t="s">
        <v>36</v>
      </c>
      <c r="L39" s="54"/>
      <c r="M39" s="54"/>
      <c r="N39" s="54"/>
      <c r="O39" s="54"/>
      <c r="P39" s="80">
        <v>7</v>
      </c>
      <c r="Q39" s="51">
        <f t="shared" si="0"/>
        <v>7</v>
      </c>
      <c r="R39" s="52" t="str">
        <f t="shared" si="3"/>
        <v>B</v>
      </c>
      <c r="S39" s="53" t="str">
        <f t="shared" si="1"/>
        <v>Khá</v>
      </c>
      <c r="T39" s="41" t="str">
        <f t="shared" si="4"/>
        <v/>
      </c>
      <c r="U39" s="41" t="s">
        <v>282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905</v>
      </c>
      <c r="D40" s="46" t="s">
        <v>906</v>
      </c>
      <c r="E40" s="47" t="s">
        <v>195</v>
      </c>
      <c r="F40" s="48" t="s">
        <v>416</v>
      </c>
      <c r="G40" s="45" t="s">
        <v>67</v>
      </c>
      <c r="H40" s="82" t="s">
        <v>36</v>
      </c>
      <c r="I40" s="49" t="s">
        <v>36</v>
      </c>
      <c r="J40" s="49" t="s">
        <v>36</v>
      </c>
      <c r="K40" s="49" t="s">
        <v>36</v>
      </c>
      <c r="L40" s="54"/>
      <c r="M40" s="54"/>
      <c r="N40" s="54"/>
      <c r="O40" s="54"/>
      <c r="P40" s="80">
        <v>0</v>
      </c>
      <c r="Q40" s="51">
        <f t="shared" si="0"/>
        <v>0</v>
      </c>
      <c r="R40" s="52" t="str">
        <f t="shared" si="3"/>
        <v>F</v>
      </c>
      <c r="S40" s="53" t="str">
        <f t="shared" si="1"/>
        <v>Kém</v>
      </c>
      <c r="T40" s="41" t="s">
        <v>1050</v>
      </c>
      <c r="U40" s="41" t="s">
        <v>282</v>
      </c>
      <c r="V40" s="71"/>
      <c r="W40" s="4"/>
      <c r="X40" s="43" t="str">
        <f t="shared" si="2"/>
        <v>Học lại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907</v>
      </c>
      <c r="D41" s="46" t="s">
        <v>908</v>
      </c>
      <c r="E41" s="47" t="s">
        <v>436</v>
      </c>
      <c r="F41" s="48" t="s">
        <v>909</v>
      </c>
      <c r="G41" s="45" t="s">
        <v>85</v>
      </c>
      <c r="H41" s="82" t="s">
        <v>36</v>
      </c>
      <c r="I41" s="49" t="s">
        <v>36</v>
      </c>
      <c r="J41" s="49" t="s">
        <v>36</v>
      </c>
      <c r="K41" s="49" t="s">
        <v>36</v>
      </c>
      <c r="L41" s="54"/>
      <c r="M41" s="54"/>
      <c r="N41" s="54"/>
      <c r="O41" s="54"/>
      <c r="P41" s="80">
        <v>7</v>
      </c>
      <c r="Q41" s="51">
        <f t="shared" si="0"/>
        <v>7</v>
      </c>
      <c r="R41" s="52" t="str">
        <f t="shared" si="3"/>
        <v>B</v>
      </c>
      <c r="S41" s="53" t="str">
        <f t="shared" si="1"/>
        <v>Khá</v>
      </c>
      <c r="T41" s="41" t="str">
        <f t="shared" si="4"/>
        <v/>
      </c>
      <c r="U41" s="41" t="s">
        <v>282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910</v>
      </c>
      <c r="D42" s="46" t="s">
        <v>911</v>
      </c>
      <c r="E42" s="47" t="s">
        <v>214</v>
      </c>
      <c r="F42" s="48" t="s">
        <v>728</v>
      </c>
      <c r="G42" s="45" t="s">
        <v>67</v>
      </c>
      <c r="H42" s="82" t="s">
        <v>36</v>
      </c>
      <c r="I42" s="49" t="s">
        <v>36</v>
      </c>
      <c r="J42" s="49" t="s">
        <v>36</v>
      </c>
      <c r="K42" s="49" t="s">
        <v>36</v>
      </c>
      <c r="L42" s="54"/>
      <c r="M42" s="54"/>
      <c r="N42" s="54"/>
      <c r="O42" s="54"/>
      <c r="P42" s="80">
        <v>7</v>
      </c>
      <c r="Q42" s="51">
        <f t="shared" si="0"/>
        <v>7</v>
      </c>
      <c r="R42" s="52" t="str">
        <f t="shared" si="3"/>
        <v>B</v>
      </c>
      <c r="S42" s="53" t="str">
        <f t="shared" si="1"/>
        <v>Khá</v>
      </c>
      <c r="T42" s="41" t="str">
        <f t="shared" si="4"/>
        <v/>
      </c>
      <c r="U42" s="41" t="s">
        <v>282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912</v>
      </c>
      <c r="D43" s="46" t="s">
        <v>105</v>
      </c>
      <c r="E43" s="47" t="s">
        <v>214</v>
      </c>
      <c r="F43" s="48" t="s">
        <v>913</v>
      </c>
      <c r="G43" s="45" t="s">
        <v>85</v>
      </c>
      <c r="H43" s="82" t="s">
        <v>36</v>
      </c>
      <c r="I43" s="49" t="s">
        <v>36</v>
      </c>
      <c r="J43" s="49" t="s">
        <v>36</v>
      </c>
      <c r="K43" s="49" t="s">
        <v>36</v>
      </c>
      <c r="L43" s="54"/>
      <c r="M43" s="54"/>
      <c r="N43" s="54"/>
      <c r="O43" s="54"/>
      <c r="P43" s="80">
        <v>7</v>
      </c>
      <c r="Q43" s="51">
        <f t="shared" si="0"/>
        <v>7</v>
      </c>
      <c r="R43" s="52" t="str">
        <f t="shared" si="3"/>
        <v>B</v>
      </c>
      <c r="S43" s="53" t="str">
        <f t="shared" si="1"/>
        <v>Khá</v>
      </c>
      <c r="T43" s="41" t="str">
        <f t="shared" si="4"/>
        <v/>
      </c>
      <c r="U43" s="41" t="s">
        <v>282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914</v>
      </c>
      <c r="D44" s="46" t="s">
        <v>735</v>
      </c>
      <c r="E44" s="47" t="s">
        <v>218</v>
      </c>
      <c r="F44" s="48" t="s">
        <v>289</v>
      </c>
      <c r="G44" s="45" t="s">
        <v>85</v>
      </c>
      <c r="H44" s="82" t="s">
        <v>36</v>
      </c>
      <c r="I44" s="49" t="s">
        <v>36</v>
      </c>
      <c r="J44" s="49" t="s">
        <v>36</v>
      </c>
      <c r="K44" s="49" t="s">
        <v>36</v>
      </c>
      <c r="L44" s="54"/>
      <c r="M44" s="54"/>
      <c r="N44" s="54"/>
      <c r="O44" s="54"/>
      <c r="P44" s="80">
        <v>7</v>
      </c>
      <c r="Q44" s="51">
        <f t="shared" si="0"/>
        <v>7</v>
      </c>
      <c r="R44" s="52" t="str">
        <f t="shared" si="3"/>
        <v>B</v>
      </c>
      <c r="S44" s="53" t="str">
        <f t="shared" si="1"/>
        <v>Khá</v>
      </c>
      <c r="T44" s="41" t="str">
        <f t="shared" si="4"/>
        <v/>
      </c>
      <c r="U44" s="41" t="s">
        <v>282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915</v>
      </c>
      <c r="D45" s="46" t="s">
        <v>116</v>
      </c>
      <c r="E45" s="47" t="s">
        <v>615</v>
      </c>
      <c r="F45" s="48" t="s">
        <v>916</v>
      </c>
      <c r="G45" s="45" t="s">
        <v>71</v>
      </c>
      <c r="H45" s="82" t="s">
        <v>36</v>
      </c>
      <c r="I45" s="49" t="s">
        <v>36</v>
      </c>
      <c r="J45" s="49" t="s">
        <v>36</v>
      </c>
      <c r="K45" s="49" t="s">
        <v>36</v>
      </c>
      <c r="L45" s="54"/>
      <c r="M45" s="54"/>
      <c r="N45" s="54"/>
      <c r="O45" s="54"/>
      <c r="P45" s="80">
        <v>7</v>
      </c>
      <c r="Q45" s="51">
        <f t="shared" si="0"/>
        <v>7</v>
      </c>
      <c r="R45" s="52" t="str">
        <f t="shared" si="3"/>
        <v>B</v>
      </c>
      <c r="S45" s="53" t="str">
        <f t="shared" si="1"/>
        <v>Khá</v>
      </c>
      <c r="T45" s="41" t="str">
        <f t="shared" si="4"/>
        <v/>
      </c>
      <c r="U45" s="41" t="s">
        <v>282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917</v>
      </c>
      <c r="D46" s="46" t="s">
        <v>122</v>
      </c>
      <c r="E46" s="47" t="s">
        <v>235</v>
      </c>
      <c r="F46" s="48" t="s">
        <v>441</v>
      </c>
      <c r="G46" s="45" t="s">
        <v>67</v>
      </c>
      <c r="H46" s="82" t="s">
        <v>36</v>
      </c>
      <c r="I46" s="49" t="s">
        <v>36</v>
      </c>
      <c r="J46" s="49" t="s">
        <v>36</v>
      </c>
      <c r="K46" s="49" t="s">
        <v>36</v>
      </c>
      <c r="L46" s="54"/>
      <c r="M46" s="54"/>
      <c r="N46" s="54"/>
      <c r="O46" s="54"/>
      <c r="P46" s="80">
        <v>7</v>
      </c>
      <c r="Q46" s="51">
        <f t="shared" si="0"/>
        <v>7</v>
      </c>
      <c r="R46" s="52" t="str">
        <f t="shared" si="3"/>
        <v>B</v>
      </c>
      <c r="S46" s="53" t="str">
        <f t="shared" si="1"/>
        <v>Khá</v>
      </c>
      <c r="T46" s="41" t="str">
        <f t="shared" si="4"/>
        <v/>
      </c>
      <c r="U46" s="41" t="s">
        <v>282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918</v>
      </c>
      <c r="D47" s="46" t="s">
        <v>919</v>
      </c>
      <c r="E47" s="47" t="s">
        <v>239</v>
      </c>
      <c r="F47" s="48" t="s">
        <v>920</v>
      </c>
      <c r="G47" s="45" t="s">
        <v>76</v>
      </c>
      <c r="H47" s="82" t="s">
        <v>36</v>
      </c>
      <c r="I47" s="49" t="s">
        <v>36</v>
      </c>
      <c r="J47" s="49" t="s">
        <v>36</v>
      </c>
      <c r="K47" s="49" t="s">
        <v>36</v>
      </c>
      <c r="L47" s="54"/>
      <c r="M47" s="54"/>
      <c r="N47" s="54"/>
      <c r="O47" s="54"/>
      <c r="P47" s="80">
        <v>7</v>
      </c>
      <c r="Q47" s="51">
        <f t="shared" si="0"/>
        <v>7</v>
      </c>
      <c r="R47" s="52" t="str">
        <f t="shared" si="3"/>
        <v>B</v>
      </c>
      <c r="S47" s="53" t="str">
        <f t="shared" si="1"/>
        <v>Khá</v>
      </c>
      <c r="T47" s="41" t="str">
        <f t="shared" si="4"/>
        <v/>
      </c>
      <c r="U47" s="41" t="s">
        <v>282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921</v>
      </c>
      <c r="D48" s="46" t="s">
        <v>922</v>
      </c>
      <c r="E48" s="47" t="s">
        <v>239</v>
      </c>
      <c r="F48" s="48" t="s">
        <v>923</v>
      </c>
      <c r="G48" s="45" t="s">
        <v>76</v>
      </c>
      <c r="H48" s="82" t="s">
        <v>36</v>
      </c>
      <c r="I48" s="49" t="s">
        <v>36</v>
      </c>
      <c r="J48" s="49" t="s">
        <v>36</v>
      </c>
      <c r="K48" s="49" t="s">
        <v>36</v>
      </c>
      <c r="L48" s="54"/>
      <c r="M48" s="54"/>
      <c r="N48" s="54"/>
      <c r="O48" s="54"/>
      <c r="P48" s="80">
        <v>7</v>
      </c>
      <c r="Q48" s="51">
        <f t="shared" si="0"/>
        <v>7</v>
      </c>
      <c r="R48" s="52" t="str">
        <f t="shared" si="3"/>
        <v>B</v>
      </c>
      <c r="S48" s="53" t="str">
        <f t="shared" si="1"/>
        <v>Khá</v>
      </c>
      <c r="T48" s="41" t="str">
        <f t="shared" si="4"/>
        <v/>
      </c>
      <c r="U48" s="41" t="s">
        <v>282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924</v>
      </c>
      <c r="D49" s="46" t="s">
        <v>90</v>
      </c>
      <c r="E49" s="47" t="s">
        <v>455</v>
      </c>
      <c r="F49" s="48" t="s">
        <v>263</v>
      </c>
      <c r="G49" s="45" t="s">
        <v>67</v>
      </c>
      <c r="H49" s="82" t="s">
        <v>36</v>
      </c>
      <c r="I49" s="49" t="s">
        <v>36</v>
      </c>
      <c r="J49" s="49" t="s">
        <v>36</v>
      </c>
      <c r="K49" s="49" t="s">
        <v>36</v>
      </c>
      <c r="L49" s="54"/>
      <c r="M49" s="54"/>
      <c r="N49" s="54"/>
      <c r="O49" s="54"/>
      <c r="P49" s="80">
        <v>0</v>
      </c>
      <c r="Q49" s="51">
        <f t="shared" si="0"/>
        <v>0</v>
      </c>
      <c r="R49" s="52" t="str">
        <f t="shared" si="3"/>
        <v>F</v>
      </c>
      <c r="S49" s="53" t="str">
        <f t="shared" si="1"/>
        <v>Kém</v>
      </c>
      <c r="T49" s="41" t="s">
        <v>1050</v>
      </c>
      <c r="U49" s="41" t="s">
        <v>282</v>
      </c>
      <c r="V49" s="71"/>
      <c r="W49" s="4"/>
      <c r="X49" s="43" t="str">
        <f t="shared" si="2"/>
        <v>Học lại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925</v>
      </c>
      <c r="D50" s="46" t="s">
        <v>926</v>
      </c>
      <c r="E50" s="47" t="s">
        <v>459</v>
      </c>
      <c r="F50" s="48" t="s">
        <v>927</v>
      </c>
      <c r="G50" s="45" t="s">
        <v>71</v>
      </c>
      <c r="H50" s="82" t="s">
        <v>36</v>
      </c>
      <c r="I50" s="49" t="s">
        <v>36</v>
      </c>
      <c r="J50" s="49" t="s">
        <v>36</v>
      </c>
      <c r="K50" s="49" t="s">
        <v>36</v>
      </c>
      <c r="L50" s="54"/>
      <c r="M50" s="54"/>
      <c r="N50" s="54"/>
      <c r="O50" s="54"/>
      <c r="P50" s="80">
        <v>7</v>
      </c>
      <c r="Q50" s="51">
        <f t="shared" si="0"/>
        <v>7</v>
      </c>
      <c r="R50" s="52" t="str">
        <f t="shared" si="3"/>
        <v>B</v>
      </c>
      <c r="S50" s="53" t="str">
        <f t="shared" si="1"/>
        <v>Khá</v>
      </c>
      <c r="T50" s="41" t="str">
        <f t="shared" si="4"/>
        <v/>
      </c>
      <c r="U50" s="41" t="s">
        <v>282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928</v>
      </c>
      <c r="D51" s="46" t="s">
        <v>929</v>
      </c>
      <c r="E51" s="47" t="s">
        <v>250</v>
      </c>
      <c r="F51" s="48" t="s">
        <v>930</v>
      </c>
      <c r="G51" s="45" t="s">
        <v>931</v>
      </c>
      <c r="H51" s="82" t="s">
        <v>36</v>
      </c>
      <c r="I51" s="49" t="s">
        <v>36</v>
      </c>
      <c r="J51" s="49" t="s">
        <v>36</v>
      </c>
      <c r="K51" s="49" t="s">
        <v>36</v>
      </c>
      <c r="L51" s="54"/>
      <c r="M51" s="54"/>
      <c r="N51" s="54"/>
      <c r="O51" s="54"/>
      <c r="P51" s="80">
        <v>7</v>
      </c>
      <c r="Q51" s="51">
        <f t="shared" si="0"/>
        <v>7</v>
      </c>
      <c r="R51" s="52" t="str">
        <f t="shared" si="3"/>
        <v>B</v>
      </c>
      <c r="S51" s="53" t="str">
        <f t="shared" si="1"/>
        <v>Khá</v>
      </c>
      <c r="T51" s="41" t="str">
        <f t="shared" si="4"/>
        <v/>
      </c>
      <c r="U51" s="41" t="s">
        <v>282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932</v>
      </c>
      <c r="D52" s="46" t="s">
        <v>933</v>
      </c>
      <c r="E52" s="47" t="s">
        <v>934</v>
      </c>
      <c r="F52" s="48" t="s">
        <v>935</v>
      </c>
      <c r="G52" s="45" t="s">
        <v>936</v>
      </c>
      <c r="H52" s="82" t="s">
        <v>36</v>
      </c>
      <c r="I52" s="49" t="s">
        <v>36</v>
      </c>
      <c r="J52" s="49" t="s">
        <v>36</v>
      </c>
      <c r="K52" s="49" t="s">
        <v>36</v>
      </c>
      <c r="L52" s="54"/>
      <c r="M52" s="54"/>
      <c r="N52" s="54"/>
      <c r="O52" s="54"/>
      <c r="P52" s="80">
        <v>7</v>
      </c>
      <c r="Q52" s="51">
        <f t="shared" si="0"/>
        <v>7</v>
      </c>
      <c r="R52" s="52" t="str">
        <f t="shared" si="3"/>
        <v>B</v>
      </c>
      <c r="S52" s="53" t="str">
        <f t="shared" si="1"/>
        <v>Khá</v>
      </c>
      <c r="T52" s="41" t="str">
        <f t="shared" si="4"/>
        <v/>
      </c>
      <c r="U52" s="41" t="s">
        <v>282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937</v>
      </c>
      <c r="D53" s="46" t="s">
        <v>938</v>
      </c>
      <c r="E53" s="47" t="s">
        <v>629</v>
      </c>
      <c r="F53" s="48" t="s">
        <v>939</v>
      </c>
      <c r="G53" s="45" t="s">
        <v>67</v>
      </c>
      <c r="H53" s="82" t="s">
        <v>36</v>
      </c>
      <c r="I53" s="49" t="s">
        <v>36</v>
      </c>
      <c r="J53" s="49" t="s">
        <v>36</v>
      </c>
      <c r="K53" s="49" t="s">
        <v>36</v>
      </c>
      <c r="L53" s="54"/>
      <c r="M53" s="54"/>
      <c r="N53" s="54"/>
      <c r="O53" s="54"/>
      <c r="P53" s="80">
        <v>7</v>
      </c>
      <c r="Q53" s="51">
        <f t="shared" si="0"/>
        <v>7</v>
      </c>
      <c r="R53" s="52" t="str">
        <f t="shared" si="3"/>
        <v>B</v>
      </c>
      <c r="S53" s="53" t="str">
        <f t="shared" si="1"/>
        <v>Khá</v>
      </c>
      <c r="T53" s="41" t="str">
        <f t="shared" si="4"/>
        <v/>
      </c>
      <c r="U53" s="41" t="s">
        <v>282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940</v>
      </c>
      <c r="D54" s="46" t="s">
        <v>941</v>
      </c>
      <c r="E54" s="47" t="s">
        <v>633</v>
      </c>
      <c r="F54" s="48" t="s">
        <v>942</v>
      </c>
      <c r="G54" s="45" t="s">
        <v>241</v>
      </c>
      <c r="H54" s="82" t="s">
        <v>36</v>
      </c>
      <c r="I54" s="49" t="s">
        <v>36</v>
      </c>
      <c r="J54" s="49" t="s">
        <v>36</v>
      </c>
      <c r="K54" s="49" t="s">
        <v>36</v>
      </c>
      <c r="L54" s="54"/>
      <c r="M54" s="54"/>
      <c r="N54" s="54"/>
      <c r="O54" s="54"/>
      <c r="P54" s="80">
        <v>7</v>
      </c>
      <c r="Q54" s="51">
        <f t="shared" si="0"/>
        <v>7</v>
      </c>
      <c r="R54" s="52" t="str">
        <f t="shared" si="3"/>
        <v>B</v>
      </c>
      <c r="S54" s="53" t="str">
        <f t="shared" si="1"/>
        <v>Khá</v>
      </c>
      <c r="T54" s="41" t="str">
        <f t="shared" si="4"/>
        <v/>
      </c>
      <c r="U54" s="41" t="s">
        <v>282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943</v>
      </c>
      <c r="D55" s="46" t="s">
        <v>944</v>
      </c>
      <c r="E55" s="47" t="s">
        <v>945</v>
      </c>
      <c r="F55" s="48" t="s">
        <v>211</v>
      </c>
      <c r="G55" s="45" t="s">
        <v>71</v>
      </c>
      <c r="H55" s="82" t="s">
        <v>36</v>
      </c>
      <c r="I55" s="49" t="s">
        <v>36</v>
      </c>
      <c r="J55" s="49" t="s">
        <v>36</v>
      </c>
      <c r="K55" s="49" t="s">
        <v>36</v>
      </c>
      <c r="L55" s="54"/>
      <c r="M55" s="54"/>
      <c r="N55" s="54"/>
      <c r="O55" s="54"/>
      <c r="P55" s="80">
        <v>7</v>
      </c>
      <c r="Q55" s="51">
        <f t="shared" si="0"/>
        <v>7</v>
      </c>
      <c r="R55" s="52" t="str">
        <f t="shared" si="3"/>
        <v>B</v>
      </c>
      <c r="S55" s="53" t="str">
        <f t="shared" si="1"/>
        <v>Khá</v>
      </c>
      <c r="T55" s="41" t="str">
        <f t="shared" si="4"/>
        <v/>
      </c>
      <c r="U55" s="41" t="s">
        <v>282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946</v>
      </c>
      <c r="D56" s="46" t="s">
        <v>947</v>
      </c>
      <c r="E56" s="47" t="s">
        <v>948</v>
      </c>
      <c r="F56" s="48" t="s">
        <v>949</v>
      </c>
      <c r="G56" s="45" t="s">
        <v>76</v>
      </c>
      <c r="H56" s="82" t="s">
        <v>36</v>
      </c>
      <c r="I56" s="49" t="s">
        <v>36</v>
      </c>
      <c r="J56" s="49" t="s">
        <v>36</v>
      </c>
      <c r="K56" s="49" t="s">
        <v>36</v>
      </c>
      <c r="L56" s="54"/>
      <c r="M56" s="54"/>
      <c r="N56" s="54"/>
      <c r="O56" s="54"/>
      <c r="P56" s="80">
        <v>7</v>
      </c>
      <c r="Q56" s="51">
        <f t="shared" si="0"/>
        <v>7</v>
      </c>
      <c r="R56" s="52" t="str">
        <f t="shared" si="3"/>
        <v>B</v>
      </c>
      <c r="S56" s="53" t="str">
        <f t="shared" si="1"/>
        <v>Khá</v>
      </c>
      <c r="T56" s="41" t="str">
        <f t="shared" si="4"/>
        <v/>
      </c>
      <c r="U56" s="41" t="s">
        <v>282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950</v>
      </c>
      <c r="D57" s="46" t="s">
        <v>951</v>
      </c>
      <c r="E57" s="47" t="s">
        <v>952</v>
      </c>
      <c r="F57" s="48" t="s">
        <v>953</v>
      </c>
      <c r="G57" s="45" t="s">
        <v>76</v>
      </c>
      <c r="H57" s="82" t="s">
        <v>36</v>
      </c>
      <c r="I57" s="49" t="s">
        <v>36</v>
      </c>
      <c r="J57" s="49" t="s">
        <v>36</v>
      </c>
      <c r="K57" s="49" t="s">
        <v>36</v>
      </c>
      <c r="L57" s="54"/>
      <c r="M57" s="54"/>
      <c r="N57" s="54"/>
      <c r="O57" s="54"/>
      <c r="P57" s="80">
        <v>7</v>
      </c>
      <c r="Q57" s="51">
        <f t="shared" si="0"/>
        <v>7</v>
      </c>
      <c r="R57" s="52" t="str">
        <f t="shared" si="3"/>
        <v>B</v>
      </c>
      <c r="S57" s="53" t="str">
        <f t="shared" si="1"/>
        <v>Khá</v>
      </c>
      <c r="T57" s="41" t="str">
        <f t="shared" si="4"/>
        <v/>
      </c>
      <c r="U57" s="41" t="s">
        <v>282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954</v>
      </c>
      <c r="D58" s="46" t="s">
        <v>122</v>
      </c>
      <c r="E58" s="47" t="s">
        <v>804</v>
      </c>
      <c r="F58" s="48" t="s">
        <v>955</v>
      </c>
      <c r="G58" s="45" t="s">
        <v>956</v>
      </c>
      <c r="H58" s="82" t="s">
        <v>36</v>
      </c>
      <c r="I58" s="49" t="s">
        <v>36</v>
      </c>
      <c r="J58" s="49" t="s">
        <v>36</v>
      </c>
      <c r="K58" s="49" t="s">
        <v>36</v>
      </c>
      <c r="L58" s="54"/>
      <c r="M58" s="54"/>
      <c r="N58" s="54"/>
      <c r="O58" s="54"/>
      <c r="P58" s="80">
        <v>7</v>
      </c>
      <c r="Q58" s="51">
        <f t="shared" si="0"/>
        <v>7</v>
      </c>
      <c r="R58" s="52" t="str">
        <f t="shared" si="3"/>
        <v>B</v>
      </c>
      <c r="S58" s="53" t="str">
        <f t="shared" si="1"/>
        <v>Khá</v>
      </c>
      <c r="T58" s="41" t="str">
        <f t="shared" si="4"/>
        <v/>
      </c>
      <c r="U58" s="41" t="s">
        <v>282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957</v>
      </c>
      <c r="D59" s="46" t="s">
        <v>367</v>
      </c>
      <c r="E59" s="47" t="s">
        <v>807</v>
      </c>
      <c r="F59" s="48" t="s">
        <v>114</v>
      </c>
      <c r="G59" s="45" t="s">
        <v>67</v>
      </c>
      <c r="H59" s="82" t="s">
        <v>36</v>
      </c>
      <c r="I59" s="49" t="s">
        <v>36</v>
      </c>
      <c r="J59" s="49" t="s">
        <v>36</v>
      </c>
      <c r="K59" s="49" t="s">
        <v>36</v>
      </c>
      <c r="L59" s="54"/>
      <c r="M59" s="54"/>
      <c r="N59" s="54"/>
      <c r="O59" s="54"/>
      <c r="P59" s="80">
        <v>7</v>
      </c>
      <c r="Q59" s="51">
        <f t="shared" si="0"/>
        <v>7</v>
      </c>
      <c r="R59" s="52" t="str">
        <f t="shared" si="3"/>
        <v>B</v>
      </c>
      <c r="S59" s="53" t="str">
        <f t="shared" si="1"/>
        <v>Khá</v>
      </c>
      <c r="T59" s="41" t="str">
        <f t="shared" si="4"/>
        <v/>
      </c>
      <c r="U59" s="41" t="s">
        <v>282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958</v>
      </c>
      <c r="D60" s="46" t="s">
        <v>105</v>
      </c>
      <c r="E60" s="47" t="s">
        <v>811</v>
      </c>
      <c r="F60" s="48" t="s">
        <v>959</v>
      </c>
      <c r="G60" s="45" t="s">
        <v>76</v>
      </c>
      <c r="H60" s="82" t="s">
        <v>36</v>
      </c>
      <c r="I60" s="49" t="s">
        <v>36</v>
      </c>
      <c r="J60" s="49" t="s">
        <v>36</v>
      </c>
      <c r="K60" s="49" t="s">
        <v>36</v>
      </c>
      <c r="L60" s="54"/>
      <c r="M60" s="54"/>
      <c r="N60" s="54"/>
      <c r="O60" s="54"/>
      <c r="P60" s="80">
        <v>7</v>
      </c>
      <c r="Q60" s="51">
        <f t="shared" si="0"/>
        <v>7</v>
      </c>
      <c r="R60" s="52" t="str">
        <f t="shared" si="3"/>
        <v>B</v>
      </c>
      <c r="S60" s="53" t="str">
        <f t="shared" si="1"/>
        <v>Khá</v>
      </c>
      <c r="T60" s="41" t="str">
        <f t="shared" si="4"/>
        <v/>
      </c>
      <c r="U60" s="41" t="s">
        <v>282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960</v>
      </c>
      <c r="D61" s="46" t="s">
        <v>961</v>
      </c>
      <c r="E61" s="47" t="s">
        <v>476</v>
      </c>
      <c r="F61" s="48" t="s">
        <v>962</v>
      </c>
      <c r="G61" s="45" t="s">
        <v>71</v>
      </c>
      <c r="H61" s="82" t="s">
        <v>36</v>
      </c>
      <c r="I61" s="49" t="s">
        <v>36</v>
      </c>
      <c r="J61" s="49" t="s">
        <v>36</v>
      </c>
      <c r="K61" s="49" t="s">
        <v>36</v>
      </c>
      <c r="L61" s="54"/>
      <c r="M61" s="54"/>
      <c r="N61" s="54"/>
      <c r="O61" s="54"/>
      <c r="P61" s="80">
        <v>7</v>
      </c>
      <c r="Q61" s="51">
        <f t="shared" si="0"/>
        <v>7</v>
      </c>
      <c r="R61" s="52" t="str">
        <f t="shared" si="3"/>
        <v>B</v>
      </c>
      <c r="S61" s="53" t="str">
        <f t="shared" si="1"/>
        <v>Khá</v>
      </c>
      <c r="T61" s="41" t="str">
        <f t="shared" si="4"/>
        <v/>
      </c>
      <c r="U61" s="41" t="s">
        <v>282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963</v>
      </c>
      <c r="D62" s="46" t="s">
        <v>162</v>
      </c>
      <c r="E62" s="47" t="s">
        <v>266</v>
      </c>
      <c r="F62" s="48" t="s">
        <v>964</v>
      </c>
      <c r="G62" s="45" t="s">
        <v>53</v>
      </c>
      <c r="H62" s="82" t="s">
        <v>36</v>
      </c>
      <c r="I62" s="49" t="s">
        <v>36</v>
      </c>
      <c r="J62" s="49" t="s">
        <v>36</v>
      </c>
      <c r="K62" s="49" t="s">
        <v>36</v>
      </c>
      <c r="L62" s="54"/>
      <c r="M62" s="54"/>
      <c r="N62" s="54"/>
      <c r="O62" s="54"/>
      <c r="P62" s="80">
        <v>7</v>
      </c>
      <c r="Q62" s="51">
        <f t="shared" si="0"/>
        <v>7</v>
      </c>
      <c r="R62" s="52" t="str">
        <f t="shared" si="3"/>
        <v>B</v>
      </c>
      <c r="S62" s="53" t="str">
        <f t="shared" si="1"/>
        <v>Khá</v>
      </c>
      <c r="T62" s="41" t="str">
        <f t="shared" si="4"/>
        <v/>
      </c>
      <c r="U62" s="41" t="s">
        <v>282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965</v>
      </c>
      <c r="D63" s="46" t="s">
        <v>966</v>
      </c>
      <c r="E63" s="47" t="s">
        <v>480</v>
      </c>
      <c r="F63" s="48" t="s">
        <v>80</v>
      </c>
      <c r="G63" s="45" t="s">
        <v>71</v>
      </c>
      <c r="H63" s="82" t="s">
        <v>36</v>
      </c>
      <c r="I63" s="49" t="s">
        <v>36</v>
      </c>
      <c r="J63" s="49" t="s">
        <v>36</v>
      </c>
      <c r="K63" s="49" t="s">
        <v>36</v>
      </c>
      <c r="L63" s="54"/>
      <c r="M63" s="54"/>
      <c r="N63" s="54"/>
      <c r="O63" s="54"/>
      <c r="P63" s="80">
        <v>7</v>
      </c>
      <c r="Q63" s="51">
        <f t="shared" si="0"/>
        <v>7</v>
      </c>
      <c r="R63" s="52" t="str">
        <f t="shared" si="3"/>
        <v>B</v>
      </c>
      <c r="S63" s="53" t="str">
        <f t="shared" si="1"/>
        <v>Khá</v>
      </c>
      <c r="T63" s="41" t="str">
        <f t="shared" si="4"/>
        <v/>
      </c>
      <c r="U63" s="41" t="s">
        <v>282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967</v>
      </c>
      <c r="D64" s="46" t="s">
        <v>968</v>
      </c>
      <c r="E64" s="47" t="s">
        <v>480</v>
      </c>
      <c r="F64" s="48" t="s">
        <v>969</v>
      </c>
      <c r="G64" s="45" t="s">
        <v>71</v>
      </c>
      <c r="H64" s="82" t="s">
        <v>36</v>
      </c>
      <c r="I64" s="49" t="s">
        <v>36</v>
      </c>
      <c r="J64" s="49" t="s">
        <v>36</v>
      </c>
      <c r="K64" s="49" t="s">
        <v>36</v>
      </c>
      <c r="L64" s="54"/>
      <c r="M64" s="54"/>
      <c r="N64" s="54"/>
      <c r="O64" s="54"/>
      <c r="P64" s="80">
        <v>7</v>
      </c>
      <c r="Q64" s="51">
        <f t="shared" si="0"/>
        <v>7</v>
      </c>
      <c r="R64" s="52" t="str">
        <f t="shared" si="3"/>
        <v>B</v>
      </c>
      <c r="S64" s="53" t="str">
        <f t="shared" si="1"/>
        <v>Khá</v>
      </c>
      <c r="T64" s="41" t="str">
        <f t="shared" si="4"/>
        <v/>
      </c>
      <c r="U64" s="41" t="s">
        <v>282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 x14ac:dyDescent="0.25">
      <c r="B65" s="44">
        <v>57</v>
      </c>
      <c r="C65" s="45" t="s">
        <v>970</v>
      </c>
      <c r="D65" s="46" t="s">
        <v>971</v>
      </c>
      <c r="E65" s="47" t="s">
        <v>484</v>
      </c>
      <c r="F65" s="48" t="s">
        <v>972</v>
      </c>
      <c r="G65" s="45" t="s">
        <v>53</v>
      </c>
      <c r="H65" s="82" t="s">
        <v>36</v>
      </c>
      <c r="I65" s="49" t="s">
        <v>36</v>
      </c>
      <c r="J65" s="49" t="s">
        <v>36</v>
      </c>
      <c r="K65" s="49" t="s">
        <v>36</v>
      </c>
      <c r="L65" s="54"/>
      <c r="M65" s="54"/>
      <c r="N65" s="54"/>
      <c r="O65" s="54"/>
      <c r="P65" s="80">
        <v>7</v>
      </c>
      <c r="Q65" s="51">
        <f t="shared" si="0"/>
        <v>7</v>
      </c>
      <c r="R65" s="52" t="str">
        <f t="shared" si="3"/>
        <v>B</v>
      </c>
      <c r="S65" s="53" t="str">
        <f t="shared" si="1"/>
        <v>Khá</v>
      </c>
      <c r="T65" s="41" t="str">
        <f t="shared" si="4"/>
        <v/>
      </c>
      <c r="U65" s="41" t="s">
        <v>282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 x14ac:dyDescent="0.25">
      <c r="B66" s="44">
        <v>58</v>
      </c>
      <c r="C66" s="45" t="s">
        <v>973</v>
      </c>
      <c r="D66" s="46" t="s">
        <v>217</v>
      </c>
      <c r="E66" s="47" t="s">
        <v>974</v>
      </c>
      <c r="F66" s="48" t="s">
        <v>285</v>
      </c>
      <c r="G66" s="45" t="s">
        <v>71</v>
      </c>
      <c r="H66" s="82" t="s">
        <v>36</v>
      </c>
      <c r="I66" s="49" t="s">
        <v>36</v>
      </c>
      <c r="J66" s="49" t="s">
        <v>36</v>
      </c>
      <c r="K66" s="49" t="s">
        <v>36</v>
      </c>
      <c r="L66" s="54"/>
      <c r="M66" s="54"/>
      <c r="N66" s="54"/>
      <c r="O66" s="54"/>
      <c r="P66" s="80">
        <v>7</v>
      </c>
      <c r="Q66" s="51">
        <f t="shared" si="0"/>
        <v>7</v>
      </c>
      <c r="R66" s="52" t="str">
        <f t="shared" si="3"/>
        <v>B</v>
      </c>
      <c r="S66" s="53" t="str">
        <f t="shared" si="1"/>
        <v>Khá</v>
      </c>
      <c r="T66" s="41" t="str">
        <f t="shared" si="4"/>
        <v/>
      </c>
      <c r="U66" s="41" t="s">
        <v>282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 x14ac:dyDescent="0.25">
      <c r="B67" s="44">
        <v>59</v>
      </c>
      <c r="C67" s="45" t="s">
        <v>975</v>
      </c>
      <c r="D67" s="46" t="s">
        <v>976</v>
      </c>
      <c r="E67" s="47" t="s">
        <v>498</v>
      </c>
      <c r="F67" s="48" t="s">
        <v>782</v>
      </c>
      <c r="G67" s="45" t="s">
        <v>71</v>
      </c>
      <c r="H67" s="82" t="s">
        <v>36</v>
      </c>
      <c r="I67" s="49" t="s">
        <v>36</v>
      </c>
      <c r="J67" s="49" t="s">
        <v>36</v>
      </c>
      <c r="K67" s="49" t="s">
        <v>36</v>
      </c>
      <c r="L67" s="54"/>
      <c r="M67" s="54"/>
      <c r="N67" s="54"/>
      <c r="O67" s="54"/>
      <c r="P67" s="80">
        <v>7</v>
      </c>
      <c r="Q67" s="51">
        <f t="shared" si="0"/>
        <v>7</v>
      </c>
      <c r="R67" s="52" t="str">
        <f t="shared" si="3"/>
        <v>B</v>
      </c>
      <c r="S67" s="53" t="str">
        <f t="shared" si="1"/>
        <v>Khá</v>
      </c>
      <c r="T67" s="41" t="str">
        <f t="shared" si="4"/>
        <v/>
      </c>
      <c r="U67" s="41" t="s">
        <v>282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7.5" customHeight="1" x14ac:dyDescent="0.25">
      <c r="A68" s="61"/>
      <c r="B68" s="62"/>
      <c r="C68" s="63"/>
      <c r="D68" s="63"/>
      <c r="E68" s="64"/>
      <c r="F68" s="64"/>
      <c r="G68" s="64"/>
      <c r="H68" s="65"/>
      <c r="I68" s="66"/>
      <c r="J68" s="66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4"/>
    </row>
    <row r="69" spans="1:40" ht="16.5" x14ac:dyDescent="0.25">
      <c r="A69" s="61"/>
      <c r="B69" s="118" t="s">
        <v>37</v>
      </c>
      <c r="C69" s="118"/>
      <c r="D69" s="63"/>
      <c r="E69" s="64"/>
      <c r="F69" s="64"/>
      <c r="G69" s="64"/>
      <c r="H69" s="65"/>
      <c r="I69" s="66"/>
      <c r="J69" s="66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4"/>
    </row>
    <row r="70" spans="1:40" ht="16.5" customHeight="1" x14ac:dyDescent="0.25">
      <c r="A70" s="61"/>
      <c r="B70" s="68" t="s">
        <v>38</v>
      </c>
      <c r="C70" s="68"/>
      <c r="D70" s="69">
        <f>+$AA$7</f>
        <v>59</v>
      </c>
      <c r="E70" s="70" t="s">
        <v>39</v>
      </c>
      <c r="F70" s="70"/>
      <c r="G70" s="111" t="s">
        <v>40</v>
      </c>
      <c r="H70" s="111"/>
      <c r="I70" s="111"/>
      <c r="J70" s="111"/>
      <c r="K70" s="111"/>
      <c r="L70" s="111"/>
      <c r="M70" s="111"/>
      <c r="N70" s="111"/>
      <c r="O70" s="111"/>
      <c r="P70" s="71">
        <f>$AA$7 -COUNTIF($T$8:$T$215,"Vắng") -COUNTIF($T$8:$T$215,"Vắng có phép") - COUNTIF($T$8:$T$215,"Đình chỉ thi") - COUNTIF($T$8:$T$215,"Không đủ ĐKDT")</f>
        <v>53</v>
      </c>
      <c r="Q70" s="71"/>
      <c r="R70" s="72"/>
      <c r="S70" s="73"/>
      <c r="T70" s="73" t="s">
        <v>39</v>
      </c>
      <c r="U70" s="73"/>
      <c r="V70" s="73"/>
      <c r="W70" s="4"/>
    </row>
    <row r="71" spans="1:40" ht="16.5" customHeight="1" x14ac:dyDescent="0.25">
      <c r="A71" s="61"/>
      <c r="B71" s="68" t="s">
        <v>41</v>
      </c>
      <c r="C71" s="68"/>
      <c r="D71" s="69">
        <f>+$AL$7</f>
        <v>53</v>
      </c>
      <c r="E71" s="70" t="s">
        <v>39</v>
      </c>
      <c r="F71" s="70"/>
      <c r="G71" s="111" t="s">
        <v>42</v>
      </c>
      <c r="H71" s="111"/>
      <c r="I71" s="111"/>
      <c r="J71" s="111"/>
      <c r="K71" s="111"/>
      <c r="L71" s="111"/>
      <c r="M71" s="111"/>
      <c r="N71" s="111"/>
      <c r="O71" s="111"/>
      <c r="P71" s="74">
        <f>COUNTIF($T$8:$T$91,"Vắng")</f>
        <v>6</v>
      </c>
      <c r="Q71" s="74"/>
      <c r="R71" s="75"/>
      <c r="S71" s="73"/>
      <c r="T71" s="73" t="s">
        <v>39</v>
      </c>
      <c r="U71" s="73"/>
      <c r="V71" s="73"/>
      <c r="W71" s="4"/>
    </row>
    <row r="72" spans="1:40" ht="16.5" customHeight="1" x14ac:dyDescent="0.25">
      <c r="A72" s="61"/>
      <c r="B72" s="68" t="s">
        <v>43</v>
      </c>
      <c r="C72" s="68"/>
      <c r="D72" s="76">
        <f>COUNTIF(X9:X67,"Học lại")</f>
        <v>6</v>
      </c>
      <c r="E72" s="70" t="s">
        <v>39</v>
      </c>
      <c r="F72" s="70"/>
      <c r="G72" s="111" t="s">
        <v>44</v>
      </c>
      <c r="H72" s="111"/>
      <c r="I72" s="111"/>
      <c r="J72" s="111"/>
      <c r="K72" s="111"/>
      <c r="L72" s="111"/>
      <c r="M72" s="111"/>
      <c r="N72" s="111"/>
      <c r="O72" s="111"/>
      <c r="P72" s="71">
        <f>COUNTIF($T$8:$T$91,"Vắng có phép")</f>
        <v>0</v>
      </c>
      <c r="Q72" s="71"/>
      <c r="R72" s="72"/>
      <c r="S72" s="73"/>
      <c r="T72" s="73" t="s">
        <v>39</v>
      </c>
      <c r="U72" s="73"/>
      <c r="V72" s="73"/>
      <c r="W72" s="4"/>
    </row>
    <row r="73" spans="1:40" ht="3" customHeight="1" x14ac:dyDescent="0.25">
      <c r="A73" s="61"/>
      <c r="B73" s="62"/>
      <c r="C73" s="63"/>
      <c r="D73" s="63"/>
      <c r="E73" s="64"/>
      <c r="F73" s="64"/>
      <c r="G73" s="64"/>
      <c r="H73" s="65"/>
      <c r="I73" s="66"/>
      <c r="J73" s="66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4"/>
    </row>
    <row r="74" spans="1:40" x14ac:dyDescent="0.25">
      <c r="B74" s="77" t="s">
        <v>45</v>
      </c>
      <c r="C74" s="77"/>
      <c r="D74" s="78">
        <f>COUNTIF(X9:X67,"Thi lại")</f>
        <v>0</v>
      </c>
      <c r="E74" s="79" t="s">
        <v>39</v>
      </c>
      <c r="F74" s="4"/>
      <c r="G74" s="4"/>
      <c r="H74" s="4"/>
      <c r="I74" s="4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97"/>
      <c r="V74" s="97"/>
      <c r="W74" s="4"/>
    </row>
    <row r="75" spans="1:40" x14ac:dyDescent="0.25">
      <c r="B75" s="77"/>
      <c r="C75" s="77"/>
      <c r="D75" s="78"/>
      <c r="E75" s="79"/>
      <c r="F75" s="4"/>
      <c r="G75" s="4"/>
      <c r="H75" s="4"/>
      <c r="I75" s="4"/>
      <c r="J75" s="110" t="s">
        <v>1051</v>
      </c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97"/>
      <c r="V75" s="97"/>
      <c r="W75" s="4"/>
    </row>
  </sheetData>
  <sheetProtection formatCells="0" formatColumns="0" formatRows="0" insertColumns="0" insertRows="0" insertHyperlinks="0" deleteColumns="0" deleteRows="0" sort="0" autoFilter="0" pivotTables="0"/>
  <autoFilter ref="A7:AN67">
    <filterColumn colId="3" showButton="0"/>
  </autoFilter>
  <mergeCells count="43"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H1:U1"/>
    <mergeCell ref="H2:U2"/>
    <mergeCell ref="T6:T8"/>
    <mergeCell ref="G72:O72"/>
    <mergeCell ref="J74:T74"/>
    <mergeCell ref="J75:T75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G71:O71"/>
    <mergeCell ref="M6:N6"/>
    <mergeCell ref="O6:O7"/>
    <mergeCell ref="P6:P7"/>
    <mergeCell ref="Q6:Q8"/>
    <mergeCell ref="U6:U8"/>
    <mergeCell ref="B8:G8"/>
    <mergeCell ref="B69:C69"/>
    <mergeCell ref="G70:O70"/>
    <mergeCell ref="R6:R7"/>
    <mergeCell ref="S6:S7"/>
  </mergeCells>
  <conditionalFormatting sqref="H9:P67">
    <cfRule type="cellIs" dxfId="29" priority="9" operator="greaterThan">
      <formula>10</formula>
    </cfRule>
  </conditionalFormatting>
  <conditionalFormatting sqref="C1:C1048576">
    <cfRule type="duplicateValues" dxfId="28" priority="8"/>
  </conditionalFormatting>
  <conditionalFormatting sqref="P9:P67">
    <cfRule type="cellIs" dxfId="27" priority="5" operator="greaterThan">
      <formula>10</formula>
    </cfRule>
    <cfRule type="cellIs" dxfId="26" priority="6" operator="greaterThan">
      <formula>10</formula>
    </cfRule>
    <cfRule type="cellIs" dxfId="25" priority="7" operator="greaterThan">
      <formula>10</formula>
    </cfRule>
  </conditionalFormatting>
  <conditionalFormatting sqref="H9:K67">
    <cfRule type="cellIs" dxfId="24" priority="4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72 Y3:AM7 Z2:AM2 Z9 X9:Y67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8"/>
  <sheetViews>
    <sheetView workbookViewId="0">
      <pane ySplit="2" topLeftCell="A70" activePane="bottomLeft" state="frozen"/>
      <selection activeCell="U5" activeCellId="4" sqref="F1:F1048576 K1:O1048576 R1:R1048576 S1:S1048576 U1:U1048576"/>
      <selection pane="bottomLeft" activeCell="A79" sqref="A79:XFD111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6.5" style="1" customWidth="1"/>
    <col min="5" max="5" width="11" style="1" customWidth="1"/>
    <col min="6" max="6" width="9.375" style="1" hidden="1" customWidth="1"/>
    <col min="7" max="7" width="11.12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.25" style="1" customWidth="1"/>
    <col min="21" max="21" width="9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24" t="s">
        <v>0</v>
      </c>
      <c r="C1" s="124"/>
      <c r="D1" s="124"/>
      <c r="E1" s="124"/>
      <c r="F1" s="124"/>
      <c r="G1" s="124"/>
      <c r="H1" s="125" t="s">
        <v>1049</v>
      </c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94"/>
      <c r="W1" s="4"/>
    </row>
    <row r="2" spans="2:40" ht="25.5" customHeight="1" x14ac:dyDescent="0.25">
      <c r="B2" s="126" t="s">
        <v>1</v>
      </c>
      <c r="C2" s="126"/>
      <c r="D2" s="126"/>
      <c r="E2" s="126"/>
      <c r="F2" s="126"/>
      <c r="G2" s="126"/>
      <c r="H2" s="127" t="s">
        <v>46</v>
      </c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28" t="s">
        <v>2</v>
      </c>
      <c r="C3" s="128"/>
      <c r="D3" s="129" t="s">
        <v>48</v>
      </c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30" t="s">
        <v>831</v>
      </c>
      <c r="Q3" s="130"/>
      <c r="R3" s="130"/>
      <c r="S3" s="130"/>
      <c r="T3" s="130"/>
      <c r="U3" s="130"/>
      <c r="V3" s="92"/>
      <c r="Y3" s="119" t="s">
        <v>3</v>
      </c>
      <c r="Z3" s="119" t="s">
        <v>4</v>
      </c>
      <c r="AA3" s="119" t="s">
        <v>5</v>
      </c>
      <c r="AB3" s="119" t="s">
        <v>6</v>
      </c>
      <c r="AC3" s="119"/>
      <c r="AD3" s="119"/>
      <c r="AE3" s="119"/>
      <c r="AF3" s="119" t="s">
        <v>7</v>
      </c>
      <c r="AG3" s="119"/>
      <c r="AH3" s="119" t="s">
        <v>8</v>
      </c>
      <c r="AI3" s="119"/>
      <c r="AJ3" s="119" t="s">
        <v>9</v>
      </c>
      <c r="AK3" s="119"/>
      <c r="AL3" s="119" t="s">
        <v>10</v>
      </c>
      <c r="AM3" s="119"/>
      <c r="AN3" s="9"/>
    </row>
    <row r="4" spans="2:40" ht="17.25" customHeight="1" x14ac:dyDescent="0.25">
      <c r="B4" s="120" t="s">
        <v>11</v>
      </c>
      <c r="C4" s="120"/>
      <c r="D4" s="10">
        <v>1</v>
      </c>
      <c r="G4" s="121" t="s">
        <v>280</v>
      </c>
      <c r="H4" s="121"/>
      <c r="I4" s="121"/>
      <c r="J4" s="121"/>
      <c r="K4" s="121"/>
      <c r="L4" s="121"/>
      <c r="M4" s="121"/>
      <c r="N4" s="121"/>
      <c r="O4" s="121"/>
      <c r="P4" s="121" t="s">
        <v>281</v>
      </c>
      <c r="Q4" s="121"/>
      <c r="R4" s="121"/>
      <c r="S4" s="121"/>
      <c r="T4" s="121"/>
      <c r="U4" s="121"/>
      <c r="V4" s="93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9"/>
    </row>
    <row r="6" spans="2:40" ht="39" customHeight="1" x14ac:dyDescent="0.25">
      <c r="B6" s="108" t="s">
        <v>12</v>
      </c>
      <c r="C6" s="122" t="s">
        <v>13</v>
      </c>
      <c r="D6" s="104" t="s">
        <v>14</v>
      </c>
      <c r="E6" s="105"/>
      <c r="F6" s="108" t="s">
        <v>15</v>
      </c>
      <c r="G6" s="108" t="s">
        <v>4</v>
      </c>
      <c r="H6" s="114" t="s">
        <v>16</v>
      </c>
      <c r="I6" s="114" t="s">
        <v>17</v>
      </c>
      <c r="J6" s="114" t="s">
        <v>18</v>
      </c>
      <c r="K6" s="114" t="s">
        <v>19</v>
      </c>
      <c r="L6" s="112" t="s">
        <v>20</v>
      </c>
      <c r="M6" s="115" t="s">
        <v>21</v>
      </c>
      <c r="N6" s="116"/>
      <c r="O6" s="112" t="s">
        <v>22</v>
      </c>
      <c r="P6" s="112" t="s">
        <v>23</v>
      </c>
      <c r="Q6" s="108" t="s">
        <v>24</v>
      </c>
      <c r="R6" s="112" t="s">
        <v>25</v>
      </c>
      <c r="S6" s="108" t="s">
        <v>26</v>
      </c>
      <c r="T6" s="108" t="s">
        <v>27</v>
      </c>
      <c r="U6" s="108" t="s">
        <v>47</v>
      </c>
      <c r="V6" s="88"/>
      <c r="Y6" s="119"/>
      <c r="Z6" s="119"/>
      <c r="AA6" s="11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09"/>
      <c r="C7" s="123"/>
      <c r="D7" s="106"/>
      <c r="E7" s="107"/>
      <c r="F7" s="109"/>
      <c r="G7" s="109"/>
      <c r="H7" s="114"/>
      <c r="I7" s="114"/>
      <c r="J7" s="114"/>
      <c r="K7" s="114"/>
      <c r="L7" s="112"/>
      <c r="M7" s="91" t="s">
        <v>33</v>
      </c>
      <c r="N7" s="91" t="s">
        <v>34</v>
      </c>
      <c r="O7" s="112"/>
      <c r="P7" s="112"/>
      <c r="Q7" s="113"/>
      <c r="R7" s="112"/>
      <c r="S7" s="109"/>
      <c r="T7" s="113"/>
      <c r="U7" s="113"/>
      <c r="V7" s="88"/>
      <c r="X7" s="17"/>
      <c r="Y7" s="18" t="str">
        <f>+D3</f>
        <v>Chuyên đề công nghệ phần mềm</v>
      </c>
      <c r="Z7" s="19" t="str">
        <f>+P3</f>
        <v>Nhóm: D14-076_04</v>
      </c>
      <c r="AA7" s="20">
        <f>+$AJ$7+$AL$7+$AH$7</f>
        <v>62</v>
      </c>
      <c r="AB7" s="7">
        <f>COUNTIF($S$8:$S$86,"Khiển trách")</f>
        <v>0</v>
      </c>
      <c r="AC7" s="7">
        <f>COUNTIF($S$8:$S$86,"Cảnh cáo")</f>
        <v>0</v>
      </c>
      <c r="AD7" s="7">
        <f>COUNTIF($S$8:$S$86,"Đình chỉ thi")</f>
        <v>0</v>
      </c>
      <c r="AE7" s="21">
        <f>+($AB$7+$AC$7+$AD$7)/$AA$7*100%</f>
        <v>0</v>
      </c>
      <c r="AF7" s="7">
        <f>SUM(COUNTIF($S$8:$S$84,"Vắng"),COUNTIF($S$8:$S$84,"Vắng có phép"))</f>
        <v>0</v>
      </c>
      <c r="AG7" s="22">
        <f>+$AF$7/$AA$7</f>
        <v>0</v>
      </c>
      <c r="AH7" s="23">
        <f>COUNTIF($X$8:$X$84,"Thi lại")</f>
        <v>0</v>
      </c>
      <c r="AI7" s="22">
        <f>+$AH$7/$AA$7</f>
        <v>0</v>
      </c>
      <c r="AJ7" s="23">
        <f>COUNTIF($X$8:$X$85,"Học lại")</f>
        <v>4</v>
      </c>
      <c r="AK7" s="22">
        <f>+$AJ$7/$AA$7</f>
        <v>6.4516129032258063E-2</v>
      </c>
      <c r="AL7" s="7">
        <f>COUNTIF($X$9:$X$85,"Đạt")</f>
        <v>58</v>
      </c>
      <c r="AM7" s="21">
        <f>+$AL$7/$AA$7</f>
        <v>0.93548387096774188</v>
      </c>
      <c r="AN7" s="24"/>
    </row>
    <row r="8" spans="2:40" ht="14.25" customHeight="1" x14ac:dyDescent="0.25">
      <c r="B8" s="115" t="s">
        <v>35</v>
      </c>
      <c r="C8" s="117"/>
      <c r="D8" s="117"/>
      <c r="E8" s="117"/>
      <c r="F8" s="117"/>
      <c r="G8" s="116"/>
      <c r="H8" s="25"/>
      <c r="I8" s="25"/>
      <c r="J8" s="83"/>
      <c r="K8" s="25"/>
      <c r="L8" s="26"/>
      <c r="M8" s="27"/>
      <c r="N8" s="27"/>
      <c r="O8" s="27"/>
      <c r="P8" s="28">
        <f>100-(H8+I8+J8+K8)</f>
        <v>100</v>
      </c>
      <c r="Q8" s="109"/>
      <c r="R8" s="29"/>
      <c r="S8" s="29"/>
      <c r="T8" s="109"/>
      <c r="U8" s="109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670</v>
      </c>
      <c r="D9" s="33" t="s">
        <v>671</v>
      </c>
      <c r="E9" s="34" t="s">
        <v>56</v>
      </c>
      <c r="F9" s="35" t="s">
        <v>672</v>
      </c>
      <c r="G9" s="32" t="s">
        <v>71</v>
      </c>
      <c r="H9" s="81" t="s">
        <v>36</v>
      </c>
      <c r="I9" s="36" t="s">
        <v>36</v>
      </c>
      <c r="J9" s="36" t="s">
        <v>36</v>
      </c>
      <c r="K9" s="36" t="s">
        <v>36</v>
      </c>
      <c r="L9" s="37"/>
      <c r="M9" s="37"/>
      <c r="N9" s="37"/>
      <c r="O9" s="37"/>
      <c r="P9" s="38">
        <v>7</v>
      </c>
      <c r="Q9" s="39">
        <f t="shared" ref="Q9:Q70" si="0">ROUND(SUMPRODUCT(H9:P9,$H$8:$P$8)/100,1)</f>
        <v>7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B</v>
      </c>
      <c r="S9" s="40" t="str">
        <f t="shared" ref="S9:S70" si="1">IF($Q9&lt;4,"Kém",IF(AND($Q9&gt;=4,$Q9&lt;=5.4),"Trung bình yếu",IF(AND($Q9&gt;=5.5,$Q9&lt;=6.9),"Trung bình",IF(AND($Q9&gt;=7,$Q9&lt;=8.4),"Khá",IF(AND($Q9&gt;=8.5,$Q9&lt;=10),"Giỏi","")))))</f>
        <v>Khá</v>
      </c>
      <c r="T9" s="41" t="str">
        <f>+IF(OR($H9=0,$I9=0,$J9=0,$K9=0),"Không đủ ĐKDT",IF(AND(P9=0,Q9&gt;=4),"Không đạt",""))</f>
        <v/>
      </c>
      <c r="U9" s="90" t="s">
        <v>282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673</v>
      </c>
      <c r="D10" s="46" t="s">
        <v>674</v>
      </c>
      <c r="E10" s="47" t="s">
        <v>56</v>
      </c>
      <c r="F10" s="48" t="s">
        <v>675</v>
      </c>
      <c r="G10" s="45" t="s">
        <v>71</v>
      </c>
      <c r="H10" s="82" t="s">
        <v>36</v>
      </c>
      <c r="I10" s="49" t="s">
        <v>36</v>
      </c>
      <c r="J10" s="49" t="s">
        <v>36</v>
      </c>
      <c r="K10" s="49" t="s">
        <v>36</v>
      </c>
      <c r="L10" s="50"/>
      <c r="M10" s="50"/>
      <c r="N10" s="50"/>
      <c r="O10" s="50"/>
      <c r="P10" s="80">
        <v>7</v>
      </c>
      <c r="Q10" s="51">
        <f t="shared" si="0"/>
        <v>7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282</v>
      </c>
      <c r="V10" s="71"/>
      <c r="W10" s="4"/>
      <c r="X10" s="43" t="str">
        <f t="shared" ref="X10:X70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676</v>
      </c>
      <c r="D11" s="46" t="s">
        <v>677</v>
      </c>
      <c r="E11" s="47" t="s">
        <v>56</v>
      </c>
      <c r="F11" s="48" t="s">
        <v>678</v>
      </c>
      <c r="G11" s="45" t="s">
        <v>58</v>
      </c>
      <c r="H11" s="82" t="s">
        <v>36</v>
      </c>
      <c r="I11" s="49" t="s">
        <v>36</v>
      </c>
      <c r="J11" s="49" t="s">
        <v>36</v>
      </c>
      <c r="K11" s="49" t="s">
        <v>36</v>
      </c>
      <c r="L11" s="54"/>
      <c r="M11" s="54"/>
      <c r="N11" s="54"/>
      <c r="O11" s="54"/>
      <c r="P11" s="80">
        <v>0</v>
      </c>
      <c r="Q11" s="51">
        <f t="shared" si="0"/>
        <v>0</v>
      </c>
      <c r="R11" s="52" t="str">
        <f t="shared" ref="R11:R70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F</v>
      </c>
      <c r="S11" s="53" t="str">
        <f t="shared" si="1"/>
        <v>Kém</v>
      </c>
      <c r="T11" s="41" t="s">
        <v>1050</v>
      </c>
      <c r="U11" s="41" t="s">
        <v>282</v>
      </c>
      <c r="V11" s="71"/>
      <c r="W11" s="4"/>
      <c r="X11" s="43" t="str">
        <f t="shared" si="2"/>
        <v>Học lại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679</v>
      </c>
      <c r="D12" s="46" t="s">
        <v>680</v>
      </c>
      <c r="E12" s="47" t="s">
        <v>681</v>
      </c>
      <c r="F12" s="48" t="s">
        <v>682</v>
      </c>
      <c r="G12" s="45" t="s">
        <v>67</v>
      </c>
      <c r="H12" s="82" t="s">
        <v>36</v>
      </c>
      <c r="I12" s="49" t="s">
        <v>36</v>
      </c>
      <c r="J12" s="49" t="s">
        <v>36</v>
      </c>
      <c r="K12" s="49" t="s">
        <v>36</v>
      </c>
      <c r="L12" s="54"/>
      <c r="M12" s="54"/>
      <c r="N12" s="54"/>
      <c r="O12" s="54"/>
      <c r="P12" s="80">
        <v>7</v>
      </c>
      <c r="Q12" s="51">
        <f t="shared" si="0"/>
        <v>7</v>
      </c>
      <c r="R12" s="52" t="str">
        <f t="shared" si="3"/>
        <v>B</v>
      </c>
      <c r="S12" s="53" t="str">
        <f t="shared" si="1"/>
        <v>Khá</v>
      </c>
      <c r="T12" s="41" t="str">
        <f t="shared" ref="T12:T70" si="4">+IF(OR($H12=0,$I12=0,$J12=0,$K12=0),"Không đủ ĐKDT",IF(AND(P12=0,Q12&gt;=4),"Không đạt",""))</f>
        <v/>
      </c>
      <c r="U12" s="41" t="s">
        <v>282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683</v>
      </c>
      <c r="D13" s="46" t="s">
        <v>684</v>
      </c>
      <c r="E13" s="47" t="s">
        <v>510</v>
      </c>
      <c r="F13" s="48" t="s">
        <v>685</v>
      </c>
      <c r="G13" s="45" t="s">
        <v>76</v>
      </c>
      <c r="H13" s="82" t="s">
        <v>36</v>
      </c>
      <c r="I13" s="49" t="s">
        <v>36</v>
      </c>
      <c r="J13" s="49" t="s">
        <v>36</v>
      </c>
      <c r="K13" s="49" t="s">
        <v>36</v>
      </c>
      <c r="L13" s="54"/>
      <c r="M13" s="54"/>
      <c r="N13" s="54"/>
      <c r="O13" s="54"/>
      <c r="P13" s="80">
        <v>7</v>
      </c>
      <c r="Q13" s="51">
        <f t="shared" si="0"/>
        <v>7</v>
      </c>
      <c r="R13" s="52" t="str">
        <f t="shared" si="3"/>
        <v>B</v>
      </c>
      <c r="S13" s="53" t="str">
        <f t="shared" si="1"/>
        <v>Khá</v>
      </c>
      <c r="T13" s="41" t="str">
        <f t="shared" si="4"/>
        <v/>
      </c>
      <c r="U13" s="41" t="s">
        <v>282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686</v>
      </c>
      <c r="D14" s="46" t="s">
        <v>687</v>
      </c>
      <c r="E14" s="47" t="s">
        <v>510</v>
      </c>
      <c r="F14" s="48" t="s">
        <v>335</v>
      </c>
      <c r="G14" s="45" t="s">
        <v>53</v>
      </c>
      <c r="H14" s="82" t="s">
        <v>36</v>
      </c>
      <c r="I14" s="49" t="s">
        <v>36</v>
      </c>
      <c r="J14" s="49" t="s">
        <v>36</v>
      </c>
      <c r="K14" s="49" t="s">
        <v>36</v>
      </c>
      <c r="L14" s="54"/>
      <c r="M14" s="54"/>
      <c r="N14" s="54"/>
      <c r="O14" s="54"/>
      <c r="P14" s="80">
        <v>7</v>
      </c>
      <c r="Q14" s="51">
        <f t="shared" si="0"/>
        <v>7</v>
      </c>
      <c r="R14" s="52" t="str">
        <f t="shared" si="3"/>
        <v>B</v>
      </c>
      <c r="S14" s="53" t="str">
        <f t="shared" si="1"/>
        <v>Khá</v>
      </c>
      <c r="T14" s="41" t="str">
        <f t="shared" si="4"/>
        <v/>
      </c>
      <c r="U14" s="41" t="s">
        <v>282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688</v>
      </c>
      <c r="D15" s="46" t="s">
        <v>689</v>
      </c>
      <c r="E15" s="47" t="s">
        <v>74</v>
      </c>
      <c r="F15" s="48" t="s">
        <v>690</v>
      </c>
      <c r="G15" s="45" t="s">
        <v>67</v>
      </c>
      <c r="H15" s="82" t="s">
        <v>36</v>
      </c>
      <c r="I15" s="49" t="s">
        <v>36</v>
      </c>
      <c r="J15" s="49" t="s">
        <v>36</v>
      </c>
      <c r="K15" s="49" t="s">
        <v>36</v>
      </c>
      <c r="L15" s="54"/>
      <c r="M15" s="54"/>
      <c r="N15" s="54"/>
      <c r="O15" s="54"/>
      <c r="P15" s="80">
        <v>7</v>
      </c>
      <c r="Q15" s="51">
        <f t="shared" si="0"/>
        <v>7</v>
      </c>
      <c r="R15" s="52" t="str">
        <f t="shared" si="3"/>
        <v>B</v>
      </c>
      <c r="S15" s="53" t="str">
        <f t="shared" si="1"/>
        <v>Khá</v>
      </c>
      <c r="T15" s="41" t="str">
        <f t="shared" si="4"/>
        <v/>
      </c>
      <c r="U15" s="41" t="s">
        <v>282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691</v>
      </c>
      <c r="D16" s="46" t="s">
        <v>162</v>
      </c>
      <c r="E16" s="47" t="s">
        <v>514</v>
      </c>
      <c r="F16" s="48" t="s">
        <v>692</v>
      </c>
      <c r="G16" s="45" t="s">
        <v>76</v>
      </c>
      <c r="H16" s="82" t="s">
        <v>36</v>
      </c>
      <c r="I16" s="49" t="s">
        <v>36</v>
      </c>
      <c r="J16" s="49" t="s">
        <v>36</v>
      </c>
      <c r="K16" s="49" t="s">
        <v>36</v>
      </c>
      <c r="L16" s="54"/>
      <c r="M16" s="54"/>
      <c r="N16" s="54"/>
      <c r="O16" s="54"/>
      <c r="P16" s="80">
        <v>7</v>
      </c>
      <c r="Q16" s="51">
        <f t="shared" si="0"/>
        <v>7</v>
      </c>
      <c r="R16" s="52" t="str">
        <f t="shared" si="3"/>
        <v>B</v>
      </c>
      <c r="S16" s="53" t="str">
        <f t="shared" si="1"/>
        <v>Khá</v>
      </c>
      <c r="T16" s="41" t="str">
        <f t="shared" si="4"/>
        <v/>
      </c>
      <c r="U16" s="41" t="s">
        <v>282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693</v>
      </c>
      <c r="D17" s="46" t="s">
        <v>122</v>
      </c>
      <c r="E17" s="47" t="s">
        <v>694</v>
      </c>
      <c r="F17" s="48" t="s">
        <v>603</v>
      </c>
      <c r="G17" s="45" t="s">
        <v>53</v>
      </c>
      <c r="H17" s="82" t="s">
        <v>36</v>
      </c>
      <c r="I17" s="49" t="s">
        <v>36</v>
      </c>
      <c r="J17" s="49" t="s">
        <v>36</v>
      </c>
      <c r="K17" s="49" t="s">
        <v>36</v>
      </c>
      <c r="L17" s="54"/>
      <c r="M17" s="54"/>
      <c r="N17" s="54"/>
      <c r="O17" s="54"/>
      <c r="P17" s="80">
        <v>7</v>
      </c>
      <c r="Q17" s="51">
        <f t="shared" si="0"/>
        <v>7</v>
      </c>
      <c r="R17" s="52" t="str">
        <f t="shared" si="3"/>
        <v>B</v>
      </c>
      <c r="S17" s="53" t="str">
        <f t="shared" si="1"/>
        <v>Khá</v>
      </c>
      <c r="T17" s="41" t="str">
        <f t="shared" si="4"/>
        <v/>
      </c>
      <c r="U17" s="41" t="s">
        <v>282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695</v>
      </c>
      <c r="D18" s="46" t="s">
        <v>696</v>
      </c>
      <c r="E18" s="47" t="s">
        <v>697</v>
      </c>
      <c r="F18" s="48" t="s">
        <v>245</v>
      </c>
      <c r="G18" s="45" t="s">
        <v>85</v>
      </c>
      <c r="H18" s="82" t="s">
        <v>36</v>
      </c>
      <c r="I18" s="49" t="s">
        <v>36</v>
      </c>
      <c r="J18" s="49" t="s">
        <v>36</v>
      </c>
      <c r="K18" s="49" t="s">
        <v>36</v>
      </c>
      <c r="L18" s="54"/>
      <c r="M18" s="54"/>
      <c r="N18" s="54"/>
      <c r="O18" s="54"/>
      <c r="P18" s="80">
        <v>7</v>
      </c>
      <c r="Q18" s="51">
        <f t="shared" si="0"/>
        <v>7</v>
      </c>
      <c r="R18" s="52" t="str">
        <f t="shared" si="3"/>
        <v>B</v>
      </c>
      <c r="S18" s="53" t="str">
        <f t="shared" si="1"/>
        <v>Khá</v>
      </c>
      <c r="T18" s="41" t="str">
        <f t="shared" si="4"/>
        <v/>
      </c>
      <c r="U18" s="41" t="s">
        <v>282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698</v>
      </c>
      <c r="D19" s="46" t="s">
        <v>699</v>
      </c>
      <c r="E19" s="47" t="s">
        <v>79</v>
      </c>
      <c r="F19" s="48" t="s">
        <v>700</v>
      </c>
      <c r="G19" s="45" t="s">
        <v>67</v>
      </c>
      <c r="H19" s="82" t="s">
        <v>36</v>
      </c>
      <c r="I19" s="49" t="s">
        <v>36</v>
      </c>
      <c r="J19" s="49" t="s">
        <v>36</v>
      </c>
      <c r="K19" s="49" t="s">
        <v>36</v>
      </c>
      <c r="L19" s="54"/>
      <c r="M19" s="54"/>
      <c r="N19" s="54"/>
      <c r="O19" s="54"/>
      <c r="P19" s="80">
        <v>7</v>
      </c>
      <c r="Q19" s="51">
        <f t="shared" si="0"/>
        <v>7</v>
      </c>
      <c r="R19" s="52" t="str">
        <f t="shared" si="3"/>
        <v>B</v>
      </c>
      <c r="S19" s="53" t="str">
        <f t="shared" si="1"/>
        <v>Khá</v>
      </c>
      <c r="T19" s="41" t="str">
        <f t="shared" si="4"/>
        <v/>
      </c>
      <c r="U19" s="41" t="s">
        <v>282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701</v>
      </c>
      <c r="D20" s="46" t="s">
        <v>467</v>
      </c>
      <c r="E20" s="47" t="s">
        <v>702</v>
      </c>
      <c r="F20" s="48" t="s">
        <v>222</v>
      </c>
      <c r="G20" s="45" t="s">
        <v>58</v>
      </c>
      <c r="H20" s="82" t="s">
        <v>36</v>
      </c>
      <c r="I20" s="49" t="s">
        <v>36</v>
      </c>
      <c r="J20" s="49" t="s">
        <v>36</v>
      </c>
      <c r="K20" s="49" t="s">
        <v>36</v>
      </c>
      <c r="L20" s="54"/>
      <c r="M20" s="54"/>
      <c r="N20" s="54"/>
      <c r="O20" s="54"/>
      <c r="P20" s="80">
        <v>7</v>
      </c>
      <c r="Q20" s="51">
        <f t="shared" si="0"/>
        <v>7</v>
      </c>
      <c r="R20" s="52" t="str">
        <f t="shared" si="3"/>
        <v>B</v>
      </c>
      <c r="S20" s="53" t="str">
        <f t="shared" si="1"/>
        <v>Khá</v>
      </c>
      <c r="T20" s="41" t="str">
        <f t="shared" si="4"/>
        <v/>
      </c>
      <c r="U20" s="41" t="s">
        <v>282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703</v>
      </c>
      <c r="D21" s="46" t="s">
        <v>704</v>
      </c>
      <c r="E21" s="47" t="s">
        <v>705</v>
      </c>
      <c r="F21" s="48" t="s">
        <v>706</v>
      </c>
      <c r="G21" s="45" t="s">
        <v>58</v>
      </c>
      <c r="H21" s="82" t="s">
        <v>36</v>
      </c>
      <c r="I21" s="49" t="s">
        <v>36</v>
      </c>
      <c r="J21" s="49" t="s">
        <v>36</v>
      </c>
      <c r="K21" s="49" t="s">
        <v>36</v>
      </c>
      <c r="L21" s="54"/>
      <c r="M21" s="54"/>
      <c r="N21" s="54"/>
      <c r="O21" s="54"/>
      <c r="P21" s="80">
        <v>7</v>
      </c>
      <c r="Q21" s="51">
        <f t="shared" si="0"/>
        <v>7</v>
      </c>
      <c r="R21" s="52" t="str">
        <f t="shared" si="3"/>
        <v>B</v>
      </c>
      <c r="S21" s="53" t="str">
        <f t="shared" si="1"/>
        <v>Khá</v>
      </c>
      <c r="T21" s="41" t="str">
        <f t="shared" si="4"/>
        <v/>
      </c>
      <c r="U21" s="41" t="s">
        <v>282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707</v>
      </c>
      <c r="D22" s="46" t="s">
        <v>641</v>
      </c>
      <c r="E22" s="47" t="s">
        <v>91</v>
      </c>
      <c r="F22" s="48" t="s">
        <v>664</v>
      </c>
      <c r="G22" s="45" t="s">
        <v>76</v>
      </c>
      <c r="H22" s="82" t="s">
        <v>36</v>
      </c>
      <c r="I22" s="49" t="s">
        <v>36</v>
      </c>
      <c r="J22" s="49" t="s">
        <v>36</v>
      </c>
      <c r="K22" s="49" t="s">
        <v>36</v>
      </c>
      <c r="L22" s="54"/>
      <c r="M22" s="54"/>
      <c r="N22" s="54"/>
      <c r="O22" s="54"/>
      <c r="P22" s="80">
        <v>7</v>
      </c>
      <c r="Q22" s="51">
        <f t="shared" si="0"/>
        <v>7</v>
      </c>
      <c r="R22" s="52" t="str">
        <f t="shared" si="3"/>
        <v>B</v>
      </c>
      <c r="S22" s="53" t="str">
        <f t="shared" si="1"/>
        <v>Khá</v>
      </c>
      <c r="T22" s="41" t="str">
        <f t="shared" si="4"/>
        <v/>
      </c>
      <c r="U22" s="41" t="s">
        <v>282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708</v>
      </c>
      <c r="D23" s="46" t="s">
        <v>709</v>
      </c>
      <c r="E23" s="47" t="s">
        <v>356</v>
      </c>
      <c r="F23" s="48" t="s">
        <v>710</v>
      </c>
      <c r="G23" s="45" t="s">
        <v>58</v>
      </c>
      <c r="H23" s="82" t="s">
        <v>36</v>
      </c>
      <c r="I23" s="49" t="s">
        <v>36</v>
      </c>
      <c r="J23" s="49" t="s">
        <v>36</v>
      </c>
      <c r="K23" s="49" t="s">
        <v>36</v>
      </c>
      <c r="L23" s="54"/>
      <c r="M23" s="54"/>
      <c r="N23" s="54"/>
      <c r="O23" s="54"/>
      <c r="P23" s="80">
        <v>7</v>
      </c>
      <c r="Q23" s="51">
        <f t="shared" si="0"/>
        <v>7</v>
      </c>
      <c r="R23" s="52" t="str">
        <f t="shared" si="3"/>
        <v>B</v>
      </c>
      <c r="S23" s="53" t="str">
        <f t="shared" si="1"/>
        <v>Khá</v>
      </c>
      <c r="T23" s="41" t="str">
        <f t="shared" si="4"/>
        <v/>
      </c>
      <c r="U23" s="41" t="s">
        <v>282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711</v>
      </c>
      <c r="D24" s="46" t="s">
        <v>331</v>
      </c>
      <c r="E24" s="47" t="s">
        <v>99</v>
      </c>
      <c r="F24" s="48" t="s">
        <v>712</v>
      </c>
      <c r="G24" s="45" t="s">
        <v>71</v>
      </c>
      <c r="H24" s="82" t="s">
        <v>36</v>
      </c>
      <c r="I24" s="49" t="s">
        <v>36</v>
      </c>
      <c r="J24" s="49" t="s">
        <v>36</v>
      </c>
      <c r="K24" s="49" t="s">
        <v>36</v>
      </c>
      <c r="L24" s="54"/>
      <c r="M24" s="54"/>
      <c r="N24" s="54"/>
      <c r="O24" s="54"/>
      <c r="P24" s="80">
        <v>7</v>
      </c>
      <c r="Q24" s="51">
        <f t="shared" si="0"/>
        <v>7</v>
      </c>
      <c r="R24" s="52" t="str">
        <f t="shared" si="3"/>
        <v>B</v>
      </c>
      <c r="S24" s="53" t="str">
        <f t="shared" si="1"/>
        <v>Khá</v>
      </c>
      <c r="T24" s="41" t="str">
        <f t="shared" si="4"/>
        <v/>
      </c>
      <c r="U24" s="41" t="s">
        <v>282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713</v>
      </c>
      <c r="D25" s="46" t="s">
        <v>641</v>
      </c>
      <c r="E25" s="47" t="s">
        <v>99</v>
      </c>
      <c r="F25" s="48" t="s">
        <v>714</v>
      </c>
      <c r="G25" s="45" t="s">
        <v>71</v>
      </c>
      <c r="H25" s="82" t="s">
        <v>36</v>
      </c>
      <c r="I25" s="49" t="s">
        <v>36</v>
      </c>
      <c r="J25" s="49" t="s">
        <v>36</v>
      </c>
      <c r="K25" s="49" t="s">
        <v>36</v>
      </c>
      <c r="L25" s="54"/>
      <c r="M25" s="54"/>
      <c r="N25" s="54"/>
      <c r="O25" s="54"/>
      <c r="P25" s="80">
        <v>7</v>
      </c>
      <c r="Q25" s="51">
        <f t="shared" si="0"/>
        <v>7</v>
      </c>
      <c r="R25" s="52" t="str">
        <f t="shared" si="3"/>
        <v>B</v>
      </c>
      <c r="S25" s="53" t="str">
        <f t="shared" si="1"/>
        <v>Khá</v>
      </c>
      <c r="T25" s="41" t="str">
        <f t="shared" si="4"/>
        <v/>
      </c>
      <c r="U25" s="41" t="s">
        <v>282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715</v>
      </c>
      <c r="D26" s="46" t="s">
        <v>297</v>
      </c>
      <c r="E26" s="47" t="s">
        <v>135</v>
      </c>
      <c r="F26" s="48" t="s">
        <v>555</v>
      </c>
      <c r="G26" s="45" t="s">
        <v>76</v>
      </c>
      <c r="H26" s="82" t="s">
        <v>36</v>
      </c>
      <c r="I26" s="49" t="s">
        <v>36</v>
      </c>
      <c r="J26" s="49" t="s">
        <v>36</v>
      </c>
      <c r="K26" s="49" t="s">
        <v>36</v>
      </c>
      <c r="L26" s="54"/>
      <c r="M26" s="54"/>
      <c r="N26" s="54"/>
      <c r="O26" s="54"/>
      <c r="P26" s="80">
        <v>7</v>
      </c>
      <c r="Q26" s="51">
        <f t="shared" si="0"/>
        <v>7</v>
      </c>
      <c r="R26" s="52" t="str">
        <f t="shared" si="3"/>
        <v>B</v>
      </c>
      <c r="S26" s="53" t="str">
        <f t="shared" si="1"/>
        <v>Khá</v>
      </c>
      <c r="T26" s="41" t="str">
        <f t="shared" si="4"/>
        <v/>
      </c>
      <c r="U26" s="41" t="s">
        <v>282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716</v>
      </c>
      <c r="D27" s="46" t="s">
        <v>717</v>
      </c>
      <c r="E27" s="47" t="s">
        <v>148</v>
      </c>
      <c r="F27" s="48" t="s">
        <v>718</v>
      </c>
      <c r="G27" s="45" t="s">
        <v>58</v>
      </c>
      <c r="H27" s="82" t="s">
        <v>36</v>
      </c>
      <c r="I27" s="49" t="s">
        <v>36</v>
      </c>
      <c r="J27" s="49" t="s">
        <v>36</v>
      </c>
      <c r="K27" s="49" t="s">
        <v>36</v>
      </c>
      <c r="L27" s="54"/>
      <c r="M27" s="54"/>
      <c r="N27" s="54"/>
      <c r="O27" s="54"/>
      <c r="P27" s="80">
        <v>7</v>
      </c>
      <c r="Q27" s="51">
        <f t="shared" si="0"/>
        <v>7</v>
      </c>
      <c r="R27" s="52" t="str">
        <f t="shared" si="3"/>
        <v>B</v>
      </c>
      <c r="S27" s="53" t="str">
        <f t="shared" si="1"/>
        <v>Khá</v>
      </c>
      <c r="T27" s="41" t="str">
        <f t="shared" si="4"/>
        <v/>
      </c>
      <c r="U27" s="41" t="s">
        <v>282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719</v>
      </c>
      <c r="D28" s="46" t="s">
        <v>342</v>
      </c>
      <c r="E28" s="47" t="s">
        <v>156</v>
      </c>
      <c r="F28" s="48" t="s">
        <v>720</v>
      </c>
      <c r="G28" s="45" t="s">
        <v>58</v>
      </c>
      <c r="H28" s="82" t="s">
        <v>36</v>
      </c>
      <c r="I28" s="49" t="s">
        <v>36</v>
      </c>
      <c r="J28" s="49" t="s">
        <v>36</v>
      </c>
      <c r="K28" s="49" t="s">
        <v>36</v>
      </c>
      <c r="L28" s="54"/>
      <c r="M28" s="54"/>
      <c r="N28" s="54"/>
      <c r="O28" s="54"/>
      <c r="P28" s="80">
        <v>7</v>
      </c>
      <c r="Q28" s="51">
        <f t="shared" si="0"/>
        <v>7</v>
      </c>
      <c r="R28" s="52" t="str">
        <f t="shared" si="3"/>
        <v>B</v>
      </c>
      <c r="S28" s="53" t="str">
        <f t="shared" si="1"/>
        <v>Khá</v>
      </c>
      <c r="T28" s="41" t="str">
        <f t="shared" si="4"/>
        <v/>
      </c>
      <c r="U28" s="41" t="s">
        <v>282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721</v>
      </c>
      <c r="D29" s="46" t="s">
        <v>722</v>
      </c>
      <c r="E29" s="47" t="s">
        <v>156</v>
      </c>
      <c r="F29" s="48" t="s">
        <v>723</v>
      </c>
      <c r="G29" s="45" t="s">
        <v>76</v>
      </c>
      <c r="H29" s="82" t="s">
        <v>36</v>
      </c>
      <c r="I29" s="49" t="s">
        <v>36</v>
      </c>
      <c r="J29" s="49" t="s">
        <v>36</v>
      </c>
      <c r="K29" s="49" t="s">
        <v>36</v>
      </c>
      <c r="L29" s="54"/>
      <c r="M29" s="54"/>
      <c r="N29" s="54"/>
      <c r="O29" s="54"/>
      <c r="P29" s="80">
        <v>7</v>
      </c>
      <c r="Q29" s="51">
        <f t="shared" si="0"/>
        <v>7</v>
      </c>
      <c r="R29" s="52" t="str">
        <f t="shared" si="3"/>
        <v>B</v>
      </c>
      <c r="S29" s="53" t="str">
        <f t="shared" si="1"/>
        <v>Khá</v>
      </c>
      <c r="T29" s="41" t="str">
        <f t="shared" si="4"/>
        <v/>
      </c>
      <c r="U29" s="41" t="s">
        <v>282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724</v>
      </c>
      <c r="D30" s="46" t="s">
        <v>725</v>
      </c>
      <c r="E30" s="47" t="s">
        <v>726</v>
      </c>
      <c r="F30" s="48" t="s">
        <v>205</v>
      </c>
      <c r="G30" s="45" t="s">
        <v>67</v>
      </c>
      <c r="H30" s="82" t="s">
        <v>36</v>
      </c>
      <c r="I30" s="49" t="s">
        <v>36</v>
      </c>
      <c r="J30" s="49" t="s">
        <v>36</v>
      </c>
      <c r="K30" s="49" t="s">
        <v>36</v>
      </c>
      <c r="L30" s="54"/>
      <c r="M30" s="54"/>
      <c r="N30" s="54"/>
      <c r="O30" s="54"/>
      <c r="P30" s="80">
        <v>7</v>
      </c>
      <c r="Q30" s="51">
        <f t="shared" si="0"/>
        <v>7</v>
      </c>
      <c r="R30" s="52" t="str">
        <f t="shared" si="3"/>
        <v>B</v>
      </c>
      <c r="S30" s="53" t="str">
        <f t="shared" si="1"/>
        <v>Khá</v>
      </c>
      <c r="T30" s="41" t="str">
        <f t="shared" si="4"/>
        <v/>
      </c>
      <c r="U30" s="41" t="s">
        <v>282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727</v>
      </c>
      <c r="D31" s="46" t="s">
        <v>122</v>
      </c>
      <c r="E31" s="47" t="s">
        <v>387</v>
      </c>
      <c r="F31" s="48" t="s">
        <v>728</v>
      </c>
      <c r="G31" s="45" t="s">
        <v>58</v>
      </c>
      <c r="H31" s="82" t="s">
        <v>36</v>
      </c>
      <c r="I31" s="49" t="s">
        <v>36</v>
      </c>
      <c r="J31" s="49" t="s">
        <v>36</v>
      </c>
      <c r="K31" s="49" t="s">
        <v>36</v>
      </c>
      <c r="L31" s="54"/>
      <c r="M31" s="54"/>
      <c r="N31" s="54"/>
      <c r="O31" s="54"/>
      <c r="P31" s="80">
        <v>7</v>
      </c>
      <c r="Q31" s="51">
        <f t="shared" si="0"/>
        <v>7</v>
      </c>
      <c r="R31" s="52" t="str">
        <f t="shared" si="3"/>
        <v>B</v>
      </c>
      <c r="S31" s="53" t="str">
        <f t="shared" si="1"/>
        <v>Khá</v>
      </c>
      <c r="T31" s="41" t="str">
        <f t="shared" si="4"/>
        <v/>
      </c>
      <c r="U31" s="41" t="s">
        <v>282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729</v>
      </c>
      <c r="D32" s="46" t="s">
        <v>64</v>
      </c>
      <c r="E32" s="47" t="s">
        <v>166</v>
      </c>
      <c r="F32" s="48" t="s">
        <v>730</v>
      </c>
      <c r="G32" s="45" t="s">
        <v>76</v>
      </c>
      <c r="H32" s="82" t="s">
        <v>36</v>
      </c>
      <c r="I32" s="49" t="s">
        <v>36</v>
      </c>
      <c r="J32" s="49" t="s">
        <v>36</v>
      </c>
      <c r="K32" s="49" t="s">
        <v>36</v>
      </c>
      <c r="L32" s="54"/>
      <c r="M32" s="54"/>
      <c r="N32" s="54"/>
      <c r="O32" s="54"/>
      <c r="P32" s="80">
        <v>7</v>
      </c>
      <c r="Q32" s="51">
        <f t="shared" si="0"/>
        <v>7</v>
      </c>
      <c r="R32" s="52" t="str">
        <f t="shared" si="3"/>
        <v>B</v>
      </c>
      <c r="S32" s="53" t="str">
        <f t="shared" si="1"/>
        <v>Khá</v>
      </c>
      <c r="T32" s="41" t="str">
        <f t="shared" si="4"/>
        <v/>
      </c>
      <c r="U32" s="41" t="s">
        <v>282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731</v>
      </c>
      <c r="D33" s="46" t="s">
        <v>342</v>
      </c>
      <c r="E33" s="47" t="s">
        <v>166</v>
      </c>
      <c r="F33" s="48" t="s">
        <v>84</v>
      </c>
      <c r="G33" s="45" t="s">
        <v>67</v>
      </c>
      <c r="H33" s="82" t="s">
        <v>36</v>
      </c>
      <c r="I33" s="49" t="s">
        <v>36</v>
      </c>
      <c r="J33" s="49" t="s">
        <v>36</v>
      </c>
      <c r="K33" s="49" t="s">
        <v>36</v>
      </c>
      <c r="L33" s="54"/>
      <c r="M33" s="54"/>
      <c r="N33" s="54"/>
      <c r="O33" s="54"/>
      <c r="P33" s="80">
        <v>7</v>
      </c>
      <c r="Q33" s="51">
        <f t="shared" si="0"/>
        <v>7</v>
      </c>
      <c r="R33" s="52" t="str">
        <f t="shared" si="3"/>
        <v>B</v>
      </c>
      <c r="S33" s="53" t="str">
        <f t="shared" si="1"/>
        <v>Khá</v>
      </c>
      <c r="T33" s="41" t="str">
        <f t="shared" si="4"/>
        <v/>
      </c>
      <c r="U33" s="41" t="s">
        <v>282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732</v>
      </c>
      <c r="D34" s="46" t="s">
        <v>733</v>
      </c>
      <c r="E34" s="47" t="s">
        <v>166</v>
      </c>
      <c r="F34" s="48" t="s">
        <v>66</v>
      </c>
      <c r="G34" s="45" t="s">
        <v>76</v>
      </c>
      <c r="H34" s="82" t="s">
        <v>36</v>
      </c>
      <c r="I34" s="49" t="s">
        <v>36</v>
      </c>
      <c r="J34" s="49" t="s">
        <v>36</v>
      </c>
      <c r="K34" s="49" t="s">
        <v>36</v>
      </c>
      <c r="L34" s="54"/>
      <c r="M34" s="54"/>
      <c r="N34" s="54"/>
      <c r="O34" s="54"/>
      <c r="P34" s="80">
        <v>7</v>
      </c>
      <c r="Q34" s="51">
        <f t="shared" si="0"/>
        <v>7</v>
      </c>
      <c r="R34" s="52" t="str">
        <f t="shared" si="3"/>
        <v>B</v>
      </c>
      <c r="S34" s="53" t="str">
        <f t="shared" si="1"/>
        <v>Khá</v>
      </c>
      <c r="T34" s="41" t="str">
        <f t="shared" si="4"/>
        <v/>
      </c>
      <c r="U34" s="41" t="s">
        <v>282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734</v>
      </c>
      <c r="D35" s="46" t="s">
        <v>735</v>
      </c>
      <c r="E35" s="47" t="s">
        <v>736</v>
      </c>
      <c r="F35" s="48" t="s">
        <v>737</v>
      </c>
      <c r="G35" s="45" t="s">
        <v>71</v>
      </c>
      <c r="H35" s="82" t="s">
        <v>36</v>
      </c>
      <c r="I35" s="49" t="s">
        <v>36</v>
      </c>
      <c r="J35" s="49" t="s">
        <v>36</v>
      </c>
      <c r="K35" s="49" t="s">
        <v>36</v>
      </c>
      <c r="L35" s="54"/>
      <c r="M35" s="54"/>
      <c r="N35" s="54"/>
      <c r="O35" s="54"/>
      <c r="P35" s="80">
        <v>7</v>
      </c>
      <c r="Q35" s="51">
        <f t="shared" si="0"/>
        <v>7</v>
      </c>
      <c r="R35" s="52" t="str">
        <f t="shared" si="3"/>
        <v>B</v>
      </c>
      <c r="S35" s="53" t="str">
        <f t="shared" si="1"/>
        <v>Khá</v>
      </c>
      <c r="T35" s="41" t="str">
        <f t="shared" si="4"/>
        <v/>
      </c>
      <c r="U35" s="41" t="s">
        <v>282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738</v>
      </c>
      <c r="D36" s="46" t="s">
        <v>739</v>
      </c>
      <c r="E36" s="47" t="s">
        <v>177</v>
      </c>
      <c r="F36" s="48" t="s">
        <v>740</v>
      </c>
      <c r="G36" s="45" t="s">
        <v>71</v>
      </c>
      <c r="H36" s="82" t="s">
        <v>36</v>
      </c>
      <c r="I36" s="49" t="s">
        <v>36</v>
      </c>
      <c r="J36" s="49" t="s">
        <v>36</v>
      </c>
      <c r="K36" s="49" t="s">
        <v>36</v>
      </c>
      <c r="L36" s="54"/>
      <c r="M36" s="54"/>
      <c r="N36" s="54"/>
      <c r="O36" s="54"/>
      <c r="P36" s="80">
        <v>7</v>
      </c>
      <c r="Q36" s="51">
        <f t="shared" si="0"/>
        <v>7</v>
      </c>
      <c r="R36" s="52" t="str">
        <f t="shared" si="3"/>
        <v>B</v>
      </c>
      <c r="S36" s="53" t="str">
        <f t="shared" si="1"/>
        <v>Khá</v>
      </c>
      <c r="T36" s="41" t="str">
        <f t="shared" si="4"/>
        <v/>
      </c>
      <c r="U36" s="41" t="s">
        <v>282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741</v>
      </c>
      <c r="D37" s="46" t="s">
        <v>742</v>
      </c>
      <c r="E37" s="47" t="s">
        <v>401</v>
      </c>
      <c r="F37" s="48" t="s">
        <v>743</v>
      </c>
      <c r="G37" s="45" t="s">
        <v>67</v>
      </c>
      <c r="H37" s="82" t="s">
        <v>36</v>
      </c>
      <c r="I37" s="49" t="s">
        <v>36</v>
      </c>
      <c r="J37" s="49" t="s">
        <v>36</v>
      </c>
      <c r="K37" s="49" t="s">
        <v>36</v>
      </c>
      <c r="L37" s="54"/>
      <c r="M37" s="54"/>
      <c r="N37" s="54"/>
      <c r="O37" s="54"/>
      <c r="P37" s="80">
        <v>7</v>
      </c>
      <c r="Q37" s="51">
        <f t="shared" si="0"/>
        <v>7</v>
      </c>
      <c r="R37" s="52" t="str">
        <f t="shared" si="3"/>
        <v>B</v>
      </c>
      <c r="S37" s="53" t="str">
        <f t="shared" si="1"/>
        <v>Khá</v>
      </c>
      <c r="T37" s="41" t="str">
        <f t="shared" si="4"/>
        <v/>
      </c>
      <c r="U37" s="41" t="s">
        <v>282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744</v>
      </c>
      <c r="D38" s="46" t="s">
        <v>745</v>
      </c>
      <c r="E38" s="47" t="s">
        <v>746</v>
      </c>
      <c r="F38" s="48" t="s">
        <v>136</v>
      </c>
      <c r="G38" s="45" t="s">
        <v>76</v>
      </c>
      <c r="H38" s="82" t="s">
        <v>36</v>
      </c>
      <c r="I38" s="49" t="s">
        <v>36</v>
      </c>
      <c r="J38" s="49" t="s">
        <v>36</v>
      </c>
      <c r="K38" s="49" t="s">
        <v>36</v>
      </c>
      <c r="L38" s="54"/>
      <c r="M38" s="54"/>
      <c r="N38" s="54"/>
      <c r="O38" s="54"/>
      <c r="P38" s="80">
        <v>7</v>
      </c>
      <c r="Q38" s="51">
        <f t="shared" si="0"/>
        <v>7</v>
      </c>
      <c r="R38" s="52" t="str">
        <f t="shared" si="3"/>
        <v>B</v>
      </c>
      <c r="S38" s="53" t="str">
        <f t="shared" si="1"/>
        <v>Khá</v>
      </c>
      <c r="T38" s="41" t="str">
        <f t="shared" si="4"/>
        <v/>
      </c>
      <c r="U38" s="41" t="s">
        <v>282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747</v>
      </c>
      <c r="D39" s="46" t="s">
        <v>122</v>
      </c>
      <c r="E39" s="47" t="s">
        <v>748</v>
      </c>
      <c r="F39" s="48" t="s">
        <v>749</v>
      </c>
      <c r="G39" s="45" t="s">
        <v>85</v>
      </c>
      <c r="H39" s="82" t="s">
        <v>36</v>
      </c>
      <c r="I39" s="49" t="s">
        <v>36</v>
      </c>
      <c r="J39" s="49" t="s">
        <v>36</v>
      </c>
      <c r="K39" s="49" t="s">
        <v>36</v>
      </c>
      <c r="L39" s="54"/>
      <c r="M39" s="54"/>
      <c r="N39" s="54"/>
      <c r="O39" s="54"/>
      <c r="P39" s="80">
        <v>7</v>
      </c>
      <c r="Q39" s="51">
        <f t="shared" si="0"/>
        <v>7</v>
      </c>
      <c r="R39" s="52" t="str">
        <f t="shared" si="3"/>
        <v>B</v>
      </c>
      <c r="S39" s="53" t="str">
        <f t="shared" si="1"/>
        <v>Khá</v>
      </c>
      <c r="T39" s="41" t="str">
        <f t="shared" si="4"/>
        <v/>
      </c>
      <c r="U39" s="41" t="s">
        <v>282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750</v>
      </c>
      <c r="D40" s="46" t="s">
        <v>751</v>
      </c>
      <c r="E40" s="47" t="s">
        <v>752</v>
      </c>
      <c r="F40" s="48" t="s">
        <v>618</v>
      </c>
      <c r="G40" s="45" t="s">
        <v>76</v>
      </c>
      <c r="H40" s="82" t="s">
        <v>36</v>
      </c>
      <c r="I40" s="49" t="s">
        <v>36</v>
      </c>
      <c r="J40" s="49" t="s">
        <v>36</v>
      </c>
      <c r="K40" s="49" t="s">
        <v>36</v>
      </c>
      <c r="L40" s="54"/>
      <c r="M40" s="54"/>
      <c r="N40" s="54"/>
      <c r="O40" s="54"/>
      <c r="P40" s="80">
        <v>7</v>
      </c>
      <c r="Q40" s="51">
        <f t="shared" si="0"/>
        <v>7</v>
      </c>
      <c r="R40" s="52" t="str">
        <f t="shared" si="3"/>
        <v>B</v>
      </c>
      <c r="S40" s="53" t="str">
        <f t="shared" si="1"/>
        <v>Khá</v>
      </c>
      <c r="T40" s="41" t="str">
        <f t="shared" si="4"/>
        <v/>
      </c>
      <c r="U40" s="41" t="s">
        <v>282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753</v>
      </c>
      <c r="D41" s="46" t="s">
        <v>754</v>
      </c>
      <c r="E41" s="47" t="s">
        <v>195</v>
      </c>
      <c r="F41" s="48" t="s">
        <v>755</v>
      </c>
      <c r="G41" s="45" t="s">
        <v>58</v>
      </c>
      <c r="H41" s="82" t="s">
        <v>36</v>
      </c>
      <c r="I41" s="49" t="s">
        <v>36</v>
      </c>
      <c r="J41" s="49" t="s">
        <v>36</v>
      </c>
      <c r="K41" s="49" t="s">
        <v>36</v>
      </c>
      <c r="L41" s="54"/>
      <c r="M41" s="54"/>
      <c r="N41" s="54"/>
      <c r="O41" s="54"/>
      <c r="P41" s="80">
        <v>7</v>
      </c>
      <c r="Q41" s="51">
        <f t="shared" si="0"/>
        <v>7</v>
      </c>
      <c r="R41" s="52" t="str">
        <f t="shared" si="3"/>
        <v>B</v>
      </c>
      <c r="S41" s="53" t="str">
        <f t="shared" si="1"/>
        <v>Khá</v>
      </c>
      <c r="T41" s="41" t="str">
        <f t="shared" si="4"/>
        <v/>
      </c>
      <c r="U41" s="41" t="s">
        <v>282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756</v>
      </c>
      <c r="D42" s="46" t="s">
        <v>757</v>
      </c>
      <c r="E42" s="47" t="s">
        <v>201</v>
      </c>
      <c r="F42" s="48" t="s">
        <v>758</v>
      </c>
      <c r="G42" s="45" t="s">
        <v>53</v>
      </c>
      <c r="H42" s="82" t="s">
        <v>36</v>
      </c>
      <c r="I42" s="49" t="s">
        <v>36</v>
      </c>
      <c r="J42" s="49" t="s">
        <v>36</v>
      </c>
      <c r="K42" s="49" t="s">
        <v>36</v>
      </c>
      <c r="L42" s="54"/>
      <c r="M42" s="54"/>
      <c r="N42" s="54"/>
      <c r="O42" s="54"/>
      <c r="P42" s="80">
        <v>7</v>
      </c>
      <c r="Q42" s="51">
        <f t="shared" si="0"/>
        <v>7</v>
      </c>
      <c r="R42" s="52" t="str">
        <f t="shared" si="3"/>
        <v>B</v>
      </c>
      <c r="S42" s="53" t="str">
        <f t="shared" si="1"/>
        <v>Khá</v>
      </c>
      <c r="T42" s="41" t="str">
        <f t="shared" si="4"/>
        <v/>
      </c>
      <c r="U42" s="41" t="s">
        <v>282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759</v>
      </c>
      <c r="D43" s="46" t="s">
        <v>138</v>
      </c>
      <c r="E43" s="47" t="s">
        <v>235</v>
      </c>
      <c r="F43" s="48" t="s">
        <v>377</v>
      </c>
      <c r="G43" s="45" t="s">
        <v>85</v>
      </c>
      <c r="H43" s="82" t="s">
        <v>36</v>
      </c>
      <c r="I43" s="49" t="s">
        <v>36</v>
      </c>
      <c r="J43" s="49" t="s">
        <v>36</v>
      </c>
      <c r="K43" s="49" t="s">
        <v>36</v>
      </c>
      <c r="L43" s="54"/>
      <c r="M43" s="54"/>
      <c r="N43" s="54"/>
      <c r="O43" s="54"/>
      <c r="P43" s="80">
        <v>7</v>
      </c>
      <c r="Q43" s="51">
        <f t="shared" si="0"/>
        <v>7</v>
      </c>
      <c r="R43" s="52" t="str">
        <f t="shared" si="3"/>
        <v>B</v>
      </c>
      <c r="S43" s="53" t="str">
        <f t="shared" si="1"/>
        <v>Khá</v>
      </c>
      <c r="T43" s="41" t="str">
        <f t="shared" si="4"/>
        <v/>
      </c>
      <c r="U43" s="41" t="s">
        <v>282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760</v>
      </c>
      <c r="D44" s="46" t="s">
        <v>90</v>
      </c>
      <c r="E44" s="47" t="s">
        <v>239</v>
      </c>
      <c r="F44" s="48" t="s">
        <v>761</v>
      </c>
      <c r="G44" s="45" t="s">
        <v>762</v>
      </c>
      <c r="H44" s="82" t="s">
        <v>36</v>
      </c>
      <c r="I44" s="49" t="s">
        <v>36</v>
      </c>
      <c r="J44" s="49" t="s">
        <v>36</v>
      </c>
      <c r="K44" s="49" t="s">
        <v>36</v>
      </c>
      <c r="L44" s="54"/>
      <c r="M44" s="54"/>
      <c r="N44" s="54"/>
      <c r="O44" s="54"/>
      <c r="P44" s="80">
        <v>0</v>
      </c>
      <c r="Q44" s="51">
        <f t="shared" si="0"/>
        <v>0</v>
      </c>
      <c r="R44" s="52" t="str">
        <f t="shared" si="3"/>
        <v>F</v>
      </c>
      <c r="S44" s="53" t="str">
        <f t="shared" si="1"/>
        <v>Kém</v>
      </c>
      <c r="T44" s="41" t="s">
        <v>1050</v>
      </c>
      <c r="U44" s="41" t="s">
        <v>282</v>
      </c>
      <c r="V44" s="71"/>
      <c r="W44" s="4"/>
      <c r="X44" s="43" t="str">
        <f t="shared" si="2"/>
        <v>Học lại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763</v>
      </c>
      <c r="D45" s="46" t="s">
        <v>764</v>
      </c>
      <c r="E45" s="47" t="s">
        <v>452</v>
      </c>
      <c r="F45" s="48" t="s">
        <v>765</v>
      </c>
      <c r="G45" s="45" t="s">
        <v>71</v>
      </c>
      <c r="H45" s="82" t="s">
        <v>36</v>
      </c>
      <c r="I45" s="49" t="s">
        <v>36</v>
      </c>
      <c r="J45" s="49" t="s">
        <v>36</v>
      </c>
      <c r="K45" s="49" t="s">
        <v>36</v>
      </c>
      <c r="L45" s="54"/>
      <c r="M45" s="54"/>
      <c r="N45" s="54"/>
      <c r="O45" s="54"/>
      <c r="P45" s="80">
        <v>7</v>
      </c>
      <c r="Q45" s="51">
        <f t="shared" si="0"/>
        <v>7</v>
      </c>
      <c r="R45" s="52" t="str">
        <f t="shared" si="3"/>
        <v>B</v>
      </c>
      <c r="S45" s="53" t="str">
        <f t="shared" si="1"/>
        <v>Khá</v>
      </c>
      <c r="T45" s="41" t="str">
        <f t="shared" si="4"/>
        <v/>
      </c>
      <c r="U45" s="41" t="s">
        <v>282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766</v>
      </c>
      <c r="D46" s="46" t="s">
        <v>105</v>
      </c>
      <c r="E46" s="47" t="s">
        <v>452</v>
      </c>
      <c r="F46" s="48" t="s">
        <v>767</v>
      </c>
      <c r="G46" s="45" t="s">
        <v>58</v>
      </c>
      <c r="H46" s="82" t="s">
        <v>36</v>
      </c>
      <c r="I46" s="49" t="s">
        <v>36</v>
      </c>
      <c r="J46" s="49" t="s">
        <v>36</v>
      </c>
      <c r="K46" s="49" t="s">
        <v>36</v>
      </c>
      <c r="L46" s="54"/>
      <c r="M46" s="54"/>
      <c r="N46" s="54"/>
      <c r="O46" s="54"/>
      <c r="P46" s="80">
        <v>7</v>
      </c>
      <c r="Q46" s="51">
        <f t="shared" si="0"/>
        <v>7</v>
      </c>
      <c r="R46" s="52" t="str">
        <f t="shared" si="3"/>
        <v>B</v>
      </c>
      <c r="S46" s="53" t="str">
        <f t="shared" si="1"/>
        <v>Khá</v>
      </c>
      <c r="T46" s="41" t="str">
        <f t="shared" si="4"/>
        <v/>
      </c>
      <c r="U46" s="41" t="s">
        <v>282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768</v>
      </c>
      <c r="D47" s="46" t="s">
        <v>297</v>
      </c>
      <c r="E47" s="47" t="s">
        <v>769</v>
      </c>
      <c r="F47" s="48" t="s">
        <v>770</v>
      </c>
      <c r="G47" s="45" t="s">
        <v>71</v>
      </c>
      <c r="H47" s="82" t="s">
        <v>36</v>
      </c>
      <c r="I47" s="49" t="s">
        <v>36</v>
      </c>
      <c r="J47" s="49" t="s">
        <v>36</v>
      </c>
      <c r="K47" s="49" t="s">
        <v>36</v>
      </c>
      <c r="L47" s="54"/>
      <c r="M47" s="54"/>
      <c r="N47" s="54"/>
      <c r="O47" s="54"/>
      <c r="P47" s="80">
        <v>7</v>
      </c>
      <c r="Q47" s="51">
        <f t="shared" si="0"/>
        <v>7</v>
      </c>
      <c r="R47" s="52" t="str">
        <f t="shared" si="3"/>
        <v>B</v>
      </c>
      <c r="S47" s="53" t="str">
        <f t="shared" si="1"/>
        <v>Khá</v>
      </c>
      <c r="T47" s="41" t="str">
        <f t="shared" si="4"/>
        <v/>
      </c>
      <c r="U47" s="41" t="s">
        <v>282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771</v>
      </c>
      <c r="D48" s="46" t="s">
        <v>772</v>
      </c>
      <c r="E48" s="47" t="s">
        <v>773</v>
      </c>
      <c r="F48" s="48" t="s">
        <v>774</v>
      </c>
      <c r="G48" s="45" t="s">
        <v>76</v>
      </c>
      <c r="H48" s="82" t="s">
        <v>36</v>
      </c>
      <c r="I48" s="49" t="s">
        <v>36</v>
      </c>
      <c r="J48" s="49" t="s">
        <v>36</v>
      </c>
      <c r="K48" s="49" t="s">
        <v>36</v>
      </c>
      <c r="L48" s="54"/>
      <c r="M48" s="54"/>
      <c r="N48" s="54"/>
      <c r="O48" s="54"/>
      <c r="P48" s="80">
        <v>7</v>
      </c>
      <c r="Q48" s="51">
        <f t="shared" si="0"/>
        <v>7</v>
      </c>
      <c r="R48" s="52" t="str">
        <f t="shared" si="3"/>
        <v>B</v>
      </c>
      <c r="S48" s="53" t="str">
        <f t="shared" si="1"/>
        <v>Khá</v>
      </c>
      <c r="T48" s="41" t="str">
        <f t="shared" si="4"/>
        <v/>
      </c>
      <c r="U48" s="41" t="s">
        <v>282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775</v>
      </c>
      <c r="D49" s="46" t="s">
        <v>776</v>
      </c>
      <c r="E49" s="47" t="s">
        <v>459</v>
      </c>
      <c r="F49" s="48" t="s">
        <v>777</v>
      </c>
      <c r="G49" s="45" t="s">
        <v>58</v>
      </c>
      <c r="H49" s="82" t="s">
        <v>36</v>
      </c>
      <c r="I49" s="49" t="s">
        <v>36</v>
      </c>
      <c r="J49" s="49" t="s">
        <v>36</v>
      </c>
      <c r="K49" s="49" t="s">
        <v>36</v>
      </c>
      <c r="L49" s="54"/>
      <c r="M49" s="54"/>
      <c r="N49" s="54"/>
      <c r="O49" s="54"/>
      <c r="P49" s="80">
        <v>7</v>
      </c>
      <c r="Q49" s="51">
        <f t="shared" si="0"/>
        <v>7</v>
      </c>
      <c r="R49" s="52" t="str">
        <f t="shared" si="3"/>
        <v>B</v>
      </c>
      <c r="S49" s="53" t="str">
        <f t="shared" si="1"/>
        <v>Khá</v>
      </c>
      <c r="T49" s="41" t="str">
        <f t="shared" si="4"/>
        <v/>
      </c>
      <c r="U49" s="41" t="s">
        <v>282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778</v>
      </c>
      <c r="D50" s="46" t="s">
        <v>779</v>
      </c>
      <c r="E50" s="47" t="s">
        <v>459</v>
      </c>
      <c r="F50" s="48" t="s">
        <v>780</v>
      </c>
      <c r="G50" s="45" t="s">
        <v>76</v>
      </c>
      <c r="H50" s="82" t="s">
        <v>36</v>
      </c>
      <c r="I50" s="49" t="s">
        <v>36</v>
      </c>
      <c r="J50" s="49" t="s">
        <v>36</v>
      </c>
      <c r="K50" s="49" t="s">
        <v>36</v>
      </c>
      <c r="L50" s="54"/>
      <c r="M50" s="54"/>
      <c r="N50" s="54"/>
      <c r="O50" s="54"/>
      <c r="P50" s="80">
        <v>0</v>
      </c>
      <c r="Q50" s="51">
        <f t="shared" si="0"/>
        <v>0</v>
      </c>
      <c r="R50" s="52" t="str">
        <f t="shared" si="3"/>
        <v>F</v>
      </c>
      <c r="S50" s="53" t="str">
        <f t="shared" si="1"/>
        <v>Kém</v>
      </c>
      <c r="T50" s="41" t="s">
        <v>1050</v>
      </c>
      <c r="U50" s="41" t="s">
        <v>282</v>
      </c>
      <c r="V50" s="71"/>
      <c r="W50" s="4"/>
      <c r="X50" s="43" t="str">
        <f t="shared" si="2"/>
        <v>Học lại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781</v>
      </c>
      <c r="D51" s="46" t="s">
        <v>439</v>
      </c>
      <c r="E51" s="47" t="s">
        <v>633</v>
      </c>
      <c r="F51" s="48" t="s">
        <v>782</v>
      </c>
      <c r="G51" s="45" t="s">
        <v>71</v>
      </c>
      <c r="H51" s="82" t="s">
        <v>36</v>
      </c>
      <c r="I51" s="49" t="s">
        <v>36</v>
      </c>
      <c r="J51" s="49" t="s">
        <v>36</v>
      </c>
      <c r="K51" s="49" t="s">
        <v>36</v>
      </c>
      <c r="L51" s="54"/>
      <c r="M51" s="54"/>
      <c r="N51" s="54"/>
      <c r="O51" s="54"/>
      <c r="P51" s="80">
        <v>7</v>
      </c>
      <c r="Q51" s="51">
        <f t="shared" si="0"/>
        <v>7</v>
      </c>
      <c r="R51" s="52" t="str">
        <f t="shared" si="3"/>
        <v>B</v>
      </c>
      <c r="S51" s="53" t="str">
        <f t="shared" si="1"/>
        <v>Khá</v>
      </c>
      <c r="T51" s="41" t="str">
        <f t="shared" si="4"/>
        <v/>
      </c>
      <c r="U51" s="41" t="s">
        <v>282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783</v>
      </c>
      <c r="D52" s="46" t="s">
        <v>134</v>
      </c>
      <c r="E52" s="47" t="s">
        <v>465</v>
      </c>
      <c r="F52" s="48" t="s">
        <v>784</v>
      </c>
      <c r="G52" s="45" t="s">
        <v>58</v>
      </c>
      <c r="H52" s="82" t="s">
        <v>36</v>
      </c>
      <c r="I52" s="49" t="s">
        <v>36</v>
      </c>
      <c r="J52" s="49" t="s">
        <v>36</v>
      </c>
      <c r="K52" s="49" t="s">
        <v>36</v>
      </c>
      <c r="L52" s="54"/>
      <c r="M52" s="54"/>
      <c r="N52" s="54"/>
      <c r="O52" s="54"/>
      <c r="P52" s="80">
        <v>7</v>
      </c>
      <c r="Q52" s="51">
        <f t="shared" si="0"/>
        <v>7</v>
      </c>
      <c r="R52" s="52" t="str">
        <f t="shared" si="3"/>
        <v>B</v>
      </c>
      <c r="S52" s="53" t="str">
        <f t="shared" si="1"/>
        <v>Khá</v>
      </c>
      <c r="T52" s="41" t="str">
        <f t="shared" si="4"/>
        <v/>
      </c>
      <c r="U52" s="41" t="s">
        <v>282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785</v>
      </c>
      <c r="D53" s="46" t="s">
        <v>786</v>
      </c>
      <c r="E53" s="47" t="s">
        <v>465</v>
      </c>
      <c r="F53" s="48" t="s">
        <v>473</v>
      </c>
      <c r="G53" s="45" t="s">
        <v>53</v>
      </c>
      <c r="H53" s="82" t="s">
        <v>36</v>
      </c>
      <c r="I53" s="49" t="s">
        <v>36</v>
      </c>
      <c r="J53" s="49" t="s">
        <v>36</v>
      </c>
      <c r="K53" s="49" t="s">
        <v>36</v>
      </c>
      <c r="L53" s="54"/>
      <c r="M53" s="54"/>
      <c r="N53" s="54"/>
      <c r="O53" s="54"/>
      <c r="P53" s="80">
        <v>10</v>
      </c>
      <c r="Q53" s="51">
        <f t="shared" si="0"/>
        <v>10</v>
      </c>
      <c r="R53" s="52" t="str">
        <f t="shared" si="3"/>
        <v>A+</v>
      </c>
      <c r="S53" s="53" t="str">
        <f t="shared" si="1"/>
        <v>Giỏi</v>
      </c>
      <c r="T53" s="41" t="str">
        <f t="shared" si="4"/>
        <v/>
      </c>
      <c r="U53" s="41" t="s">
        <v>282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787</v>
      </c>
      <c r="D54" s="46" t="s">
        <v>788</v>
      </c>
      <c r="E54" s="47" t="s">
        <v>465</v>
      </c>
      <c r="F54" s="48" t="s">
        <v>758</v>
      </c>
      <c r="G54" s="45" t="s">
        <v>76</v>
      </c>
      <c r="H54" s="82" t="s">
        <v>36</v>
      </c>
      <c r="I54" s="49" t="s">
        <v>36</v>
      </c>
      <c r="J54" s="49" t="s">
        <v>36</v>
      </c>
      <c r="K54" s="49" t="s">
        <v>36</v>
      </c>
      <c r="L54" s="54"/>
      <c r="M54" s="54"/>
      <c r="N54" s="54"/>
      <c r="O54" s="54"/>
      <c r="P54" s="80">
        <v>7</v>
      </c>
      <c r="Q54" s="51">
        <f t="shared" si="0"/>
        <v>7</v>
      </c>
      <c r="R54" s="52" t="str">
        <f t="shared" si="3"/>
        <v>B</v>
      </c>
      <c r="S54" s="53" t="str">
        <f t="shared" si="1"/>
        <v>Khá</v>
      </c>
      <c r="T54" s="41" t="str">
        <f t="shared" si="4"/>
        <v/>
      </c>
      <c r="U54" s="41" t="s">
        <v>282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789</v>
      </c>
      <c r="D55" s="46" t="s">
        <v>790</v>
      </c>
      <c r="E55" s="47" t="s">
        <v>465</v>
      </c>
      <c r="F55" s="48" t="s">
        <v>185</v>
      </c>
      <c r="G55" s="45" t="s">
        <v>53</v>
      </c>
      <c r="H55" s="82" t="s">
        <v>36</v>
      </c>
      <c r="I55" s="49" t="s">
        <v>36</v>
      </c>
      <c r="J55" s="49" t="s">
        <v>36</v>
      </c>
      <c r="K55" s="49" t="s">
        <v>36</v>
      </c>
      <c r="L55" s="54"/>
      <c r="M55" s="54"/>
      <c r="N55" s="54"/>
      <c r="O55" s="54"/>
      <c r="P55" s="80">
        <v>7</v>
      </c>
      <c r="Q55" s="51">
        <f t="shared" si="0"/>
        <v>7</v>
      </c>
      <c r="R55" s="52" t="str">
        <f t="shared" si="3"/>
        <v>B</v>
      </c>
      <c r="S55" s="53" t="str">
        <f t="shared" si="1"/>
        <v>Khá</v>
      </c>
      <c r="T55" s="41" t="str">
        <f t="shared" si="4"/>
        <v/>
      </c>
      <c r="U55" s="41" t="s">
        <v>282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791</v>
      </c>
      <c r="D56" s="46" t="s">
        <v>792</v>
      </c>
      <c r="E56" s="47" t="s">
        <v>254</v>
      </c>
      <c r="F56" s="48" t="s">
        <v>230</v>
      </c>
      <c r="G56" s="45" t="s">
        <v>53</v>
      </c>
      <c r="H56" s="82" t="s">
        <v>36</v>
      </c>
      <c r="I56" s="49" t="s">
        <v>36</v>
      </c>
      <c r="J56" s="49" t="s">
        <v>36</v>
      </c>
      <c r="K56" s="49" t="s">
        <v>36</v>
      </c>
      <c r="L56" s="54"/>
      <c r="M56" s="54"/>
      <c r="N56" s="54"/>
      <c r="O56" s="54"/>
      <c r="P56" s="80">
        <v>7</v>
      </c>
      <c r="Q56" s="51">
        <f t="shared" si="0"/>
        <v>7</v>
      </c>
      <c r="R56" s="52" t="str">
        <f t="shared" si="3"/>
        <v>B</v>
      </c>
      <c r="S56" s="53" t="str">
        <f t="shared" si="1"/>
        <v>Khá</v>
      </c>
      <c r="T56" s="41" t="str">
        <f t="shared" si="4"/>
        <v/>
      </c>
      <c r="U56" s="41" t="s">
        <v>282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793</v>
      </c>
      <c r="D57" s="46" t="s">
        <v>162</v>
      </c>
      <c r="E57" s="47" t="s">
        <v>468</v>
      </c>
      <c r="F57" s="48" t="s">
        <v>794</v>
      </c>
      <c r="G57" s="45" t="s">
        <v>71</v>
      </c>
      <c r="H57" s="82" t="s">
        <v>36</v>
      </c>
      <c r="I57" s="49" t="s">
        <v>36</v>
      </c>
      <c r="J57" s="49" t="s">
        <v>36</v>
      </c>
      <c r="K57" s="49" t="s">
        <v>36</v>
      </c>
      <c r="L57" s="54"/>
      <c r="M57" s="54"/>
      <c r="N57" s="54"/>
      <c r="O57" s="54"/>
      <c r="P57" s="80">
        <v>7</v>
      </c>
      <c r="Q57" s="51">
        <f t="shared" si="0"/>
        <v>7</v>
      </c>
      <c r="R57" s="52" t="str">
        <f t="shared" si="3"/>
        <v>B</v>
      </c>
      <c r="S57" s="53" t="str">
        <f t="shared" si="1"/>
        <v>Khá</v>
      </c>
      <c r="T57" s="41" t="str">
        <f t="shared" si="4"/>
        <v/>
      </c>
      <c r="U57" s="41" t="s">
        <v>282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795</v>
      </c>
      <c r="D58" s="46" t="s">
        <v>316</v>
      </c>
      <c r="E58" s="47" t="s">
        <v>796</v>
      </c>
      <c r="F58" s="48" t="s">
        <v>797</v>
      </c>
      <c r="G58" s="45" t="s">
        <v>76</v>
      </c>
      <c r="H58" s="82" t="s">
        <v>36</v>
      </c>
      <c r="I58" s="49" t="s">
        <v>36</v>
      </c>
      <c r="J58" s="49" t="s">
        <v>36</v>
      </c>
      <c r="K58" s="49" t="s">
        <v>36</v>
      </c>
      <c r="L58" s="54"/>
      <c r="M58" s="54"/>
      <c r="N58" s="54"/>
      <c r="O58" s="54"/>
      <c r="P58" s="80">
        <v>10</v>
      </c>
      <c r="Q58" s="51">
        <f t="shared" si="0"/>
        <v>10</v>
      </c>
      <c r="R58" s="52" t="str">
        <f t="shared" si="3"/>
        <v>A+</v>
      </c>
      <c r="S58" s="53" t="str">
        <f t="shared" si="1"/>
        <v>Giỏi</v>
      </c>
      <c r="T58" s="41" t="str">
        <f t="shared" si="4"/>
        <v/>
      </c>
      <c r="U58" s="41" t="s">
        <v>282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798</v>
      </c>
      <c r="D59" s="46" t="s">
        <v>799</v>
      </c>
      <c r="E59" s="47" t="s">
        <v>800</v>
      </c>
      <c r="F59" s="48" t="s">
        <v>630</v>
      </c>
      <c r="G59" s="45" t="s">
        <v>85</v>
      </c>
      <c r="H59" s="82" t="s">
        <v>36</v>
      </c>
      <c r="I59" s="49" t="s">
        <v>36</v>
      </c>
      <c r="J59" s="49" t="s">
        <v>36</v>
      </c>
      <c r="K59" s="49" t="s">
        <v>36</v>
      </c>
      <c r="L59" s="54"/>
      <c r="M59" s="54"/>
      <c r="N59" s="54"/>
      <c r="O59" s="54"/>
      <c r="P59" s="80">
        <v>7</v>
      </c>
      <c r="Q59" s="51">
        <f t="shared" si="0"/>
        <v>7</v>
      </c>
      <c r="R59" s="52" t="str">
        <f t="shared" si="3"/>
        <v>B</v>
      </c>
      <c r="S59" s="53" t="str">
        <f t="shared" si="1"/>
        <v>Khá</v>
      </c>
      <c r="T59" s="41" t="str">
        <f t="shared" si="4"/>
        <v/>
      </c>
      <c r="U59" s="41" t="s">
        <v>282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801</v>
      </c>
      <c r="D60" s="46" t="s">
        <v>122</v>
      </c>
      <c r="E60" s="47" t="s">
        <v>800</v>
      </c>
      <c r="F60" s="48" t="s">
        <v>802</v>
      </c>
      <c r="G60" s="45" t="s">
        <v>71</v>
      </c>
      <c r="H60" s="82" t="s">
        <v>36</v>
      </c>
      <c r="I60" s="49" t="s">
        <v>36</v>
      </c>
      <c r="J60" s="49" t="s">
        <v>36</v>
      </c>
      <c r="K60" s="49" t="s">
        <v>36</v>
      </c>
      <c r="L60" s="54"/>
      <c r="M60" s="54"/>
      <c r="N60" s="54"/>
      <c r="O60" s="54"/>
      <c r="P60" s="80">
        <v>7</v>
      </c>
      <c r="Q60" s="51">
        <f t="shared" si="0"/>
        <v>7</v>
      </c>
      <c r="R60" s="52" t="str">
        <f t="shared" si="3"/>
        <v>B</v>
      </c>
      <c r="S60" s="53" t="str">
        <f t="shared" si="1"/>
        <v>Khá</v>
      </c>
      <c r="T60" s="41" t="str">
        <f t="shared" si="4"/>
        <v/>
      </c>
      <c r="U60" s="41" t="s">
        <v>282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803</v>
      </c>
      <c r="D61" s="46" t="s">
        <v>98</v>
      </c>
      <c r="E61" s="47" t="s">
        <v>804</v>
      </c>
      <c r="F61" s="48" t="s">
        <v>805</v>
      </c>
      <c r="G61" s="45" t="s">
        <v>85</v>
      </c>
      <c r="H61" s="82" t="s">
        <v>36</v>
      </c>
      <c r="I61" s="49" t="s">
        <v>36</v>
      </c>
      <c r="J61" s="49" t="s">
        <v>36</v>
      </c>
      <c r="K61" s="49" t="s">
        <v>36</v>
      </c>
      <c r="L61" s="54"/>
      <c r="M61" s="54"/>
      <c r="N61" s="54"/>
      <c r="O61" s="54"/>
      <c r="P61" s="80">
        <v>7</v>
      </c>
      <c r="Q61" s="51">
        <f t="shared" si="0"/>
        <v>7</v>
      </c>
      <c r="R61" s="52" t="str">
        <f t="shared" si="3"/>
        <v>B</v>
      </c>
      <c r="S61" s="53" t="str">
        <f t="shared" si="1"/>
        <v>Khá</v>
      </c>
      <c r="T61" s="41" t="str">
        <f t="shared" si="4"/>
        <v/>
      </c>
      <c r="U61" s="41" t="s">
        <v>282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806</v>
      </c>
      <c r="D62" s="46" t="s">
        <v>532</v>
      </c>
      <c r="E62" s="47" t="s">
        <v>807</v>
      </c>
      <c r="F62" s="48" t="s">
        <v>808</v>
      </c>
      <c r="G62" s="45" t="s">
        <v>58</v>
      </c>
      <c r="H62" s="82" t="s">
        <v>36</v>
      </c>
      <c r="I62" s="49" t="s">
        <v>36</v>
      </c>
      <c r="J62" s="49" t="s">
        <v>36</v>
      </c>
      <c r="K62" s="49" t="s">
        <v>36</v>
      </c>
      <c r="L62" s="54"/>
      <c r="M62" s="54"/>
      <c r="N62" s="54"/>
      <c r="O62" s="54"/>
      <c r="P62" s="80">
        <v>7</v>
      </c>
      <c r="Q62" s="51">
        <f t="shared" si="0"/>
        <v>7</v>
      </c>
      <c r="R62" s="52" t="str">
        <f t="shared" si="3"/>
        <v>B</v>
      </c>
      <c r="S62" s="53" t="str">
        <f t="shared" si="1"/>
        <v>Khá</v>
      </c>
      <c r="T62" s="41" t="str">
        <f t="shared" si="4"/>
        <v/>
      </c>
      <c r="U62" s="41" t="s">
        <v>282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809</v>
      </c>
      <c r="D63" s="46" t="s">
        <v>810</v>
      </c>
      <c r="E63" s="47" t="s">
        <v>811</v>
      </c>
      <c r="F63" s="48" t="s">
        <v>812</v>
      </c>
      <c r="G63" s="45" t="s">
        <v>71</v>
      </c>
      <c r="H63" s="82" t="s">
        <v>36</v>
      </c>
      <c r="I63" s="49" t="s">
        <v>36</v>
      </c>
      <c r="J63" s="49" t="s">
        <v>36</v>
      </c>
      <c r="K63" s="49" t="s">
        <v>36</v>
      </c>
      <c r="L63" s="54"/>
      <c r="M63" s="54"/>
      <c r="N63" s="54"/>
      <c r="O63" s="54"/>
      <c r="P63" s="80">
        <v>7</v>
      </c>
      <c r="Q63" s="51">
        <f t="shared" si="0"/>
        <v>7</v>
      </c>
      <c r="R63" s="52" t="str">
        <f t="shared" si="3"/>
        <v>B</v>
      </c>
      <c r="S63" s="53" t="str">
        <f t="shared" si="1"/>
        <v>Khá</v>
      </c>
      <c r="T63" s="41" t="str">
        <f t="shared" si="4"/>
        <v/>
      </c>
      <c r="U63" s="41" t="s">
        <v>282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813</v>
      </c>
      <c r="D64" s="46" t="s">
        <v>814</v>
      </c>
      <c r="E64" s="47" t="s">
        <v>815</v>
      </c>
      <c r="F64" s="48" t="s">
        <v>816</v>
      </c>
      <c r="G64" s="45" t="s">
        <v>85</v>
      </c>
      <c r="H64" s="82" t="s">
        <v>36</v>
      </c>
      <c r="I64" s="49" t="s">
        <v>36</v>
      </c>
      <c r="J64" s="49" t="s">
        <v>36</v>
      </c>
      <c r="K64" s="49" t="s">
        <v>36</v>
      </c>
      <c r="L64" s="54"/>
      <c r="M64" s="54"/>
      <c r="N64" s="54"/>
      <c r="O64" s="54"/>
      <c r="P64" s="80">
        <v>7</v>
      </c>
      <c r="Q64" s="51">
        <f t="shared" si="0"/>
        <v>7</v>
      </c>
      <c r="R64" s="52" t="str">
        <f t="shared" si="3"/>
        <v>B</v>
      </c>
      <c r="S64" s="53" t="str">
        <f t="shared" si="1"/>
        <v>Khá</v>
      </c>
      <c r="T64" s="41" t="str">
        <f t="shared" si="4"/>
        <v/>
      </c>
      <c r="U64" s="41" t="s">
        <v>282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 x14ac:dyDescent="0.25">
      <c r="B65" s="44">
        <v>57</v>
      </c>
      <c r="C65" s="45" t="s">
        <v>817</v>
      </c>
      <c r="D65" s="46" t="s">
        <v>818</v>
      </c>
      <c r="E65" s="47" t="s">
        <v>258</v>
      </c>
      <c r="F65" s="48" t="s">
        <v>819</v>
      </c>
      <c r="G65" s="45" t="s">
        <v>53</v>
      </c>
      <c r="H65" s="82" t="s">
        <v>36</v>
      </c>
      <c r="I65" s="49" t="s">
        <v>36</v>
      </c>
      <c r="J65" s="49" t="s">
        <v>36</v>
      </c>
      <c r="K65" s="49" t="s">
        <v>36</v>
      </c>
      <c r="L65" s="54"/>
      <c r="M65" s="54"/>
      <c r="N65" s="54"/>
      <c r="O65" s="54"/>
      <c r="P65" s="80">
        <v>7</v>
      </c>
      <c r="Q65" s="51">
        <f t="shared" si="0"/>
        <v>7</v>
      </c>
      <c r="R65" s="52" t="str">
        <f t="shared" si="3"/>
        <v>B</v>
      </c>
      <c r="S65" s="53" t="str">
        <f t="shared" si="1"/>
        <v>Khá</v>
      </c>
      <c r="T65" s="41" t="str">
        <f t="shared" si="4"/>
        <v/>
      </c>
      <c r="U65" s="41" t="s">
        <v>282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 x14ac:dyDescent="0.25">
      <c r="B66" s="44">
        <v>58</v>
      </c>
      <c r="C66" s="45" t="s">
        <v>820</v>
      </c>
      <c r="D66" s="46" t="s">
        <v>325</v>
      </c>
      <c r="E66" s="47" t="s">
        <v>262</v>
      </c>
      <c r="F66" s="48" t="s">
        <v>821</v>
      </c>
      <c r="G66" s="45" t="s">
        <v>71</v>
      </c>
      <c r="H66" s="82" t="s">
        <v>36</v>
      </c>
      <c r="I66" s="49" t="s">
        <v>36</v>
      </c>
      <c r="J66" s="49" t="s">
        <v>36</v>
      </c>
      <c r="K66" s="49" t="s">
        <v>36</v>
      </c>
      <c r="L66" s="54"/>
      <c r="M66" s="54"/>
      <c r="N66" s="54"/>
      <c r="O66" s="54"/>
      <c r="P66" s="80">
        <v>7</v>
      </c>
      <c r="Q66" s="51">
        <f t="shared" si="0"/>
        <v>7</v>
      </c>
      <c r="R66" s="52" t="str">
        <f t="shared" si="3"/>
        <v>B</v>
      </c>
      <c r="S66" s="53" t="str">
        <f t="shared" si="1"/>
        <v>Khá</v>
      </c>
      <c r="T66" s="41" t="str">
        <f t="shared" si="4"/>
        <v/>
      </c>
      <c r="U66" s="41" t="s">
        <v>282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 x14ac:dyDescent="0.25">
      <c r="B67" s="44">
        <v>59</v>
      </c>
      <c r="C67" s="45" t="s">
        <v>822</v>
      </c>
      <c r="D67" s="46" t="s">
        <v>549</v>
      </c>
      <c r="E67" s="47" t="s">
        <v>262</v>
      </c>
      <c r="F67" s="48" t="s">
        <v>823</v>
      </c>
      <c r="G67" s="45" t="s">
        <v>58</v>
      </c>
      <c r="H67" s="82" t="s">
        <v>36</v>
      </c>
      <c r="I67" s="49" t="s">
        <v>36</v>
      </c>
      <c r="J67" s="49" t="s">
        <v>36</v>
      </c>
      <c r="K67" s="49" t="s">
        <v>36</v>
      </c>
      <c r="L67" s="54"/>
      <c r="M67" s="54"/>
      <c r="N67" s="54"/>
      <c r="O67" s="54"/>
      <c r="P67" s="80">
        <v>7</v>
      </c>
      <c r="Q67" s="51">
        <f t="shared" si="0"/>
        <v>7</v>
      </c>
      <c r="R67" s="52" t="str">
        <f t="shared" si="3"/>
        <v>B</v>
      </c>
      <c r="S67" s="53" t="str">
        <f t="shared" si="1"/>
        <v>Khá</v>
      </c>
      <c r="T67" s="41" t="str">
        <f t="shared" si="4"/>
        <v/>
      </c>
      <c r="U67" s="41" t="s">
        <v>282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 x14ac:dyDescent="0.25">
      <c r="B68" s="44">
        <v>60</v>
      </c>
      <c r="C68" s="45" t="s">
        <v>824</v>
      </c>
      <c r="D68" s="46" t="s">
        <v>825</v>
      </c>
      <c r="E68" s="47" t="s">
        <v>480</v>
      </c>
      <c r="F68" s="48" t="s">
        <v>826</v>
      </c>
      <c r="G68" s="45" t="s">
        <v>71</v>
      </c>
      <c r="H68" s="82" t="s">
        <v>36</v>
      </c>
      <c r="I68" s="49" t="s">
        <v>36</v>
      </c>
      <c r="J68" s="49" t="s">
        <v>36</v>
      </c>
      <c r="K68" s="49" t="s">
        <v>36</v>
      </c>
      <c r="L68" s="54"/>
      <c r="M68" s="54"/>
      <c r="N68" s="54"/>
      <c r="O68" s="54"/>
      <c r="P68" s="80">
        <v>0</v>
      </c>
      <c r="Q68" s="51">
        <f t="shared" si="0"/>
        <v>0</v>
      </c>
      <c r="R68" s="52" t="str">
        <f t="shared" si="3"/>
        <v>F</v>
      </c>
      <c r="S68" s="53" t="str">
        <f t="shared" si="1"/>
        <v>Kém</v>
      </c>
      <c r="T68" s="41" t="s">
        <v>1050</v>
      </c>
      <c r="U68" s="41" t="s">
        <v>282</v>
      </c>
      <c r="V68" s="71"/>
      <c r="W68" s="4"/>
      <c r="X68" s="43" t="str">
        <f t="shared" si="2"/>
        <v>Học lại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 x14ac:dyDescent="0.25">
      <c r="B69" s="44">
        <v>61</v>
      </c>
      <c r="C69" s="45" t="s">
        <v>827</v>
      </c>
      <c r="D69" s="46" t="s">
        <v>828</v>
      </c>
      <c r="E69" s="47" t="s">
        <v>502</v>
      </c>
      <c r="F69" s="48" t="s">
        <v>437</v>
      </c>
      <c r="G69" s="45" t="s">
        <v>58</v>
      </c>
      <c r="H69" s="82" t="s">
        <v>36</v>
      </c>
      <c r="I69" s="49" t="s">
        <v>36</v>
      </c>
      <c r="J69" s="49" t="s">
        <v>36</v>
      </c>
      <c r="K69" s="49" t="s">
        <v>36</v>
      </c>
      <c r="L69" s="54"/>
      <c r="M69" s="54"/>
      <c r="N69" s="54"/>
      <c r="O69" s="54"/>
      <c r="P69" s="80">
        <v>7</v>
      </c>
      <c r="Q69" s="51">
        <f t="shared" si="0"/>
        <v>7</v>
      </c>
      <c r="R69" s="52" t="str">
        <f t="shared" si="3"/>
        <v>B</v>
      </c>
      <c r="S69" s="53" t="str">
        <f t="shared" si="1"/>
        <v>Khá</v>
      </c>
      <c r="T69" s="41" t="str">
        <f t="shared" si="4"/>
        <v/>
      </c>
      <c r="U69" s="41" t="s">
        <v>282</v>
      </c>
      <c r="V69" s="71"/>
      <c r="W69" s="4"/>
      <c r="X69" s="43" t="str">
        <f t="shared" si="2"/>
        <v>Đạt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 x14ac:dyDescent="0.25">
      <c r="B70" s="44">
        <v>62</v>
      </c>
      <c r="C70" s="45" t="s">
        <v>829</v>
      </c>
      <c r="D70" s="46" t="s">
        <v>90</v>
      </c>
      <c r="E70" s="47" t="s">
        <v>830</v>
      </c>
      <c r="F70" s="48" t="s">
        <v>157</v>
      </c>
      <c r="G70" s="45" t="s">
        <v>58</v>
      </c>
      <c r="H70" s="82" t="s">
        <v>36</v>
      </c>
      <c r="I70" s="49" t="s">
        <v>36</v>
      </c>
      <c r="J70" s="49" t="s">
        <v>36</v>
      </c>
      <c r="K70" s="49" t="s">
        <v>36</v>
      </c>
      <c r="L70" s="54"/>
      <c r="M70" s="54"/>
      <c r="N70" s="54"/>
      <c r="O70" s="54"/>
      <c r="P70" s="80">
        <v>7</v>
      </c>
      <c r="Q70" s="51">
        <f t="shared" si="0"/>
        <v>7</v>
      </c>
      <c r="R70" s="52" t="str">
        <f t="shared" si="3"/>
        <v>B</v>
      </c>
      <c r="S70" s="53" t="str">
        <f t="shared" si="1"/>
        <v>Khá</v>
      </c>
      <c r="T70" s="41" t="str">
        <f t="shared" si="4"/>
        <v/>
      </c>
      <c r="U70" s="41" t="s">
        <v>282</v>
      </c>
      <c r="V70" s="71"/>
      <c r="W70" s="4"/>
      <c r="X70" s="43" t="str">
        <f t="shared" si="2"/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7.5" customHeight="1" x14ac:dyDescent="0.25">
      <c r="A71" s="61"/>
      <c r="B71" s="62"/>
      <c r="C71" s="63"/>
      <c r="D71" s="63"/>
      <c r="E71" s="64"/>
      <c r="F71" s="64"/>
      <c r="G71" s="64"/>
      <c r="H71" s="65"/>
      <c r="I71" s="66"/>
      <c r="J71" s="66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4"/>
    </row>
    <row r="72" spans="1:40" ht="16.5" x14ac:dyDescent="0.25">
      <c r="A72" s="61"/>
      <c r="B72" s="118" t="s">
        <v>37</v>
      </c>
      <c r="C72" s="118"/>
      <c r="D72" s="63"/>
      <c r="E72" s="64"/>
      <c r="F72" s="64"/>
      <c r="G72" s="64"/>
      <c r="H72" s="65"/>
      <c r="I72" s="66"/>
      <c r="J72" s="66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4"/>
    </row>
    <row r="73" spans="1:40" ht="16.5" customHeight="1" x14ac:dyDescent="0.25">
      <c r="A73" s="61"/>
      <c r="B73" s="68" t="s">
        <v>38</v>
      </c>
      <c r="C73" s="68"/>
      <c r="D73" s="69">
        <f>+$AA$7</f>
        <v>62</v>
      </c>
      <c r="E73" s="70" t="s">
        <v>39</v>
      </c>
      <c r="F73" s="70"/>
      <c r="G73" s="111" t="s">
        <v>40</v>
      </c>
      <c r="H73" s="111"/>
      <c r="I73" s="111"/>
      <c r="J73" s="111"/>
      <c r="K73" s="111"/>
      <c r="L73" s="111"/>
      <c r="M73" s="111"/>
      <c r="N73" s="111"/>
      <c r="O73" s="111"/>
      <c r="P73" s="71">
        <f>$AA$7 -COUNTIF($T$8:$T$216,"Vắng") -COUNTIF($T$8:$T$216,"Vắng có phép") - COUNTIF($T$8:$T$216,"Đình chỉ thi") - COUNTIF($T$8:$T$216,"Không đủ ĐKDT")</f>
        <v>58</v>
      </c>
      <c r="Q73" s="71"/>
      <c r="R73" s="72"/>
      <c r="S73" s="73"/>
      <c r="T73" s="73" t="s">
        <v>39</v>
      </c>
      <c r="U73" s="73"/>
      <c r="V73" s="73"/>
      <c r="W73" s="4"/>
    </row>
    <row r="74" spans="1:40" ht="16.5" customHeight="1" x14ac:dyDescent="0.25">
      <c r="A74" s="61"/>
      <c r="B74" s="68" t="s">
        <v>41</v>
      </c>
      <c r="C74" s="68"/>
      <c r="D74" s="69">
        <f>+$AL$7</f>
        <v>58</v>
      </c>
      <c r="E74" s="70" t="s">
        <v>39</v>
      </c>
      <c r="F74" s="70"/>
      <c r="G74" s="111" t="s">
        <v>42</v>
      </c>
      <c r="H74" s="111"/>
      <c r="I74" s="111"/>
      <c r="J74" s="111"/>
      <c r="K74" s="111"/>
      <c r="L74" s="111"/>
      <c r="M74" s="111"/>
      <c r="N74" s="111"/>
      <c r="O74" s="111"/>
      <c r="P74" s="74">
        <f>COUNTIF($T$8:$T$92,"Vắng")</f>
        <v>4</v>
      </c>
      <c r="Q74" s="74"/>
      <c r="R74" s="75"/>
      <c r="S74" s="73"/>
      <c r="T74" s="73" t="s">
        <v>39</v>
      </c>
      <c r="U74" s="73"/>
      <c r="V74" s="73"/>
      <c r="W74" s="4"/>
    </row>
    <row r="75" spans="1:40" ht="16.5" customHeight="1" x14ac:dyDescent="0.25">
      <c r="A75" s="61"/>
      <c r="B75" s="68" t="s">
        <v>43</v>
      </c>
      <c r="C75" s="68"/>
      <c r="D75" s="76">
        <f>COUNTIF(X9:X70,"Học lại")</f>
        <v>4</v>
      </c>
      <c r="E75" s="70" t="s">
        <v>39</v>
      </c>
      <c r="F75" s="70"/>
      <c r="G75" s="111" t="s">
        <v>44</v>
      </c>
      <c r="H75" s="111"/>
      <c r="I75" s="111"/>
      <c r="J75" s="111"/>
      <c r="K75" s="111"/>
      <c r="L75" s="111"/>
      <c r="M75" s="111"/>
      <c r="N75" s="111"/>
      <c r="O75" s="111"/>
      <c r="P75" s="71">
        <f>COUNTIF($T$8:$T$92,"Vắng có phép")</f>
        <v>0</v>
      </c>
      <c r="Q75" s="71"/>
      <c r="R75" s="72"/>
      <c r="S75" s="73"/>
      <c r="T75" s="73" t="s">
        <v>39</v>
      </c>
      <c r="U75" s="73"/>
      <c r="V75" s="73"/>
      <c r="W75" s="4"/>
    </row>
    <row r="76" spans="1:40" ht="3" customHeight="1" x14ac:dyDescent="0.25">
      <c r="A76" s="61"/>
      <c r="B76" s="62"/>
      <c r="C76" s="63"/>
      <c r="D76" s="63"/>
      <c r="E76" s="64"/>
      <c r="F76" s="64"/>
      <c r="G76" s="64"/>
      <c r="H76" s="65"/>
      <c r="I76" s="66"/>
      <c r="J76" s="66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4"/>
    </row>
    <row r="77" spans="1:40" x14ac:dyDescent="0.25">
      <c r="B77" s="77" t="s">
        <v>45</v>
      </c>
      <c r="C77" s="77"/>
      <c r="D77" s="78">
        <f>COUNTIF(X9:X70,"Thi lại")</f>
        <v>0</v>
      </c>
      <c r="E77" s="79" t="s">
        <v>39</v>
      </c>
      <c r="F77" s="4"/>
      <c r="G77" s="4"/>
      <c r="H77" s="4"/>
      <c r="I77" s="4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97"/>
      <c r="V77" s="97"/>
      <c r="W77" s="4"/>
    </row>
    <row r="78" spans="1:40" x14ac:dyDescent="0.25">
      <c r="B78" s="77"/>
      <c r="C78" s="77"/>
      <c r="D78" s="78"/>
      <c r="E78" s="79"/>
      <c r="F78" s="4"/>
      <c r="G78" s="4"/>
      <c r="H78" s="4"/>
      <c r="I78" s="4"/>
      <c r="J78" s="110" t="s">
        <v>1051</v>
      </c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97"/>
      <c r="V78" s="97"/>
      <c r="W78" s="4"/>
    </row>
  </sheetData>
  <sheetProtection formatCells="0" formatColumns="0" formatRows="0" insertColumns="0" insertRows="0" insertHyperlinks="0" deleteColumns="0" deleteRows="0" sort="0" autoFilter="0" pivotTables="0"/>
  <autoFilter ref="A7:AN70">
    <filterColumn colId="3" showButton="0"/>
  </autoFilter>
  <mergeCells count="43"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H1:U1"/>
    <mergeCell ref="H2:U2"/>
    <mergeCell ref="T6:T8"/>
    <mergeCell ref="G75:O75"/>
    <mergeCell ref="J77:T77"/>
    <mergeCell ref="J78:T78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G74:O74"/>
    <mergeCell ref="M6:N6"/>
    <mergeCell ref="O6:O7"/>
    <mergeCell ref="P6:P7"/>
    <mergeCell ref="Q6:Q8"/>
    <mergeCell ref="U6:U8"/>
    <mergeCell ref="B8:G8"/>
    <mergeCell ref="B72:C72"/>
    <mergeCell ref="G73:O73"/>
    <mergeCell ref="R6:R7"/>
    <mergeCell ref="S6:S7"/>
  </mergeCells>
  <conditionalFormatting sqref="H9:P70">
    <cfRule type="cellIs" dxfId="23" priority="9" operator="greaterThan">
      <formula>10</formula>
    </cfRule>
  </conditionalFormatting>
  <conditionalFormatting sqref="P9:P70">
    <cfRule type="cellIs" dxfId="22" priority="5" operator="greaterThan">
      <formula>10</formula>
    </cfRule>
    <cfRule type="cellIs" dxfId="21" priority="6" operator="greaterThan">
      <formula>10</formula>
    </cfRule>
    <cfRule type="cellIs" dxfId="20" priority="7" operator="greaterThan">
      <formula>10</formula>
    </cfRule>
  </conditionalFormatting>
  <conditionalFormatting sqref="H9:K70">
    <cfRule type="cellIs" dxfId="19" priority="4" operator="greaterThan">
      <formula>10</formula>
    </cfRule>
  </conditionalFormatting>
  <conditionalFormatting sqref="C1:C1048576">
    <cfRule type="duplicateValues" dxfId="18" priority="11"/>
  </conditionalFormatting>
  <dataValidations count="1">
    <dataValidation allowBlank="1" showInputMessage="1" showErrorMessage="1" errorTitle="Không xóa dữ liệu" error="Không xóa dữ liệu" prompt="Không xóa dữ liệu" sqref="D75 Y3:AM7 Z2:AM2 Z9 X9:Y70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9"/>
  <sheetViews>
    <sheetView topLeftCell="B1" workbookViewId="0">
      <pane ySplit="2" topLeftCell="A71" activePane="bottomLeft" state="frozen"/>
      <selection activeCell="U5" activeCellId="4" sqref="F1:F1048576 K1:O1048576 R1:R1048576 S1:S1048576 U1:U1048576"/>
      <selection pane="bottomLeft" activeCell="B80" sqref="A80:XFD111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6.5" style="1" customWidth="1"/>
    <col min="5" max="5" width="11" style="1" customWidth="1"/>
    <col min="6" max="6" width="9.375" style="1" hidden="1" customWidth="1"/>
    <col min="7" max="7" width="11.12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.25" style="1" customWidth="1"/>
    <col min="21" max="21" width="9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24" t="s">
        <v>0</v>
      </c>
      <c r="C1" s="124"/>
      <c r="D1" s="124"/>
      <c r="E1" s="124"/>
      <c r="F1" s="124"/>
      <c r="G1" s="124"/>
      <c r="H1" s="125" t="s">
        <v>1049</v>
      </c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94"/>
      <c r="W1" s="4"/>
    </row>
    <row r="2" spans="2:40" ht="25.5" customHeight="1" x14ac:dyDescent="0.25">
      <c r="B2" s="126" t="s">
        <v>1</v>
      </c>
      <c r="C2" s="126"/>
      <c r="D2" s="126"/>
      <c r="E2" s="126"/>
      <c r="F2" s="126"/>
      <c r="G2" s="126"/>
      <c r="H2" s="127" t="s">
        <v>46</v>
      </c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28" t="s">
        <v>2</v>
      </c>
      <c r="C3" s="128"/>
      <c r="D3" s="129" t="s">
        <v>48</v>
      </c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30" t="s">
        <v>669</v>
      </c>
      <c r="Q3" s="130"/>
      <c r="R3" s="130"/>
      <c r="S3" s="130"/>
      <c r="T3" s="130"/>
      <c r="U3" s="130"/>
      <c r="V3" s="92"/>
      <c r="Y3" s="119" t="s">
        <v>3</v>
      </c>
      <c r="Z3" s="119" t="s">
        <v>4</v>
      </c>
      <c r="AA3" s="119" t="s">
        <v>5</v>
      </c>
      <c r="AB3" s="119" t="s">
        <v>6</v>
      </c>
      <c r="AC3" s="119"/>
      <c r="AD3" s="119"/>
      <c r="AE3" s="119"/>
      <c r="AF3" s="119" t="s">
        <v>7</v>
      </c>
      <c r="AG3" s="119"/>
      <c r="AH3" s="119" t="s">
        <v>8</v>
      </c>
      <c r="AI3" s="119"/>
      <c r="AJ3" s="119" t="s">
        <v>9</v>
      </c>
      <c r="AK3" s="119"/>
      <c r="AL3" s="119" t="s">
        <v>10</v>
      </c>
      <c r="AM3" s="119"/>
      <c r="AN3" s="9"/>
    </row>
    <row r="4" spans="2:40" ht="17.25" customHeight="1" x14ac:dyDescent="0.25">
      <c r="B4" s="120" t="s">
        <v>11</v>
      </c>
      <c r="C4" s="120"/>
      <c r="D4" s="10">
        <v>1</v>
      </c>
      <c r="G4" s="121" t="s">
        <v>280</v>
      </c>
      <c r="H4" s="121"/>
      <c r="I4" s="121"/>
      <c r="J4" s="121"/>
      <c r="K4" s="121"/>
      <c r="L4" s="121"/>
      <c r="M4" s="121"/>
      <c r="N4" s="121"/>
      <c r="O4" s="121"/>
      <c r="P4" s="121" t="s">
        <v>281</v>
      </c>
      <c r="Q4" s="121"/>
      <c r="R4" s="121"/>
      <c r="S4" s="121"/>
      <c r="T4" s="121"/>
      <c r="U4" s="121"/>
      <c r="V4" s="93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9"/>
    </row>
    <row r="6" spans="2:40" ht="39" customHeight="1" x14ac:dyDescent="0.25">
      <c r="B6" s="108" t="s">
        <v>12</v>
      </c>
      <c r="C6" s="122" t="s">
        <v>13</v>
      </c>
      <c r="D6" s="104" t="s">
        <v>14</v>
      </c>
      <c r="E6" s="105"/>
      <c r="F6" s="108" t="s">
        <v>15</v>
      </c>
      <c r="G6" s="108" t="s">
        <v>4</v>
      </c>
      <c r="H6" s="114" t="s">
        <v>16</v>
      </c>
      <c r="I6" s="114" t="s">
        <v>17</v>
      </c>
      <c r="J6" s="114" t="s">
        <v>18</v>
      </c>
      <c r="K6" s="114" t="s">
        <v>19</v>
      </c>
      <c r="L6" s="112" t="s">
        <v>20</v>
      </c>
      <c r="M6" s="115" t="s">
        <v>21</v>
      </c>
      <c r="N6" s="116"/>
      <c r="O6" s="112" t="s">
        <v>22</v>
      </c>
      <c r="P6" s="112" t="s">
        <v>23</v>
      </c>
      <c r="Q6" s="108" t="s">
        <v>24</v>
      </c>
      <c r="R6" s="112" t="s">
        <v>25</v>
      </c>
      <c r="S6" s="108" t="s">
        <v>26</v>
      </c>
      <c r="T6" s="108" t="s">
        <v>27</v>
      </c>
      <c r="U6" s="108" t="s">
        <v>47</v>
      </c>
      <c r="V6" s="88"/>
      <c r="Y6" s="119"/>
      <c r="Z6" s="119"/>
      <c r="AA6" s="11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09"/>
      <c r="C7" s="123"/>
      <c r="D7" s="106"/>
      <c r="E7" s="107"/>
      <c r="F7" s="109"/>
      <c r="G7" s="109"/>
      <c r="H7" s="114"/>
      <c r="I7" s="114"/>
      <c r="J7" s="114"/>
      <c r="K7" s="114"/>
      <c r="L7" s="112"/>
      <c r="M7" s="91" t="s">
        <v>33</v>
      </c>
      <c r="N7" s="91" t="s">
        <v>34</v>
      </c>
      <c r="O7" s="112"/>
      <c r="P7" s="112"/>
      <c r="Q7" s="113"/>
      <c r="R7" s="112"/>
      <c r="S7" s="109"/>
      <c r="T7" s="113"/>
      <c r="U7" s="113"/>
      <c r="V7" s="88"/>
      <c r="X7" s="17"/>
      <c r="Y7" s="18" t="str">
        <f>+D3</f>
        <v>Chuyên đề công nghệ phần mềm</v>
      </c>
      <c r="Z7" s="19" t="str">
        <f>+P3</f>
        <v>Nhóm: D14-075_03</v>
      </c>
      <c r="AA7" s="20">
        <f>+$AJ$7+$AL$7+$AH$7</f>
        <v>63</v>
      </c>
      <c r="AB7" s="7">
        <f>COUNTIF($S$8:$S$88,"Khiển trách")</f>
        <v>0</v>
      </c>
      <c r="AC7" s="7">
        <f>COUNTIF($S$8:$S$88,"Cảnh cáo")</f>
        <v>0</v>
      </c>
      <c r="AD7" s="7">
        <f>COUNTIF($S$8:$S$88,"Đình chỉ thi")</f>
        <v>0</v>
      </c>
      <c r="AE7" s="21">
        <f>+($AB$7+$AC$7+$AD$7)/$AA$7*100%</f>
        <v>0</v>
      </c>
      <c r="AF7" s="7">
        <f>SUM(COUNTIF($S$8:$S$86,"Vắng"),COUNTIF($S$8:$S$86,"Vắng có phép"))</f>
        <v>0</v>
      </c>
      <c r="AG7" s="22">
        <f>+$AF$7/$AA$7</f>
        <v>0</v>
      </c>
      <c r="AH7" s="23">
        <f>COUNTIF($X$8:$X$86,"Thi lại")</f>
        <v>0</v>
      </c>
      <c r="AI7" s="22">
        <f>+$AH$7/$AA$7</f>
        <v>0</v>
      </c>
      <c r="AJ7" s="23">
        <f>COUNTIF($X$8:$X$87,"Học lại")</f>
        <v>3</v>
      </c>
      <c r="AK7" s="22">
        <f>+$AJ$7/$AA$7</f>
        <v>4.7619047619047616E-2</v>
      </c>
      <c r="AL7" s="7">
        <f>COUNTIF($X$9:$X$87,"Đạt")</f>
        <v>60</v>
      </c>
      <c r="AM7" s="21">
        <f>+$AL$7/$AA$7</f>
        <v>0.95238095238095233</v>
      </c>
      <c r="AN7" s="24"/>
    </row>
    <row r="8" spans="2:40" ht="14.25" customHeight="1" x14ac:dyDescent="0.25">
      <c r="B8" s="115" t="s">
        <v>35</v>
      </c>
      <c r="C8" s="117"/>
      <c r="D8" s="117"/>
      <c r="E8" s="117"/>
      <c r="F8" s="117"/>
      <c r="G8" s="116"/>
      <c r="H8" s="25"/>
      <c r="I8" s="25"/>
      <c r="J8" s="83"/>
      <c r="K8" s="25"/>
      <c r="L8" s="26"/>
      <c r="M8" s="27"/>
      <c r="N8" s="27"/>
      <c r="O8" s="27"/>
      <c r="P8" s="28">
        <f>100-(H8+I8+J8+K8)</f>
        <v>100</v>
      </c>
      <c r="Q8" s="109"/>
      <c r="R8" s="29"/>
      <c r="S8" s="29"/>
      <c r="T8" s="109"/>
      <c r="U8" s="109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505</v>
      </c>
      <c r="D9" s="33" t="s">
        <v>506</v>
      </c>
      <c r="E9" s="34" t="s">
        <v>507</v>
      </c>
      <c r="F9" s="35" t="s">
        <v>508</v>
      </c>
      <c r="G9" s="32" t="s">
        <v>85</v>
      </c>
      <c r="H9" s="81" t="s">
        <v>36</v>
      </c>
      <c r="I9" s="36" t="s">
        <v>36</v>
      </c>
      <c r="J9" s="36" t="s">
        <v>36</v>
      </c>
      <c r="K9" s="36" t="s">
        <v>36</v>
      </c>
      <c r="L9" s="37"/>
      <c r="M9" s="37"/>
      <c r="N9" s="37"/>
      <c r="O9" s="37"/>
      <c r="P9" s="38">
        <v>7</v>
      </c>
      <c r="Q9" s="39">
        <f t="shared" ref="Q9:Q71" si="0">ROUND(SUMPRODUCT(H9:P9,$H$8:$P$8)/100,1)</f>
        <v>7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B</v>
      </c>
      <c r="S9" s="40" t="str">
        <f t="shared" ref="S9:S71" si="1">IF($Q9&lt;4,"Kém",IF(AND($Q9&gt;=4,$Q9&lt;=5.4),"Trung bình yếu",IF(AND($Q9&gt;=5.5,$Q9&lt;=6.9),"Trung bình",IF(AND($Q9&gt;=7,$Q9&lt;=8.4),"Khá",IF(AND($Q9&gt;=8.5,$Q9&lt;=10),"Giỏi","")))))</f>
        <v>Khá</v>
      </c>
      <c r="T9" s="41" t="str">
        <f>+IF(OR($H9=0,$I9=0,$J9=0,$K9=0),"Không đủ ĐKDT",IF(AND(P9=0,Q9&gt;=4),"Không đạt",""))</f>
        <v/>
      </c>
      <c r="U9" s="90" t="s">
        <v>282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509</v>
      </c>
      <c r="D10" s="46" t="s">
        <v>138</v>
      </c>
      <c r="E10" s="47" t="s">
        <v>510</v>
      </c>
      <c r="F10" s="48" t="s">
        <v>511</v>
      </c>
      <c r="G10" s="45" t="s">
        <v>53</v>
      </c>
      <c r="H10" s="82" t="s">
        <v>36</v>
      </c>
      <c r="I10" s="49" t="s">
        <v>36</v>
      </c>
      <c r="J10" s="49" t="s">
        <v>36</v>
      </c>
      <c r="K10" s="49" t="s">
        <v>36</v>
      </c>
      <c r="L10" s="50"/>
      <c r="M10" s="50"/>
      <c r="N10" s="50"/>
      <c r="O10" s="50"/>
      <c r="P10" s="80">
        <v>10</v>
      </c>
      <c r="Q10" s="51">
        <f t="shared" si="0"/>
        <v>10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A+</v>
      </c>
      <c r="S10" s="53" t="str">
        <f t="shared" si="1"/>
        <v>Giỏi</v>
      </c>
      <c r="T10" s="41" t="str">
        <f>+IF(OR($H10=0,$I10=0,$J10=0,$K10=0),"Không đủ ĐKDT",IF(AND(P10=0,Q10&gt;=4),"Không đạt",""))</f>
        <v/>
      </c>
      <c r="U10" s="41" t="s">
        <v>282</v>
      </c>
      <c r="V10" s="71"/>
      <c r="W10" s="4"/>
      <c r="X10" s="43" t="str">
        <f t="shared" ref="X10:X71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512</v>
      </c>
      <c r="D11" s="46" t="s">
        <v>513</v>
      </c>
      <c r="E11" s="47" t="s">
        <v>514</v>
      </c>
      <c r="F11" s="48" t="s">
        <v>515</v>
      </c>
      <c r="G11" s="45" t="s">
        <v>71</v>
      </c>
      <c r="H11" s="82" t="s">
        <v>36</v>
      </c>
      <c r="I11" s="49" t="s">
        <v>36</v>
      </c>
      <c r="J11" s="49" t="s">
        <v>36</v>
      </c>
      <c r="K11" s="49" t="s">
        <v>36</v>
      </c>
      <c r="L11" s="54"/>
      <c r="M11" s="54"/>
      <c r="N11" s="54"/>
      <c r="O11" s="54"/>
      <c r="P11" s="80">
        <v>7</v>
      </c>
      <c r="Q11" s="51">
        <f t="shared" si="0"/>
        <v>7</v>
      </c>
      <c r="R11" s="52" t="str">
        <f t="shared" ref="R11:R71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B</v>
      </c>
      <c r="S11" s="53" t="str">
        <f t="shared" si="1"/>
        <v>Khá</v>
      </c>
      <c r="T11" s="41" t="str">
        <f t="shared" ref="T11:T71" si="4">+IF(OR($H11=0,$I11=0,$J11=0,$K11=0),"Không đủ ĐKDT",IF(AND(P11=0,Q11&gt;=4),"Không đạt",""))</f>
        <v/>
      </c>
      <c r="U11" s="41" t="s">
        <v>282</v>
      </c>
      <c r="V11" s="71"/>
      <c r="W11" s="4"/>
      <c r="X11" s="43" t="str">
        <f t="shared" si="2"/>
        <v>Đạt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516</v>
      </c>
      <c r="D12" s="46" t="s">
        <v>517</v>
      </c>
      <c r="E12" s="47" t="s">
        <v>322</v>
      </c>
      <c r="F12" s="48" t="s">
        <v>518</v>
      </c>
      <c r="G12" s="45" t="s">
        <v>67</v>
      </c>
      <c r="H12" s="82" t="s">
        <v>36</v>
      </c>
      <c r="I12" s="49" t="s">
        <v>36</v>
      </c>
      <c r="J12" s="49" t="s">
        <v>36</v>
      </c>
      <c r="K12" s="49" t="s">
        <v>36</v>
      </c>
      <c r="L12" s="54"/>
      <c r="M12" s="54"/>
      <c r="N12" s="54"/>
      <c r="O12" s="54"/>
      <c r="P12" s="80">
        <v>7</v>
      </c>
      <c r="Q12" s="51">
        <f t="shared" si="0"/>
        <v>7</v>
      </c>
      <c r="R12" s="52" t="str">
        <f t="shared" si="3"/>
        <v>B</v>
      </c>
      <c r="S12" s="53" t="str">
        <f t="shared" si="1"/>
        <v>Khá</v>
      </c>
      <c r="T12" s="41" t="str">
        <f t="shared" si="4"/>
        <v/>
      </c>
      <c r="U12" s="41" t="s">
        <v>282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519</v>
      </c>
      <c r="D13" s="46" t="s">
        <v>520</v>
      </c>
      <c r="E13" s="47" t="s">
        <v>328</v>
      </c>
      <c r="F13" s="48" t="s">
        <v>521</v>
      </c>
      <c r="G13" s="45" t="s">
        <v>58</v>
      </c>
      <c r="H13" s="82" t="s">
        <v>36</v>
      </c>
      <c r="I13" s="49" t="s">
        <v>36</v>
      </c>
      <c r="J13" s="49" t="s">
        <v>36</v>
      </c>
      <c r="K13" s="49" t="s">
        <v>36</v>
      </c>
      <c r="L13" s="54"/>
      <c r="M13" s="54"/>
      <c r="N13" s="54"/>
      <c r="O13" s="54"/>
      <c r="P13" s="80">
        <v>7</v>
      </c>
      <c r="Q13" s="51">
        <f t="shared" si="0"/>
        <v>7</v>
      </c>
      <c r="R13" s="52" t="str">
        <f t="shared" si="3"/>
        <v>B</v>
      </c>
      <c r="S13" s="53" t="str">
        <f t="shared" si="1"/>
        <v>Khá</v>
      </c>
      <c r="T13" s="41" t="str">
        <f t="shared" si="4"/>
        <v/>
      </c>
      <c r="U13" s="41" t="s">
        <v>282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522</v>
      </c>
      <c r="D14" s="46" t="s">
        <v>523</v>
      </c>
      <c r="E14" s="47" t="s">
        <v>328</v>
      </c>
      <c r="F14" s="48" t="s">
        <v>524</v>
      </c>
      <c r="G14" s="45" t="s">
        <v>76</v>
      </c>
      <c r="H14" s="82" t="s">
        <v>36</v>
      </c>
      <c r="I14" s="49" t="s">
        <v>36</v>
      </c>
      <c r="J14" s="49" t="s">
        <v>36</v>
      </c>
      <c r="K14" s="49" t="s">
        <v>36</v>
      </c>
      <c r="L14" s="54"/>
      <c r="M14" s="54"/>
      <c r="N14" s="54"/>
      <c r="O14" s="54"/>
      <c r="P14" s="80">
        <v>7</v>
      </c>
      <c r="Q14" s="51">
        <f t="shared" si="0"/>
        <v>7</v>
      </c>
      <c r="R14" s="52" t="str">
        <f t="shared" si="3"/>
        <v>B</v>
      </c>
      <c r="S14" s="53" t="str">
        <f t="shared" si="1"/>
        <v>Khá</v>
      </c>
      <c r="T14" s="41" t="str">
        <f t="shared" si="4"/>
        <v/>
      </c>
      <c r="U14" s="41" t="s">
        <v>282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525</v>
      </c>
      <c r="D15" s="46" t="s">
        <v>526</v>
      </c>
      <c r="E15" s="47" t="s">
        <v>527</v>
      </c>
      <c r="F15" s="48" t="s">
        <v>338</v>
      </c>
      <c r="G15" s="45" t="s">
        <v>76</v>
      </c>
      <c r="H15" s="82" t="s">
        <v>36</v>
      </c>
      <c r="I15" s="49" t="s">
        <v>36</v>
      </c>
      <c r="J15" s="49" t="s">
        <v>36</v>
      </c>
      <c r="K15" s="49" t="s">
        <v>36</v>
      </c>
      <c r="L15" s="54"/>
      <c r="M15" s="54"/>
      <c r="N15" s="54"/>
      <c r="O15" s="54"/>
      <c r="P15" s="80">
        <v>7</v>
      </c>
      <c r="Q15" s="51">
        <f t="shared" si="0"/>
        <v>7</v>
      </c>
      <c r="R15" s="52" t="str">
        <f t="shared" si="3"/>
        <v>B</v>
      </c>
      <c r="S15" s="53" t="str">
        <f t="shared" si="1"/>
        <v>Khá</v>
      </c>
      <c r="T15" s="41" t="str">
        <f t="shared" si="4"/>
        <v/>
      </c>
      <c r="U15" s="41" t="s">
        <v>282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528</v>
      </c>
      <c r="D16" s="46" t="s">
        <v>529</v>
      </c>
      <c r="E16" s="47" t="s">
        <v>79</v>
      </c>
      <c r="F16" s="48" t="s">
        <v>530</v>
      </c>
      <c r="G16" s="45" t="s">
        <v>58</v>
      </c>
      <c r="H16" s="82" t="s">
        <v>36</v>
      </c>
      <c r="I16" s="49" t="s">
        <v>36</v>
      </c>
      <c r="J16" s="49" t="s">
        <v>36</v>
      </c>
      <c r="K16" s="49" t="s">
        <v>36</v>
      </c>
      <c r="L16" s="54"/>
      <c r="M16" s="54"/>
      <c r="N16" s="54"/>
      <c r="O16" s="54"/>
      <c r="P16" s="80">
        <v>0</v>
      </c>
      <c r="Q16" s="51">
        <f t="shared" si="0"/>
        <v>0</v>
      </c>
      <c r="R16" s="52" t="str">
        <f t="shared" si="3"/>
        <v>F</v>
      </c>
      <c r="S16" s="53" t="str">
        <f t="shared" si="1"/>
        <v>Kém</v>
      </c>
      <c r="T16" s="41" t="s">
        <v>1050</v>
      </c>
      <c r="U16" s="41" t="s">
        <v>282</v>
      </c>
      <c r="V16" s="71"/>
      <c r="W16" s="4"/>
      <c r="X16" s="43" t="str">
        <f t="shared" si="2"/>
        <v>Học lại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531</v>
      </c>
      <c r="D17" s="46" t="s">
        <v>532</v>
      </c>
      <c r="E17" s="47" t="s">
        <v>83</v>
      </c>
      <c r="F17" s="48" t="s">
        <v>533</v>
      </c>
      <c r="G17" s="45" t="s">
        <v>85</v>
      </c>
      <c r="H17" s="82" t="s">
        <v>36</v>
      </c>
      <c r="I17" s="49" t="s">
        <v>36</v>
      </c>
      <c r="J17" s="49" t="s">
        <v>36</v>
      </c>
      <c r="K17" s="49" t="s">
        <v>36</v>
      </c>
      <c r="L17" s="54"/>
      <c r="M17" s="54"/>
      <c r="N17" s="54"/>
      <c r="O17" s="54"/>
      <c r="P17" s="80">
        <v>7</v>
      </c>
      <c r="Q17" s="51">
        <f t="shared" si="0"/>
        <v>7</v>
      </c>
      <c r="R17" s="52" t="str">
        <f t="shared" si="3"/>
        <v>B</v>
      </c>
      <c r="S17" s="53" t="str">
        <f t="shared" si="1"/>
        <v>Khá</v>
      </c>
      <c r="T17" s="41" t="str">
        <f t="shared" si="4"/>
        <v/>
      </c>
      <c r="U17" s="41" t="s">
        <v>282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534</v>
      </c>
      <c r="D18" s="46" t="s">
        <v>535</v>
      </c>
      <c r="E18" s="47" t="s">
        <v>83</v>
      </c>
      <c r="F18" s="48" t="s">
        <v>485</v>
      </c>
      <c r="G18" s="45" t="s">
        <v>85</v>
      </c>
      <c r="H18" s="82" t="s">
        <v>36</v>
      </c>
      <c r="I18" s="49" t="s">
        <v>36</v>
      </c>
      <c r="J18" s="49" t="s">
        <v>36</v>
      </c>
      <c r="K18" s="49" t="s">
        <v>36</v>
      </c>
      <c r="L18" s="54"/>
      <c r="M18" s="54"/>
      <c r="N18" s="54"/>
      <c r="O18" s="54"/>
      <c r="P18" s="80">
        <v>7</v>
      </c>
      <c r="Q18" s="51">
        <f t="shared" si="0"/>
        <v>7</v>
      </c>
      <c r="R18" s="52" t="str">
        <f t="shared" si="3"/>
        <v>B</v>
      </c>
      <c r="S18" s="53" t="str">
        <f t="shared" si="1"/>
        <v>Khá</v>
      </c>
      <c r="T18" s="41" t="str">
        <f t="shared" si="4"/>
        <v/>
      </c>
      <c r="U18" s="41" t="s">
        <v>282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536</v>
      </c>
      <c r="D19" s="46" t="s">
        <v>367</v>
      </c>
      <c r="E19" s="47" t="s">
        <v>91</v>
      </c>
      <c r="F19" s="48" t="s">
        <v>444</v>
      </c>
      <c r="G19" s="45" t="s">
        <v>53</v>
      </c>
      <c r="H19" s="82" t="s">
        <v>36</v>
      </c>
      <c r="I19" s="49" t="s">
        <v>36</v>
      </c>
      <c r="J19" s="49" t="s">
        <v>36</v>
      </c>
      <c r="K19" s="49" t="s">
        <v>36</v>
      </c>
      <c r="L19" s="54"/>
      <c r="M19" s="54"/>
      <c r="N19" s="54"/>
      <c r="O19" s="54"/>
      <c r="P19" s="80">
        <v>7</v>
      </c>
      <c r="Q19" s="51">
        <f t="shared" si="0"/>
        <v>7</v>
      </c>
      <c r="R19" s="52" t="str">
        <f t="shared" si="3"/>
        <v>B</v>
      </c>
      <c r="S19" s="53" t="str">
        <f t="shared" si="1"/>
        <v>Khá</v>
      </c>
      <c r="T19" s="41" t="str">
        <f t="shared" si="4"/>
        <v/>
      </c>
      <c r="U19" s="41" t="s">
        <v>282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537</v>
      </c>
      <c r="D20" s="46" t="s">
        <v>126</v>
      </c>
      <c r="E20" s="47" t="s">
        <v>95</v>
      </c>
      <c r="F20" s="48" t="s">
        <v>538</v>
      </c>
      <c r="G20" s="45" t="s">
        <v>67</v>
      </c>
      <c r="H20" s="82" t="s">
        <v>36</v>
      </c>
      <c r="I20" s="49" t="s">
        <v>36</v>
      </c>
      <c r="J20" s="49" t="s">
        <v>36</v>
      </c>
      <c r="K20" s="49" t="s">
        <v>36</v>
      </c>
      <c r="L20" s="54"/>
      <c r="M20" s="54"/>
      <c r="N20" s="54"/>
      <c r="O20" s="54"/>
      <c r="P20" s="80">
        <v>7</v>
      </c>
      <c r="Q20" s="51">
        <f t="shared" si="0"/>
        <v>7</v>
      </c>
      <c r="R20" s="52" t="str">
        <f t="shared" si="3"/>
        <v>B</v>
      </c>
      <c r="S20" s="53" t="str">
        <f t="shared" si="1"/>
        <v>Khá</v>
      </c>
      <c r="T20" s="41" t="str">
        <f t="shared" si="4"/>
        <v/>
      </c>
      <c r="U20" s="41" t="s">
        <v>282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539</v>
      </c>
      <c r="D21" s="46" t="s">
        <v>540</v>
      </c>
      <c r="E21" s="47" t="s">
        <v>110</v>
      </c>
      <c r="F21" s="48" t="s">
        <v>120</v>
      </c>
      <c r="G21" s="45" t="s">
        <v>53</v>
      </c>
      <c r="H21" s="82" t="s">
        <v>36</v>
      </c>
      <c r="I21" s="49" t="s">
        <v>36</v>
      </c>
      <c r="J21" s="49" t="s">
        <v>36</v>
      </c>
      <c r="K21" s="49" t="s">
        <v>36</v>
      </c>
      <c r="L21" s="54"/>
      <c r="M21" s="54"/>
      <c r="N21" s="54"/>
      <c r="O21" s="54"/>
      <c r="P21" s="80">
        <v>7</v>
      </c>
      <c r="Q21" s="51">
        <f t="shared" si="0"/>
        <v>7</v>
      </c>
      <c r="R21" s="52" t="str">
        <f t="shared" si="3"/>
        <v>B</v>
      </c>
      <c r="S21" s="53" t="str">
        <f t="shared" si="1"/>
        <v>Khá</v>
      </c>
      <c r="T21" s="41" t="str">
        <f t="shared" si="4"/>
        <v/>
      </c>
      <c r="U21" s="41" t="s">
        <v>282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541</v>
      </c>
      <c r="D22" s="46" t="s">
        <v>542</v>
      </c>
      <c r="E22" s="47" t="s">
        <v>110</v>
      </c>
      <c r="F22" s="48" t="s">
        <v>92</v>
      </c>
      <c r="G22" s="45" t="s">
        <v>85</v>
      </c>
      <c r="H22" s="82" t="s">
        <v>36</v>
      </c>
      <c r="I22" s="49" t="s">
        <v>36</v>
      </c>
      <c r="J22" s="49" t="s">
        <v>36</v>
      </c>
      <c r="K22" s="49" t="s">
        <v>36</v>
      </c>
      <c r="L22" s="54"/>
      <c r="M22" s="54"/>
      <c r="N22" s="54"/>
      <c r="O22" s="54"/>
      <c r="P22" s="80">
        <v>7</v>
      </c>
      <c r="Q22" s="51">
        <f t="shared" si="0"/>
        <v>7</v>
      </c>
      <c r="R22" s="52" t="str">
        <f t="shared" si="3"/>
        <v>B</v>
      </c>
      <c r="S22" s="53" t="str">
        <f t="shared" si="1"/>
        <v>Khá</v>
      </c>
      <c r="T22" s="41" t="str">
        <f t="shared" si="4"/>
        <v/>
      </c>
      <c r="U22" s="41" t="s">
        <v>282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543</v>
      </c>
      <c r="D23" s="46" t="s">
        <v>116</v>
      </c>
      <c r="E23" s="47" t="s">
        <v>544</v>
      </c>
      <c r="F23" s="48" t="s">
        <v>545</v>
      </c>
      <c r="G23" s="45" t="s">
        <v>71</v>
      </c>
      <c r="H23" s="82" t="s">
        <v>36</v>
      </c>
      <c r="I23" s="49" t="s">
        <v>36</v>
      </c>
      <c r="J23" s="49" t="s">
        <v>36</v>
      </c>
      <c r="K23" s="49" t="s">
        <v>36</v>
      </c>
      <c r="L23" s="54"/>
      <c r="M23" s="54"/>
      <c r="N23" s="54"/>
      <c r="O23" s="54"/>
      <c r="P23" s="80">
        <v>7</v>
      </c>
      <c r="Q23" s="51">
        <f t="shared" si="0"/>
        <v>7</v>
      </c>
      <c r="R23" s="52" t="str">
        <f t="shared" si="3"/>
        <v>B</v>
      </c>
      <c r="S23" s="53" t="str">
        <f t="shared" si="1"/>
        <v>Khá</v>
      </c>
      <c r="T23" s="41" t="str">
        <f t="shared" si="4"/>
        <v/>
      </c>
      <c r="U23" s="41" t="s">
        <v>282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546</v>
      </c>
      <c r="D24" s="46" t="s">
        <v>73</v>
      </c>
      <c r="E24" s="47" t="s">
        <v>135</v>
      </c>
      <c r="F24" s="48" t="s">
        <v>547</v>
      </c>
      <c r="G24" s="45" t="s">
        <v>58</v>
      </c>
      <c r="H24" s="82" t="s">
        <v>36</v>
      </c>
      <c r="I24" s="49" t="s">
        <v>36</v>
      </c>
      <c r="J24" s="49" t="s">
        <v>36</v>
      </c>
      <c r="K24" s="49" t="s">
        <v>36</v>
      </c>
      <c r="L24" s="54"/>
      <c r="M24" s="54"/>
      <c r="N24" s="54"/>
      <c r="O24" s="54"/>
      <c r="P24" s="80">
        <v>7</v>
      </c>
      <c r="Q24" s="51">
        <f t="shared" si="0"/>
        <v>7</v>
      </c>
      <c r="R24" s="52" t="str">
        <f t="shared" si="3"/>
        <v>B</v>
      </c>
      <c r="S24" s="53" t="str">
        <f t="shared" si="1"/>
        <v>Khá</v>
      </c>
      <c r="T24" s="41" t="str">
        <f t="shared" si="4"/>
        <v/>
      </c>
      <c r="U24" s="41" t="s">
        <v>282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548</v>
      </c>
      <c r="D25" s="46" t="s">
        <v>549</v>
      </c>
      <c r="E25" s="47" t="s">
        <v>135</v>
      </c>
      <c r="F25" s="48" t="s">
        <v>550</v>
      </c>
      <c r="G25" s="45" t="s">
        <v>67</v>
      </c>
      <c r="H25" s="82" t="s">
        <v>36</v>
      </c>
      <c r="I25" s="49" t="s">
        <v>36</v>
      </c>
      <c r="J25" s="49" t="s">
        <v>36</v>
      </c>
      <c r="K25" s="49" t="s">
        <v>36</v>
      </c>
      <c r="L25" s="54"/>
      <c r="M25" s="54"/>
      <c r="N25" s="54"/>
      <c r="O25" s="54"/>
      <c r="P25" s="80">
        <v>0</v>
      </c>
      <c r="Q25" s="51">
        <f t="shared" si="0"/>
        <v>0</v>
      </c>
      <c r="R25" s="52" t="str">
        <f t="shared" si="3"/>
        <v>F</v>
      </c>
      <c r="S25" s="53" t="str">
        <f t="shared" si="1"/>
        <v>Kém</v>
      </c>
      <c r="T25" s="41" t="s">
        <v>1050</v>
      </c>
      <c r="U25" s="41" t="s">
        <v>282</v>
      </c>
      <c r="V25" s="71"/>
      <c r="W25" s="4"/>
      <c r="X25" s="43" t="str">
        <f t="shared" si="2"/>
        <v>Học lại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551</v>
      </c>
      <c r="D26" s="46" t="s">
        <v>105</v>
      </c>
      <c r="E26" s="47" t="s">
        <v>383</v>
      </c>
      <c r="F26" s="48" t="s">
        <v>518</v>
      </c>
      <c r="G26" s="45" t="s">
        <v>67</v>
      </c>
      <c r="H26" s="82" t="s">
        <v>36</v>
      </c>
      <c r="I26" s="49" t="s">
        <v>36</v>
      </c>
      <c r="J26" s="49" t="s">
        <v>36</v>
      </c>
      <c r="K26" s="49" t="s">
        <v>36</v>
      </c>
      <c r="L26" s="54"/>
      <c r="M26" s="54"/>
      <c r="N26" s="54"/>
      <c r="O26" s="54"/>
      <c r="P26" s="80">
        <v>7</v>
      </c>
      <c r="Q26" s="51">
        <f t="shared" si="0"/>
        <v>7</v>
      </c>
      <c r="R26" s="52" t="str">
        <f t="shared" si="3"/>
        <v>B</v>
      </c>
      <c r="S26" s="53" t="str">
        <f t="shared" si="1"/>
        <v>Khá</v>
      </c>
      <c r="T26" s="41" t="str">
        <f t="shared" si="4"/>
        <v/>
      </c>
      <c r="U26" s="41" t="s">
        <v>282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552</v>
      </c>
      <c r="D27" s="46" t="s">
        <v>553</v>
      </c>
      <c r="E27" s="47" t="s">
        <v>554</v>
      </c>
      <c r="F27" s="48" t="s">
        <v>555</v>
      </c>
      <c r="G27" s="45" t="s">
        <v>67</v>
      </c>
      <c r="H27" s="82" t="s">
        <v>36</v>
      </c>
      <c r="I27" s="49" t="s">
        <v>36</v>
      </c>
      <c r="J27" s="49" t="s">
        <v>36</v>
      </c>
      <c r="K27" s="49" t="s">
        <v>36</v>
      </c>
      <c r="L27" s="54"/>
      <c r="M27" s="54"/>
      <c r="N27" s="54"/>
      <c r="O27" s="54"/>
      <c r="P27" s="80">
        <v>7</v>
      </c>
      <c r="Q27" s="51">
        <f t="shared" si="0"/>
        <v>7</v>
      </c>
      <c r="R27" s="52" t="str">
        <f t="shared" si="3"/>
        <v>B</v>
      </c>
      <c r="S27" s="53" t="str">
        <f t="shared" si="1"/>
        <v>Khá</v>
      </c>
      <c r="T27" s="41" t="str">
        <f t="shared" si="4"/>
        <v/>
      </c>
      <c r="U27" s="41" t="s">
        <v>282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556</v>
      </c>
      <c r="D28" s="46" t="s">
        <v>297</v>
      </c>
      <c r="E28" s="47" t="s">
        <v>387</v>
      </c>
      <c r="F28" s="48" t="s">
        <v>103</v>
      </c>
      <c r="G28" s="45" t="s">
        <v>76</v>
      </c>
      <c r="H28" s="82" t="s">
        <v>36</v>
      </c>
      <c r="I28" s="49" t="s">
        <v>36</v>
      </c>
      <c r="J28" s="49" t="s">
        <v>36</v>
      </c>
      <c r="K28" s="49" t="s">
        <v>36</v>
      </c>
      <c r="L28" s="54"/>
      <c r="M28" s="54"/>
      <c r="N28" s="54"/>
      <c r="O28" s="54"/>
      <c r="P28" s="80">
        <v>7</v>
      </c>
      <c r="Q28" s="51">
        <f t="shared" si="0"/>
        <v>7</v>
      </c>
      <c r="R28" s="52" t="str">
        <f t="shared" si="3"/>
        <v>B</v>
      </c>
      <c r="S28" s="53" t="str">
        <f t="shared" si="1"/>
        <v>Khá</v>
      </c>
      <c r="T28" s="41" t="str">
        <f t="shared" si="4"/>
        <v/>
      </c>
      <c r="U28" s="41" t="s">
        <v>282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557</v>
      </c>
      <c r="D29" s="46" t="s">
        <v>337</v>
      </c>
      <c r="E29" s="47" t="s">
        <v>387</v>
      </c>
      <c r="F29" s="48" t="s">
        <v>558</v>
      </c>
      <c r="G29" s="45" t="s">
        <v>76</v>
      </c>
      <c r="H29" s="82" t="s">
        <v>36</v>
      </c>
      <c r="I29" s="49" t="s">
        <v>36</v>
      </c>
      <c r="J29" s="49" t="s">
        <v>36</v>
      </c>
      <c r="K29" s="49" t="s">
        <v>36</v>
      </c>
      <c r="L29" s="54"/>
      <c r="M29" s="54"/>
      <c r="N29" s="54"/>
      <c r="O29" s="54"/>
      <c r="P29" s="80">
        <v>7</v>
      </c>
      <c r="Q29" s="51">
        <f t="shared" si="0"/>
        <v>7</v>
      </c>
      <c r="R29" s="52" t="str">
        <f t="shared" si="3"/>
        <v>B</v>
      </c>
      <c r="S29" s="53" t="str">
        <f t="shared" si="1"/>
        <v>Khá</v>
      </c>
      <c r="T29" s="41" t="str">
        <f t="shared" si="4"/>
        <v/>
      </c>
      <c r="U29" s="41" t="s">
        <v>282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559</v>
      </c>
      <c r="D30" s="46" t="s">
        <v>122</v>
      </c>
      <c r="E30" s="47" t="s">
        <v>391</v>
      </c>
      <c r="F30" s="48" t="s">
        <v>560</v>
      </c>
      <c r="G30" s="45" t="s">
        <v>76</v>
      </c>
      <c r="H30" s="82" t="s">
        <v>36</v>
      </c>
      <c r="I30" s="49" t="s">
        <v>36</v>
      </c>
      <c r="J30" s="49" t="s">
        <v>36</v>
      </c>
      <c r="K30" s="49" t="s">
        <v>36</v>
      </c>
      <c r="L30" s="54"/>
      <c r="M30" s="54"/>
      <c r="N30" s="54"/>
      <c r="O30" s="54"/>
      <c r="P30" s="80">
        <v>7</v>
      </c>
      <c r="Q30" s="51">
        <f t="shared" si="0"/>
        <v>7</v>
      </c>
      <c r="R30" s="52" t="str">
        <f t="shared" si="3"/>
        <v>B</v>
      </c>
      <c r="S30" s="53" t="str">
        <f t="shared" si="1"/>
        <v>Khá</v>
      </c>
      <c r="T30" s="41" t="str">
        <f t="shared" si="4"/>
        <v/>
      </c>
      <c r="U30" s="41" t="s">
        <v>282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561</v>
      </c>
      <c r="D31" s="46" t="s">
        <v>105</v>
      </c>
      <c r="E31" s="47" t="s">
        <v>562</v>
      </c>
      <c r="F31" s="48" t="s">
        <v>563</v>
      </c>
      <c r="G31" s="45" t="s">
        <v>58</v>
      </c>
      <c r="H31" s="82" t="s">
        <v>36</v>
      </c>
      <c r="I31" s="49" t="s">
        <v>36</v>
      </c>
      <c r="J31" s="49" t="s">
        <v>36</v>
      </c>
      <c r="K31" s="49" t="s">
        <v>36</v>
      </c>
      <c r="L31" s="54"/>
      <c r="M31" s="54"/>
      <c r="N31" s="54"/>
      <c r="O31" s="54"/>
      <c r="P31" s="80">
        <v>7</v>
      </c>
      <c r="Q31" s="51">
        <f t="shared" si="0"/>
        <v>7</v>
      </c>
      <c r="R31" s="52" t="str">
        <f t="shared" si="3"/>
        <v>B</v>
      </c>
      <c r="S31" s="53" t="str">
        <f t="shared" si="1"/>
        <v>Khá</v>
      </c>
      <c r="T31" s="41" t="str">
        <f t="shared" si="4"/>
        <v/>
      </c>
      <c r="U31" s="41" t="s">
        <v>282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564</v>
      </c>
      <c r="D32" s="46" t="s">
        <v>565</v>
      </c>
      <c r="E32" s="47" t="s">
        <v>174</v>
      </c>
      <c r="F32" s="48" t="s">
        <v>566</v>
      </c>
      <c r="G32" s="45" t="s">
        <v>53</v>
      </c>
      <c r="H32" s="82" t="s">
        <v>36</v>
      </c>
      <c r="I32" s="49" t="s">
        <v>36</v>
      </c>
      <c r="J32" s="49" t="s">
        <v>36</v>
      </c>
      <c r="K32" s="49" t="s">
        <v>36</v>
      </c>
      <c r="L32" s="54"/>
      <c r="M32" s="54"/>
      <c r="N32" s="54"/>
      <c r="O32" s="54"/>
      <c r="P32" s="80">
        <v>7</v>
      </c>
      <c r="Q32" s="51">
        <f t="shared" si="0"/>
        <v>7</v>
      </c>
      <c r="R32" s="52" t="str">
        <f t="shared" si="3"/>
        <v>B</v>
      </c>
      <c r="S32" s="53" t="str">
        <f t="shared" si="1"/>
        <v>Khá</v>
      </c>
      <c r="T32" s="41" t="str">
        <f t="shared" si="4"/>
        <v/>
      </c>
      <c r="U32" s="41" t="s">
        <v>282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567</v>
      </c>
      <c r="D33" s="46" t="s">
        <v>198</v>
      </c>
      <c r="E33" s="47" t="s">
        <v>174</v>
      </c>
      <c r="F33" s="48" t="s">
        <v>568</v>
      </c>
      <c r="G33" s="45" t="s">
        <v>76</v>
      </c>
      <c r="H33" s="82" t="s">
        <v>36</v>
      </c>
      <c r="I33" s="49" t="s">
        <v>36</v>
      </c>
      <c r="J33" s="49" t="s">
        <v>36</v>
      </c>
      <c r="K33" s="49" t="s">
        <v>36</v>
      </c>
      <c r="L33" s="54"/>
      <c r="M33" s="54"/>
      <c r="N33" s="54"/>
      <c r="O33" s="54"/>
      <c r="P33" s="80">
        <v>7</v>
      </c>
      <c r="Q33" s="51">
        <f t="shared" si="0"/>
        <v>7</v>
      </c>
      <c r="R33" s="52" t="str">
        <f t="shared" si="3"/>
        <v>B</v>
      </c>
      <c r="S33" s="53" t="str">
        <f t="shared" si="1"/>
        <v>Khá</v>
      </c>
      <c r="T33" s="41" t="str">
        <f t="shared" si="4"/>
        <v/>
      </c>
      <c r="U33" s="41" t="s">
        <v>282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569</v>
      </c>
      <c r="D34" s="46" t="s">
        <v>105</v>
      </c>
      <c r="E34" s="47" t="s">
        <v>570</v>
      </c>
      <c r="F34" s="48" t="s">
        <v>335</v>
      </c>
      <c r="G34" s="45" t="s">
        <v>67</v>
      </c>
      <c r="H34" s="82" t="s">
        <v>36</v>
      </c>
      <c r="I34" s="49" t="s">
        <v>36</v>
      </c>
      <c r="J34" s="49" t="s">
        <v>36</v>
      </c>
      <c r="K34" s="49" t="s">
        <v>36</v>
      </c>
      <c r="L34" s="54"/>
      <c r="M34" s="54"/>
      <c r="N34" s="54"/>
      <c r="O34" s="54"/>
      <c r="P34" s="80">
        <v>7</v>
      </c>
      <c r="Q34" s="51">
        <f t="shared" si="0"/>
        <v>7</v>
      </c>
      <c r="R34" s="52" t="str">
        <f t="shared" si="3"/>
        <v>B</v>
      </c>
      <c r="S34" s="53" t="str">
        <f t="shared" si="1"/>
        <v>Khá</v>
      </c>
      <c r="T34" s="41" t="str">
        <f t="shared" si="4"/>
        <v/>
      </c>
      <c r="U34" s="41" t="s">
        <v>282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571</v>
      </c>
      <c r="D35" s="46" t="s">
        <v>572</v>
      </c>
      <c r="E35" s="47" t="s">
        <v>394</v>
      </c>
      <c r="F35" s="48" t="s">
        <v>573</v>
      </c>
      <c r="G35" s="45" t="s">
        <v>58</v>
      </c>
      <c r="H35" s="82" t="s">
        <v>36</v>
      </c>
      <c r="I35" s="49" t="s">
        <v>36</v>
      </c>
      <c r="J35" s="49" t="s">
        <v>36</v>
      </c>
      <c r="K35" s="49" t="s">
        <v>36</v>
      </c>
      <c r="L35" s="54"/>
      <c r="M35" s="54"/>
      <c r="N35" s="54"/>
      <c r="O35" s="54"/>
      <c r="P35" s="80">
        <v>7</v>
      </c>
      <c r="Q35" s="51">
        <f t="shared" si="0"/>
        <v>7</v>
      </c>
      <c r="R35" s="52" t="str">
        <f t="shared" si="3"/>
        <v>B</v>
      </c>
      <c r="S35" s="53" t="str">
        <f t="shared" si="1"/>
        <v>Khá</v>
      </c>
      <c r="T35" s="41" t="str">
        <f t="shared" si="4"/>
        <v/>
      </c>
      <c r="U35" s="41" t="s">
        <v>282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574</v>
      </c>
      <c r="D36" s="46" t="s">
        <v>575</v>
      </c>
      <c r="E36" s="47" t="s">
        <v>177</v>
      </c>
      <c r="F36" s="48" t="s">
        <v>576</v>
      </c>
      <c r="G36" s="45" t="s">
        <v>76</v>
      </c>
      <c r="H36" s="82" t="s">
        <v>36</v>
      </c>
      <c r="I36" s="49" t="s">
        <v>36</v>
      </c>
      <c r="J36" s="49" t="s">
        <v>36</v>
      </c>
      <c r="K36" s="49" t="s">
        <v>36</v>
      </c>
      <c r="L36" s="54"/>
      <c r="M36" s="54"/>
      <c r="N36" s="54"/>
      <c r="O36" s="54"/>
      <c r="P36" s="80">
        <v>7</v>
      </c>
      <c r="Q36" s="51">
        <f t="shared" si="0"/>
        <v>7</v>
      </c>
      <c r="R36" s="52" t="str">
        <f t="shared" si="3"/>
        <v>B</v>
      </c>
      <c r="S36" s="53" t="str">
        <f t="shared" si="1"/>
        <v>Khá</v>
      </c>
      <c r="T36" s="41" t="str">
        <f t="shared" si="4"/>
        <v/>
      </c>
      <c r="U36" s="41" t="s">
        <v>282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577</v>
      </c>
      <c r="D37" s="46" t="s">
        <v>105</v>
      </c>
      <c r="E37" s="47" t="s">
        <v>401</v>
      </c>
      <c r="F37" s="48" t="s">
        <v>488</v>
      </c>
      <c r="G37" s="45" t="s">
        <v>85</v>
      </c>
      <c r="H37" s="82" t="s">
        <v>36</v>
      </c>
      <c r="I37" s="49" t="s">
        <v>36</v>
      </c>
      <c r="J37" s="49" t="s">
        <v>36</v>
      </c>
      <c r="K37" s="49" t="s">
        <v>36</v>
      </c>
      <c r="L37" s="54"/>
      <c r="M37" s="54"/>
      <c r="N37" s="54"/>
      <c r="O37" s="54"/>
      <c r="P37" s="80">
        <v>7</v>
      </c>
      <c r="Q37" s="51">
        <f t="shared" si="0"/>
        <v>7</v>
      </c>
      <c r="R37" s="52" t="str">
        <f t="shared" si="3"/>
        <v>B</v>
      </c>
      <c r="S37" s="53" t="str">
        <f t="shared" si="1"/>
        <v>Khá</v>
      </c>
      <c r="T37" s="41" t="str">
        <f t="shared" si="4"/>
        <v/>
      </c>
      <c r="U37" s="41" t="s">
        <v>282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578</v>
      </c>
      <c r="D38" s="46" t="s">
        <v>526</v>
      </c>
      <c r="E38" s="47" t="s">
        <v>405</v>
      </c>
      <c r="F38" s="48" t="s">
        <v>579</v>
      </c>
      <c r="G38" s="45" t="s">
        <v>67</v>
      </c>
      <c r="H38" s="82" t="s">
        <v>36</v>
      </c>
      <c r="I38" s="49" t="s">
        <v>36</v>
      </c>
      <c r="J38" s="49" t="s">
        <v>36</v>
      </c>
      <c r="K38" s="49" t="s">
        <v>36</v>
      </c>
      <c r="L38" s="54"/>
      <c r="M38" s="54"/>
      <c r="N38" s="54"/>
      <c r="O38" s="54"/>
      <c r="P38" s="80">
        <v>9</v>
      </c>
      <c r="Q38" s="51">
        <f t="shared" si="0"/>
        <v>9</v>
      </c>
      <c r="R38" s="52" t="str">
        <f t="shared" si="3"/>
        <v>A+</v>
      </c>
      <c r="S38" s="53" t="str">
        <f t="shared" si="1"/>
        <v>Giỏi</v>
      </c>
      <c r="T38" s="41" t="str">
        <f t="shared" si="4"/>
        <v/>
      </c>
      <c r="U38" s="41" t="s">
        <v>282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580</v>
      </c>
      <c r="D39" s="46" t="s">
        <v>581</v>
      </c>
      <c r="E39" s="47" t="s">
        <v>582</v>
      </c>
      <c r="F39" s="48" t="s">
        <v>583</v>
      </c>
      <c r="G39" s="45" t="s">
        <v>58</v>
      </c>
      <c r="H39" s="82" t="s">
        <v>36</v>
      </c>
      <c r="I39" s="49" t="s">
        <v>36</v>
      </c>
      <c r="J39" s="49" t="s">
        <v>36</v>
      </c>
      <c r="K39" s="49" t="s">
        <v>36</v>
      </c>
      <c r="L39" s="54"/>
      <c r="M39" s="54"/>
      <c r="N39" s="54"/>
      <c r="O39" s="54"/>
      <c r="P39" s="80">
        <v>7</v>
      </c>
      <c r="Q39" s="51">
        <f t="shared" si="0"/>
        <v>7</v>
      </c>
      <c r="R39" s="52" t="str">
        <f t="shared" si="3"/>
        <v>B</v>
      </c>
      <c r="S39" s="53" t="str">
        <f t="shared" si="1"/>
        <v>Khá</v>
      </c>
      <c r="T39" s="41" t="str">
        <f t="shared" si="4"/>
        <v/>
      </c>
      <c r="U39" s="41" t="s">
        <v>282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584</v>
      </c>
      <c r="D40" s="46" t="s">
        <v>122</v>
      </c>
      <c r="E40" s="47" t="s">
        <v>582</v>
      </c>
      <c r="F40" s="48" t="s">
        <v>585</v>
      </c>
      <c r="G40" s="45" t="s">
        <v>58</v>
      </c>
      <c r="H40" s="82" t="s">
        <v>36</v>
      </c>
      <c r="I40" s="49" t="s">
        <v>36</v>
      </c>
      <c r="J40" s="49" t="s">
        <v>36</v>
      </c>
      <c r="K40" s="49" t="s">
        <v>36</v>
      </c>
      <c r="L40" s="54"/>
      <c r="M40" s="54"/>
      <c r="N40" s="54"/>
      <c r="O40" s="54"/>
      <c r="P40" s="80">
        <v>7</v>
      </c>
      <c r="Q40" s="51">
        <f t="shared" si="0"/>
        <v>7</v>
      </c>
      <c r="R40" s="52" t="str">
        <f t="shared" si="3"/>
        <v>B</v>
      </c>
      <c r="S40" s="53" t="str">
        <f t="shared" si="1"/>
        <v>Khá</v>
      </c>
      <c r="T40" s="41" t="str">
        <f t="shared" si="4"/>
        <v/>
      </c>
      <c r="U40" s="41" t="s">
        <v>282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586</v>
      </c>
      <c r="D41" s="46" t="s">
        <v>587</v>
      </c>
      <c r="E41" s="47" t="s">
        <v>582</v>
      </c>
      <c r="F41" s="48" t="s">
        <v>153</v>
      </c>
      <c r="G41" s="45" t="s">
        <v>71</v>
      </c>
      <c r="H41" s="82" t="s">
        <v>36</v>
      </c>
      <c r="I41" s="49" t="s">
        <v>36</v>
      </c>
      <c r="J41" s="49" t="s">
        <v>36</v>
      </c>
      <c r="K41" s="49" t="s">
        <v>36</v>
      </c>
      <c r="L41" s="54"/>
      <c r="M41" s="54"/>
      <c r="N41" s="54"/>
      <c r="O41" s="54"/>
      <c r="P41" s="80">
        <v>7</v>
      </c>
      <c r="Q41" s="51">
        <f t="shared" si="0"/>
        <v>7</v>
      </c>
      <c r="R41" s="52" t="str">
        <f t="shared" si="3"/>
        <v>B</v>
      </c>
      <c r="S41" s="53" t="str">
        <f t="shared" si="1"/>
        <v>Khá</v>
      </c>
      <c r="T41" s="41" t="str">
        <f t="shared" si="4"/>
        <v/>
      </c>
      <c r="U41" s="41" t="s">
        <v>282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588</v>
      </c>
      <c r="D42" s="46" t="s">
        <v>589</v>
      </c>
      <c r="E42" s="47" t="s">
        <v>188</v>
      </c>
      <c r="F42" s="48" t="s">
        <v>590</v>
      </c>
      <c r="G42" s="45" t="s">
        <v>58</v>
      </c>
      <c r="H42" s="82" t="s">
        <v>36</v>
      </c>
      <c r="I42" s="49" t="s">
        <v>36</v>
      </c>
      <c r="J42" s="49" t="s">
        <v>36</v>
      </c>
      <c r="K42" s="49" t="s">
        <v>36</v>
      </c>
      <c r="L42" s="54"/>
      <c r="M42" s="54"/>
      <c r="N42" s="54"/>
      <c r="O42" s="54"/>
      <c r="P42" s="80">
        <v>7</v>
      </c>
      <c r="Q42" s="51">
        <f t="shared" si="0"/>
        <v>7</v>
      </c>
      <c r="R42" s="52" t="str">
        <f t="shared" si="3"/>
        <v>B</v>
      </c>
      <c r="S42" s="53" t="str">
        <f t="shared" si="1"/>
        <v>Khá</v>
      </c>
      <c r="T42" s="41" t="str">
        <f t="shared" si="4"/>
        <v/>
      </c>
      <c r="U42" s="41" t="s">
        <v>282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591</v>
      </c>
      <c r="D43" s="46" t="s">
        <v>232</v>
      </c>
      <c r="E43" s="47" t="s">
        <v>188</v>
      </c>
      <c r="F43" s="48" t="s">
        <v>592</v>
      </c>
      <c r="G43" s="45" t="s">
        <v>67</v>
      </c>
      <c r="H43" s="82" t="s">
        <v>36</v>
      </c>
      <c r="I43" s="49" t="s">
        <v>36</v>
      </c>
      <c r="J43" s="49" t="s">
        <v>36</v>
      </c>
      <c r="K43" s="49" t="s">
        <v>36</v>
      </c>
      <c r="L43" s="54"/>
      <c r="M43" s="54"/>
      <c r="N43" s="54"/>
      <c r="O43" s="54"/>
      <c r="P43" s="80">
        <v>7</v>
      </c>
      <c r="Q43" s="51">
        <f t="shared" si="0"/>
        <v>7</v>
      </c>
      <c r="R43" s="52" t="str">
        <f t="shared" si="3"/>
        <v>B</v>
      </c>
      <c r="S43" s="53" t="str">
        <f t="shared" si="1"/>
        <v>Khá</v>
      </c>
      <c r="T43" s="41" t="str">
        <f t="shared" si="4"/>
        <v/>
      </c>
      <c r="U43" s="41" t="s">
        <v>282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593</v>
      </c>
      <c r="D44" s="46" t="s">
        <v>594</v>
      </c>
      <c r="E44" s="47" t="s">
        <v>195</v>
      </c>
      <c r="F44" s="48" t="s">
        <v>595</v>
      </c>
      <c r="G44" s="45" t="s">
        <v>85</v>
      </c>
      <c r="H44" s="82" t="s">
        <v>36</v>
      </c>
      <c r="I44" s="49" t="s">
        <v>36</v>
      </c>
      <c r="J44" s="49" t="s">
        <v>36</v>
      </c>
      <c r="K44" s="49" t="s">
        <v>36</v>
      </c>
      <c r="L44" s="54"/>
      <c r="M44" s="54"/>
      <c r="N44" s="54"/>
      <c r="O44" s="54"/>
      <c r="P44" s="80">
        <v>7</v>
      </c>
      <c r="Q44" s="51">
        <f t="shared" si="0"/>
        <v>7</v>
      </c>
      <c r="R44" s="52" t="str">
        <f t="shared" si="3"/>
        <v>B</v>
      </c>
      <c r="S44" s="53" t="str">
        <f t="shared" si="1"/>
        <v>Khá</v>
      </c>
      <c r="T44" s="41" t="str">
        <f t="shared" si="4"/>
        <v/>
      </c>
      <c r="U44" s="41" t="s">
        <v>282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596</v>
      </c>
      <c r="D45" s="46" t="s">
        <v>597</v>
      </c>
      <c r="E45" s="47" t="s">
        <v>195</v>
      </c>
      <c r="F45" s="48" t="s">
        <v>598</v>
      </c>
      <c r="G45" s="45" t="s">
        <v>58</v>
      </c>
      <c r="H45" s="82" t="s">
        <v>36</v>
      </c>
      <c r="I45" s="49" t="s">
        <v>36</v>
      </c>
      <c r="J45" s="49" t="s">
        <v>36</v>
      </c>
      <c r="K45" s="49" t="s">
        <v>36</v>
      </c>
      <c r="L45" s="54"/>
      <c r="M45" s="54"/>
      <c r="N45" s="54"/>
      <c r="O45" s="54"/>
      <c r="P45" s="80">
        <v>7</v>
      </c>
      <c r="Q45" s="51">
        <f t="shared" si="0"/>
        <v>7</v>
      </c>
      <c r="R45" s="52" t="str">
        <f t="shared" si="3"/>
        <v>B</v>
      </c>
      <c r="S45" s="53" t="str">
        <f t="shared" si="1"/>
        <v>Khá</v>
      </c>
      <c r="T45" s="41" t="str">
        <f t="shared" si="4"/>
        <v/>
      </c>
      <c r="U45" s="41" t="s">
        <v>282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599</v>
      </c>
      <c r="D46" s="46" t="s">
        <v>600</v>
      </c>
      <c r="E46" s="47" t="s">
        <v>195</v>
      </c>
      <c r="F46" s="48" t="s">
        <v>255</v>
      </c>
      <c r="G46" s="45" t="s">
        <v>85</v>
      </c>
      <c r="H46" s="82" t="s">
        <v>36</v>
      </c>
      <c r="I46" s="49" t="s">
        <v>36</v>
      </c>
      <c r="J46" s="49" t="s">
        <v>36</v>
      </c>
      <c r="K46" s="49" t="s">
        <v>36</v>
      </c>
      <c r="L46" s="54"/>
      <c r="M46" s="54"/>
      <c r="N46" s="54"/>
      <c r="O46" s="54"/>
      <c r="P46" s="80">
        <v>7</v>
      </c>
      <c r="Q46" s="51">
        <f t="shared" si="0"/>
        <v>7</v>
      </c>
      <c r="R46" s="52" t="str">
        <f t="shared" si="3"/>
        <v>B</v>
      </c>
      <c r="S46" s="53" t="str">
        <f t="shared" si="1"/>
        <v>Khá</v>
      </c>
      <c r="T46" s="41" t="str">
        <f t="shared" si="4"/>
        <v/>
      </c>
      <c r="U46" s="41" t="s">
        <v>282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601</v>
      </c>
      <c r="D47" s="46" t="s">
        <v>602</v>
      </c>
      <c r="E47" s="47" t="s">
        <v>204</v>
      </c>
      <c r="F47" s="48" t="s">
        <v>603</v>
      </c>
      <c r="G47" s="45" t="s">
        <v>58</v>
      </c>
      <c r="H47" s="82" t="s">
        <v>36</v>
      </c>
      <c r="I47" s="49" t="s">
        <v>36</v>
      </c>
      <c r="J47" s="49" t="s">
        <v>36</v>
      </c>
      <c r="K47" s="49" t="s">
        <v>36</v>
      </c>
      <c r="L47" s="54"/>
      <c r="M47" s="54"/>
      <c r="N47" s="54"/>
      <c r="O47" s="54"/>
      <c r="P47" s="80">
        <v>7</v>
      </c>
      <c r="Q47" s="51">
        <f t="shared" si="0"/>
        <v>7</v>
      </c>
      <c r="R47" s="52" t="str">
        <f t="shared" si="3"/>
        <v>B</v>
      </c>
      <c r="S47" s="53" t="str">
        <f t="shared" si="1"/>
        <v>Khá</v>
      </c>
      <c r="T47" s="41" t="str">
        <f t="shared" si="4"/>
        <v/>
      </c>
      <c r="U47" s="41" t="s">
        <v>282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604</v>
      </c>
      <c r="D48" s="46" t="s">
        <v>605</v>
      </c>
      <c r="E48" s="47" t="s">
        <v>225</v>
      </c>
      <c r="F48" s="48" t="s">
        <v>606</v>
      </c>
      <c r="G48" s="45" t="s">
        <v>58</v>
      </c>
      <c r="H48" s="82" t="s">
        <v>36</v>
      </c>
      <c r="I48" s="49" t="s">
        <v>36</v>
      </c>
      <c r="J48" s="49" t="s">
        <v>36</v>
      </c>
      <c r="K48" s="49" t="s">
        <v>36</v>
      </c>
      <c r="L48" s="54"/>
      <c r="M48" s="54"/>
      <c r="N48" s="54"/>
      <c r="O48" s="54"/>
      <c r="P48" s="80">
        <v>7</v>
      </c>
      <c r="Q48" s="51">
        <f t="shared" si="0"/>
        <v>7</v>
      </c>
      <c r="R48" s="52" t="str">
        <f t="shared" si="3"/>
        <v>B</v>
      </c>
      <c r="S48" s="53" t="str">
        <f t="shared" si="1"/>
        <v>Khá</v>
      </c>
      <c r="T48" s="41" t="str">
        <f t="shared" si="4"/>
        <v/>
      </c>
      <c r="U48" s="41" t="s">
        <v>282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607</v>
      </c>
      <c r="D49" s="46" t="s">
        <v>64</v>
      </c>
      <c r="E49" s="47" t="s">
        <v>225</v>
      </c>
      <c r="F49" s="48" t="s">
        <v>608</v>
      </c>
      <c r="G49" s="45" t="s">
        <v>67</v>
      </c>
      <c r="H49" s="82" t="s">
        <v>36</v>
      </c>
      <c r="I49" s="49" t="s">
        <v>36</v>
      </c>
      <c r="J49" s="49" t="s">
        <v>36</v>
      </c>
      <c r="K49" s="49" t="s">
        <v>36</v>
      </c>
      <c r="L49" s="54"/>
      <c r="M49" s="54"/>
      <c r="N49" s="54"/>
      <c r="O49" s="54"/>
      <c r="P49" s="80">
        <v>7</v>
      </c>
      <c r="Q49" s="51">
        <f t="shared" si="0"/>
        <v>7</v>
      </c>
      <c r="R49" s="52" t="str">
        <f t="shared" si="3"/>
        <v>B</v>
      </c>
      <c r="S49" s="53" t="str">
        <f t="shared" si="1"/>
        <v>Khá</v>
      </c>
      <c r="T49" s="41" t="str">
        <f t="shared" si="4"/>
        <v/>
      </c>
      <c r="U49" s="41" t="s">
        <v>282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609</v>
      </c>
      <c r="D50" s="46" t="s">
        <v>610</v>
      </c>
      <c r="E50" s="47" t="s">
        <v>611</v>
      </c>
      <c r="F50" s="48" t="s">
        <v>377</v>
      </c>
      <c r="G50" s="45" t="s">
        <v>76</v>
      </c>
      <c r="H50" s="82" t="s">
        <v>36</v>
      </c>
      <c r="I50" s="49" t="s">
        <v>36</v>
      </c>
      <c r="J50" s="49" t="s">
        <v>36</v>
      </c>
      <c r="K50" s="49" t="s">
        <v>36</v>
      </c>
      <c r="L50" s="54"/>
      <c r="M50" s="54"/>
      <c r="N50" s="54"/>
      <c r="O50" s="54"/>
      <c r="P50" s="80">
        <v>7</v>
      </c>
      <c r="Q50" s="51">
        <f t="shared" si="0"/>
        <v>7</v>
      </c>
      <c r="R50" s="52" t="str">
        <f t="shared" si="3"/>
        <v>B</v>
      </c>
      <c r="S50" s="53" t="str">
        <f t="shared" si="1"/>
        <v>Khá</v>
      </c>
      <c r="T50" s="41" t="str">
        <f t="shared" si="4"/>
        <v/>
      </c>
      <c r="U50" s="41" t="s">
        <v>282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612</v>
      </c>
      <c r="D51" s="46" t="s">
        <v>613</v>
      </c>
      <c r="E51" s="47" t="s">
        <v>611</v>
      </c>
      <c r="F51" s="48" t="s">
        <v>343</v>
      </c>
      <c r="G51" s="45" t="s">
        <v>85</v>
      </c>
      <c r="H51" s="82" t="s">
        <v>36</v>
      </c>
      <c r="I51" s="49" t="s">
        <v>36</v>
      </c>
      <c r="J51" s="49" t="s">
        <v>36</v>
      </c>
      <c r="K51" s="49" t="s">
        <v>36</v>
      </c>
      <c r="L51" s="54"/>
      <c r="M51" s="54"/>
      <c r="N51" s="54"/>
      <c r="O51" s="54"/>
      <c r="P51" s="80">
        <v>7</v>
      </c>
      <c r="Q51" s="51">
        <f t="shared" si="0"/>
        <v>7</v>
      </c>
      <c r="R51" s="52" t="str">
        <f t="shared" si="3"/>
        <v>B</v>
      </c>
      <c r="S51" s="53" t="str">
        <f t="shared" si="1"/>
        <v>Khá</v>
      </c>
      <c r="T51" s="41" t="str">
        <f t="shared" si="4"/>
        <v/>
      </c>
      <c r="U51" s="41" t="s">
        <v>282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614</v>
      </c>
      <c r="D52" s="46" t="s">
        <v>105</v>
      </c>
      <c r="E52" s="47" t="s">
        <v>615</v>
      </c>
      <c r="F52" s="48" t="s">
        <v>573</v>
      </c>
      <c r="G52" s="45" t="s">
        <v>53</v>
      </c>
      <c r="H52" s="82" t="s">
        <v>36</v>
      </c>
      <c r="I52" s="49" t="s">
        <v>36</v>
      </c>
      <c r="J52" s="49" t="s">
        <v>36</v>
      </c>
      <c r="K52" s="49" t="s">
        <v>36</v>
      </c>
      <c r="L52" s="54"/>
      <c r="M52" s="54"/>
      <c r="N52" s="54"/>
      <c r="O52" s="54"/>
      <c r="P52" s="80">
        <v>7</v>
      </c>
      <c r="Q52" s="51">
        <f t="shared" si="0"/>
        <v>7</v>
      </c>
      <c r="R52" s="52" t="str">
        <f t="shared" si="3"/>
        <v>B</v>
      </c>
      <c r="S52" s="53" t="str">
        <f t="shared" si="1"/>
        <v>Khá</v>
      </c>
      <c r="T52" s="41" t="str">
        <f t="shared" si="4"/>
        <v/>
      </c>
      <c r="U52" s="41" t="s">
        <v>282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616</v>
      </c>
      <c r="D53" s="46" t="s">
        <v>617</v>
      </c>
      <c r="E53" s="47" t="s">
        <v>235</v>
      </c>
      <c r="F53" s="48" t="s">
        <v>618</v>
      </c>
      <c r="G53" s="45" t="s">
        <v>67</v>
      </c>
      <c r="H53" s="82" t="s">
        <v>36</v>
      </c>
      <c r="I53" s="49" t="s">
        <v>36</v>
      </c>
      <c r="J53" s="49" t="s">
        <v>36</v>
      </c>
      <c r="K53" s="49" t="s">
        <v>36</v>
      </c>
      <c r="L53" s="54"/>
      <c r="M53" s="54"/>
      <c r="N53" s="54"/>
      <c r="O53" s="54"/>
      <c r="P53" s="80">
        <v>7</v>
      </c>
      <c r="Q53" s="51">
        <f t="shared" si="0"/>
        <v>7</v>
      </c>
      <c r="R53" s="52" t="str">
        <f t="shared" si="3"/>
        <v>B</v>
      </c>
      <c r="S53" s="53" t="str">
        <f t="shared" si="1"/>
        <v>Khá</v>
      </c>
      <c r="T53" s="41" t="str">
        <f t="shared" si="4"/>
        <v/>
      </c>
      <c r="U53" s="41" t="s">
        <v>282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619</v>
      </c>
      <c r="D54" s="46" t="s">
        <v>620</v>
      </c>
      <c r="E54" s="47" t="s">
        <v>239</v>
      </c>
      <c r="F54" s="48" t="s">
        <v>621</v>
      </c>
      <c r="G54" s="45" t="s">
        <v>67</v>
      </c>
      <c r="H54" s="82" t="s">
        <v>36</v>
      </c>
      <c r="I54" s="49" t="s">
        <v>36</v>
      </c>
      <c r="J54" s="49" t="s">
        <v>36</v>
      </c>
      <c r="K54" s="49" t="s">
        <v>36</v>
      </c>
      <c r="L54" s="54"/>
      <c r="M54" s="54"/>
      <c r="N54" s="54"/>
      <c r="O54" s="54"/>
      <c r="P54" s="80">
        <v>7</v>
      </c>
      <c r="Q54" s="51">
        <f t="shared" si="0"/>
        <v>7</v>
      </c>
      <c r="R54" s="52" t="str">
        <f t="shared" si="3"/>
        <v>B</v>
      </c>
      <c r="S54" s="53" t="str">
        <f t="shared" si="1"/>
        <v>Khá</v>
      </c>
      <c r="T54" s="41" t="str">
        <f t="shared" si="4"/>
        <v/>
      </c>
      <c r="U54" s="41" t="s">
        <v>282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622</v>
      </c>
      <c r="D55" s="46" t="s">
        <v>623</v>
      </c>
      <c r="E55" s="47" t="s">
        <v>459</v>
      </c>
      <c r="F55" s="48" t="s">
        <v>624</v>
      </c>
      <c r="G55" s="45" t="s">
        <v>53</v>
      </c>
      <c r="H55" s="82" t="s">
        <v>36</v>
      </c>
      <c r="I55" s="49" t="s">
        <v>36</v>
      </c>
      <c r="J55" s="49" t="s">
        <v>36</v>
      </c>
      <c r="K55" s="49" t="s">
        <v>36</v>
      </c>
      <c r="L55" s="54"/>
      <c r="M55" s="54"/>
      <c r="N55" s="54"/>
      <c r="O55" s="54"/>
      <c r="P55" s="80">
        <v>7</v>
      </c>
      <c r="Q55" s="51">
        <f t="shared" si="0"/>
        <v>7</v>
      </c>
      <c r="R55" s="52" t="str">
        <f t="shared" si="3"/>
        <v>B</v>
      </c>
      <c r="S55" s="53" t="str">
        <f t="shared" si="1"/>
        <v>Khá</v>
      </c>
      <c r="T55" s="41" t="str">
        <f t="shared" si="4"/>
        <v/>
      </c>
      <c r="U55" s="41" t="s">
        <v>282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625</v>
      </c>
      <c r="D56" s="46" t="s">
        <v>626</v>
      </c>
      <c r="E56" s="47" t="s">
        <v>250</v>
      </c>
      <c r="F56" s="48" t="s">
        <v>627</v>
      </c>
      <c r="G56" s="45" t="s">
        <v>67</v>
      </c>
      <c r="H56" s="82" t="s">
        <v>36</v>
      </c>
      <c r="I56" s="49" t="s">
        <v>36</v>
      </c>
      <c r="J56" s="49" t="s">
        <v>36</v>
      </c>
      <c r="K56" s="49" t="s">
        <v>36</v>
      </c>
      <c r="L56" s="54"/>
      <c r="M56" s="54"/>
      <c r="N56" s="54"/>
      <c r="O56" s="54"/>
      <c r="P56" s="80">
        <v>7</v>
      </c>
      <c r="Q56" s="51">
        <f t="shared" si="0"/>
        <v>7</v>
      </c>
      <c r="R56" s="52" t="str">
        <f t="shared" si="3"/>
        <v>B</v>
      </c>
      <c r="S56" s="53" t="str">
        <f t="shared" si="1"/>
        <v>Khá</v>
      </c>
      <c r="T56" s="41" t="str">
        <f t="shared" si="4"/>
        <v/>
      </c>
      <c r="U56" s="41" t="s">
        <v>282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628</v>
      </c>
      <c r="D57" s="46" t="s">
        <v>467</v>
      </c>
      <c r="E57" s="47" t="s">
        <v>629</v>
      </c>
      <c r="F57" s="48" t="s">
        <v>630</v>
      </c>
      <c r="G57" s="45" t="s">
        <v>76</v>
      </c>
      <c r="H57" s="82" t="s">
        <v>36</v>
      </c>
      <c r="I57" s="49" t="s">
        <v>36</v>
      </c>
      <c r="J57" s="49" t="s">
        <v>36</v>
      </c>
      <c r="K57" s="49" t="s">
        <v>36</v>
      </c>
      <c r="L57" s="54"/>
      <c r="M57" s="54"/>
      <c r="N57" s="54"/>
      <c r="O57" s="54"/>
      <c r="P57" s="80">
        <v>7</v>
      </c>
      <c r="Q57" s="51">
        <f t="shared" si="0"/>
        <v>7</v>
      </c>
      <c r="R57" s="52" t="str">
        <f t="shared" si="3"/>
        <v>B</v>
      </c>
      <c r="S57" s="53" t="str">
        <f t="shared" si="1"/>
        <v>Khá</v>
      </c>
      <c r="T57" s="41" t="str">
        <f t="shared" si="4"/>
        <v/>
      </c>
      <c r="U57" s="41" t="s">
        <v>282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631</v>
      </c>
      <c r="D58" s="46" t="s">
        <v>632</v>
      </c>
      <c r="E58" s="47" t="s">
        <v>633</v>
      </c>
      <c r="F58" s="48" t="s">
        <v>634</v>
      </c>
      <c r="G58" s="45" t="s">
        <v>71</v>
      </c>
      <c r="H58" s="82" t="s">
        <v>36</v>
      </c>
      <c r="I58" s="49" t="s">
        <v>36</v>
      </c>
      <c r="J58" s="49" t="s">
        <v>36</v>
      </c>
      <c r="K58" s="49" t="s">
        <v>36</v>
      </c>
      <c r="L58" s="54"/>
      <c r="M58" s="54"/>
      <c r="N58" s="54"/>
      <c r="O58" s="54"/>
      <c r="P58" s="80">
        <v>7</v>
      </c>
      <c r="Q58" s="51">
        <f t="shared" si="0"/>
        <v>7</v>
      </c>
      <c r="R58" s="52" t="str">
        <f t="shared" si="3"/>
        <v>B</v>
      </c>
      <c r="S58" s="53" t="str">
        <f t="shared" si="1"/>
        <v>Khá</v>
      </c>
      <c r="T58" s="41" t="str">
        <f t="shared" si="4"/>
        <v/>
      </c>
      <c r="U58" s="41" t="s">
        <v>282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635</v>
      </c>
      <c r="D59" s="46" t="s">
        <v>636</v>
      </c>
      <c r="E59" s="47" t="s">
        <v>465</v>
      </c>
      <c r="F59" s="48" t="s">
        <v>96</v>
      </c>
      <c r="G59" s="45" t="s">
        <v>58</v>
      </c>
      <c r="H59" s="82" t="s">
        <v>36</v>
      </c>
      <c r="I59" s="49" t="s">
        <v>36</v>
      </c>
      <c r="J59" s="49" t="s">
        <v>36</v>
      </c>
      <c r="K59" s="49" t="s">
        <v>36</v>
      </c>
      <c r="L59" s="54"/>
      <c r="M59" s="54"/>
      <c r="N59" s="54"/>
      <c r="O59" s="54"/>
      <c r="P59" s="80">
        <v>7</v>
      </c>
      <c r="Q59" s="51">
        <f t="shared" si="0"/>
        <v>7</v>
      </c>
      <c r="R59" s="52" t="str">
        <f t="shared" si="3"/>
        <v>B</v>
      </c>
      <c r="S59" s="53" t="str">
        <f t="shared" si="1"/>
        <v>Khá</v>
      </c>
      <c r="T59" s="41" t="str">
        <f t="shared" si="4"/>
        <v/>
      </c>
      <c r="U59" s="41" t="s">
        <v>282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637</v>
      </c>
      <c r="D60" s="46" t="s">
        <v>638</v>
      </c>
      <c r="E60" s="47" t="s">
        <v>254</v>
      </c>
      <c r="F60" s="48" t="s">
        <v>639</v>
      </c>
      <c r="G60" s="45" t="s">
        <v>53</v>
      </c>
      <c r="H60" s="82" t="s">
        <v>36</v>
      </c>
      <c r="I60" s="49" t="s">
        <v>36</v>
      </c>
      <c r="J60" s="49" t="s">
        <v>36</v>
      </c>
      <c r="K60" s="49" t="s">
        <v>36</v>
      </c>
      <c r="L60" s="54"/>
      <c r="M60" s="54"/>
      <c r="N60" s="54"/>
      <c r="O60" s="54"/>
      <c r="P60" s="80">
        <v>7</v>
      </c>
      <c r="Q60" s="51">
        <f t="shared" si="0"/>
        <v>7</v>
      </c>
      <c r="R60" s="52" t="str">
        <f t="shared" si="3"/>
        <v>B</v>
      </c>
      <c r="S60" s="53" t="str">
        <f t="shared" si="1"/>
        <v>Khá</v>
      </c>
      <c r="T60" s="41" t="str">
        <f t="shared" si="4"/>
        <v/>
      </c>
      <c r="U60" s="41" t="s">
        <v>282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640</v>
      </c>
      <c r="D61" s="46" t="s">
        <v>641</v>
      </c>
      <c r="E61" s="47" t="s">
        <v>642</v>
      </c>
      <c r="F61" s="48" t="s">
        <v>643</v>
      </c>
      <c r="G61" s="45" t="s">
        <v>53</v>
      </c>
      <c r="H61" s="82" t="s">
        <v>36</v>
      </c>
      <c r="I61" s="49" t="s">
        <v>36</v>
      </c>
      <c r="J61" s="49" t="s">
        <v>36</v>
      </c>
      <c r="K61" s="49" t="s">
        <v>36</v>
      </c>
      <c r="L61" s="54"/>
      <c r="M61" s="54"/>
      <c r="N61" s="54"/>
      <c r="O61" s="54"/>
      <c r="P61" s="80">
        <v>7</v>
      </c>
      <c r="Q61" s="51">
        <f t="shared" si="0"/>
        <v>7</v>
      </c>
      <c r="R61" s="52" t="str">
        <f t="shared" si="3"/>
        <v>B</v>
      </c>
      <c r="S61" s="53" t="str">
        <f t="shared" si="1"/>
        <v>Khá</v>
      </c>
      <c r="T61" s="41" t="str">
        <f t="shared" si="4"/>
        <v/>
      </c>
      <c r="U61" s="41" t="s">
        <v>282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644</v>
      </c>
      <c r="D62" s="46" t="s">
        <v>169</v>
      </c>
      <c r="E62" s="47" t="s">
        <v>258</v>
      </c>
      <c r="F62" s="48" t="s">
        <v>645</v>
      </c>
      <c r="G62" s="45" t="s">
        <v>71</v>
      </c>
      <c r="H62" s="82" t="s">
        <v>36</v>
      </c>
      <c r="I62" s="49" t="s">
        <v>36</v>
      </c>
      <c r="J62" s="49" t="s">
        <v>36</v>
      </c>
      <c r="K62" s="49" t="s">
        <v>36</v>
      </c>
      <c r="L62" s="54"/>
      <c r="M62" s="54"/>
      <c r="N62" s="54"/>
      <c r="O62" s="54"/>
      <c r="P62" s="80">
        <v>7</v>
      </c>
      <c r="Q62" s="51">
        <f t="shared" si="0"/>
        <v>7</v>
      </c>
      <c r="R62" s="52" t="str">
        <f t="shared" si="3"/>
        <v>B</v>
      </c>
      <c r="S62" s="53" t="str">
        <f t="shared" si="1"/>
        <v>Khá</v>
      </c>
      <c r="T62" s="41" t="str">
        <f t="shared" si="4"/>
        <v/>
      </c>
      <c r="U62" s="41" t="s">
        <v>282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646</v>
      </c>
      <c r="D63" s="46" t="s">
        <v>647</v>
      </c>
      <c r="E63" s="47" t="s">
        <v>648</v>
      </c>
      <c r="F63" s="48" t="s">
        <v>432</v>
      </c>
      <c r="G63" s="45" t="s">
        <v>71</v>
      </c>
      <c r="H63" s="82" t="s">
        <v>36</v>
      </c>
      <c r="I63" s="49" t="s">
        <v>36</v>
      </c>
      <c r="J63" s="49" t="s">
        <v>36</v>
      </c>
      <c r="K63" s="49" t="s">
        <v>36</v>
      </c>
      <c r="L63" s="54"/>
      <c r="M63" s="54"/>
      <c r="N63" s="54"/>
      <c r="O63" s="54"/>
      <c r="P63" s="80">
        <v>7</v>
      </c>
      <c r="Q63" s="51">
        <f t="shared" si="0"/>
        <v>7</v>
      </c>
      <c r="R63" s="52" t="str">
        <f t="shared" si="3"/>
        <v>B</v>
      </c>
      <c r="S63" s="53" t="str">
        <f t="shared" si="1"/>
        <v>Khá</v>
      </c>
      <c r="T63" s="41" t="str">
        <f t="shared" si="4"/>
        <v/>
      </c>
      <c r="U63" s="41" t="s">
        <v>282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649</v>
      </c>
      <c r="D64" s="46" t="s">
        <v>650</v>
      </c>
      <c r="E64" s="47" t="s">
        <v>476</v>
      </c>
      <c r="F64" s="48" t="s">
        <v>651</v>
      </c>
      <c r="G64" s="45" t="s">
        <v>71</v>
      </c>
      <c r="H64" s="82" t="s">
        <v>36</v>
      </c>
      <c r="I64" s="49" t="s">
        <v>36</v>
      </c>
      <c r="J64" s="49" t="s">
        <v>36</v>
      </c>
      <c r="K64" s="49" t="s">
        <v>36</v>
      </c>
      <c r="L64" s="54"/>
      <c r="M64" s="54"/>
      <c r="N64" s="54"/>
      <c r="O64" s="54"/>
      <c r="P64" s="80">
        <v>7</v>
      </c>
      <c r="Q64" s="51">
        <f t="shared" si="0"/>
        <v>7</v>
      </c>
      <c r="R64" s="52" t="str">
        <f t="shared" si="3"/>
        <v>B</v>
      </c>
      <c r="S64" s="53" t="str">
        <f t="shared" si="1"/>
        <v>Khá</v>
      </c>
      <c r="T64" s="41" t="str">
        <f t="shared" si="4"/>
        <v/>
      </c>
      <c r="U64" s="41" t="s">
        <v>282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 x14ac:dyDescent="0.25">
      <c r="B65" s="44">
        <v>57</v>
      </c>
      <c r="C65" s="45" t="s">
        <v>652</v>
      </c>
      <c r="D65" s="46" t="s">
        <v>337</v>
      </c>
      <c r="E65" s="47" t="s">
        <v>266</v>
      </c>
      <c r="F65" s="48" t="s">
        <v>653</v>
      </c>
      <c r="G65" s="45" t="s">
        <v>76</v>
      </c>
      <c r="H65" s="82" t="s">
        <v>36</v>
      </c>
      <c r="I65" s="49" t="s">
        <v>36</v>
      </c>
      <c r="J65" s="49" t="s">
        <v>36</v>
      </c>
      <c r="K65" s="49" t="s">
        <v>36</v>
      </c>
      <c r="L65" s="54"/>
      <c r="M65" s="54"/>
      <c r="N65" s="54"/>
      <c r="O65" s="54"/>
      <c r="P65" s="80">
        <v>7</v>
      </c>
      <c r="Q65" s="51">
        <f t="shared" si="0"/>
        <v>7</v>
      </c>
      <c r="R65" s="52" t="str">
        <f t="shared" si="3"/>
        <v>B</v>
      </c>
      <c r="S65" s="53" t="str">
        <f t="shared" si="1"/>
        <v>Khá</v>
      </c>
      <c r="T65" s="41" t="str">
        <f t="shared" si="4"/>
        <v/>
      </c>
      <c r="U65" s="41" t="s">
        <v>282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 x14ac:dyDescent="0.25">
      <c r="B66" s="44">
        <v>58</v>
      </c>
      <c r="C66" s="45" t="s">
        <v>654</v>
      </c>
      <c r="D66" s="46" t="s">
        <v>623</v>
      </c>
      <c r="E66" s="47" t="s">
        <v>480</v>
      </c>
      <c r="F66" s="48" t="s">
        <v>655</v>
      </c>
      <c r="G66" s="45" t="s">
        <v>67</v>
      </c>
      <c r="H66" s="82" t="s">
        <v>36</v>
      </c>
      <c r="I66" s="49" t="s">
        <v>36</v>
      </c>
      <c r="J66" s="49" t="s">
        <v>36</v>
      </c>
      <c r="K66" s="49" t="s">
        <v>36</v>
      </c>
      <c r="L66" s="54"/>
      <c r="M66" s="54"/>
      <c r="N66" s="54"/>
      <c r="O66" s="54"/>
      <c r="P66" s="80">
        <v>0</v>
      </c>
      <c r="Q66" s="51">
        <f t="shared" si="0"/>
        <v>0</v>
      </c>
      <c r="R66" s="52" t="str">
        <f t="shared" si="3"/>
        <v>F</v>
      </c>
      <c r="S66" s="53" t="str">
        <f t="shared" si="1"/>
        <v>Kém</v>
      </c>
      <c r="T66" s="41" t="s">
        <v>1050</v>
      </c>
      <c r="U66" s="41" t="s">
        <v>282</v>
      </c>
      <c r="V66" s="71"/>
      <c r="W66" s="4"/>
      <c r="X66" s="43" t="str">
        <f t="shared" si="2"/>
        <v>Học lại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 x14ac:dyDescent="0.25">
      <c r="B67" s="44">
        <v>59</v>
      </c>
      <c r="C67" s="45" t="s">
        <v>656</v>
      </c>
      <c r="D67" s="46" t="s">
        <v>138</v>
      </c>
      <c r="E67" s="47" t="s">
        <v>484</v>
      </c>
      <c r="F67" s="48" t="s">
        <v>402</v>
      </c>
      <c r="G67" s="45" t="s">
        <v>76</v>
      </c>
      <c r="H67" s="82" t="s">
        <v>36</v>
      </c>
      <c r="I67" s="49" t="s">
        <v>36</v>
      </c>
      <c r="J67" s="49" t="s">
        <v>36</v>
      </c>
      <c r="K67" s="49" t="s">
        <v>36</v>
      </c>
      <c r="L67" s="54"/>
      <c r="M67" s="54"/>
      <c r="N67" s="54"/>
      <c r="O67" s="54"/>
      <c r="P67" s="80">
        <v>7</v>
      </c>
      <c r="Q67" s="51">
        <f t="shared" si="0"/>
        <v>7</v>
      </c>
      <c r="R67" s="52" t="str">
        <f t="shared" si="3"/>
        <v>B</v>
      </c>
      <c r="S67" s="53" t="str">
        <f t="shared" si="1"/>
        <v>Khá</v>
      </c>
      <c r="T67" s="41" t="str">
        <f t="shared" si="4"/>
        <v/>
      </c>
      <c r="U67" s="41" t="s">
        <v>282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 x14ac:dyDescent="0.25">
      <c r="B68" s="44">
        <v>60</v>
      </c>
      <c r="C68" s="45" t="s">
        <v>657</v>
      </c>
      <c r="D68" s="46" t="s">
        <v>105</v>
      </c>
      <c r="E68" s="47" t="s">
        <v>658</v>
      </c>
      <c r="F68" s="48" t="s">
        <v>659</v>
      </c>
      <c r="G68" s="45" t="s">
        <v>71</v>
      </c>
      <c r="H68" s="82" t="s">
        <v>36</v>
      </c>
      <c r="I68" s="49" t="s">
        <v>36</v>
      </c>
      <c r="J68" s="49" t="s">
        <v>36</v>
      </c>
      <c r="K68" s="49" t="s">
        <v>36</v>
      </c>
      <c r="L68" s="54"/>
      <c r="M68" s="54"/>
      <c r="N68" s="54"/>
      <c r="O68" s="54"/>
      <c r="P68" s="80">
        <v>7</v>
      </c>
      <c r="Q68" s="51">
        <f t="shared" si="0"/>
        <v>7</v>
      </c>
      <c r="R68" s="52" t="str">
        <f t="shared" si="3"/>
        <v>B</v>
      </c>
      <c r="S68" s="53" t="str">
        <f t="shared" si="1"/>
        <v>Khá</v>
      </c>
      <c r="T68" s="41" t="str">
        <f t="shared" si="4"/>
        <v/>
      </c>
      <c r="U68" s="41" t="s">
        <v>282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 x14ac:dyDescent="0.25">
      <c r="B69" s="44">
        <v>61</v>
      </c>
      <c r="C69" s="45" t="s">
        <v>660</v>
      </c>
      <c r="D69" s="46" t="s">
        <v>297</v>
      </c>
      <c r="E69" s="47" t="s">
        <v>491</v>
      </c>
      <c r="F69" s="48" t="s">
        <v>661</v>
      </c>
      <c r="G69" s="45" t="s">
        <v>67</v>
      </c>
      <c r="H69" s="82" t="s">
        <v>36</v>
      </c>
      <c r="I69" s="49" t="s">
        <v>36</v>
      </c>
      <c r="J69" s="49" t="s">
        <v>36</v>
      </c>
      <c r="K69" s="49" t="s">
        <v>36</v>
      </c>
      <c r="L69" s="54"/>
      <c r="M69" s="54"/>
      <c r="N69" s="54"/>
      <c r="O69" s="54"/>
      <c r="P69" s="80">
        <v>7</v>
      </c>
      <c r="Q69" s="51">
        <f t="shared" si="0"/>
        <v>7</v>
      </c>
      <c r="R69" s="52" t="str">
        <f t="shared" si="3"/>
        <v>B</v>
      </c>
      <c r="S69" s="53" t="str">
        <f t="shared" si="1"/>
        <v>Khá</v>
      </c>
      <c r="T69" s="41" t="str">
        <f t="shared" si="4"/>
        <v/>
      </c>
      <c r="U69" s="41" t="s">
        <v>282</v>
      </c>
      <c r="V69" s="71"/>
      <c r="W69" s="4"/>
      <c r="X69" s="43" t="str">
        <f t="shared" si="2"/>
        <v>Đạt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 x14ac:dyDescent="0.25">
      <c r="B70" s="44">
        <v>62</v>
      </c>
      <c r="C70" s="45" t="s">
        <v>662</v>
      </c>
      <c r="D70" s="46" t="s">
        <v>194</v>
      </c>
      <c r="E70" s="47" t="s">
        <v>663</v>
      </c>
      <c r="F70" s="48" t="s">
        <v>664</v>
      </c>
      <c r="G70" s="45" t="s">
        <v>71</v>
      </c>
      <c r="H70" s="82" t="s">
        <v>36</v>
      </c>
      <c r="I70" s="49" t="s">
        <v>36</v>
      </c>
      <c r="J70" s="49" t="s">
        <v>36</v>
      </c>
      <c r="K70" s="49" t="s">
        <v>36</v>
      </c>
      <c r="L70" s="54"/>
      <c r="M70" s="54"/>
      <c r="N70" s="54"/>
      <c r="O70" s="54"/>
      <c r="P70" s="80">
        <v>7</v>
      </c>
      <c r="Q70" s="51">
        <f t="shared" si="0"/>
        <v>7</v>
      </c>
      <c r="R70" s="52" t="str">
        <f t="shared" si="3"/>
        <v>B</v>
      </c>
      <c r="S70" s="53" t="str">
        <f t="shared" si="1"/>
        <v>Khá</v>
      </c>
      <c r="T70" s="41" t="str">
        <f t="shared" si="4"/>
        <v/>
      </c>
      <c r="U70" s="41" t="s">
        <v>282</v>
      </c>
      <c r="V70" s="71"/>
      <c r="W70" s="4"/>
      <c r="X70" s="43" t="str">
        <f t="shared" si="2"/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18.75" customHeight="1" x14ac:dyDescent="0.25">
      <c r="B71" s="44">
        <v>63</v>
      </c>
      <c r="C71" s="45" t="s">
        <v>665</v>
      </c>
      <c r="D71" s="46" t="s">
        <v>666</v>
      </c>
      <c r="E71" s="47" t="s">
        <v>667</v>
      </c>
      <c r="F71" s="48" t="s">
        <v>668</v>
      </c>
      <c r="G71" s="45" t="s">
        <v>58</v>
      </c>
      <c r="H71" s="82" t="s">
        <v>36</v>
      </c>
      <c r="I71" s="49" t="s">
        <v>36</v>
      </c>
      <c r="J71" s="49" t="s">
        <v>36</v>
      </c>
      <c r="K71" s="49" t="s">
        <v>36</v>
      </c>
      <c r="L71" s="54"/>
      <c r="M71" s="54"/>
      <c r="N71" s="54"/>
      <c r="O71" s="54"/>
      <c r="P71" s="80">
        <v>10</v>
      </c>
      <c r="Q71" s="51">
        <f t="shared" si="0"/>
        <v>10</v>
      </c>
      <c r="R71" s="52" t="str">
        <f t="shared" si="3"/>
        <v>A+</v>
      </c>
      <c r="S71" s="53" t="str">
        <f t="shared" si="1"/>
        <v>Giỏi</v>
      </c>
      <c r="T71" s="41" t="str">
        <f t="shared" si="4"/>
        <v/>
      </c>
      <c r="U71" s="41" t="s">
        <v>282</v>
      </c>
      <c r="V71" s="71"/>
      <c r="W71" s="4"/>
      <c r="X71" s="43" t="str">
        <f t="shared" si="2"/>
        <v>Đạt</v>
      </c>
      <c r="Y71" s="4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61"/>
    </row>
    <row r="72" spans="1:40" ht="7.5" customHeight="1" x14ac:dyDescent="0.25">
      <c r="A72" s="61"/>
      <c r="B72" s="62"/>
      <c r="C72" s="63"/>
      <c r="D72" s="63"/>
      <c r="E72" s="64"/>
      <c r="F72" s="64"/>
      <c r="G72" s="64"/>
      <c r="H72" s="65"/>
      <c r="I72" s="66"/>
      <c r="J72" s="66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4"/>
    </row>
    <row r="73" spans="1:40" ht="16.5" x14ac:dyDescent="0.25">
      <c r="A73" s="61"/>
      <c r="B73" s="118" t="s">
        <v>37</v>
      </c>
      <c r="C73" s="118"/>
      <c r="D73" s="63"/>
      <c r="E73" s="64"/>
      <c r="F73" s="64"/>
      <c r="G73" s="64"/>
      <c r="H73" s="65"/>
      <c r="I73" s="66"/>
      <c r="J73" s="66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4"/>
    </row>
    <row r="74" spans="1:40" ht="16.5" customHeight="1" x14ac:dyDescent="0.25">
      <c r="A74" s="61"/>
      <c r="B74" s="68" t="s">
        <v>38</v>
      </c>
      <c r="C74" s="68"/>
      <c r="D74" s="69">
        <f>+$AA$7</f>
        <v>63</v>
      </c>
      <c r="E74" s="70" t="s">
        <v>39</v>
      </c>
      <c r="F74" s="70"/>
      <c r="G74" s="111" t="s">
        <v>40</v>
      </c>
      <c r="H74" s="111"/>
      <c r="I74" s="111"/>
      <c r="J74" s="111"/>
      <c r="K74" s="111"/>
      <c r="L74" s="111"/>
      <c r="M74" s="111"/>
      <c r="N74" s="111"/>
      <c r="O74" s="111"/>
      <c r="P74" s="71">
        <f>$AA$7 -COUNTIF($T$8:$T$218,"Vắng") -COUNTIF($T$8:$T$218,"Vắng có phép") - COUNTIF($T$8:$T$218,"Đình chỉ thi") - COUNTIF($T$8:$T$218,"Không đủ ĐKDT")</f>
        <v>60</v>
      </c>
      <c r="Q74" s="71"/>
      <c r="R74" s="72"/>
      <c r="S74" s="73"/>
      <c r="T74" s="73" t="s">
        <v>39</v>
      </c>
      <c r="U74" s="73"/>
      <c r="V74" s="73"/>
      <c r="W74" s="4"/>
    </row>
    <row r="75" spans="1:40" ht="16.5" customHeight="1" x14ac:dyDescent="0.25">
      <c r="A75" s="61"/>
      <c r="B75" s="68" t="s">
        <v>41</v>
      </c>
      <c r="C75" s="68"/>
      <c r="D75" s="69">
        <f>+$AL$7</f>
        <v>60</v>
      </c>
      <c r="E75" s="70" t="s">
        <v>39</v>
      </c>
      <c r="F75" s="70"/>
      <c r="G75" s="111" t="s">
        <v>42</v>
      </c>
      <c r="H75" s="111"/>
      <c r="I75" s="111"/>
      <c r="J75" s="111"/>
      <c r="K75" s="111"/>
      <c r="L75" s="111"/>
      <c r="M75" s="111"/>
      <c r="N75" s="111"/>
      <c r="O75" s="111"/>
      <c r="P75" s="74">
        <f>COUNTIF($T$8:$T$94,"Vắng")</f>
        <v>3</v>
      </c>
      <c r="Q75" s="74"/>
      <c r="R75" s="75"/>
      <c r="S75" s="73"/>
      <c r="T75" s="73" t="s">
        <v>39</v>
      </c>
      <c r="U75" s="73"/>
      <c r="V75" s="73"/>
      <c r="W75" s="4"/>
    </row>
    <row r="76" spans="1:40" ht="16.5" customHeight="1" x14ac:dyDescent="0.25">
      <c r="A76" s="61"/>
      <c r="B76" s="68" t="s">
        <v>43</v>
      </c>
      <c r="C76" s="68"/>
      <c r="D76" s="76">
        <f>COUNTIF(X9:X71,"Học lại")</f>
        <v>3</v>
      </c>
      <c r="E76" s="70" t="s">
        <v>39</v>
      </c>
      <c r="F76" s="70"/>
      <c r="G76" s="111" t="s">
        <v>44</v>
      </c>
      <c r="H76" s="111"/>
      <c r="I76" s="111"/>
      <c r="J76" s="111"/>
      <c r="K76" s="111"/>
      <c r="L76" s="111"/>
      <c r="M76" s="111"/>
      <c r="N76" s="111"/>
      <c r="O76" s="111"/>
      <c r="P76" s="71">
        <f>COUNTIF($T$8:$T$94,"Vắng có phép")</f>
        <v>0</v>
      </c>
      <c r="Q76" s="71"/>
      <c r="R76" s="72"/>
      <c r="S76" s="73"/>
      <c r="T76" s="73" t="s">
        <v>39</v>
      </c>
      <c r="U76" s="73"/>
      <c r="V76" s="73"/>
      <c r="W76" s="4"/>
    </row>
    <row r="77" spans="1:40" ht="3" customHeight="1" x14ac:dyDescent="0.25">
      <c r="A77" s="61"/>
      <c r="B77" s="62"/>
      <c r="C77" s="63"/>
      <c r="D77" s="63"/>
      <c r="E77" s="64"/>
      <c r="F77" s="64"/>
      <c r="G77" s="64"/>
      <c r="H77" s="65"/>
      <c r="I77" s="66"/>
      <c r="J77" s="66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4"/>
    </row>
    <row r="78" spans="1:40" x14ac:dyDescent="0.25">
      <c r="B78" s="77" t="s">
        <v>45</v>
      </c>
      <c r="C78" s="77"/>
      <c r="D78" s="78">
        <f>COUNTIF(X9:X71,"Thi lại")</f>
        <v>0</v>
      </c>
      <c r="E78" s="79" t="s">
        <v>39</v>
      </c>
      <c r="F78" s="4"/>
      <c r="G78" s="4"/>
      <c r="H78" s="4"/>
      <c r="I78" s="4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97"/>
      <c r="V78" s="97"/>
      <c r="W78" s="4"/>
    </row>
    <row r="79" spans="1:40" x14ac:dyDescent="0.25">
      <c r="B79" s="77"/>
      <c r="C79" s="77"/>
      <c r="D79" s="78"/>
      <c r="E79" s="79"/>
      <c r="F79" s="4"/>
      <c r="G79" s="4"/>
      <c r="H79" s="4"/>
      <c r="I79" s="4"/>
      <c r="J79" s="110" t="s">
        <v>1051</v>
      </c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97"/>
      <c r="V79" s="97"/>
      <c r="W79" s="4"/>
    </row>
  </sheetData>
  <sheetProtection formatCells="0" formatColumns="0" formatRows="0" insertColumns="0" insertRows="0" insertHyperlinks="0" deleteColumns="0" deleteRows="0" sort="0" autoFilter="0" pivotTables="0"/>
  <autoFilter ref="A7:AN71">
    <filterColumn colId="3" showButton="0"/>
  </autoFilter>
  <mergeCells count="43"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H1:U1"/>
    <mergeCell ref="H2:U2"/>
    <mergeCell ref="T6:T8"/>
    <mergeCell ref="G76:O76"/>
    <mergeCell ref="J78:T78"/>
    <mergeCell ref="J79:T79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G75:O75"/>
    <mergeCell ref="M6:N6"/>
    <mergeCell ref="O6:O7"/>
    <mergeCell ref="P6:P7"/>
    <mergeCell ref="Q6:Q8"/>
    <mergeCell ref="U6:U8"/>
    <mergeCell ref="B8:G8"/>
    <mergeCell ref="B73:C73"/>
    <mergeCell ref="G74:O74"/>
    <mergeCell ref="R6:R7"/>
    <mergeCell ref="S6:S7"/>
  </mergeCells>
  <conditionalFormatting sqref="H9:P71">
    <cfRule type="cellIs" dxfId="17" priority="9" operator="greaterThan">
      <formula>10</formula>
    </cfRule>
  </conditionalFormatting>
  <conditionalFormatting sqref="P9:P71">
    <cfRule type="cellIs" dxfId="16" priority="5" operator="greaterThan">
      <formula>10</formula>
    </cfRule>
    <cfRule type="cellIs" dxfId="15" priority="6" operator="greaterThan">
      <formula>10</formula>
    </cfRule>
    <cfRule type="cellIs" dxfId="14" priority="7" operator="greaterThan">
      <formula>10</formula>
    </cfRule>
  </conditionalFormatting>
  <conditionalFormatting sqref="H9:K71">
    <cfRule type="cellIs" dxfId="13" priority="4" operator="greaterThan">
      <formula>10</formula>
    </cfRule>
  </conditionalFormatting>
  <conditionalFormatting sqref="C1:C1048576">
    <cfRule type="duplicateValues" dxfId="12" priority="12"/>
  </conditionalFormatting>
  <dataValidations count="1">
    <dataValidation allowBlank="1" showInputMessage="1" showErrorMessage="1" errorTitle="Không xóa dữ liệu" error="Không xóa dữ liệu" prompt="Không xóa dữ liệu" sqref="D76 Y3:AM7 Z2:AM2 Z9 X9:Y71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7"/>
  <sheetViews>
    <sheetView tabSelected="1" topLeftCell="B1" workbookViewId="0">
      <pane ySplit="2" topLeftCell="A31" activePane="bottomLeft" state="frozen"/>
      <selection activeCell="U5" activeCellId="4" sqref="F1:F1048576 K1:O1048576 R1:R1048576 S1:S1048576 U1:U1048576"/>
      <selection pane="bottomLeft" activeCell="T32" sqref="T32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6.5" style="1" customWidth="1"/>
    <col min="5" max="5" width="11" style="1" customWidth="1"/>
    <col min="6" max="6" width="9.375" style="1" hidden="1" customWidth="1"/>
    <col min="7" max="7" width="11.12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.25" style="1" customWidth="1"/>
    <col min="21" max="21" width="9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24" t="s">
        <v>0</v>
      </c>
      <c r="C1" s="124"/>
      <c r="D1" s="124"/>
      <c r="E1" s="124"/>
      <c r="F1" s="124"/>
      <c r="G1" s="124"/>
      <c r="H1" s="125" t="s">
        <v>1049</v>
      </c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94"/>
      <c r="W1" s="4"/>
    </row>
    <row r="2" spans="2:40" ht="25.5" customHeight="1" x14ac:dyDescent="0.25">
      <c r="B2" s="126" t="s">
        <v>1</v>
      </c>
      <c r="C2" s="126"/>
      <c r="D2" s="126"/>
      <c r="E2" s="126"/>
      <c r="F2" s="126"/>
      <c r="G2" s="126"/>
      <c r="H2" s="127" t="s">
        <v>46</v>
      </c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28" t="s">
        <v>2</v>
      </c>
      <c r="C3" s="128"/>
      <c r="D3" s="129" t="s">
        <v>48</v>
      </c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30" t="s">
        <v>504</v>
      </c>
      <c r="Q3" s="130"/>
      <c r="R3" s="130"/>
      <c r="S3" s="130"/>
      <c r="T3" s="130"/>
      <c r="U3" s="130"/>
      <c r="V3" s="92"/>
      <c r="Y3" s="119" t="s">
        <v>3</v>
      </c>
      <c r="Z3" s="119" t="s">
        <v>4</v>
      </c>
      <c r="AA3" s="119" t="s">
        <v>5</v>
      </c>
      <c r="AB3" s="119" t="s">
        <v>6</v>
      </c>
      <c r="AC3" s="119"/>
      <c r="AD3" s="119"/>
      <c r="AE3" s="119"/>
      <c r="AF3" s="119" t="s">
        <v>7</v>
      </c>
      <c r="AG3" s="119"/>
      <c r="AH3" s="119" t="s">
        <v>8</v>
      </c>
      <c r="AI3" s="119"/>
      <c r="AJ3" s="119" t="s">
        <v>9</v>
      </c>
      <c r="AK3" s="119"/>
      <c r="AL3" s="119" t="s">
        <v>10</v>
      </c>
      <c r="AM3" s="119"/>
      <c r="AN3" s="9"/>
    </row>
    <row r="4" spans="2:40" ht="17.25" customHeight="1" x14ac:dyDescent="0.25">
      <c r="B4" s="120" t="s">
        <v>11</v>
      </c>
      <c r="C4" s="120"/>
      <c r="D4" s="10">
        <v>1</v>
      </c>
      <c r="G4" s="121" t="s">
        <v>280</v>
      </c>
      <c r="H4" s="121"/>
      <c r="I4" s="121"/>
      <c r="J4" s="121"/>
      <c r="K4" s="121"/>
      <c r="L4" s="121"/>
      <c r="M4" s="121"/>
      <c r="N4" s="121"/>
      <c r="O4" s="121"/>
      <c r="P4" s="121" t="s">
        <v>281</v>
      </c>
      <c r="Q4" s="121"/>
      <c r="R4" s="121"/>
      <c r="S4" s="121"/>
      <c r="T4" s="121"/>
      <c r="U4" s="121"/>
      <c r="V4" s="93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9"/>
    </row>
    <row r="6" spans="2:40" ht="39" customHeight="1" x14ac:dyDescent="0.25">
      <c r="B6" s="108" t="s">
        <v>12</v>
      </c>
      <c r="C6" s="122" t="s">
        <v>13</v>
      </c>
      <c r="D6" s="104" t="s">
        <v>14</v>
      </c>
      <c r="E6" s="105"/>
      <c r="F6" s="108" t="s">
        <v>15</v>
      </c>
      <c r="G6" s="108" t="s">
        <v>4</v>
      </c>
      <c r="H6" s="114" t="s">
        <v>16</v>
      </c>
      <c r="I6" s="114" t="s">
        <v>17</v>
      </c>
      <c r="J6" s="114" t="s">
        <v>18</v>
      </c>
      <c r="K6" s="114" t="s">
        <v>19</v>
      </c>
      <c r="L6" s="112" t="s">
        <v>20</v>
      </c>
      <c r="M6" s="115" t="s">
        <v>21</v>
      </c>
      <c r="N6" s="116"/>
      <c r="O6" s="112" t="s">
        <v>22</v>
      </c>
      <c r="P6" s="112" t="s">
        <v>23</v>
      </c>
      <c r="Q6" s="108" t="s">
        <v>24</v>
      </c>
      <c r="R6" s="112" t="s">
        <v>25</v>
      </c>
      <c r="S6" s="108" t="s">
        <v>26</v>
      </c>
      <c r="T6" s="108" t="s">
        <v>27</v>
      </c>
      <c r="U6" s="108" t="s">
        <v>47</v>
      </c>
      <c r="V6" s="88"/>
      <c r="Y6" s="119"/>
      <c r="Z6" s="119"/>
      <c r="AA6" s="11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09"/>
      <c r="C7" s="123"/>
      <c r="D7" s="106"/>
      <c r="E7" s="107"/>
      <c r="F7" s="109"/>
      <c r="G7" s="109"/>
      <c r="H7" s="114"/>
      <c r="I7" s="114"/>
      <c r="J7" s="114"/>
      <c r="K7" s="114"/>
      <c r="L7" s="112"/>
      <c r="M7" s="91" t="s">
        <v>33</v>
      </c>
      <c r="N7" s="91" t="s">
        <v>34</v>
      </c>
      <c r="O7" s="112"/>
      <c r="P7" s="112"/>
      <c r="Q7" s="113"/>
      <c r="R7" s="112"/>
      <c r="S7" s="109"/>
      <c r="T7" s="113"/>
      <c r="U7" s="113"/>
      <c r="V7" s="88"/>
      <c r="X7" s="17"/>
      <c r="Y7" s="18" t="str">
        <f>+D3</f>
        <v>Chuyên đề công nghệ phần mềm</v>
      </c>
      <c r="Z7" s="19" t="str">
        <f>+P3</f>
        <v>Nhóm: D14-074_02</v>
      </c>
      <c r="AA7" s="20">
        <f>+$AJ$7+$AL$7+$AH$7</f>
        <v>71</v>
      </c>
      <c r="AB7" s="7">
        <f>COUNTIF($S$8:$S$100,"Khiển trách")</f>
        <v>0</v>
      </c>
      <c r="AC7" s="7">
        <f>COUNTIF($S$8:$S$100,"Cảnh cáo")</f>
        <v>0</v>
      </c>
      <c r="AD7" s="7">
        <f>COUNTIF($S$8:$S$100,"Đình chỉ thi")</f>
        <v>0</v>
      </c>
      <c r="AE7" s="21">
        <f>+($AB$7+$AC$7+$AD$7)/$AA$7*100%</f>
        <v>0</v>
      </c>
      <c r="AF7" s="7">
        <f>SUM(COUNTIF($S$8:$S$98,"Vắng"),COUNTIF($S$8:$S$98,"Vắng có phép"))</f>
        <v>0</v>
      </c>
      <c r="AG7" s="22">
        <f>+$AF$7/$AA$7</f>
        <v>0</v>
      </c>
      <c r="AH7" s="23">
        <f>COUNTIF($X$8:$X$98,"Thi lại")</f>
        <v>0</v>
      </c>
      <c r="AI7" s="22">
        <f>+$AH$7/$AA$7</f>
        <v>0</v>
      </c>
      <c r="AJ7" s="23">
        <f>COUNTIF($X$8:$X$99,"Học lại")</f>
        <v>3</v>
      </c>
      <c r="AK7" s="22">
        <f>+$AJ$7/$AA$7</f>
        <v>4.2253521126760563E-2</v>
      </c>
      <c r="AL7" s="7">
        <f>COUNTIF($X$9:$X$99,"Đạt")</f>
        <v>68</v>
      </c>
      <c r="AM7" s="21">
        <f>+$AL$7/$AA$7</f>
        <v>0.95774647887323938</v>
      </c>
      <c r="AN7" s="24"/>
    </row>
    <row r="8" spans="2:40" ht="14.25" customHeight="1" x14ac:dyDescent="0.25">
      <c r="B8" s="115" t="s">
        <v>35</v>
      </c>
      <c r="C8" s="117"/>
      <c r="D8" s="117"/>
      <c r="E8" s="117"/>
      <c r="F8" s="117"/>
      <c r="G8" s="116"/>
      <c r="H8" s="25"/>
      <c r="I8" s="25"/>
      <c r="J8" s="83"/>
      <c r="K8" s="25"/>
      <c r="L8" s="26"/>
      <c r="M8" s="27"/>
      <c r="N8" s="27"/>
      <c r="O8" s="27"/>
      <c r="P8" s="28">
        <f>100-(H8+I8+J8+K8)</f>
        <v>100</v>
      </c>
      <c r="Q8" s="109"/>
      <c r="R8" s="29"/>
      <c r="S8" s="29"/>
      <c r="T8" s="109"/>
      <c r="U8" s="109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283</v>
      </c>
      <c r="D9" s="33" t="s">
        <v>284</v>
      </c>
      <c r="E9" s="34" t="s">
        <v>56</v>
      </c>
      <c r="F9" s="35" t="s">
        <v>285</v>
      </c>
      <c r="G9" s="32" t="s">
        <v>71</v>
      </c>
      <c r="H9" s="81" t="s">
        <v>36</v>
      </c>
      <c r="I9" s="36" t="s">
        <v>36</v>
      </c>
      <c r="J9" s="36" t="s">
        <v>36</v>
      </c>
      <c r="K9" s="36" t="s">
        <v>36</v>
      </c>
      <c r="L9" s="37"/>
      <c r="M9" s="37"/>
      <c r="N9" s="37"/>
      <c r="O9" s="37"/>
      <c r="P9" s="38">
        <v>7</v>
      </c>
      <c r="Q9" s="39">
        <f t="shared" ref="Q9:Q72" si="0">ROUND(SUMPRODUCT(H9:P9,$H$8:$P$8)/100,1)</f>
        <v>7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B</v>
      </c>
      <c r="S9" s="40" t="str">
        <f t="shared" ref="S9:S79" si="1">IF($Q9&lt;4,"Kém",IF(AND($Q9&gt;=4,$Q9&lt;=5.4),"Trung bình yếu",IF(AND($Q9&gt;=5.5,$Q9&lt;=6.9),"Trung bình",IF(AND($Q9&gt;=7,$Q9&lt;=8.4),"Khá",IF(AND($Q9&gt;=8.5,$Q9&lt;=10),"Giỏi","")))))</f>
        <v>Khá</v>
      </c>
      <c r="T9" s="41" t="str">
        <f>+IF(OR($H9=0,$I9=0,$J9=0,$K9=0),"Không đủ ĐKDT",IF(AND(P9=0,Q9&gt;=4),"Không đạt",""))</f>
        <v/>
      </c>
      <c r="U9" s="90" t="s">
        <v>282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286</v>
      </c>
      <c r="D10" s="46" t="s">
        <v>287</v>
      </c>
      <c r="E10" s="47" t="s">
        <v>56</v>
      </c>
      <c r="F10" s="48" t="s">
        <v>107</v>
      </c>
      <c r="G10" s="45" t="s">
        <v>53</v>
      </c>
      <c r="H10" s="82" t="s">
        <v>36</v>
      </c>
      <c r="I10" s="49" t="s">
        <v>36</v>
      </c>
      <c r="J10" s="49" t="s">
        <v>36</v>
      </c>
      <c r="K10" s="49" t="s">
        <v>36</v>
      </c>
      <c r="L10" s="50"/>
      <c r="M10" s="50"/>
      <c r="N10" s="50"/>
      <c r="O10" s="50"/>
      <c r="P10" s="80">
        <v>7</v>
      </c>
      <c r="Q10" s="51">
        <f t="shared" si="0"/>
        <v>7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282</v>
      </c>
      <c r="V10" s="71"/>
      <c r="W10" s="4"/>
      <c r="X10" s="43" t="str">
        <f t="shared" ref="X10:X73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288</v>
      </c>
      <c r="D11" s="46" t="s">
        <v>287</v>
      </c>
      <c r="E11" s="47" t="s">
        <v>56</v>
      </c>
      <c r="F11" s="48" t="s">
        <v>289</v>
      </c>
      <c r="G11" s="45" t="s">
        <v>53</v>
      </c>
      <c r="H11" s="82" t="s">
        <v>36</v>
      </c>
      <c r="I11" s="49" t="s">
        <v>36</v>
      </c>
      <c r="J11" s="49" t="s">
        <v>36</v>
      </c>
      <c r="K11" s="49" t="s">
        <v>36</v>
      </c>
      <c r="L11" s="54"/>
      <c r="M11" s="54"/>
      <c r="N11" s="54"/>
      <c r="O11" s="54"/>
      <c r="P11" s="80">
        <v>7</v>
      </c>
      <c r="Q11" s="51">
        <f t="shared" si="0"/>
        <v>7</v>
      </c>
      <c r="R11" s="52" t="str">
        <f t="shared" ref="R11:R79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B</v>
      </c>
      <c r="S11" s="53" t="str">
        <f t="shared" si="1"/>
        <v>Khá</v>
      </c>
      <c r="T11" s="41" t="str">
        <f t="shared" ref="T11:T74" si="4">+IF(OR($H11=0,$I11=0,$J11=0,$K11=0),"Không đủ ĐKDT",IF(AND(P11=0,Q11&gt;=4),"Không đạt",""))</f>
        <v/>
      </c>
      <c r="U11" s="41" t="s">
        <v>282</v>
      </c>
      <c r="V11" s="71"/>
      <c r="W11" s="4"/>
      <c r="X11" s="43" t="str">
        <f t="shared" si="2"/>
        <v>Đạt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290</v>
      </c>
      <c r="D12" s="46" t="s">
        <v>291</v>
      </c>
      <c r="E12" s="47" t="s">
        <v>56</v>
      </c>
      <c r="F12" s="48" t="s">
        <v>292</v>
      </c>
      <c r="G12" s="45" t="s">
        <v>53</v>
      </c>
      <c r="H12" s="82" t="s">
        <v>36</v>
      </c>
      <c r="I12" s="49" t="s">
        <v>36</v>
      </c>
      <c r="J12" s="49" t="s">
        <v>36</v>
      </c>
      <c r="K12" s="49" t="s">
        <v>36</v>
      </c>
      <c r="L12" s="54"/>
      <c r="M12" s="54"/>
      <c r="N12" s="54"/>
      <c r="O12" s="54"/>
      <c r="P12" s="80">
        <v>7</v>
      </c>
      <c r="Q12" s="51">
        <f t="shared" si="0"/>
        <v>7</v>
      </c>
      <c r="R12" s="52" t="str">
        <f t="shared" si="3"/>
        <v>B</v>
      </c>
      <c r="S12" s="53" t="str">
        <f t="shared" si="1"/>
        <v>Khá</v>
      </c>
      <c r="T12" s="41" t="str">
        <f t="shared" si="4"/>
        <v/>
      </c>
      <c r="U12" s="41" t="s">
        <v>282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293</v>
      </c>
      <c r="D13" s="46" t="s">
        <v>294</v>
      </c>
      <c r="E13" s="47" t="s">
        <v>56</v>
      </c>
      <c r="F13" s="48" t="s">
        <v>295</v>
      </c>
      <c r="G13" s="45" t="s">
        <v>58</v>
      </c>
      <c r="H13" s="82" t="s">
        <v>36</v>
      </c>
      <c r="I13" s="49" t="s">
        <v>36</v>
      </c>
      <c r="J13" s="49" t="s">
        <v>36</v>
      </c>
      <c r="K13" s="49" t="s">
        <v>36</v>
      </c>
      <c r="L13" s="54"/>
      <c r="M13" s="54"/>
      <c r="N13" s="54"/>
      <c r="O13" s="54"/>
      <c r="P13" s="80">
        <v>7</v>
      </c>
      <c r="Q13" s="51">
        <f t="shared" si="0"/>
        <v>7</v>
      </c>
      <c r="R13" s="52" t="str">
        <f t="shared" si="3"/>
        <v>B</v>
      </c>
      <c r="S13" s="53" t="str">
        <f t="shared" si="1"/>
        <v>Khá</v>
      </c>
      <c r="T13" s="41" t="str">
        <f t="shared" si="4"/>
        <v/>
      </c>
      <c r="U13" s="41" t="s">
        <v>282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296</v>
      </c>
      <c r="D14" s="46" t="s">
        <v>297</v>
      </c>
      <c r="E14" s="47" t="s">
        <v>61</v>
      </c>
      <c r="F14" s="48" t="s">
        <v>298</v>
      </c>
      <c r="G14" s="45" t="s">
        <v>53</v>
      </c>
      <c r="H14" s="82" t="s">
        <v>36</v>
      </c>
      <c r="I14" s="49" t="s">
        <v>36</v>
      </c>
      <c r="J14" s="49" t="s">
        <v>36</v>
      </c>
      <c r="K14" s="49" t="s">
        <v>36</v>
      </c>
      <c r="L14" s="54"/>
      <c r="M14" s="54"/>
      <c r="N14" s="54"/>
      <c r="O14" s="54"/>
      <c r="P14" s="80">
        <v>7</v>
      </c>
      <c r="Q14" s="51">
        <f t="shared" si="0"/>
        <v>7</v>
      </c>
      <c r="R14" s="52" t="str">
        <f t="shared" si="3"/>
        <v>B</v>
      </c>
      <c r="S14" s="53" t="str">
        <f t="shared" si="1"/>
        <v>Khá</v>
      </c>
      <c r="T14" s="41" t="str">
        <f t="shared" si="4"/>
        <v/>
      </c>
      <c r="U14" s="41" t="s">
        <v>282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299</v>
      </c>
      <c r="D15" s="46" t="s">
        <v>300</v>
      </c>
      <c r="E15" s="47" t="s">
        <v>301</v>
      </c>
      <c r="F15" s="48" t="s">
        <v>302</v>
      </c>
      <c r="G15" s="45" t="s">
        <v>67</v>
      </c>
      <c r="H15" s="82" t="s">
        <v>36</v>
      </c>
      <c r="I15" s="49" t="s">
        <v>36</v>
      </c>
      <c r="J15" s="49" t="s">
        <v>36</v>
      </c>
      <c r="K15" s="49" t="s">
        <v>36</v>
      </c>
      <c r="L15" s="54"/>
      <c r="M15" s="54"/>
      <c r="N15" s="54"/>
      <c r="O15" s="54"/>
      <c r="P15" s="80">
        <v>7</v>
      </c>
      <c r="Q15" s="51">
        <f t="shared" si="0"/>
        <v>7</v>
      </c>
      <c r="R15" s="52" t="str">
        <f t="shared" si="3"/>
        <v>B</v>
      </c>
      <c r="S15" s="53" t="str">
        <f t="shared" si="1"/>
        <v>Khá</v>
      </c>
      <c r="T15" s="41" t="str">
        <f t="shared" si="4"/>
        <v/>
      </c>
      <c r="U15" s="41" t="s">
        <v>282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303</v>
      </c>
      <c r="D16" s="46" t="s">
        <v>304</v>
      </c>
      <c r="E16" s="47" t="s">
        <v>305</v>
      </c>
      <c r="F16" s="48" t="s">
        <v>306</v>
      </c>
      <c r="G16" s="45" t="s">
        <v>53</v>
      </c>
      <c r="H16" s="82" t="s">
        <v>36</v>
      </c>
      <c r="I16" s="49" t="s">
        <v>36</v>
      </c>
      <c r="J16" s="49" t="s">
        <v>36</v>
      </c>
      <c r="K16" s="49" t="s">
        <v>36</v>
      </c>
      <c r="L16" s="54"/>
      <c r="M16" s="54"/>
      <c r="N16" s="54"/>
      <c r="O16" s="54"/>
      <c r="P16" s="80">
        <v>7</v>
      </c>
      <c r="Q16" s="51">
        <f t="shared" si="0"/>
        <v>7</v>
      </c>
      <c r="R16" s="52" t="str">
        <f t="shared" si="3"/>
        <v>B</v>
      </c>
      <c r="S16" s="53" t="str">
        <f t="shared" si="1"/>
        <v>Khá</v>
      </c>
      <c r="T16" s="41" t="str">
        <f t="shared" si="4"/>
        <v/>
      </c>
      <c r="U16" s="41" t="s">
        <v>282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307</v>
      </c>
      <c r="D17" s="46" t="s">
        <v>308</v>
      </c>
      <c r="E17" s="47" t="s">
        <v>309</v>
      </c>
      <c r="F17" s="48" t="s">
        <v>310</v>
      </c>
      <c r="G17" s="45" t="s">
        <v>53</v>
      </c>
      <c r="H17" s="82" t="s">
        <v>36</v>
      </c>
      <c r="I17" s="49" t="s">
        <v>36</v>
      </c>
      <c r="J17" s="49" t="s">
        <v>36</v>
      </c>
      <c r="K17" s="49" t="s">
        <v>36</v>
      </c>
      <c r="L17" s="54"/>
      <c r="M17" s="54"/>
      <c r="N17" s="54"/>
      <c r="O17" s="54"/>
      <c r="P17" s="80">
        <v>10</v>
      </c>
      <c r="Q17" s="51">
        <f t="shared" si="0"/>
        <v>10</v>
      </c>
      <c r="R17" s="52" t="str">
        <f t="shared" si="3"/>
        <v>A+</v>
      </c>
      <c r="S17" s="53" t="str">
        <f t="shared" si="1"/>
        <v>Giỏi</v>
      </c>
      <c r="T17" s="41" t="str">
        <f t="shared" si="4"/>
        <v/>
      </c>
      <c r="U17" s="41" t="s">
        <v>282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311</v>
      </c>
      <c r="D18" s="46" t="s">
        <v>312</v>
      </c>
      <c r="E18" s="47" t="s">
        <v>313</v>
      </c>
      <c r="F18" s="48" t="s">
        <v>314</v>
      </c>
      <c r="G18" s="45" t="s">
        <v>85</v>
      </c>
      <c r="H18" s="82" t="s">
        <v>36</v>
      </c>
      <c r="I18" s="49" t="s">
        <v>36</v>
      </c>
      <c r="J18" s="49" t="s">
        <v>36</v>
      </c>
      <c r="K18" s="49" t="s">
        <v>36</v>
      </c>
      <c r="L18" s="54"/>
      <c r="M18" s="54"/>
      <c r="N18" s="54"/>
      <c r="O18" s="54"/>
      <c r="P18" s="80">
        <v>7</v>
      </c>
      <c r="Q18" s="51">
        <f t="shared" si="0"/>
        <v>7</v>
      </c>
      <c r="R18" s="52" t="str">
        <f t="shared" si="3"/>
        <v>B</v>
      </c>
      <c r="S18" s="53" t="str">
        <f t="shared" si="1"/>
        <v>Khá</v>
      </c>
      <c r="T18" s="41" t="str">
        <f t="shared" si="4"/>
        <v/>
      </c>
      <c r="U18" s="41" t="s">
        <v>282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315</v>
      </c>
      <c r="D19" s="46" t="s">
        <v>316</v>
      </c>
      <c r="E19" s="47" t="s">
        <v>65</v>
      </c>
      <c r="F19" s="48" t="s">
        <v>317</v>
      </c>
      <c r="G19" s="45" t="s">
        <v>67</v>
      </c>
      <c r="H19" s="82" t="s">
        <v>36</v>
      </c>
      <c r="I19" s="49" t="s">
        <v>36</v>
      </c>
      <c r="J19" s="49" t="s">
        <v>36</v>
      </c>
      <c r="K19" s="49" t="s">
        <v>36</v>
      </c>
      <c r="L19" s="54"/>
      <c r="M19" s="54"/>
      <c r="N19" s="54"/>
      <c r="O19" s="54"/>
      <c r="P19" s="80">
        <v>7</v>
      </c>
      <c r="Q19" s="51">
        <f t="shared" si="0"/>
        <v>7</v>
      </c>
      <c r="R19" s="52" t="str">
        <f t="shared" si="3"/>
        <v>B</v>
      </c>
      <c r="S19" s="53" t="str">
        <f t="shared" si="1"/>
        <v>Khá</v>
      </c>
      <c r="T19" s="41" t="str">
        <f t="shared" si="4"/>
        <v/>
      </c>
      <c r="U19" s="41" t="s">
        <v>282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318</v>
      </c>
      <c r="D20" s="46" t="s">
        <v>90</v>
      </c>
      <c r="E20" s="47" t="s">
        <v>74</v>
      </c>
      <c r="F20" s="48" t="s">
        <v>319</v>
      </c>
      <c r="G20" s="45" t="s">
        <v>85</v>
      </c>
      <c r="H20" s="82" t="s">
        <v>36</v>
      </c>
      <c r="I20" s="49" t="s">
        <v>36</v>
      </c>
      <c r="J20" s="49" t="s">
        <v>36</v>
      </c>
      <c r="K20" s="49" t="s">
        <v>36</v>
      </c>
      <c r="L20" s="54"/>
      <c r="M20" s="54"/>
      <c r="N20" s="54"/>
      <c r="O20" s="54"/>
      <c r="P20" s="80">
        <v>7</v>
      </c>
      <c r="Q20" s="51">
        <f t="shared" si="0"/>
        <v>7</v>
      </c>
      <c r="R20" s="52" t="str">
        <f t="shared" si="3"/>
        <v>B</v>
      </c>
      <c r="S20" s="53" t="str">
        <f t="shared" si="1"/>
        <v>Khá</v>
      </c>
      <c r="T20" s="41" t="str">
        <f t="shared" si="4"/>
        <v/>
      </c>
      <c r="U20" s="41" t="s">
        <v>282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320</v>
      </c>
      <c r="D21" s="46" t="s">
        <v>321</v>
      </c>
      <c r="E21" s="47" t="s">
        <v>322</v>
      </c>
      <c r="F21" s="48" t="s">
        <v>323</v>
      </c>
      <c r="G21" s="45" t="s">
        <v>85</v>
      </c>
      <c r="H21" s="82" t="s">
        <v>36</v>
      </c>
      <c r="I21" s="49" t="s">
        <v>36</v>
      </c>
      <c r="J21" s="49" t="s">
        <v>36</v>
      </c>
      <c r="K21" s="49" t="s">
        <v>36</v>
      </c>
      <c r="L21" s="54"/>
      <c r="M21" s="54"/>
      <c r="N21" s="54"/>
      <c r="O21" s="54"/>
      <c r="P21" s="80">
        <v>7</v>
      </c>
      <c r="Q21" s="51">
        <f t="shared" si="0"/>
        <v>7</v>
      </c>
      <c r="R21" s="52" t="str">
        <f t="shared" si="3"/>
        <v>B</v>
      </c>
      <c r="S21" s="53" t="str">
        <f t="shared" si="1"/>
        <v>Khá</v>
      </c>
      <c r="T21" s="41" t="str">
        <f t="shared" si="4"/>
        <v/>
      </c>
      <c r="U21" s="41" t="s">
        <v>282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324</v>
      </c>
      <c r="D22" s="46" t="s">
        <v>325</v>
      </c>
      <c r="E22" s="47" t="s">
        <v>322</v>
      </c>
      <c r="F22" s="48" t="s">
        <v>326</v>
      </c>
      <c r="G22" s="45" t="s">
        <v>53</v>
      </c>
      <c r="H22" s="82" t="s">
        <v>36</v>
      </c>
      <c r="I22" s="49" t="s">
        <v>36</v>
      </c>
      <c r="J22" s="49" t="s">
        <v>36</v>
      </c>
      <c r="K22" s="49" t="s">
        <v>36</v>
      </c>
      <c r="L22" s="54"/>
      <c r="M22" s="54"/>
      <c r="N22" s="54"/>
      <c r="O22" s="54"/>
      <c r="P22" s="80">
        <v>7</v>
      </c>
      <c r="Q22" s="51">
        <f t="shared" si="0"/>
        <v>7</v>
      </c>
      <c r="R22" s="52" t="str">
        <f t="shared" si="3"/>
        <v>B</v>
      </c>
      <c r="S22" s="53" t="str">
        <f t="shared" si="1"/>
        <v>Khá</v>
      </c>
      <c r="T22" s="41" t="str">
        <f t="shared" si="4"/>
        <v/>
      </c>
      <c r="U22" s="41" t="s">
        <v>282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327</v>
      </c>
      <c r="D23" s="46" t="s">
        <v>269</v>
      </c>
      <c r="E23" s="47" t="s">
        <v>328</v>
      </c>
      <c r="F23" s="48" t="s">
        <v>329</v>
      </c>
      <c r="G23" s="45" t="s">
        <v>58</v>
      </c>
      <c r="H23" s="82" t="s">
        <v>36</v>
      </c>
      <c r="I23" s="49" t="s">
        <v>36</v>
      </c>
      <c r="J23" s="49" t="s">
        <v>36</v>
      </c>
      <c r="K23" s="49" t="s">
        <v>36</v>
      </c>
      <c r="L23" s="54"/>
      <c r="M23" s="54"/>
      <c r="N23" s="54"/>
      <c r="O23" s="54"/>
      <c r="P23" s="80">
        <v>7</v>
      </c>
      <c r="Q23" s="51">
        <f t="shared" si="0"/>
        <v>7</v>
      </c>
      <c r="R23" s="52" t="str">
        <f t="shared" si="3"/>
        <v>B</v>
      </c>
      <c r="S23" s="53" t="str">
        <f t="shared" si="1"/>
        <v>Khá</v>
      </c>
      <c r="T23" s="41" t="str">
        <f t="shared" si="4"/>
        <v/>
      </c>
      <c r="U23" s="41" t="s">
        <v>282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330</v>
      </c>
      <c r="D24" s="46" t="s">
        <v>331</v>
      </c>
      <c r="E24" s="47" t="s">
        <v>79</v>
      </c>
      <c r="F24" s="48" t="s">
        <v>332</v>
      </c>
      <c r="G24" s="45" t="s">
        <v>333</v>
      </c>
      <c r="H24" s="82" t="s">
        <v>36</v>
      </c>
      <c r="I24" s="49" t="s">
        <v>36</v>
      </c>
      <c r="J24" s="49" t="s">
        <v>36</v>
      </c>
      <c r="K24" s="49" t="s">
        <v>36</v>
      </c>
      <c r="L24" s="54"/>
      <c r="M24" s="54"/>
      <c r="N24" s="54"/>
      <c r="O24" s="54"/>
      <c r="P24" s="80">
        <v>7</v>
      </c>
      <c r="Q24" s="51">
        <f t="shared" si="0"/>
        <v>7</v>
      </c>
      <c r="R24" s="52" t="str">
        <f t="shared" si="3"/>
        <v>B</v>
      </c>
      <c r="S24" s="53" t="str">
        <f t="shared" si="1"/>
        <v>Khá</v>
      </c>
      <c r="T24" s="41" t="str">
        <f t="shared" si="4"/>
        <v/>
      </c>
      <c r="U24" s="41" t="s">
        <v>282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334</v>
      </c>
      <c r="D25" s="46" t="s">
        <v>102</v>
      </c>
      <c r="E25" s="47" t="s">
        <v>79</v>
      </c>
      <c r="F25" s="48" t="s">
        <v>335</v>
      </c>
      <c r="G25" s="45" t="s">
        <v>76</v>
      </c>
      <c r="H25" s="82" t="s">
        <v>36</v>
      </c>
      <c r="I25" s="49" t="s">
        <v>36</v>
      </c>
      <c r="J25" s="49" t="s">
        <v>36</v>
      </c>
      <c r="K25" s="49" t="s">
        <v>36</v>
      </c>
      <c r="L25" s="54"/>
      <c r="M25" s="54"/>
      <c r="N25" s="54"/>
      <c r="O25" s="54"/>
      <c r="P25" s="80">
        <v>7</v>
      </c>
      <c r="Q25" s="51">
        <f t="shared" si="0"/>
        <v>7</v>
      </c>
      <c r="R25" s="52" t="str">
        <f t="shared" si="3"/>
        <v>B</v>
      </c>
      <c r="S25" s="53" t="str">
        <f t="shared" si="1"/>
        <v>Khá</v>
      </c>
      <c r="T25" s="41" t="str">
        <f t="shared" si="4"/>
        <v/>
      </c>
      <c r="U25" s="41" t="s">
        <v>282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336</v>
      </c>
      <c r="D26" s="46" t="s">
        <v>337</v>
      </c>
      <c r="E26" s="47" t="s">
        <v>79</v>
      </c>
      <c r="F26" s="48" t="s">
        <v>338</v>
      </c>
      <c r="G26" s="45" t="s">
        <v>53</v>
      </c>
      <c r="H26" s="82" t="s">
        <v>36</v>
      </c>
      <c r="I26" s="49" t="s">
        <v>36</v>
      </c>
      <c r="J26" s="49" t="s">
        <v>36</v>
      </c>
      <c r="K26" s="49" t="s">
        <v>36</v>
      </c>
      <c r="L26" s="54"/>
      <c r="M26" s="54"/>
      <c r="N26" s="54"/>
      <c r="O26" s="54"/>
      <c r="P26" s="80">
        <v>7</v>
      </c>
      <c r="Q26" s="51">
        <f t="shared" si="0"/>
        <v>7</v>
      </c>
      <c r="R26" s="52" t="str">
        <f t="shared" si="3"/>
        <v>B</v>
      </c>
      <c r="S26" s="53" t="str">
        <f t="shared" si="1"/>
        <v>Khá</v>
      </c>
      <c r="T26" s="41" t="str">
        <f t="shared" si="4"/>
        <v/>
      </c>
      <c r="U26" s="41" t="s">
        <v>282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339</v>
      </c>
      <c r="D27" s="46" t="s">
        <v>105</v>
      </c>
      <c r="E27" s="47" t="s">
        <v>83</v>
      </c>
      <c r="F27" s="48" t="s">
        <v>340</v>
      </c>
      <c r="G27" s="45" t="s">
        <v>58</v>
      </c>
      <c r="H27" s="82" t="s">
        <v>36</v>
      </c>
      <c r="I27" s="49" t="s">
        <v>36</v>
      </c>
      <c r="J27" s="49" t="s">
        <v>36</v>
      </c>
      <c r="K27" s="49" t="s">
        <v>36</v>
      </c>
      <c r="L27" s="54"/>
      <c r="M27" s="54"/>
      <c r="N27" s="54"/>
      <c r="O27" s="54"/>
      <c r="P27" s="80">
        <v>7</v>
      </c>
      <c r="Q27" s="51">
        <f t="shared" si="0"/>
        <v>7</v>
      </c>
      <c r="R27" s="52" t="str">
        <f t="shared" si="3"/>
        <v>B</v>
      </c>
      <c r="S27" s="53" t="str">
        <f t="shared" si="1"/>
        <v>Khá</v>
      </c>
      <c r="T27" s="41" t="str">
        <f t="shared" si="4"/>
        <v/>
      </c>
      <c r="U27" s="41" t="s">
        <v>282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341</v>
      </c>
      <c r="D28" s="46" t="s">
        <v>342</v>
      </c>
      <c r="E28" s="47" t="s">
        <v>91</v>
      </c>
      <c r="F28" s="48" t="s">
        <v>343</v>
      </c>
      <c r="G28" s="45" t="s">
        <v>71</v>
      </c>
      <c r="H28" s="82" t="s">
        <v>36</v>
      </c>
      <c r="I28" s="49" t="s">
        <v>36</v>
      </c>
      <c r="J28" s="49" t="s">
        <v>36</v>
      </c>
      <c r="K28" s="49" t="s">
        <v>36</v>
      </c>
      <c r="L28" s="54"/>
      <c r="M28" s="54"/>
      <c r="N28" s="54"/>
      <c r="O28" s="54"/>
      <c r="P28" s="80">
        <v>0</v>
      </c>
      <c r="Q28" s="51">
        <f t="shared" si="0"/>
        <v>0</v>
      </c>
      <c r="R28" s="52" t="str">
        <f t="shared" si="3"/>
        <v>F</v>
      </c>
      <c r="S28" s="53" t="str">
        <f t="shared" si="1"/>
        <v>Kém</v>
      </c>
      <c r="T28" s="41" t="s">
        <v>1050</v>
      </c>
      <c r="U28" s="41" t="s">
        <v>282</v>
      </c>
      <c r="V28" s="71"/>
      <c r="W28" s="4"/>
      <c r="X28" s="43" t="str">
        <f t="shared" si="2"/>
        <v>Học lại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344</v>
      </c>
      <c r="D29" s="46" t="s">
        <v>345</v>
      </c>
      <c r="E29" s="47" t="s">
        <v>91</v>
      </c>
      <c r="F29" s="48" t="s">
        <v>346</v>
      </c>
      <c r="G29" s="45" t="s">
        <v>58</v>
      </c>
      <c r="H29" s="82" t="s">
        <v>36</v>
      </c>
      <c r="I29" s="49" t="s">
        <v>36</v>
      </c>
      <c r="J29" s="49" t="s">
        <v>36</v>
      </c>
      <c r="K29" s="49" t="s">
        <v>36</v>
      </c>
      <c r="L29" s="54"/>
      <c r="M29" s="54"/>
      <c r="N29" s="54"/>
      <c r="O29" s="54"/>
      <c r="P29" s="80">
        <v>0</v>
      </c>
      <c r="Q29" s="51">
        <f t="shared" si="0"/>
        <v>0</v>
      </c>
      <c r="R29" s="52" t="str">
        <f t="shared" si="3"/>
        <v>F</v>
      </c>
      <c r="S29" s="53" t="str">
        <f t="shared" si="1"/>
        <v>Kém</v>
      </c>
      <c r="T29" s="41" t="s">
        <v>1050</v>
      </c>
      <c r="U29" s="41" t="s">
        <v>282</v>
      </c>
      <c r="V29" s="71"/>
      <c r="W29" s="4"/>
      <c r="X29" s="43" t="str">
        <f t="shared" si="2"/>
        <v>Học lại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347</v>
      </c>
      <c r="D30" s="46" t="s">
        <v>348</v>
      </c>
      <c r="E30" s="47" t="s">
        <v>349</v>
      </c>
      <c r="F30" s="48" t="s">
        <v>350</v>
      </c>
      <c r="G30" s="45" t="s">
        <v>53</v>
      </c>
      <c r="H30" s="82" t="s">
        <v>36</v>
      </c>
      <c r="I30" s="49" t="s">
        <v>36</v>
      </c>
      <c r="J30" s="49" t="s">
        <v>36</v>
      </c>
      <c r="K30" s="49" t="s">
        <v>36</v>
      </c>
      <c r="L30" s="54"/>
      <c r="M30" s="54"/>
      <c r="N30" s="54"/>
      <c r="O30" s="54"/>
      <c r="P30" s="80">
        <v>7</v>
      </c>
      <c r="Q30" s="51">
        <f t="shared" si="0"/>
        <v>7</v>
      </c>
      <c r="R30" s="52" t="str">
        <f t="shared" si="3"/>
        <v>B</v>
      </c>
      <c r="S30" s="53" t="str">
        <f t="shared" si="1"/>
        <v>Khá</v>
      </c>
      <c r="T30" s="41" t="str">
        <f t="shared" si="4"/>
        <v/>
      </c>
      <c r="U30" s="41" t="s">
        <v>282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351</v>
      </c>
      <c r="D31" s="46" t="s">
        <v>122</v>
      </c>
      <c r="E31" s="47" t="s">
        <v>352</v>
      </c>
      <c r="F31" s="48" t="s">
        <v>353</v>
      </c>
      <c r="G31" s="45" t="s">
        <v>58</v>
      </c>
      <c r="H31" s="82" t="s">
        <v>36</v>
      </c>
      <c r="I31" s="49" t="s">
        <v>36</v>
      </c>
      <c r="J31" s="49" t="s">
        <v>36</v>
      </c>
      <c r="K31" s="49" t="s">
        <v>36</v>
      </c>
      <c r="L31" s="54"/>
      <c r="M31" s="54"/>
      <c r="N31" s="54"/>
      <c r="O31" s="54"/>
      <c r="P31" s="80">
        <v>7</v>
      </c>
      <c r="Q31" s="51">
        <f t="shared" si="0"/>
        <v>7</v>
      </c>
      <c r="R31" s="52" t="str">
        <f t="shared" si="3"/>
        <v>B</v>
      </c>
      <c r="S31" s="53" t="str">
        <f t="shared" si="1"/>
        <v>Khá</v>
      </c>
      <c r="T31" s="41" t="str">
        <f t="shared" si="4"/>
        <v/>
      </c>
      <c r="U31" s="41" t="s">
        <v>282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354</v>
      </c>
      <c r="D32" s="46" t="s">
        <v>355</v>
      </c>
      <c r="E32" s="47" t="s">
        <v>356</v>
      </c>
      <c r="F32" s="48" t="s">
        <v>100</v>
      </c>
      <c r="G32" s="45" t="s">
        <v>58</v>
      </c>
      <c r="H32" s="82" t="s">
        <v>36</v>
      </c>
      <c r="I32" s="49" t="s">
        <v>36</v>
      </c>
      <c r="J32" s="49" t="s">
        <v>36</v>
      </c>
      <c r="K32" s="49" t="s">
        <v>36</v>
      </c>
      <c r="L32" s="54"/>
      <c r="M32" s="54"/>
      <c r="N32" s="54"/>
      <c r="O32" s="54"/>
      <c r="P32" s="80">
        <v>10</v>
      </c>
      <c r="Q32" s="51">
        <f t="shared" si="0"/>
        <v>10</v>
      </c>
      <c r="R32" s="52" t="str">
        <f t="shared" si="3"/>
        <v>A+</v>
      </c>
      <c r="S32" s="53" t="str">
        <f t="shared" si="1"/>
        <v>Giỏi</v>
      </c>
      <c r="T32" s="41"/>
      <c r="U32" s="41" t="s">
        <v>282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357</v>
      </c>
      <c r="D33" s="46" t="s">
        <v>358</v>
      </c>
      <c r="E33" s="47" t="s">
        <v>99</v>
      </c>
      <c r="F33" s="48" t="s">
        <v>359</v>
      </c>
      <c r="G33" s="45" t="s">
        <v>85</v>
      </c>
      <c r="H33" s="82" t="s">
        <v>36</v>
      </c>
      <c r="I33" s="49" t="s">
        <v>36</v>
      </c>
      <c r="J33" s="49" t="s">
        <v>36</v>
      </c>
      <c r="K33" s="49" t="s">
        <v>36</v>
      </c>
      <c r="L33" s="54"/>
      <c r="M33" s="54"/>
      <c r="N33" s="54"/>
      <c r="O33" s="54"/>
      <c r="P33" s="80">
        <v>7</v>
      </c>
      <c r="Q33" s="51">
        <f t="shared" si="0"/>
        <v>7</v>
      </c>
      <c r="R33" s="52" t="str">
        <f t="shared" si="3"/>
        <v>B</v>
      </c>
      <c r="S33" s="53" t="str">
        <f t="shared" si="1"/>
        <v>Khá</v>
      </c>
      <c r="T33" s="41" t="str">
        <f t="shared" si="4"/>
        <v/>
      </c>
      <c r="U33" s="41" t="s">
        <v>282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360</v>
      </c>
      <c r="D34" s="46" t="s">
        <v>361</v>
      </c>
      <c r="E34" s="47" t="s">
        <v>106</v>
      </c>
      <c r="F34" s="48" t="s">
        <v>362</v>
      </c>
      <c r="G34" s="45" t="s">
        <v>333</v>
      </c>
      <c r="H34" s="82" t="s">
        <v>36</v>
      </c>
      <c r="I34" s="49" t="s">
        <v>36</v>
      </c>
      <c r="J34" s="49" t="s">
        <v>36</v>
      </c>
      <c r="K34" s="49" t="s">
        <v>36</v>
      </c>
      <c r="L34" s="54"/>
      <c r="M34" s="54"/>
      <c r="N34" s="54"/>
      <c r="O34" s="54"/>
      <c r="P34" s="80">
        <v>7</v>
      </c>
      <c r="Q34" s="51">
        <f t="shared" si="0"/>
        <v>7</v>
      </c>
      <c r="R34" s="52" t="str">
        <f t="shared" si="3"/>
        <v>B</v>
      </c>
      <c r="S34" s="53" t="str">
        <f t="shared" si="1"/>
        <v>Khá</v>
      </c>
      <c r="T34" s="41" t="str">
        <f t="shared" si="4"/>
        <v/>
      </c>
      <c r="U34" s="41" t="s">
        <v>282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363</v>
      </c>
      <c r="D35" s="46" t="s">
        <v>364</v>
      </c>
      <c r="E35" s="47" t="s">
        <v>110</v>
      </c>
      <c r="F35" s="48" t="s">
        <v>365</v>
      </c>
      <c r="G35" s="45" t="s">
        <v>85</v>
      </c>
      <c r="H35" s="82" t="s">
        <v>36</v>
      </c>
      <c r="I35" s="49" t="s">
        <v>36</v>
      </c>
      <c r="J35" s="49" t="s">
        <v>36</v>
      </c>
      <c r="K35" s="49" t="s">
        <v>36</v>
      </c>
      <c r="L35" s="54"/>
      <c r="M35" s="54"/>
      <c r="N35" s="54"/>
      <c r="O35" s="54"/>
      <c r="P35" s="80">
        <v>7</v>
      </c>
      <c r="Q35" s="51">
        <f t="shared" si="0"/>
        <v>7</v>
      </c>
      <c r="R35" s="52" t="str">
        <f t="shared" si="3"/>
        <v>B</v>
      </c>
      <c r="S35" s="53" t="str">
        <f t="shared" si="1"/>
        <v>Khá</v>
      </c>
      <c r="T35" s="41" t="str">
        <f t="shared" si="4"/>
        <v/>
      </c>
      <c r="U35" s="41" t="s">
        <v>282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366</v>
      </c>
      <c r="D36" s="46" t="s">
        <v>367</v>
      </c>
      <c r="E36" s="47" t="s">
        <v>368</v>
      </c>
      <c r="F36" s="48" t="s">
        <v>369</v>
      </c>
      <c r="G36" s="45" t="s">
        <v>333</v>
      </c>
      <c r="H36" s="82" t="s">
        <v>36</v>
      </c>
      <c r="I36" s="49" t="s">
        <v>36</v>
      </c>
      <c r="J36" s="49" t="s">
        <v>36</v>
      </c>
      <c r="K36" s="49" t="s">
        <v>36</v>
      </c>
      <c r="L36" s="54"/>
      <c r="M36" s="54"/>
      <c r="N36" s="54"/>
      <c r="O36" s="54"/>
      <c r="P36" s="80">
        <v>0</v>
      </c>
      <c r="Q36" s="51">
        <f t="shared" si="0"/>
        <v>0</v>
      </c>
      <c r="R36" s="52" t="str">
        <f t="shared" si="3"/>
        <v>F</v>
      </c>
      <c r="S36" s="53" t="str">
        <f t="shared" si="1"/>
        <v>Kém</v>
      </c>
      <c r="T36" s="41" t="s">
        <v>1050</v>
      </c>
      <c r="U36" s="41" t="s">
        <v>282</v>
      </c>
      <c r="V36" s="71"/>
      <c r="W36" s="4"/>
      <c r="X36" s="43" t="str">
        <f t="shared" si="2"/>
        <v>Học lại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370</v>
      </c>
      <c r="D37" s="46" t="s">
        <v>371</v>
      </c>
      <c r="E37" s="47" t="s">
        <v>131</v>
      </c>
      <c r="F37" s="48" t="s">
        <v>372</v>
      </c>
      <c r="G37" s="45" t="s">
        <v>85</v>
      </c>
      <c r="H37" s="82" t="s">
        <v>36</v>
      </c>
      <c r="I37" s="49" t="s">
        <v>36</v>
      </c>
      <c r="J37" s="49" t="s">
        <v>36</v>
      </c>
      <c r="K37" s="49" t="s">
        <v>36</v>
      </c>
      <c r="L37" s="54"/>
      <c r="M37" s="54"/>
      <c r="N37" s="54"/>
      <c r="O37" s="54"/>
      <c r="P37" s="80">
        <v>7</v>
      </c>
      <c r="Q37" s="51">
        <f t="shared" si="0"/>
        <v>7</v>
      </c>
      <c r="R37" s="52" t="str">
        <f t="shared" si="3"/>
        <v>B</v>
      </c>
      <c r="S37" s="53" t="str">
        <f t="shared" si="1"/>
        <v>Khá</v>
      </c>
      <c r="T37" s="41" t="str">
        <f t="shared" si="4"/>
        <v/>
      </c>
      <c r="U37" s="41" t="s">
        <v>282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373</v>
      </c>
      <c r="D38" s="46" t="s">
        <v>141</v>
      </c>
      <c r="E38" s="47" t="s">
        <v>135</v>
      </c>
      <c r="F38" s="48" t="s">
        <v>374</v>
      </c>
      <c r="G38" s="45" t="s">
        <v>53</v>
      </c>
      <c r="H38" s="82" t="s">
        <v>36</v>
      </c>
      <c r="I38" s="49" t="s">
        <v>36</v>
      </c>
      <c r="J38" s="49" t="s">
        <v>36</v>
      </c>
      <c r="K38" s="49" t="s">
        <v>36</v>
      </c>
      <c r="L38" s="54"/>
      <c r="M38" s="54"/>
      <c r="N38" s="54"/>
      <c r="O38" s="54"/>
      <c r="P38" s="80">
        <v>7</v>
      </c>
      <c r="Q38" s="51">
        <f t="shared" si="0"/>
        <v>7</v>
      </c>
      <c r="R38" s="52" t="str">
        <f t="shared" si="3"/>
        <v>B</v>
      </c>
      <c r="S38" s="53" t="str">
        <f t="shared" si="1"/>
        <v>Khá</v>
      </c>
      <c r="T38" s="41" t="str">
        <f t="shared" si="4"/>
        <v/>
      </c>
      <c r="U38" s="41" t="s">
        <v>282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375</v>
      </c>
      <c r="D39" s="46" t="s">
        <v>376</v>
      </c>
      <c r="E39" s="47" t="s">
        <v>156</v>
      </c>
      <c r="F39" s="48" t="s">
        <v>377</v>
      </c>
      <c r="G39" s="45" t="s">
        <v>67</v>
      </c>
      <c r="H39" s="82" t="s">
        <v>36</v>
      </c>
      <c r="I39" s="49" t="s">
        <v>36</v>
      </c>
      <c r="J39" s="49" t="s">
        <v>36</v>
      </c>
      <c r="K39" s="49" t="s">
        <v>36</v>
      </c>
      <c r="L39" s="54"/>
      <c r="M39" s="54"/>
      <c r="N39" s="54"/>
      <c r="O39" s="54"/>
      <c r="P39" s="80">
        <v>7</v>
      </c>
      <c r="Q39" s="51">
        <f t="shared" si="0"/>
        <v>7</v>
      </c>
      <c r="R39" s="52" t="str">
        <f t="shared" si="3"/>
        <v>B</v>
      </c>
      <c r="S39" s="53" t="str">
        <f t="shared" si="1"/>
        <v>Khá</v>
      </c>
      <c r="T39" s="41" t="str">
        <f t="shared" si="4"/>
        <v/>
      </c>
      <c r="U39" s="41" t="s">
        <v>282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378</v>
      </c>
      <c r="D40" s="46" t="s">
        <v>379</v>
      </c>
      <c r="E40" s="47" t="s">
        <v>156</v>
      </c>
      <c r="F40" s="48" t="s">
        <v>380</v>
      </c>
      <c r="G40" s="45" t="s">
        <v>58</v>
      </c>
      <c r="H40" s="82" t="s">
        <v>36</v>
      </c>
      <c r="I40" s="49" t="s">
        <v>36</v>
      </c>
      <c r="J40" s="49" t="s">
        <v>36</v>
      </c>
      <c r="K40" s="49" t="s">
        <v>36</v>
      </c>
      <c r="L40" s="54"/>
      <c r="M40" s="54"/>
      <c r="N40" s="54"/>
      <c r="O40" s="54"/>
      <c r="P40" s="80">
        <v>7</v>
      </c>
      <c r="Q40" s="51">
        <f t="shared" si="0"/>
        <v>7</v>
      </c>
      <c r="R40" s="52" t="str">
        <f t="shared" si="3"/>
        <v>B</v>
      </c>
      <c r="S40" s="53" t="str">
        <f t="shared" si="1"/>
        <v>Khá</v>
      </c>
      <c r="T40" s="41" t="str">
        <f t="shared" si="4"/>
        <v/>
      </c>
      <c r="U40" s="41" t="s">
        <v>282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381</v>
      </c>
      <c r="D41" s="46" t="s">
        <v>382</v>
      </c>
      <c r="E41" s="47" t="s">
        <v>383</v>
      </c>
      <c r="F41" s="48" t="s">
        <v>384</v>
      </c>
      <c r="G41" s="45" t="s">
        <v>53</v>
      </c>
      <c r="H41" s="82" t="s">
        <v>36</v>
      </c>
      <c r="I41" s="49" t="s">
        <v>36</v>
      </c>
      <c r="J41" s="49" t="s">
        <v>36</v>
      </c>
      <c r="K41" s="49" t="s">
        <v>36</v>
      </c>
      <c r="L41" s="54"/>
      <c r="M41" s="54"/>
      <c r="N41" s="54"/>
      <c r="O41" s="54"/>
      <c r="P41" s="80">
        <v>7</v>
      </c>
      <c r="Q41" s="51">
        <f t="shared" si="0"/>
        <v>7</v>
      </c>
      <c r="R41" s="52" t="str">
        <f t="shared" si="3"/>
        <v>B</v>
      </c>
      <c r="S41" s="53" t="str">
        <f t="shared" si="1"/>
        <v>Khá</v>
      </c>
      <c r="T41" s="41" t="str">
        <f t="shared" si="4"/>
        <v/>
      </c>
      <c r="U41" s="41" t="s">
        <v>282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385</v>
      </c>
      <c r="D42" s="46" t="s">
        <v>386</v>
      </c>
      <c r="E42" s="47" t="s">
        <v>387</v>
      </c>
      <c r="F42" s="48" t="s">
        <v>388</v>
      </c>
      <c r="G42" s="45" t="s">
        <v>67</v>
      </c>
      <c r="H42" s="82" t="s">
        <v>36</v>
      </c>
      <c r="I42" s="49" t="s">
        <v>36</v>
      </c>
      <c r="J42" s="49" t="s">
        <v>36</v>
      </c>
      <c r="K42" s="49" t="s">
        <v>36</v>
      </c>
      <c r="L42" s="54"/>
      <c r="M42" s="54"/>
      <c r="N42" s="54"/>
      <c r="O42" s="54"/>
      <c r="P42" s="80">
        <v>7</v>
      </c>
      <c r="Q42" s="51">
        <f t="shared" si="0"/>
        <v>7</v>
      </c>
      <c r="R42" s="52" t="str">
        <f t="shared" si="3"/>
        <v>B</v>
      </c>
      <c r="S42" s="53" t="str">
        <f t="shared" si="1"/>
        <v>Khá</v>
      </c>
      <c r="T42" s="41" t="str">
        <f t="shared" si="4"/>
        <v/>
      </c>
      <c r="U42" s="41" t="s">
        <v>282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389</v>
      </c>
      <c r="D43" s="46" t="s">
        <v>390</v>
      </c>
      <c r="E43" s="47" t="s">
        <v>391</v>
      </c>
      <c r="F43" s="48" t="s">
        <v>372</v>
      </c>
      <c r="G43" s="45" t="s">
        <v>85</v>
      </c>
      <c r="H43" s="82" t="s">
        <v>36</v>
      </c>
      <c r="I43" s="49" t="s">
        <v>36</v>
      </c>
      <c r="J43" s="49" t="s">
        <v>36</v>
      </c>
      <c r="K43" s="49" t="s">
        <v>36</v>
      </c>
      <c r="L43" s="54"/>
      <c r="M43" s="54"/>
      <c r="N43" s="54"/>
      <c r="O43" s="54"/>
      <c r="P43" s="80">
        <v>7</v>
      </c>
      <c r="Q43" s="51">
        <f t="shared" si="0"/>
        <v>7</v>
      </c>
      <c r="R43" s="52" t="str">
        <f t="shared" si="3"/>
        <v>B</v>
      </c>
      <c r="S43" s="53" t="str">
        <f t="shared" si="1"/>
        <v>Khá</v>
      </c>
      <c r="T43" s="41" t="str">
        <f t="shared" si="4"/>
        <v/>
      </c>
      <c r="U43" s="41" t="s">
        <v>282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392</v>
      </c>
      <c r="D44" s="46" t="s">
        <v>393</v>
      </c>
      <c r="E44" s="47" t="s">
        <v>394</v>
      </c>
      <c r="F44" s="48" t="s">
        <v>395</v>
      </c>
      <c r="G44" s="45" t="s">
        <v>53</v>
      </c>
      <c r="H44" s="82" t="s">
        <v>36</v>
      </c>
      <c r="I44" s="49" t="s">
        <v>36</v>
      </c>
      <c r="J44" s="49" t="s">
        <v>36</v>
      </c>
      <c r="K44" s="49" t="s">
        <v>36</v>
      </c>
      <c r="L44" s="54"/>
      <c r="M44" s="54"/>
      <c r="N44" s="54"/>
      <c r="O44" s="54"/>
      <c r="P44" s="80">
        <v>7</v>
      </c>
      <c r="Q44" s="51">
        <f t="shared" si="0"/>
        <v>7</v>
      </c>
      <c r="R44" s="52" t="str">
        <f t="shared" si="3"/>
        <v>B</v>
      </c>
      <c r="S44" s="53" t="str">
        <f t="shared" si="1"/>
        <v>Khá</v>
      </c>
      <c r="T44" s="41" t="str">
        <f t="shared" si="4"/>
        <v/>
      </c>
      <c r="U44" s="41" t="s">
        <v>282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396</v>
      </c>
      <c r="D45" s="46" t="s">
        <v>397</v>
      </c>
      <c r="E45" s="47" t="s">
        <v>177</v>
      </c>
      <c r="F45" s="48" t="s">
        <v>398</v>
      </c>
      <c r="G45" s="45" t="s">
        <v>333</v>
      </c>
      <c r="H45" s="82" t="s">
        <v>36</v>
      </c>
      <c r="I45" s="49" t="s">
        <v>36</v>
      </c>
      <c r="J45" s="49" t="s">
        <v>36</v>
      </c>
      <c r="K45" s="49" t="s">
        <v>36</v>
      </c>
      <c r="L45" s="54"/>
      <c r="M45" s="54"/>
      <c r="N45" s="54"/>
      <c r="O45" s="54"/>
      <c r="P45" s="80">
        <v>7</v>
      </c>
      <c r="Q45" s="51">
        <f t="shared" si="0"/>
        <v>7</v>
      </c>
      <c r="R45" s="52" t="str">
        <f t="shared" si="3"/>
        <v>B</v>
      </c>
      <c r="S45" s="53" t="str">
        <f t="shared" si="1"/>
        <v>Khá</v>
      </c>
      <c r="T45" s="41" t="str">
        <f t="shared" si="4"/>
        <v/>
      </c>
      <c r="U45" s="41" t="s">
        <v>282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399</v>
      </c>
      <c r="D46" s="46" t="s">
        <v>400</v>
      </c>
      <c r="E46" s="47" t="s">
        <v>401</v>
      </c>
      <c r="F46" s="48" t="s">
        <v>402</v>
      </c>
      <c r="G46" s="45" t="s">
        <v>85</v>
      </c>
      <c r="H46" s="82" t="s">
        <v>36</v>
      </c>
      <c r="I46" s="49" t="s">
        <v>36</v>
      </c>
      <c r="J46" s="49" t="s">
        <v>36</v>
      </c>
      <c r="K46" s="49" t="s">
        <v>36</v>
      </c>
      <c r="L46" s="54"/>
      <c r="M46" s="54"/>
      <c r="N46" s="54"/>
      <c r="O46" s="54"/>
      <c r="P46" s="80">
        <v>7</v>
      </c>
      <c r="Q46" s="51">
        <f t="shared" si="0"/>
        <v>7</v>
      </c>
      <c r="R46" s="52" t="str">
        <f t="shared" si="3"/>
        <v>B</v>
      </c>
      <c r="S46" s="53" t="str">
        <f t="shared" si="1"/>
        <v>Khá</v>
      </c>
      <c r="T46" s="41" t="str">
        <f t="shared" si="4"/>
        <v/>
      </c>
      <c r="U46" s="41" t="s">
        <v>282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403</v>
      </c>
      <c r="D47" s="46" t="s">
        <v>404</v>
      </c>
      <c r="E47" s="47" t="s">
        <v>405</v>
      </c>
      <c r="F47" s="48" t="s">
        <v>406</v>
      </c>
      <c r="G47" s="45" t="s">
        <v>53</v>
      </c>
      <c r="H47" s="82" t="s">
        <v>36</v>
      </c>
      <c r="I47" s="49" t="s">
        <v>36</v>
      </c>
      <c r="J47" s="49" t="s">
        <v>36</v>
      </c>
      <c r="K47" s="49" t="s">
        <v>36</v>
      </c>
      <c r="L47" s="54"/>
      <c r="M47" s="54"/>
      <c r="N47" s="54"/>
      <c r="O47" s="54"/>
      <c r="P47" s="80">
        <v>10</v>
      </c>
      <c r="Q47" s="51">
        <f t="shared" si="0"/>
        <v>10</v>
      </c>
      <c r="R47" s="52" t="str">
        <f t="shared" si="3"/>
        <v>A+</v>
      </c>
      <c r="S47" s="53" t="str">
        <f t="shared" si="1"/>
        <v>Giỏi</v>
      </c>
      <c r="T47" s="41" t="str">
        <f t="shared" si="4"/>
        <v/>
      </c>
      <c r="U47" s="41" t="s">
        <v>282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407</v>
      </c>
      <c r="D48" s="46" t="s">
        <v>408</v>
      </c>
      <c r="E48" s="47" t="s">
        <v>405</v>
      </c>
      <c r="F48" s="48" t="s">
        <v>409</v>
      </c>
      <c r="G48" s="45" t="s">
        <v>333</v>
      </c>
      <c r="H48" s="82" t="s">
        <v>36</v>
      </c>
      <c r="I48" s="49" t="s">
        <v>36</v>
      </c>
      <c r="J48" s="49" t="s">
        <v>36</v>
      </c>
      <c r="K48" s="49" t="s">
        <v>36</v>
      </c>
      <c r="L48" s="54"/>
      <c r="M48" s="54"/>
      <c r="N48" s="54"/>
      <c r="O48" s="54"/>
      <c r="P48" s="80">
        <v>7</v>
      </c>
      <c r="Q48" s="51">
        <f t="shared" si="0"/>
        <v>7</v>
      </c>
      <c r="R48" s="52" t="str">
        <f t="shared" si="3"/>
        <v>B</v>
      </c>
      <c r="S48" s="53" t="str">
        <f t="shared" si="1"/>
        <v>Khá</v>
      </c>
      <c r="T48" s="41" t="str">
        <f t="shared" si="4"/>
        <v/>
      </c>
      <c r="U48" s="41" t="s">
        <v>282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410</v>
      </c>
      <c r="D49" s="46" t="s">
        <v>411</v>
      </c>
      <c r="E49" s="47" t="s">
        <v>405</v>
      </c>
      <c r="F49" s="48" t="s">
        <v>100</v>
      </c>
      <c r="G49" s="45" t="s">
        <v>58</v>
      </c>
      <c r="H49" s="82" t="s">
        <v>36</v>
      </c>
      <c r="I49" s="49" t="s">
        <v>36</v>
      </c>
      <c r="J49" s="49" t="s">
        <v>36</v>
      </c>
      <c r="K49" s="49" t="s">
        <v>36</v>
      </c>
      <c r="L49" s="54"/>
      <c r="M49" s="54"/>
      <c r="N49" s="54"/>
      <c r="O49" s="54"/>
      <c r="P49" s="80">
        <v>10</v>
      </c>
      <c r="Q49" s="51">
        <f t="shared" si="0"/>
        <v>10</v>
      </c>
      <c r="R49" s="52" t="str">
        <f t="shared" si="3"/>
        <v>A+</v>
      </c>
      <c r="S49" s="53" t="str">
        <f t="shared" si="1"/>
        <v>Giỏi</v>
      </c>
      <c r="T49" s="41" t="str">
        <f t="shared" si="4"/>
        <v/>
      </c>
      <c r="U49" s="41" t="s">
        <v>282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412</v>
      </c>
      <c r="D50" s="46" t="s">
        <v>105</v>
      </c>
      <c r="E50" s="47" t="s">
        <v>413</v>
      </c>
      <c r="F50" s="48" t="s">
        <v>406</v>
      </c>
      <c r="G50" s="45" t="s">
        <v>53</v>
      </c>
      <c r="H50" s="82" t="s">
        <v>36</v>
      </c>
      <c r="I50" s="49" t="s">
        <v>36</v>
      </c>
      <c r="J50" s="49" t="s">
        <v>36</v>
      </c>
      <c r="K50" s="49" t="s">
        <v>36</v>
      </c>
      <c r="L50" s="54"/>
      <c r="M50" s="54"/>
      <c r="N50" s="54"/>
      <c r="O50" s="54"/>
      <c r="P50" s="80">
        <v>7</v>
      </c>
      <c r="Q50" s="51">
        <f t="shared" si="0"/>
        <v>7</v>
      </c>
      <c r="R50" s="52" t="str">
        <f t="shared" si="3"/>
        <v>B</v>
      </c>
      <c r="S50" s="53" t="str">
        <f t="shared" si="1"/>
        <v>Khá</v>
      </c>
      <c r="T50" s="41" t="str">
        <f t="shared" si="4"/>
        <v/>
      </c>
      <c r="U50" s="41" t="s">
        <v>282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414</v>
      </c>
      <c r="D51" s="46" t="s">
        <v>274</v>
      </c>
      <c r="E51" s="47" t="s">
        <v>415</v>
      </c>
      <c r="F51" s="48" t="s">
        <v>416</v>
      </c>
      <c r="G51" s="45" t="s">
        <v>85</v>
      </c>
      <c r="H51" s="82" t="s">
        <v>36</v>
      </c>
      <c r="I51" s="49" t="s">
        <v>36</v>
      </c>
      <c r="J51" s="49" t="s">
        <v>36</v>
      </c>
      <c r="K51" s="49" t="s">
        <v>36</v>
      </c>
      <c r="L51" s="54"/>
      <c r="M51" s="54"/>
      <c r="N51" s="54"/>
      <c r="O51" s="54"/>
      <c r="P51" s="80">
        <v>7</v>
      </c>
      <c r="Q51" s="51">
        <f t="shared" si="0"/>
        <v>7</v>
      </c>
      <c r="R51" s="52" t="str">
        <f t="shared" si="3"/>
        <v>B</v>
      </c>
      <c r="S51" s="53" t="str">
        <f t="shared" si="1"/>
        <v>Khá</v>
      </c>
      <c r="T51" s="41" t="str">
        <f t="shared" si="4"/>
        <v/>
      </c>
      <c r="U51" s="41" t="s">
        <v>282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417</v>
      </c>
      <c r="D52" s="46" t="s">
        <v>274</v>
      </c>
      <c r="E52" s="47" t="s">
        <v>415</v>
      </c>
      <c r="F52" s="48" t="s">
        <v>418</v>
      </c>
      <c r="G52" s="45" t="s">
        <v>58</v>
      </c>
      <c r="H52" s="82" t="s">
        <v>36</v>
      </c>
      <c r="I52" s="49" t="s">
        <v>36</v>
      </c>
      <c r="J52" s="49" t="s">
        <v>36</v>
      </c>
      <c r="K52" s="49" t="s">
        <v>36</v>
      </c>
      <c r="L52" s="54"/>
      <c r="M52" s="54"/>
      <c r="N52" s="54"/>
      <c r="O52" s="54"/>
      <c r="P52" s="80">
        <v>7</v>
      </c>
      <c r="Q52" s="51">
        <f t="shared" si="0"/>
        <v>7</v>
      </c>
      <c r="R52" s="52" t="str">
        <f t="shared" si="3"/>
        <v>B</v>
      </c>
      <c r="S52" s="53" t="str">
        <f t="shared" si="1"/>
        <v>Khá</v>
      </c>
      <c r="T52" s="41" t="str">
        <f t="shared" si="4"/>
        <v/>
      </c>
      <c r="U52" s="41" t="s">
        <v>282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419</v>
      </c>
      <c r="D53" s="46" t="s">
        <v>420</v>
      </c>
      <c r="E53" s="47" t="s">
        <v>415</v>
      </c>
      <c r="F53" s="48" t="s">
        <v>421</v>
      </c>
      <c r="G53" s="45" t="s">
        <v>58</v>
      </c>
      <c r="H53" s="82" t="s">
        <v>36</v>
      </c>
      <c r="I53" s="49" t="s">
        <v>36</v>
      </c>
      <c r="J53" s="49" t="s">
        <v>36</v>
      </c>
      <c r="K53" s="49" t="s">
        <v>36</v>
      </c>
      <c r="L53" s="54"/>
      <c r="M53" s="54"/>
      <c r="N53" s="54"/>
      <c r="O53" s="54"/>
      <c r="P53" s="80">
        <v>7</v>
      </c>
      <c r="Q53" s="51">
        <f t="shared" si="0"/>
        <v>7</v>
      </c>
      <c r="R53" s="52" t="str">
        <f t="shared" si="3"/>
        <v>B</v>
      </c>
      <c r="S53" s="53" t="str">
        <f t="shared" si="1"/>
        <v>Khá</v>
      </c>
      <c r="T53" s="41" t="str">
        <f t="shared" si="4"/>
        <v/>
      </c>
      <c r="U53" s="41" t="s">
        <v>282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422</v>
      </c>
      <c r="D54" s="46" t="s">
        <v>423</v>
      </c>
      <c r="E54" s="47" t="s">
        <v>188</v>
      </c>
      <c r="F54" s="48" t="s">
        <v>424</v>
      </c>
      <c r="G54" s="45" t="s">
        <v>85</v>
      </c>
      <c r="H54" s="82" t="s">
        <v>36</v>
      </c>
      <c r="I54" s="49" t="s">
        <v>36</v>
      </c>
      <c r="J54" s="49" t="s">
        <v>36</v>
      </c>
      <c r="K54" s="49" t="s">
        <v>36</v>
      </c>
      <c r="L54" s="54"/>
      <c r="M54" s="54"/>
      <c r="N54" s="54"/>
      <c r="O54" s="54"/>
      <c r="P54" s="80">
        <v>7</v>
      </c>
      <c r="Q54" s="51">
        <f t="shared" si="0"/>
        <v>7</v>
      </c>
      <c r="R54" s="52" t="str">
        <f t="shared" si="3"/>
        <v>B</v>
      </c>
      <c r="S54" s="53" t="str">
        <f t="shared" si="1"/>
        <v>Khá</v>
      </c>
      <c r="T54" s="41" t="str">
        <f t="shared" si="4"/>
        <v/>
      </c>
      <c r="U54" s="41" t="s">
        <v>282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425</v>
      </c>
      <c r="D55" s="46" t="s">
        <v>426</v>
      </c>
      <c r="E55" s="47" t="s">
        <v>195</v>
      </c>
      <c r="F55" s="48" t="s">
        <v>128</v>
      </c>
      <c r="G55" s="45" t="s">
        <v>85</v>
      </c>
      <c r="H55" s="82" t="s">
        <v>36</v>
      </c>
      <c r="I55" s="49" t="s">
        <v>36</v>
      </c>
      <c r="J55" s="49" t="s">
        <v>36</v>
      </c>
      <c r="K55" s="49" t="s">
        <v>36</v>
      </c>
      <c r="L55" s="54"/>
      <c r="M55" s="54"/>
      <c r="N55" s="54"/>
      <c r="O55" s="54"/>
      <c r="P55" s="80">
        <v>7</v>
      </c>
      <c r="Q55" s="51">
        <f t="shared" si="0"/>
        <v>7</v>
      </c>
      <c r="R55" s="52" t="str">
        <f t="shared" si="3"/>
        <v>B</v>
      </c>
      <c r="S55" s="53" t="str">
        <f t="shared" si="1"/>
        <v>Khá</v>
      </c>
      <c r="T55" s="41" t="str">
        <f t="shared" si="4"/>
        <v/>
      </c>
      <c r="U55" s="41" t="s">
        <v>282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427</v>
      </c>
      <c r="D56" s="46" t="s">
        <v>428</v>
      </c>
      <c r="E56" s="47" t="s">
        <v>195</v>
      </c>
      <c r="F56" s="48" t="s">
        <v>429</v>
      </c>
      <c r="G56" s="45" t="s">
        <v>53</v>
      </c>
      <c r="H56" s="82" t="s">
        <v>36</v>
      </c>
      <c r="I56" s="49" t="s">
        <v>36</v>
      </c>
      <c r="J56" s="49" t="s">
        <v>36</v>
      </c>
      <c r="K56" s="49" t="s">
        <v>36</v>
      </c>
      <c r="L56" s="54"/>
      <c r="M56" s="54"/>
      <c r="N56" s="54"/>
      <c r="O56" s="54"/>
      <c r="P56" s="80">
        <v>7</v>
      </c>
      <c r="Q56" s="51">
        <f t="shared" si="0"/>
        <v>7</v>
      </c>
      <c r="R56" s="52" t="str">
        <f t="shared" si="3"/>
        <v>B</v>
      </c>
      <c r="S56" s="53" t="str">
        <f t="shared" si="1"/>
        <v>Khá</v>
      </c>
      <c r="T56" s="41" t="str">
        <f t="shared" si="4"/>
        <v/>
      </c>
      <c r="U56" s="41" t="s">
        <v>282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430</v>
      </c>
      <c r="D57" s="46" t="s">
        <v>105</v>
      </c>
      <c r="E57" s="47" t="s">
        <v>431</v>
      </c>
      <c r="F57" s="48" t="s">
        <v>432</v>
      </c>
      <c r="G57" s="45" t="s">
        <v>58</v>
      </c>
      <c r="H57" s="82" t="s">
        <v>36</v>
      </c>
      <c r="I57" s="49" t="s">
        <v>36</v>
      </c>
      <c r="J57" s="49" t="s">
        <v>36</v>
      </c>
      <c r="K57" s="49" t="s">
        <v>36</v>
      </c>
      <c r="L57" s="54"/>
      <c r="M57" s="54"/>
      <c r="N57" s="54"/>
      <c r="O57" s="54"/>
      <c r="P57" s="80">
        <v>7</v>
      </c>
      <c r="Q57" s="51">
        <f t="shared" si="0"/>
        <v>7</v>
      </c>
      <c r="R57" s="52" t="str">
        <f t="shared" si="3"/>
        <v>B</v>
      </c>
      <c r="S57" s="53" t="str">
        <f t="shared" si="1"/>
        <v>Khá</v>
      </c>
      <c r="T57" s="41" t="str">
        <f t="shared" si="4"/>
        <v/>
      </c>
      <c r="U57" s="41" t="s">
        <v>282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433</v>
      </c>
      <c r="D58" s="46" t="s">
        <v>105</v>
      </c>
      <c r="E58" s="47" t="s">
        <v>201</v>
      </c>
      <c r="F58" s="48" t="s">
        <v>96</v>
      </c>
      <c r="G58" s="45" t="s">
        <v>71</v>
      </c>
      <c r="H58" s="82" t="s">
        <v>36</v>
      </c>
      <c r="I58" s="49" t="s">
        <v>36</v>
      </c>
      <c r="J58" s="49" t="s">
        <v>36</v>
      </c>
      <c r="K58" s="49" t="s">
        <v>36</v>
      </c>
      <c r="L58" s="54"/>
      <c r="M58" s="54"/>
      <c r="N58" s="54"/>
      <c r="O58" s="54"/>
      <c r="P58" s="80">
        <v>7</v>
      </c>
      <c r="Q58" s="51">
        <f t="shared" si="0"/>
        <v>7</v>
      </c>
      <c r="R58" s="52" t="str">
        <f t="shared" si="3"/>
        <v>B</v>
      </c>
      <c r="S58" s="53" t="str">
        <f t="shared" si="1"/>
        <v>Khá</v>
      </c>
      <c r="T58" s="41" t="str">
        <f t="shared" si="4"/>
        <v/>
      </c>
      <c r="U58" s="41" t="s">
        <v>282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434</v>
      </c>
      <c r="D59" s="46" t="s">
        <v>435</v>
      </c>
      <c r="E59" s="47" t="s">
        <v>436</v>
      </c>
      <c r="F59" s="48" t="s">
        <v>437</v>
      </c>
      <c r="G59" s="45" t="s">
        <v>76</v>
      </c>
      <c r="H59" s="82" t="s">
        <v>36</v>
      </c>
      <c r="I59" s="49" t="s">
        <v>36</v>
      </c>
      <c r="J59" s="49" t="s">
        <v>36</v>
      </c>
      <c r="K59" s="49" t="s">
        <v>36</v>
      </c>
      <c r="L59" s="54"/>
      <c r="M59" s="54"/>
      <c r="N59" s="54"/>
      <c r="O59" s="54"/>
      <c r="P59" s="80">
        <v>7</v>
      </c>
      <c r="Q59" s="51">
        <f t="shared" si="0"/>
        <v>7</v>
      </c>
      <c r="R59" s="52" t="str">
        <f t="shared" si="3"/>
        <v>B</v>
      </c>
      <c r="S59" s="53" t="str">
        <f t="shared" si="1"/>
        <v>Khá</v>
      </c>
      <c r="T59" s="41" t="str">
        <f t="shared" si="4"/>
        <v/>
      </c>
      <c r="U59" s="41" t="s">
        <v>282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438</v>
      </c>
      <c r="D60" s="46" t="s">
        <v>439</v>
      </c>
      <c r="E60" s="47" t="s">
        <v>440</v>
      </c>
      <c r="F60" s="48" t="s">
        <v>441</v>
      </c>
      <c r="G60" s="45" t="s">
        <v>85</v>
      </c>
      <c r="H60" s="82" t="s">
        <v>36</v>
      </c>
      <c r="I60" s="49" t="s">
        <v>36</v>
      </c>
      <c r="J60" s="49" t="s">
        <v>36</v>
      </c>
      <c r="K60" s="49" t="s">
        <v>36</v>
      </c>
      <c r="L60" s="54"/>
      <c r="M60" s="54"/>
      <c r="N60" s="54"/>
      <c r="O60" s="54"/>
      <c r="P60" s="80">
        <v>7</v>
      </c>
      <c r="Q60" s="51">
        <f t="shared" si="0"/>
        <v>7</v>
      </c>
      <c r="R60" s="52" t="str">
        <f t="shared" si="3"/>
        <v>B</v>
      </c>
      <c r="S60" s="53" t="str">
        <f t="shared" si="1"/>
        <v>Khá</v>
      </c>
      <c r="T60" s="41" t="str">
        <f t="shared" si="4"/>
        <v/>
      </c>
      <c r="U60" s="41" t="s">
        <v>282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442</v>
      </c>
      <c r="D61" s="46" t="s">
        <v>126</v>
      </c>
      <c r="E61" s="47" t="s">
        <v>218</v>
      </c>
      <c r="F61" s="48" t="s">
        <v>120</v>
      </c>
      <c r="G61" s="45" t="s">
        <v>58</v>
      </c>
      <c r="H61" s="82" t="s">
        <v>36</v>
      </c>
      <c r="I61" s="49" t="s">
        <v>36</v>
      </c>
      <c r="J61" s="49" t="s">
        <v>36</v>
      </c>
      <c r="K61" s="49" t="s">
        <v>36</v>
      </c>
      <c r="L61" s="54"/>
      <c r="M61" s="54"/>
      <c r="N61" s="54"/>
      <c r="O61" s="54"/>
      <c r="P61" s="80">
        <v>7</v>
      </c>
      <c r="Q61" s="51">
        <f t="shared" si="0"/>
        <v>7</v>
      </c>
      <c r="R61" s="52" t="str">
        <f t="shared" si="3"/>
        <v>B</v>
      </c>
      <c r="S61" s="53" t="str">
        <f t="shared" si="1"/>
        <v>Khá</v>
      </c>
      <c r="T61" s="41" t="str">
        <f t="shared" si="4"/>
        <v/>
      </c>
      <c r="U61" s="41" t="s">
        <v>282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443</v>
      </c>
      <c r="D62" s="46" t="s">
        <v>393</v>
      </c>
      <c r="E62" s="47" t="s">
        <v>225</v>
      </c>
      <c r="F62" s="48" t="s">
        <v>444</v>
      </c>
      <c r="G62" s="45" t="s">
        <v>67</v>
      </c>
      <c r="H62" s="82" t="s">
        <v>36</v>
      </c>
      <c r="I62" s="49" t="s">
        <v>36</v>
      </c>
      <c r="J62" s="49" t="s">
        <v>36</v>
      </c>
      <c r="K62" s="49" t="s">
        <v>36</v>
      </c>
      <c r="L62" s="54"/>
      <c r="M62" s="54"/>
      <c r="N62" s="54"/>
      <c r="O62" s="54"/>
      <c r="P62" s="80">
        <v>7</v>
      </c>
      <c r="Q62" s="51">
        <f t="shared" si="0"/>
        <v>7</v>
      </c>
      <c r="R62" s="52" t="str">
        <f t="shared" si="3"/>
        <v>B</v>
      </c>
      <c r="S62" s="53" t="str">
        <f t="shared" si="1"/>
        <v>Khá</v>
      </c>
      <c r="T62" s="41" t="str">
        <f t="shared" si="4"/>
        <v/>
      </c>
      <c r="U62" s="41" t="s">
        <v>282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445</v>
      </c>
      <c r="D63" s="46" t="s">
        <v>446</v>
      </c>
      <c r="E63" s="47" t="s">
        <v>447</v>
      </c>
      <c r="F63" s="48" t="s">
        <v>448</v>
      </c>
      <c r="G63" s="45" t="s">
        <v>85</v>
      </c>
      <c r="H63" s="82" t="s">
        <v>36</v>
      </c>
      <c r="I63" s="49" t="s">
        <v>36</v>
      </c>
      <c r="J63" s="49" t="s">
        <v>36</v>
      </c>
      <c r="K63" s="49" t="s">
        <v>36</v>
      </c>
      <c r="L63" s="54"/>
      <c r="M63" s="54"/>
      <c r="N63" s="54"/>
      <c r="O63" s="54"/>
      <c r="P63" s="80">
        <v>7</v>
      </c>
      <c r="Q63" s="51">
        <f t="shared" si="0"/>
        <v>7</v>
      </c>
      <c r="R63" s="52" t="str">
        <f t="shared" si="3"/>
        <v>B</v>
      </c>
      <c r="S63" s="53" t="str">
        <f t="shared" si="1"/>
        <v>Khá</v>
      </c>
      <c r="T63" s="41" t="str">
        <f t="shared" si="4"/>
        <v/>
      </c>
      <c r="U63" s="41" t="s">
        <v>282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449</v>
      </c>
      <c r="D64" s="46" t="s">
        <v>109</v>
      </c>
      <c r="E64" s="47" t="s">
        <v>235</v>
      </c>
      <c r="F64" s="48" t="s">
        <v>450</v>
      </c>
      <c r="G64" s="45" t="s">
        <v>333</v>
      </c>
      <c r="H64" s="82" t="s">
        <v>36</v>
      </c>
      <c r="I64" s="49" t="s">
        <v>36</v>
      </c>
      <c r="J64" s="49" t="s">
        <v>36</v>
      </c>
      <c r="K64" s="49" t="s">
        <v>36</v>
      </c>
      <c r="L64" s="54"/>
      <c r="M64" s="54"/>
      <c r="N64" s="54"/>
      <c r="O64" s="54"/>
      <c r="P64" s="80">
        <v>7</v>
      </c>
      <c r="Q64" s="51">
        <f t="shared" si="0"/>
        <v>7</v>
      </c>
      <c r="R64" s="52" t="str">
        <f t="shared" si="3"/>
        <v>B</v>
      </c>
      <c r="S64" s="53" t="str">
        <f t="shared" si="1"/>
        <v>Khá</v>
      </c>
      <c r="T64" s="41" t="str">
        <f t="shared" si="4"/>
        <v/>
      </c>
      <c r="U64" s="41" t="s">
        <v>282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 x14ac:dyDescent="0.25">
      <c r="B65" s="44">
        <v>57</v>
      </c>
      <c r="C65" s="45" t="s">
        <v>451</v>
      </c>
      <c r="D65" s="46" t="s">
        <v>105</v>
      </c>
      <c r="E65" s="47" t="s">
        <v>452</v>
      </c>
      <c r="F65" s="48" t="s">
        <v>453</v>
      </c>
      <c r="G65" s="45" t="s">
        <v>53</v>
      </c>
      <c r="H65" s="82" t="s">
        <v>36</v>
      </c>
      <c r="I65" s="49" t="s">
        <v>36</v>
      </c>
      <c r="J65" s="49" t="s">
        <v>36</v>
      </c>
      <c r="K65" s="49" t="s">
        <v>36</v>
      </c>
      <c r="L65" s="54"/>
      <c r="M65" s="54"/>
      <c r="N65" s="54"/>
      <c r="O65" s="54"/>
      <c r="P65" s="80">
        <v>7</v>
      </c>
      <c r="Q65" s="51">
        <f t="shared" si="0"/>
        <v>7</v>
      </c>
      <c r="R65" s="52" t="str">
        <f t="shared" si="3"/>
        <v>B</v>
      </c>
      <c r="S65" s="53" t="str">
        <f t="shared" si="1"/>
        <v>Khá</v>
      </c>
      <c r="T65" s="41" t="str">
        <f t="shared" si="4"/>
        <v/>
      </c>
      <c r="U65" s="41" t="s">
        <v>282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 x14ac:dyDescent="0.25">
      <c r="B66" s="44">
        <v>58</v>
      </c>
      <c r="C66" s="45" t="s">
        <v>454</v>
      </c>
      <c r="D66" s="46" t="s">
        <v>122</v>
      </c>
      <c r="E66" s="47" t="s">
        <v>455</v>
      </c>
      <c r="F66" s="48" t="s">
        <v>456</v>
      </c>
      <c r="G66" s="45" t="s">
        <v>67</v>
      </c>
      <c r="H66" s="82" t="s">
        <v>36</v>
      </c>
      <c r="I66" s="49" t="s">
        <v>36</v>
      </c>
      <c r="J66" s="49" t="s">
        <v>36</v>
      </c>
      <c r="K66" s="49" t="s">
        <v>36</v>
      </c>
      <c r="L66" s="54"/>
      <c r="M66" s="54"/>
      <c r="N66" s="54"/>
      <c r="O66" s="54"/>
      <c r="P66" s="80">
        <v>7</v>
      </c>
      <c r="Q66" s="51">
        <f t="shared" si="0"/>
        <v>7</v>
      </c>
      <c r="R66" s="52" t="str">
        <f t="shared" si="3"/>
        <v>B</v>
      </c>
      <c r="S66" s="53" t="str">
        <f t="shared" si="1"/>
        <v>Khá</v>
      </c>
      <c r="T66" s="41" t="str">
        <f t="shared" si="4"/>
        <v/>
      </c>
      <c r="U66" s="41" t="s">
        <v>282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 x14ac:dyDescent="0.25">
      <c r="B67" s="44">
        <v>59</v>
      </c>
      <c r="C67" s="45" t="s">
        <v>457</v>
      </c>
      <c r="D67" s="46" t="s">
        <v>458</v>
      </c>
      <c r="E67" s="47" t="s">
        <v>459</v>
      </c>
      <c r="F67" s="48" t="s">
        <v>460</v>
      </c>
      <c r="G67" s="45" t="s">
        <v>333</v>
      </c>
      <c r="H67" s="82" t="s">
        <v>36</v>
      </c>
      <c r="I67" s="49" t="s">
        <v>36</v>
      </c>
      <c r="J67" s="49" t="s">
        <v>36</v>
      </c>
      <c r="K67" s="49" t="s">
        <v>36</v>
      </c>
      <c r="L67" s="54"/>
      <c r="M67" s="54"/>
      <c r="N67" s="54"/>
      <c r="O67" s="54"/>
      <c r="P67" s="80">
        <v>7</v>
      </c>
      <c r="Q67" s="51">
        <f t="shared" si="0"/>
        <v>7</v>
      </c>
      <c r="R67" s="52" t="str">
        <f t="shared" si="3"/>
        <v>B</v>
      </c>
      <c r="S67" s="53" t="str">
        <f t="shared" si="1"/>
        <v>Khá</v>
      </c>
      <c r="T67" s="41" t="str">
        <f t="shared" si="4"/>
        <v/>
      </c>
      <c r="U67" s="41" t="s">
        <v>282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 x14ac:dyDescent="0.25">
      <c r="B68" s="44">
        <v>60</v>
      </c>
      <c r="C68" s="45" t="s">
        <v>461</v>
      </c>
      <c r="D68" s="46" t="s">
        <v>462</v>
      </c>
      <c r="E68" s="47" t="s">
        <v>250</v>
      </c>
      <c r="F68" s="48" t="s">
        <v>270</v>
      </c>
      <c r="G68" s="45" t="s">
        <v>76</v>
      </c>
      <c r="H68" s="82" t="s">
        <v>36</v>
      </c>
      <c r="I68" s="49" t="s">
        <v>36</v>
      </c>
      <c r="J68" s="49" t="s">
        <v>36</v>
      </c>
      <c r="K68" s="49" t="s">
        <v>36</v>
      </c>
      <c r="L68" s="54"/>
      <c r="M68" s="54"/>
      <c r="N68" s="54"/>
      <c r="O68" s="54"/>
      <c r="P68" s="80">
        <v>7</v>
      </c>
      <c r="Q68" s="51">
        <f t="shared" si="0"/>
        <v>7</v>
      </c>
      <c r="R68" s="52" t="str">
        <f t="shared" si="3"/>
        <v>B</v>
      </c>
      <c r="S68" s="53" t="str">
        <f t="shared" si="1"/>
        <v>Khá</v>
      </c>
      <c r="T68" s="41" t="str">
        <f t="shared" si="4"/>
        <v/>
      </c>
      <c r="U68" s="41" t="s">
        <v>282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 x14ac:dyDescent="0.25">
      <c r="B69" s="44">
        <v>61</v>
      </c>
      <c r="C69" s="45" t="s">
        <v>463</v>
      </c>
      <c r="D69" s="46" t="s">
        <v>464</v>
      </c>
      <c r="E69" s="47" t="s">
        <v>465</v>
      </c>
      <c r="F69" s="48" t="s">
        <v>402</v>
      </c>
      <c r="G69" s="45" t="s">
        <v>53</v>
      </c>
      <c r="H69" s="82" t="s">
        <v>36</v>
      </c>
      <c r="I69" s="49" t="s">
        <v>36</v>
      </c>
      <c r="J69" s="49" t="s">
        <v>36</v>
      </c>
      <c r="K69" s="49" t="s">
        <v>36</v>
      </c>
      <c r="L69" s="54"/>
      <c r="M69" s="54"/>
      <c r="N69" s="54"/>
      <c r="O69" s="54"/>
      <c r="P69" s="80">
        <v>7</v>
      </c>
      <c r="Q69" s="51">
        <f t="shared" si="0"/>
        <v>7</v>
      </c>
      <c r="R69" s="52" t="str">
        <f t="shared" si="3"/>
        <v>B</v>
      </c>
      <c r="S69" s="53" t="str">
        <f t="shared" si="1"/>
        <v>Khá</v>
      </c>
      <c r="T69" s="41" t="str">
        <f t="shared" si="4"/>
        <v/>
      </c>
      <c r="U69" s="41" t="s">
        <v>282</v>
      </c>
      <c r="V69" s="71"/>
      <c r="W69" s="4"/>
      <c r="X69" s="43" t="str">
        <f t="shared" si="2"/>
        <v>Đạt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 x14ac:dyDescent="0.25">
      <c r="B70" s="44">
        <v>62</v>
      </c>
      <c r="C70" s="45" t="s">
        <v>466</v>
      </c>
      <c r="D70" s="46" t="s">
        <v>467</v>
      </c>
      <c r="E70" s="47" t="s">
        <v>468</v>
      </c>
      <c r="F70" s="48" t="s">
        <v>469</v>
      </c>
      <c r="G70" s="45" t="s">
        <v>58</v>
      </c>
      <c r="H70" s="82" t="s">
        <v>36</v>
      </c>
      <c r="I70" s="49" t="s">
        <v>36</v>
      </c>
      <c r="J70" s="49" t="s">
        <v>36</v>
      </c>
      <c r="K70" s="49" t="s">
        <v>36</v>
      </c>
      <c r="L70" s="54"/>
      <c r="M70" s="54"/>
      <c r="N70" s="54"/>
      <c r="O70" s="54"/>
      <c r="P70" s="80">
        <v>7</v>
      </c>
      <c r="Q70" s="51">
        <f t="shared" si="0"/>
        <v>7</v>
      </c>
      <c r="R70" s="52" t="str">
        <f t="shared" si="3"/>
        <v>B</v>
      </c>
      <c r="S70" s="53" t="str">
        <f t="shared" si="1"/>
        <v>Khá</v>
      </c>
      <c r="T70" s="41" t="str">
        <f t="shared" si="4"/>
        <v/>
      </c>
      <c r="U70" s="41" t="s">
        <v>282</v>
      </c>
      <c r="V70" s="71"/>
      <c r="W70" s="4"/>
      <c r="X70" s="43" t="str">
        <f t="shared" si="2"/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18.75" customHeight="1" x14ac:dyDescent="0.25">
      <c r="B71" s="44">
        <v>63</v>
      </c>
      <c r="C71" s="45" t="s">
        <v>470</v>
      </c>
      <c r="D71" s="46" t="s">
        <v>471</v>
      </c>
      <c r="E71" s="47" t="s">
        <v>472</v>
      </c>
      <c r="F71" s="48" t="s">
        <v>473</v>
      </c>
      <c r="G71" s="45" t="s">
        <v>67</v>
      </c>
      <c r="H71" s="82" t="s">
        <v>36</v>
      </c>
      <c r="I71" s="49" t="s">
        <v>36</v>
      </c>
      <c r="J71" s="49" t="s">
        <v>36</v>
      </c>
      <c r="K71" s="49" t="s">
        <v>36</v>
      </c>
      <c r="L71" s="54"/>
      <c r="M71" s="54"/>
      <c r="N71" s="54"/>
      <c r="O71" s="54"/>
      <c r="P71" s="80">
        <v>7</v>
      </c>
      <c r="Q71" s="51">
        <f t="shared" si="0"/>
        <v>7</v>
      </c>
      <c r="R71" s="52" t="str">
        <f t="shared" si="3"/>
        <v>B</v>
      </c>
      <c r="S71" s="53" t="str">
        <f t="shared" si="1"/>
        <v>Khá</v>
      </c>
      <c r="T71" s="41" t="str">
        <f t="shared" si="4"/>
        <v/>
      </c>
      <c r="U71" s="41" t="s">
        <v>282</v>
      </c>
      <c r="V71" s="71"/>
      <c r="W71" s="4"/>
      <c r="X71" s="43" t="str">
        <f t="shared" si="2"/>
        <v>Đạt</v>
      </c>
      <c r="Y71" s="4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61"/>
    </row>
    <row r="72" spans="1:40" ht="18.75" customHeight="1" x14ac:dyDescent="0.25">
      <c r="B72" s="44">
        <v>64</v>
      </c>
      <c r="C72" s="45" t="s">
        <v>474</v>
      </c>
      <c r="D72" s="46" t="s">
        <v>475</v>
      </c>
      <c r="E72" s="47" t="s">
        <v>476</v>
      </c>
      <c r="F72" s="48" t="s">
        <v>477</v>
      </c>
      <c r="G72" s="45" t="s">
        <v>76</v>
      </c>
      <c r="H72" s="82" t="s">
        <v>36</v>
      </c>
      <c r="I72" s="49" t="s">
        <v>36</v>
      </c>
      <c r="J72" s="49" t="s">
        <v>36</v>
      </c>
      <c r="K72" s="49" t="s">
        <v>36</v>
      </c>
      <c r="L72" s="54"/>
      <c r="M72" s="54"/>
      <c r="N72" s="54"/>
      <c r="O72" s="54"/>
      <c r="P72" s="80">
        <v>7</v>
      </c>
      <c r="Q72" s="51">
        <f t="shared" si="0"/>
        <v>7</v>
      </c>
      <c r="R72" s="52" t="str">
        <f t="shared" si="3"/>
        <v>B</v>
      </c>
      <c r="S72" s="53" t="str">
        <f t="shared" si="1"/>
        <v>Khá</v>
      </c>
      <c r="T72" s="41" t="str">
        <f t="shared" si="4"/>
        <v/>
      </c>
      <c r="U72" s="41" t="s">
        <v>282</v>
      </c>
      <c r="V72" s="71"/>
      <c r="W72" s="4"/>
      <c r="X72" s="43" t="str">
        <f t="shared" si="2"/>
        <v>Đạt</v>
      </c>
      <c r="Y72" s="4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61"/>
    </row>
    <row r="73" spans="1:40" ht="18.75" customHeight="1" x14ac:dyDescent="0.25">
      <c r="B73" s="44">
        <v>65</v>
      </c>
      <c r="C73" s="45" t="s">
        <v>478</v>
      </c>
      <c r="D73" s="46" t="s">
        <v>479</v>
      </c>
      <c r="E73" s="47" t="s">
        <v>480</v>
      </c>
      <c r="F73" s="48" t="s">
        <v>481</v>
      </c>
      <c r="G73" s="45" t="s">
        <v>67</v>
      </c>
      <c r="H73" s="82" t="s">
        <v>36</v>
      </c>
      <c r="I73" s="49" t="s">
        <v>36</v>
      </c>
      <c r="J73" s="49" t="s">
        <v>36</v>
      </c>
      <c r="K73" s="49" t="s">
        <v>36</v>
      </c>
      <c r="L73" s="54"/>
      <c r="M73" s="54"/>
      <c r="N73" s="54"/>
      <c r="O73" s="54"/>
      <c r="P73" s="80">
        <v>7</v>
      </c>
      <c r="Q73" s="51">
        <f t="shared" ref="Q73:Q79" si="5">ROUND(SUMPRODUCT(H73:P73,$H$8:$P$8)/100,1)</f>
        <v>7</v>
      </c>
      <c r="R73" s="52" t="str">
        <f t="shared" si="3"/>
        <v>B</v>
      </c>
      <c r="S73" s="53" t="str">
        <f t="shared" si="1"/>
        <v>Khá</v>
      </c>
      <c r="T73" s="41" t="str">
        <f t="shared" si="4"/>
        <v/>
      </c>
      <c r="U73" s="41" t="s">
        <v>282</v>
      </c>
      <c r="V73" s="71"/>
      <c r="W73" s="4"/>
      <c r="X73" s="43" t="str">
        <f t="shared" si="2"/>
        <v>Đạt</v>
      </c>
      <c r="Y73" s="43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61"/>
    </row>
    <row r="74" spans="1:40" ht="18.75" customHeight="1" x14ac:dyDescent="0.25">
      <c r="B74" s="44">
        <v>66</v>
      </c>
      <c r="C74" s="45" t="s">
        <v>482</v>
      </c>
      <c r="D74" s="46" t="s">
        <v>483</v>
      </c>
      <c r="E74" s="47" t="s">
        <v>484</v>
      </c>
      <c r="F74" s="48" t="s">
        <v>485</v>
      </c>
      <c r="G74" s="45" t="s">
        <v>67</v>
      </c>
      <c r="H74" s="82" t="s">
        <v>36</v>
      </c>
      <c r="I74" s="49" t="s">
        <v>36</v>
      </c>
      <c r="J74" s="49" t="s">
        <v>36</v>
      </c>
      <c r="K74" s="49" t="s">
        <v>36</v>
      </c>
      <c r="L74" s="54"/>
      <c r="M74" s="54"/>
      <c r="N74" s="54"/>
      <c r="O74" s="54"/>
      <c r="P74" s="80">
        <v>7</v>
      </c>
      <c r="Q74" s="51">
        <f t="shared" si="5"/>
        <v>7</v>
      </c>
      <c r="R74" s="52" t="str">
        <f t="shared" si="3"/>
        <v>B</v>
      </c>
      <c r="S74" s="53" t="str">
        <f t="shared" si="1"/>
        <v>Khá</v>
      </c>
      <c r="T74" s="41" t="str">
        <f t="shared" si="4"/>
        <v/>
      </c>
      <c r="U74" s="41" t="s">
        <v>282</v>
      </c>
      <c r="V74" s="71"/>
      <c r="W74" s="4"/>
      <c r="X74" s="43" t="str">
        <f t="shared" ref="X74:X79" si="6">IF(T74="Không đủ ĐKDT","Học lại",IF(T74="Đình chỉ thi","Học lại",IF(AND(MID(G74,2,2)&lt;"12",T74="Vắng"),"Thi lại",IF(T74="Vắng có phép", "Thi lại",IF(AND((MID(G74,2,2)&lt;"12"),Q74&lt;4.5),"Thi lại",IF(AND((MID(G74,2,2)&lt;"18"),Q74&lt;4),"Học lại",IF(AND((MID(G74,2,2)&gt;"17"),Q74&lt;4),"Thi lại",IF(AND(MID(G74,2,2)&gt;"17",P74=0),"Thi lại",IF(AND((MID(G74,2,2)&lt;"12"),P74=0),"Thi lại",IF(AND((MID(G74,2,2)&lt;"18"),(MID(G74,2,2)&gt;"11"),P74=0),"Học lại","Đạt"))))))))))</f>
        <v>Đạt</v>
      </c>
      <c r="Y74" s="43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61"/>
    </row>
    <row r="75" spans="1:40" ht="18.75" customHeight="1" x14ac:dyDescent="0.25">
      <c r="B75" s="44">
        <v>67</v>
      </c>
      <c r="C75" s="45" t="s">
        <v>486</v>
      </c>
      <c r="D75" s="46" t="s">
        <v>487</v>
      </c>
      <c r="E75" s="47" t="s">
        <v>484</v>
      </c>
      <c r="F75" s="48" t="s">
        <v>488</v>
      </c>
      <c r="G75" s="45" t="s">
        <v>76</v>
      </c>
      <c r="H75" s="82" t="s">
        <v>36</v>
      </c>
      <c r="I75" s="49" t="s">
        <v>36</v>
      </c>
      <c r="J75" s="49" t="s">
        <v>36</v>
      </c>
      <c r="K75" s="49" t="s">
        <v>36</v>
      </c>
      <c r="L75" s="54"/>
      <c r="M75" s="54"/>
      <c r="N75" s="54"/>
      <c r="O75" s="54"/>
      <c r="P75" s="80">
        <v>7</v>
      </c>
      <c r="Q75" s="51">
        <f t="shared" si="5"/>
        <v>7</v>
      </c>
      <c r="R75" s="52" t="str">
        <f t="shared" si="3"/>
        <v>B</v>
      </c>
      <c r="S75" s="53" t="str">
        <f t="shared" si="1"/>
        <v>Khá</v>
      </c>
      <c r="T75" s="41" t="str">
        <f t="shared" ref="T75:T79" si="7">+IF(OR($H75=0,$I75=0,$J75=0,$K75=0),"Không đủ ĐKDT",IF(AND(P75=0,Q75&gt;=4),"Không đạt",""))</f>
        <v/>
      </c>
      <c r="U75" s="41" t="s">
        <v>282</v>
      </c>
      <c r="V75" s="71"/>
      <c r="W75" s="4"/>
      <c r="X75" s="43" t="str">
        <f t="shared" si="6"/>
        <v>Đạt</v>
      </c>
      <c r="Y75" s="43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61"/>
    </row>
    <row r="76" spans="1:40" ht="18.75" customHeight="1" x14ac:dyDescent="0.25">
      <c r="B76" s="44">
        <v>68</v>
      </c>
      <c r="C76" s="45" t="s">
        <v>489</v>
      </c>
      <c r="D76" s="46" t="s">
        <v>490</v>
      </c>
      <c r="E76" s="47" t="s">
        <v>491</v>
      </c>
      <c r="F76" s="48" t="s">
        <v>492</v>
      </c>
      <c r="G76" s="45" t="s">
        <v>85</v>
      </c>
      <c r="H76" s="82" t="s">
        <v>36</v>
      </c>
      <c r="I76" s="49" t="s">
        <v>36</v>
      </c>
      <c r="J76" s="49" t="s">
        <v>36</v>
      </c>
      <c r="K76" s="49" t="s">
        <v>36</v>
      </c>
      <c r="L76" s="54"/>
      <c r="M76" s="54"/>
      <c r="N76" s="54"/>
      <c r="O76" s="54"/>
      <c r="P76" s="80">
        <v>7</v>
      </c>
      <c r="Q76" s="51">
        <f t="shared" si="5"/>
        <v>7</v>
      </c>
      <c r="R76" s="52" t="str">
        <f t="shared" si="3"/>
        <v>B</v>
      </c>
      <c r="S76" s="53" t="str">
        <f t="shared" si="1"/>
        <v>Khá</v>
      </c>
      <c r="T76" s="41" t="str">
        <f t="shared" si="7"/>
        <v/>
      </c>
      <c r="U76" s="41" t="s">
        <v>282</v>
      </c>
      <c r="V76" s="71"/>
      <c r="W76" s="4"/>
      <c r="X76" s="43" t="str">
        <f t="shared" si="6"/>
        <v>Đạt</v>
      </c>
      <c r="Y76" s="43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61"/>
    </row>
    <row r="77" spans="1:40" ht="18.75" customHeight="1" x14ac:dyDescent="0.25">
      <c r="B77" s="44">
        <v>69</v>
      </c>
      <c r="C77" s="45" t="s">
        <v>493</v>
      </c>
      <c r="D77" s="46" t="s">
        <v>325</v>
      </c>
      <c r="E77" s="47" t="s">
        <v>494</v>
      </c>
      <c r="F77" s="48" t="s">
        <v>495</v>
      </c>
      <c r="G77" s="45" t="s">
        <v>76</v>
      </c>
      <c r="H77" s="82" t="s">
        <v>36</v>
      </c>
      <c r="I77" s="49" t="s">
        <v>36</v>
      </c>
      <c r="J77" s="49" t="s">
        <v>36</v>
      </c>
      <c r="K77" s="49" t="s">
        <v>36</v>
      </c>
      <c r="L77" s="54"/>
      <c r="M77" s="54"/>
      <c r="N77" s="54"/>
      <c r="O77" s="54"/>
      <c r="P77" s="80">
        <v>7</v>
      </c>
      <c r="Q77" s="51">
        <f t="shared" si="5"/>
        <v>7</v>
      </c>
      <c r="R77" s="52" t="str">
        <f t="shared" si="3"/>
        <v>B</v>
      </c>
      <c r="S77" s="53" t="str">
        <f t="shared" si="1"/>
        <v>Khá</v>
      </c>
      <c r="T77" s="41" t="str">
        <f t="shared" si="7"/>
        <v/>
      </c>
      <c r="U77" s="41" t="s">
        <v>282</v>
      </c>
      <c r="V77" s="71"/>
      <c r="W77" s="4"/>
      <c r="X77" s="43" t="str">
        <f t="shared" si="6"/>
        <v>Đạt</v>
      </c>
      <c r="Y77" s="43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61"/>
    </row>
    <row r="78" spans="1:40" ht="18.75" customHeight="1" x14ac:dyDescent="0.25">
      <c r="B78" s="44">
        <v>70</v>
      </c>
      <c r="C78" s="45" t="s">
        <v>496</v>
      </c>
      <c r="D78" s="46" t="s">
        <v>497</v>
      </c>
      <c r="E78" s="47" t="s">
        <v>498</v>
      </c>
      <c r="F78" s="48" t="s">
        <v>499</v>
      </c>
      <c r="G78" s="45" t="s">
        <v>76</v>
      </c>
      <c r="H78" s="82" t="s">
        <v>36</v>
      </c>
      <c r="I78" s="49" t="s">
        <v>36</v>
      </c>
      <c r="J78" s="49" t="s">
        <v>36</v>
      </c>
      <c r="K78" s="49" t="s">
        <v>36</v>
      </c>
      <c r="L78" s="54"/>
      <c r="M78" s="54"/>
      <c r="N78" s="54"/>
      <c r="O78" s="54"/>
      <c r="P78" s="80">
        <v>7</v>
      </c>
      <c r="Q78" s="51">
        <f t="shared" si="5"/>
        <v>7</v>
      </c>
      <c r="R78" s="52" t="str">
        <f t="shared" si="3"/>
        <v>B</v>
      </c>
      <c r="S78" s="53" t="str">
        <f t="shared" si="1"/>
        <v>Khá</v>
      </c>
      <c r="T78" s="41" t="str">
        <f t="shared" si="7"/>
        <v/>
      </c>
      <c r="U78" s="41" t="s">
        <v>282</v>
      </c>
      <c r="V78" s="71"/>
      <c r="W78" s="4"/>
      <c r="X78" s="43" t="str">
        <f t="shared" si="6"/>
        <v>Đạt</v>
      </c>
      <c r="Y78" s="43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61"/>
    </row>
    <row r="79" spans="1:40" ht="18.75" customHeight="1" x14ac:dyDescent="0.25">
      <c r="B79" s="44">
        <v>71</v>
      </c>
      <c r="C79" s="45" t="s">
        <v>500</v>
      </c>
      <c r="D79" s="46" t="s">
        <v>501</v>
      </c>
      <c r="E79" s="47" t="s">
        <v>502</v>
      </c>
      <c r="F79" s="48" t="s">
        <v>503</v>
      </c>
      <c r="G79" s="45" t="s">
        <v>333</v>
      </c>
      <c r="H79" s="82" t="s">
        <v>36</v>
      </c>
      <c r="I79" s="49" t="s">
        <v>36</v>
      </c>
      <c r="J79" s="49" t="s">
        <v>36</v>
      </c>
      <c r="K79" s="49" t="s">
        <v>36</v>
      </c>
      <c r="L79" s="54"/>
      <c r="M79" s="54"/>
      <c r="N79" s="54"/>
      <c r="O79" s="54"/>
      <c r="P79" s="80">
        <v>7</v>
      </c>
      <c r="Q79" s="51">
        <f t="shared" si="5"/>
        <v>7</v>
      </c>
      <c r="R79" s="52" t="str">
        <f t="shared" si="3"/>
        <v>B</v>
      </c>
      <c r="S79" s="53" t="str">
        <f t="shared" si="1"/>
        <v>Khá</v>
      </c>
      <c r="T79" s="41" t="str">
        <f t="shared" si="7"/>
        <v/>
      </c>
      <c r="U79" s="41" t="s">
        <v>282</v>
      </c>
      <c r="V79" s="71"/>
      <c r="W79" s="4"/>
      <c r="X79" s="43" t="str">
        <f t="shared" si="6"/>
        <v>Đạt</v>
      </c>
      <c r="Y79" s="43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61"/>
    </row>
    <row r="80" spans="1:40" ht="7.5" customHeight="1" x14ac:dyDescent="0.25">
      <c r="A80" s="61"/>
      <c r="B80" s="62"/>
      <c r="C80" s="63"/>
      <c r="D80" s="63"/>
      <c r="E80" s="64"/>
      <c r="F80" s="64"/>
      <c r="G80" s="64"/>
      <c r="H80" s="65"/>
      <c r="I80" s="66"/>
      <c r="J80" s="66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4"/>
    </row>
    <row r="81" spans="1:23" ht="16.5" x14ac:dyDescent="0.25">
      <c r="A81" s="61"/>
      <c r="B81" s="118" t="s">
        <v>37</v>
      </c>
      <c r="C81" s="118"/>
      <c r="D81" s="63"/>
      <c r="E81" s="64"/>
      <c r="F81" s="64"/>
      <c r="G81" s="64"/>
      <c r="H81" s="65"/>
      <c r="I81" s="66"/>
      <c r="J81" s="66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4"/>
    </row>
    <row r="82" spans="1:23" ht="16.5" customHeight="1" x14ac:dyDescent="0.25">
      <c r="A82" s="61"/>
      <c r="B82" s="68" t="s">
        <v>38</v>
      </c>
      <c r="C82" s="68"/>
      <c r="D82" s="69">
        <f>+$AA$7</f>
        <v>71</v>
      </c>
      <c r="E82" s="70" t="s">
        <v>39</v>
      </c>
      <c r="F82" s="70"/>
      <c r="G82" s="111" t="s">
        <v>40</v>
      </c>
      <c r="H82" s="111"/>
      <c r="I82" s="111"/>
      <c r="J82" s="111"/>
      <c r="K82" s="111"/>
      <c r="L82" s="111"/>
      <c r="M82" s="111"/>
      <c r="N82" s="111"/>
      <c r="O82" s="111"/>
      <c r="P82" s="71">
        <f>$AA$7 -COUNTIF($T$8:$T$230,"Vắng") -COUNTIF($T$8:$T$230,"Vắng có phép") - COUNTIF($T$8:$T$230,"Đình chỉ thi") - COUNTIF($T$8:$T$230,"Không đủ ĐKDT")</f>
        <v>68</v>
      </c>
      <c r="Q82" s="71"/>
      <c r="R82" s="72"/>
      <c r="S82" s="73"/>
      <c r="T82" s="73" t="s">
        <v>39</v>
      </c>
      <c r="U82" s="73"/>
      <c r="V82" s="73"/>
      <c r="W82" s="4"/>
    </row>
    <row r="83" spans="1:23" ht="16.5" customHeight="1" x14ac:dyDescent="0.25">
      <c r="A83" s="61"/>
      <c r="B83" s="68" t="s">
        <v>41</v>
      </c>
      <c r="C83" s="68"/>
      <c r="D83" s="69">
        <f>+$AL$7</f>
        <v>68</v>
      </c>
      <c r="E83" s="70" t="s">
        <v>39</v>
      </c>
      <c r="F83" s="70"/>
      <c r="G83" s="111" t="s">
        <v>42</v>
      </c>
      <c r="H83" s="111"/>
      <c r="I83" s="111"/>
      <c r="J83" s="111"/>
      <c r="K83" s="111"/>
      <c r="L83" s="111"/>
      <c r="M83" s="111"/>
      <c r="N83" s="111"/>
      <c r="O83" s="111"/>
      <c r="P83" s="74">
        <f>COUNTIF($T$8:$T$106,"Vắng")</f>
        <v>3</v>
      </c>
      <c r="Q83" s="74"/>
      <c r="R83" s="75"/>
      <c r="S83" s="73"/>
      <c r="T83" s="73" t="s">
        <v>39</v>
      </c>
      <c r="U83" s="73"/>
      <c r="V83" s="73"/>
      <c r="W83" s="4"/>
    </row>
    <row r="84" spans="1:23" ht="16.5" customHeight="1" x14ac:dyDescent="0.25">
      <c r="A84" s="61"/>
      <c r="B84" s="68" t="s">
        <v>43</v>
      </c>
      <c r="C84" s="68"/>
      <c r="D84" s="76">
        <f>COUNTIF(X9:X79,"Học lại")</f>
        <v>3</v>
      </c>
      <c r="E84" s="70" t="s">
        <v>39</v>
      </c>
      <c r="F84" s="70"/>
      <c r="G84" s="111" t="s">
        <v>44</v>
      </c>
      <c r="H84" s="111"/>
      <c r="I84" s="111"/>
      <c r="J84" s="111"/>
      <c r="K84" s="111"/>
      <c r="L84" s="111"/>
      <c r="M84" s="111"/>
      <c r="N84" s="111"/>
      <c r="O84" s="111"/>
      <c r="P84" s="71">
        <f>COUNTIF($T$8:$T$106,"Vắng có phép")</f>
        <v>0</v>
      </c>
      <c r="Q84" s="71"/>
      <c r="R84" s="72"/>
      <c r="S84" s="73"/>
      <c r="T84" s="73" t="s">
        <v>39</v>
      </c>
      <c r="U84" s="73"/>
      <c r="V84" s="73"/>
      <c r="W84" s="4"/>
    </row>
    <row r="85" spans="1:23" ht="3" customHeight="1" x14ac:dyDescent="0.25">
      <c r="A85" s="61"/>
      <c r="B85" s="62"/>
      <c r="C85" s="63"/>
      <c r="D85" s="63"/>
      <c r="E85" s="64"/>
      <c r="F85" s="64"/>
      <c r="G85" s="64"/>
      <c r="H85" s="65"/>
      <c r="I85" s="66"/>
      <c r="J85" s="66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4"/>
    </row>
    <row r="86" spans="1:23" x14ac:dyDescent="0.25">
      <c r="B86" s="77" t="s">
        <v>45</v>
      </c>
      <c r="C86" s="77"/>
      <c r="D86" s="78">
        <f>COUNTIF(X9:X79,"Thi lại")</f>
        <v>0</v>
      </c>
      <c r="E86" s="79" t="s">
        <v>39</v>
      </c>
      <c r="F86" s="4"/>
      <c r="G86" s="4"/>
      <c r="H86" s="4"/>
      <c r="I86" s="4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97"/>
      <c r="V86" s="97"/>
      <c r="W86" s="4"/>
    </row>
    <row r="87" spans="1:23" x14ac:dyDescent="0.25">
      <c r="B87" s="77"/>
      <c r="C87" s="77"/>
      <c r="D87" s="78"/>
      <c r="E87" s="79"/>
      <c r="F87" s="4"/>
      <c r="G87" s="4"/>
      <c r="H87" s="4"/>
      <c r="I87" s="4"/>
      <c r="J87" s="110" t="s">
        <v>1051</v>
      </c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97"/>
      <c r="V87" s="97"/>
      <c r="W87" s="4"/>
    </row>
  </sheetData>
  <sheetProtection formatCells="0" formatColumns="0" formatRows="0" insertColumns="0" insertRows="0" insertHyperlinks="0" deleteColumns="0" deleteRows="0" sort="0" autoFilter="0" pivotTables="0"/>
  <autoFilter ref="A7:AN79">
    <filterColumn colId="3" showButton="0"/>
  </autoFilter>
  <mergeCells count="43"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H1:U1"/>
    <mergeCell ref="H2:U2"/>
    <mergeCell ref="T6:T8"/>
    <mergeCell ref="G84:O84"/>
    <mergeCell ref="J86:T86"/>
    <mergeCell ref="J87:T87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G83:O83"/>
    <mergeCell ref="M6:N6"/>
    <mergeCell ref="O6:O7"/>
    <mergeCell ref="P6:P7"/>
    <mergeCell ref="Q6:Q8"/>
    <mergeCell ref="U6:U8"/>
    <mergeCell ref="B8:G8"/>
    <mergeCell ref="B81:C81"/>
    <mergeCell ref="G82:O82"/>
    <mergeCell ref="R6:R7"/>
    <mergeCell ref="S6:S7"/>
  </mergeCells>
  <conditionalFormatting sqref="H9:P79">
    <cfRule type="cellIs" dxfId="11" priority="9" operator="greaterThan">
      <formula>10</formula>
    </cfRule>
  </conditionalFormatting>
  <conditionalFormatting sqref="C1:C1048576">
    <cfRule type="duplicateValues" dxfId="10" priority="8"/>
  </conditionalFormatting>
  <conditionalFormatting sqref="P9:P79">
    <cfRule type="cellIs" dxfId="9" priority="5" operator="greaterThan">
      <formula>10</formula>
    </cfRule>
    <cfRule type="cellIs" dxfId="8" priority="6" operator="greaterThan">
      <formula>10</formula>
    </cfRule>
    <cfRule type="cellIs" dxfId="7" priority="7" operator="greaterThan">
      <formula>10</formula>
    </cfRule>
  </conditionalFormatting>
  <conditionalFormatting sqref="H9:K79">
    <cfRule type="cellIs" dxfId="6" priority="4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84 Y3:AM7 Z2:AM2 Z9 X9:Y79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0"/>
  <sheetViews>
    <sheetView workbookViewId="0">
      <pane ySplit="2" topLeftCell="A3" activePane="bottomLeft" state="frozen"/>
      <selection activeCell="E4" sqref="E1:E1048576"/>
      <selection pane="bottomLeft" activeCell="H1" sqref="H1:U1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6.5" style="1" customWidth="1"/>
    <col min="5" max="5" width="11" style="1" customWidth="1"/>
    <col min="6" max="6" width="9.375" style="1" hidden="1" customWidth="1"/>
    <col min="7" max="7" width="11.12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.25" style="1" customWidth="1"/>
    <col min="21" max="21" width="9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24" t="s">
        <v>0</v>
      </c>
      <c r="C1" s="124"/>
      <c r="D1" s="124"/>
      <c r="E1" s="124"/>
      <c r="F1" s="124"/>
      <c r="G1" s="124"/>
      <c r="H1" s="125" t="s">
        <v>1049</v>
      </c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84"/>
      <c r="W1" s="4"/>
    </row>
    <row r="2" spans="2:40" ht="25.5" customHeight="1" x14ac:dyDescent="0.25">
      <c r="B2" s="126" t="s">
        <v>1</v>
      </c>
      <c r="C2" s="126"/>
      <c r="D2" s="126"/>
      <c r="E2" s="126"/>
      <c r="F2" s="126"/>
      <c r="G2" s="126"/>
      <c r="H2" s="127" t="s">
        <v>46</v>
      </c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8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28" t="s">
        <v>2</v>
      </c>
      <c r="C3" s="128"/>
      <c r="D3" s="129" t="s">
        <v>48</v>
      </c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30" t="s">
        <v>279</v>
      </c>
      <c r="Q3" s="130"/>
      <c r="R3" s="130"/>
      <c r="S3" s="130"/>
      <c r="T3" s="130"/>
      <c r="U3" s="130"/>
      <c r="V3" s="86"/>
      <c r="Y3" s="119" t="s">
        <v>3</v>
      </c>
      <c r="Z3" s="119" t="s">
        <v>4</v>
      </c>
      <c r="AA3" s="119" t="s">
        <v>5</v>
      </c>
      <c r="AB3" s="119" t="s">
        <v>6</v>
      </c>
      <c r="AC3" s="119"/>
      <c r="AD3" s="119"/>
      <c r="AE3" s="119"/>
      <c r="AF3" s="119" t="s">
        <v>7</v>
      </c>
      <c r="AG3" s="119"/>
      <c r="AH3" s="119" t="s">
        <v>8</v>
      </c>
      <c r="AI3" s="119"/>
      <c r="AJ3" s="119" t="s">
        <v>9</v>
      </c>
      <c r="AK3" s="119"/>
      <c r="AL3" s="119" t="s">
        <v>10</v>
      </c>
      <c r="AM3" s="119"/>
      <c r="AN3" s="9"/>
    </row>
    <row r="4" spans="2:40" ht="17.25" customHeight="1" x14ac:dyDescent="0.25">
      <c r="B4" s="120" t="s">
        <v>11</v>
      </c>
      <c r="C4" s="120"/>
      <c r="D4" s="10">
        <v>1</v>
      </c>
      <c r="G4" s="121" t="s">
        <v>280</v>
      </c>
      <c r="H4" s="121"/>
      <c r="I4" s="121"/>
      <c r="J4" s="121"/>
      <c r="K4" s="121"/>
      <c r="L4" s="121"/>
      <c r="M4" s="121"/>
      <c r="N4" s="121"/>
      <c r="O4" s="121"/>
      <c r="P4" s="121" t="s">
        <v>281</v>
      </c>
      <c r="Q4" s="121"/>
      <c r="R4" s="121"/>
      <c r="S4" s="121"/>
      <c r="T4" s="121"/>
      <c r="U4" s="121"/>
      <c r="V4" s="87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9"/>
    </row>
    <row r="6" spans="2:40" ht="39" customHeight="1" x14ac:dyDescent="0.25">
      <c r="B6" s="108" t="s">
        <v>12</v>
      </c>
      <c r="C6" s="122" t="s">
        <v>13</v>
      </c>
      <c r="D6" s="104" t="s">
        <v>14</v>
      </c>
      <c r="E6" s="105"/>
      <c r="F6" s="108" t="s">
        <v>15</v>
      </c>
      <c r="G6" s="108" t="s">
        <v>4</v>
      </c>
      <c r="H6" s="114" t="s">
        <v>16</v>
      </c>
      <c r="I6" s="114" t="s">
        <v>17</v>
      </c>
      <c r="J6" s="114" t="s">
        <v>18</v>
      </c>
      <c r="K6" s="114" t="s">
        <v>19</v>
      </c>
      <c r="L6" s="112" t="s">
        <v>20</v>
      </c>
      <c r="M6" s="115" t="s">
        <v>21</v>
      </c>
      <c r="N6" s="116"/>
      <c r="O6" s="112" t="s">
        <v>22</v>
      </c>
      <c r="P6" s="112" t="s">
        <v>23</v>
      </c>
      <c r="Q6" s="108" t="s">
        <v>24</v>
      </c>
      <c r="R6" s="112" t="s">
        <v>25</v>
      </c>
      <c r="S6" s="108" t="s">
        <v>26</v>
      </c>
      <c r="T6" s="108" t="s">
        <v>27</v>
      </c>
      <c r="U6" s="108" t="s">
        <v>47</v>
      </c>
      <c r="V6" s="88"/>
      <c r="Y6" s="119"/>
      <c r="Z6" s="119"/>
      <c r="AA6" s="11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09"/>
      <c r="C7" s="123"/>
      <c r="D7" s="106"/>
      <c r="E7" s="107"/>
      <c r="F7" s="109"/>
      <c r="G7" s="109"/>
      <c r="H7" s="114"/>
      <c r="I7" s="114"/>
      <c r="J7" s="114"/>
      <c r="K7" s="114"/>
      <c r="L7" s="112"/>
      <c r="M7" s="16" t="s">
        <v>33</v>
      </c>
      <c r="N7" s="16" t="s">
        <v>34</v>
      </c>
      <c r="O7" s="112"/>
      <c r="P7" s="112"/>
      <c r="Q7" s="113"/>
      <c r="R7" s="112"/>
      <c r="S7" s="109"/>
      <c r="T7" s="113"/>
      <c r="U7" s="113"/>
      <c r="V7" s="88"/>
      <c r="X7" s="17"/>
      <c r="Y7" s="18" t="str">
        <f>+D3</f>
        <v>Chuyên đề công nghệ phần mềm</v>
      </c>
      <c r="Z7" s="19" t="str">
        <f>+P3</f>
        <v>Nhóm: D14-073_01</v>
      </c>
      <c r="AA7" s="20">
        <f>+$AJ$7+$AL$7+$AH$7</f>
        <v>64</v>
      </c>
      <c r="AB7" s="7">
        <f>COUNTIF($S$8:$S$86,"Khiển trách")</f>
        <v>0</v>
      </c>
      <c r="AC7" s="7">
        <f>COUNTIF($S$8:$S$86,"Cảnh cáo")</f>
        <v>0</v>
      </c>
      <c r="AD7" s="7">
        <f>COUNTIF($S$8:$S$86,"Đình chỉ thi")</f>
        <v>0</v>
      </c>
      <c r="AE7" s="21">
        <f>+($AB$7+$AC$7+$AD$7)/$AA$7*100%</f>
        <v>0</v>
      </c>
      <c r="AF7" s="7">
        <f>SUM(COUNTIF($S$8:$S$84,"Vắng"),COUNTIF($S$8:$S$84,"Vắng có phép"))</f>
        <v>0</v>
      </c>
      <c r="AG7" s="22">
        <f>+$AF$7/$AA$7</f>
        <v>0</v>
      </c>
      <c r="AH7" s="23">
        <f>COUNTIF($X$8:$X$84,"Thi lại")</f>
        <v>1</v>
      </c>
      <c r="AI7" s="22">
        <f>+$AH$7/$AA$7</f>
        <v>1.5625E-2</v>
      </c>
      <c r="AJ7" s="23">
        <f>COUNTIF($X$8:$X$85,"Học lại")</f>
        <v>1</v>
      </c>
      <c r="AK7" s="22">
        <f>+$AJ$7/$AA$7</f>
        <v>1.5625E-2</v>
      </c>
      <c r="AL7" s="7">
        <f>COUNTIF($X$9:$X$85,"Đạt")</f>
        <v>62</v>
      </c>
      <c r="AM7" s="21">
        <f>+$AL$7/$AA$7</f>
        <v>0.96875</v>
      </c>
      <c r="AN7" s="24"/>
    </row>
    <row r="8" spans="2:40" ht="14.25" customHeight="1" x14ac:dyDescent="0.25">
      <c r="B8" s="115" t="s">
        <v>35</v>
      </c>
      <c r="C8" s="117"/>
      <c r="D8" s="117"/>
      <c r="E8" s="117"/>
      <c r="F8" s="117"/>
      <c r="G8" s="116"/>
      <c r="H8" s="25"/>
      <c r="I8" s="25"/>
      <c r="J8" s="83"/>
      <c r="K8" s="25"/>
      <c r="L8" s="26"/>
      <c r="M8" s="27"/>
      <c r="N8" s="27"/>
      <c r="O8" s="27"/>
      <c r="P8" s="28">
        <f>100-(H8+I8+J8+K8)</f>
        <v>100</v>
      </c>
      <c r="Q8" s="109"/>
      <c r="R8" s="29"/>
      <c r="S8" s="29"/>
      <c r="T8" s="109"/>
      <c r="U8" s="109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49</v>
      </c>
      <c r="D9" s="33" t="s">
        <v>50</v>
      </c>
      <c r="E9" s="34" t="s">
        <v>51</v>
      </c>
      <c r="F9" s="35" t="s">
        <v>52</v>
      </c>
      <c r="G9" s="32" t="s">
        <v>53</v>
      </c>
      <c r="H9" s="81" t="s">
        <v>36</v>
      </c>
      <c r="I9" s="36" t="s">
        <v>36</v>
      </c>
      <c r="J9" s="36" t="s">
        <v>36</v>
      </c>
      <c r="K9" s="36" t="s">
        <v>36</v>
      </c>
      <c r="L9" s="37"/>
      <c r="M9" s="37"/>
      <c r="N9" s="37"/>
      <c r="O9" s="37"/>
      <c r="P9" s="38">
        <v>7</v>
      </c>
      <c r="Q9" s="39">
        <f t="shared" ref="Q9:Q72" si="0">ROUND(SUMPRODUCT(H9:P9,$H$8:$P$8)/100,1)</f>
        <v>7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B</v>
      </c>
      <c r="S9" s="40" t="str">
        <f t="shared" ref="S9:S72" si="1">IF($Q9&lt;4,"Kém",IF(AND($Q9&gt;=4,$Q9&lt;=5.4),"Trung bình yếu",IF(AND($Q9&gt;=5.5,$Q9&lt;=6.9),"Trung bình",IF(AND($Q9&gt;=7,$Q9&lt;=8.4),"Khá",IF(AND($Q9&gt;=8.5,$Q9&lt;=10),"Giỏi","")))))</f>
        <v>Khá</v>
      </c>
      <c r="T9" s="41" t="str">
        <f>+IF(OR($H9=0,$I9=0,$J9=0,$K9=0),"Không đủ ĐKDT",IF(AND(P9=0,Q9&gt;=4),"Không đạt",""))</f>
        <v/>
      </c>
      <c r="U9" s="90" t="s">
        <v>282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54</v>
      </c>
      <c r="D10" s="46" t="s">
        <v>55</v>
      </c>
      <c r="E10" s="47" t="s">
        <v>56</v>
      </c>
      <c r="F10" s="48" t="s">
        <v>57</v>
      </c>
      <c r="G10" s="45" t="s">
        <v>58</v>
      </c>
      <c r="H10" s="82" t="s">
        <v>36</v>
      </c>
      <c r="I10" s="49" t="s">
        <v>36</v>
      </c>
      <c r="J10" s="49" t="s">
        <v>36</v>
      </c>
      <c r="K10" s="49" t="s">
        <v>36</v>
      </c>
      <c r="L10" s="50"/>
      <c r="M10" s="50"/>
      <c r="N10" s="50"/>
      <c r="O10" s="50"/>
      <c r="P10" s="80">
        <v>7</v>
      </c>
      <c r="Q10" s="51">
        <f t="shared" si="0"/>
        <v>7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282</v>
      </c>
      <c r="V10" s="71"/>
      <c r="W10" s="4"/>
      <c r="X10" s="43" t="str">
        <f t="shared" ref="X10:X72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59</v>
      </c>
      <c r="D11" s="46" t="s">
        <v>60</v>
      </c>
      <c r="E11" s="47" t="s">
        <v>61</v>
      </c>
      <c r="F11" s="48" t="s">
        <v>62</v>
      </c>
      <c r="G11" s="45" t="s">
        <v>53</v>
      </c>
      <c r="H11" s="82" t="s">
        <v>36</v>
      </c>
      <c r="I11" s="49" t="s">
        <v>36</v>
      </c>
      <c r="J11" s="49" t="s">
        <v>36</v>
      </c>
      <c r="K11" s="49" t="s">
        <v>36</v>
      </c>
      <c r="L11" s="54"/>
      <c r="M11" s="54"/>
      <c r="N11" s="54"/>
      <c r="O11" s="54"/>
      <c r="P11" s="80">
        <v>7</v>
      </c>
      <c r="Q11" s="51">
        <f t="shared" si="0"/>
        <v>7</v>
      </c>
      <c r="R11" s="52" t="str">
        <f t="shared" ref="R11:R72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B</v>
      </c>
      <c r="S11" s="53" t="str">
        <f t="shared" si="1"/>
        <v>Khá</v>
      </c>
      <c r="T11" s="41" t="str">
        <f t="shared" ref="T11:T72" si="4">+IF(OR($H11=0,$I11=0,$J11=0,$K11=0),"Không đủ ĐKDT",IF(AND(P11=0,Q11&gt;=4),"Không đạt",""))</f>
        <v/>
      </c>
      <c r="U11" s="41" t="s">
        <v>282</v>
      </c>
      <c r="V11" s="71"/>
      <c r="W11" s="4"/>
      <c r="X11" s="43" t="str">
        <f t="shared" si="2"/>
        <v>Đạt</v>
      </c>
      <c r="Y11" s="43"/>
      <c r="Z11" s="55"/>
      <c r="AA11" s="55"/>
      <c r="AB11" s="5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63</v>
      </c>
      <c r="D12" s="46" t="s">
        <v>64</v>
      </c>
      <c r="E12" s="47" t="s">
        <v>65</v>
      </c>
      <c r="F12" s="48" t="s">
        <v>66</v>
      </c>
      <c r="G12" s="45" t="s">
        <v>67</v>
      </c>
      <c r="H12" s="82" t="s">
        <v>36</v>
      </c>
      <c r="I12" s="49" t="s">
        <v>36</v>
      </c>
      <c r="J12" s="49" t="s">
        <v>36</v>
      </c>
      <c r="K12" s="49" t="s">
        <v>36</v>
      </c>
      <c r="L12" s="54"/>
      <c r="M12" s="54"/>
      <c r="N12" s="54"/>
      <c r="O12" s="54"/>
      <c r="P12" s="80">
        <v>7</v>
      </c>
      <c r="Q12" s="51">
        <f t="shared" si="0"/>
        <v>7</v>
      </c>
      <c r="R12" s="52" t="str">
        <f t="shared" si="3"/>
        <v>B</v>
      </c>
      <c r="S12" s="53" t="str">
        <f t="shared" si="1"/>
        <v>Khá</v>
      </c>
      <c r="T12" s="41" t="str">
        <f t="shared" si="4"/>
        <v/>
      </c>
      <c r="U12" s="41" t="s">
        <v>282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68</v>
      </c>
      <c r="D13" s="46" t="s">
        <v>69</v>
      </c>
      <c r="E13" s="47" t="s">
        <v>65</v>
      </c>
      <c r="F13" s="48" t="s">
        <v>70</v>
      </c>
      <c r="G13" s="45" t="s">
        <v>71</v>
      </c>
      <c r="H13" s="82" t="s">
        <v>36</v>
      </c>
      <c r="I13" s="49" t="s">
        <v>36</v>
      </c>
      <c r="J13" s="49" t="s">
        <v>36</v>
      </c>
      <c r="K13" s="49" t="s">
        <v>36</v>
      </c>
      <c r="L13" s="54"/>
      <c r="M13" s="54"/>
      <c r="N13" s="54"/>
      <c r="O13" s="54"/>
      <c r="P13" s="80">
        <v>7</v>
      </c>
      <c r="Q13" s="51">
        <f t="shared" si="0"/>
        <v>7</v>
      </c>
      <c r="R13" s="52" t="str">
        <f t="shared" si="3"/>
        <v>B</v>
      </c>
      <c r="S13" s="53" t="str">
        <f t="shared" si="1"/>
        <v>Khá</v>
      </c>
      <c r="T13" s="41" t="str">
        <f t="shared" si="4"/>
        <v/>
      </c>
      <c r="U13" s="41" t="s">
        <v>282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72</v>
      </c>
      <c r="D14" s="46" t="s">
        <v>73</v>
      </c>
      <c r="E14" s="47" t="s">
        <v>74</v>
      </c>
      <c r="F14" s="48" t="s">
        <v>75</v>
      </c>
      <c r="G14" s="45" t="s">
        <v>76</v>
      </c>
      <c r="H14" s="82" t="s">
        <v>36</v>
      </c>
      <c r="I14" s="49" t="s">
        <v>36</v>
      </c>
      <c r="J14" s="49" t="s">
        <v>36</v>
      </c>
      <c r="K14" s="49" t="s">
        <v>36</v>
      </c>
      <c r="L14" s="54"/>
      <c r="M14" s="54"/>
      <c r="N14" s="54"/>
      <c r="O14" s="54"/>
      <c r="P14" s="80">
        <v>7</v>
      </c>
      <c r="Q14" s="51">
        <f t="shared" si="0"/>
        <v>7</v>
      </c>
      <c r="R14" s="52" t="str">
        <f t="shared" si="3"/>
        <v>B</v>
      </c>
      <c r="S14" s="53" t="str">
        <f t="shared" si="1"/>
        <v>Khá</v>
      </c>
      <c r="T14" s="41" t="str">
        <f t="shared" si="4"/>
        <v/>
      </c>
      <c r="U14" s="41" t="s">
        <v>282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77</v>
      </c>
      <c r="D15" s="46" t="s">
        <v>78</v>
      </c>
      <c r="E15" s="47" t="s">
        <v>79</v>
      </c>
      <c r="F15" s="48" t="s">
        <v>80</v>
      </c>
      <c r="G15" s="45" t="s">
        <v>71</v>
      </c>
      <c r="H15" s="82" t="s">
        <v>36</v>
      </c>
      <c r="I15" s="49" t="s">
        <v>36</v>
      </c>
      <c r="J15" s="49" t="s">
        <v>36</v>
      </c>
      <c r="K15" s="49" t="s">
        <v>36</v>
      </c>
      <c r="L15" s="54"/>
      <c r="M15" s="54"/>
      <c r="N15" s="54"/>
      <c r="O15" s="54"/>
      <c r="P15" s="80">
        <v>10</v>
      </c>
      <c r="Q15" s="51">
        <f t="shared" si="0"/>
        <v>10</v>
      </c>
      <c r="R15" s="52" t="str">
        <f t="shared" si="3"/>
        <v>A+</v>
      </c>
      <c r="S15" s="53" t="str">
        <f t="shared" si="1"/>
        <v>Giỏi</v>
      </c>
      <c r="T15" s="41" t="str">
        <f t="shared" si="4"/>
        <v/>
      </c>
      <c r="U15" s="41" t="s">
        <v>282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81</v>
      </c>
      <c r="D16" s="46" t="s">
        <v>82</v>
      </c>
      <c r="E16" s="47" t="s">
        <v>83</v>
      </c>
      <c r="F16" s="48" t="s">
        <v>84</v>
      </c>
      <c r="G16" s="45" t="s">
        <v>85</v>
      </c>
      <c r="H16" s="82" t="s">
        <v>36</v>
      </c>
      <c r="I16" s="49" t="s">
        <v>36</v>
      </c>
      <c r="J16" s="49" t="s">
        <v>36</v>
      </c>
      <c r="K16" s="49" t="s">
        <v>36</v>
      </c>
      <c r="L16" s="54"/>
      <c r="M16" s="54"/>
      <c r="N16" s="54"/>
      <c r="O16" s="54"/>
      <c r="P16" s="80">
        <v>7</v>
      </c>
      <c r="Q16" s="51">
        <f t="shared" si="0"/>
        <v>7</v>
      </c>
      <c r="R16" s="52" t="str">
        <f t="shared" si="3"/>
        <v>B</v>
      </c>
      <c r="S16" s="53" t="str">
        <f t="shared" si="1"/>
        <v>Khá</v>
      </c>
      <c r="T16" s="41" t="str">
        <f t="shared" si="4"/>
        <v/>
      </c>
      <c r="U16" s="41" t="s">
        <v>282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86</v>
      </c>
      <c r="D17" s="46" t="s">
        <v>87</v>
      </c>
      <c r="E17" s="47" t="s">
        <v>83</v>
      </c>
      <c r="F17" s="48" t="s">
        <v>88</v>
      </c>
      <c r="G17" s="45" t="s">
        <v>71</v>
      </c>
      <c r="H17" s="82" t="s">
        <v>36</v>
      </c>
      <c r="I17" s="49" t="s">
        <v>36</v>
      </c>
      <c r="J17" s="49" t="s">
        <v>36</v>
      </c>
      <c r="K17" s="49" t="s">
        <v>36</v>
      </c>
      <c r="L17" s="54"/>
      <c r="M17" s="54"/>
      <c r="N17" s="54"/>
      <c r="O17" s="54"/>
      <c r="P17" s="80">
        <v>7</v>
      </c>
      <c r="Q17" s="51">
        <f t="shared" si="0"/>
        <v>7</v>
      </c>
      <c r="R17" s="52" t="str">
        <f t="shared" si="3"/>
        <v>B</v>
      </c>
      <c r="S17" s="53" t="str">
        <f t="shared" si="1"/>
        <v>Khá</v>
      </c>
      <c r="T17" s="41" t="str">
        <f t="shared" si="4"/>
        <v/>
      </c>
      <c r="U17" s="41" t="s">
        <v>282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89</v>
      </c>
      <c r="D18" s="46" t="s">
        <v>90</v>
      </c>
      <c r="E18" s="47" t="s">
        <v>91</v>
      </c>
      <c r="F18" s="48" t="s">
        <v>92</v>
      </c>
      <c r="G18" s="45" t="s">
        <v>76</v>
      </c>
      <c r="H18" s="82" t="s">
        <v>36</v>
      </c>
      <c r="I18" s="49" t="s">
        <v>36</v>
      </c>
      <c r="J18" s="49" t="s">
        <v>36</v>
      </c>
      <c r="K18" s="49" t="s">
        <v>36</v>
      </c>
      <c r="L18" s="54"/>
      <c r="M18" s="54"/>
      <c r="N18" s="54"/>
      <c r="O18" s="54"/>
      <c r="P18" s="80">
        <v>7</v>
      </c>
      <c r="Q18" s="51">
        <f t="shared" si="0"/>
        <v>7</v>
      </c>
      <c r="R18" s="52" t="str">
        <f t="shared" si="3"/>
        <v>B</v>
      </c>
      <c r="S18" s="53" t="str">
        <f t="shared" si="1"/>
        <v>Khá</v>
      </c>
      <c r="T18" s="41" t="str">
        <f t="shared" si="4"/>
        <v/>
      </c>
      <c r="U18" s="41" t="s">
        <v>282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93</v>
      </c>
      <c r="D19" s="46" t="s">
        <v>94</v>
      </c>
      <c r="E19" s="47" t="s">
        <v>95</v>
      </c>
      <c r="F19" s="48" t="s">
        <v>96</v>
      </c>
      <c r="G19" s="45" t="s">
        <v>53</v>
      </c>
      <c r="H19" s="82" t="s">
        <v>36</v>
      </c>
      <c r="I19" s="49" t="s">
        <v>36</v>
      </c>
      <c r="J19" s="49" t="s">
        <v>36</v>
      </c>
      <c r="K19" s="49" t="s">
        <v>36</v>
      </c>
      <c r="L19" s="54"/>
      <c r="M19" s="54"/>
      <c r="N19" s="54"/>
      <c r="O19" s="54"/>
      <c r="P19" s="80">
        <v>7</v>
      </c>
      <c r="Q19" s="51">
        <f t="shared" si="0"/>
        <v>7</v>
      </c>
      <c r="R19" s="52" t="str">
        <f t="shared" si="3"/>
        <v>B</v>
      </c>
      <c r="S19" s="53" t="str">
        <f t="shared" si="1"/>
        <v>Khá</v>
      </c>
      <c r="T19" s="41" t="str">
        <f t="shared" si="4"/>
        <v/>
      </c>
      <c r="U19" s="41" t="s">
        <v>282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97</v>
      </c>
      <c r="D20" s="46" t="s">
        <v>98</v>
      </c>
      <c r="E20" s="47" t="s">
        <v>99</v>
      </c>
      <c r="F20" s="48" t="s">
        <v>100</v>
      </c>
      <c r="G20" s="45" t="s">
        <v>67</v>
      </c>
      <c r="H20" s="82" t="s">
        <v>36</v>
      </c>
      <c r="I20" s="49" t="s">
        <v>36</v>
      </c>
      <c r="J20" s="49" t="s">
        <v>36</v>
      </c>
      <c r="K20" s="49" t="s">
        <v>36</v>
      </c>
      <c r="L20" s="54"/>
      <c r="M20" s="54"/>
      <c r="N20" s="54"/>
      <c r="O20" s="54"/>
      <c r="P20" s="80">
        <v>7</v>
      </c>
      <c r="Q20" s="51">
        <f t="shared" si="0"/>
        <v>7</v>
      </c>
      <c r="R20" s="52" t="str">
        <f t="shared" si="3"/>
        <v>B</v>
      </c>
      <c r="S20" s="53" t="str">
        <f t="shared" si="1"/>
        <v>Khá</v>
      </c>
      <c r="T20" s="41" t="str">
        <f t="shared" si="4"/>
        <v/>
      </c>
      <c r="U20" s="41" t="s">
        <v>282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101</v>
      </c>
      <c r="D21" s="46" t="s">
        <v>102</v>
      </c>
      <c r="E21" s="47" t="s">
        <v>99</v>
      </c>
      <c r="F21" s="48" t="s">
        <v>103</v>
      </c>
      <c r="G21" s="45" t="s">
        <v>71</v>
      </c>
      <c r="H21" s="82" t="s">
        <v>36</v>
      </c>
      <c r="I21" s="49" t="s">
        <v>36</v>
      </c>
      <c r="J21" s="49" t="s">
        <v>36</v>
      </c>
      <c r="K21" s="49" t="s">
        <v>36</v>
      </c>
      <c r="L21" s="54"/>
      <c r="M21" s="54"/>
      <c r="N21" s="54"/>
      <c r="O21" s="54"/>
      <c r="P21" s="80">
        <v>7</v>
      </c>
      <c r="Q21" s="51">
        <f t="shared" si="0"/>
        <v>7</v>
      </c>
      <c r="R21" s="52" t="str">
        <f t="shared" si="3"/>
        <v>B</v>
      </c>
      <c r="S21" s="53" t="str">
        <f t="shared" si="1"/>
        <v>Khá</v>
      </c>
      <c r="T21" s="41" t="str">
        <f t="shared" si="4"/>
        <v/>
      </c>
      <c r="U21" s="41" t="s">
        <v>282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104</v>
      </c>
      <c r="D22" s="46" t="s">
        <v>105</v>
      </c>
      <c r="E22" s="47" t="s">
        <v>106</v>
      </c>
      <c r="F22" s="48" t="s">
        <v>107</v>
      </c>
      <c r="G22" s="45" t="s">
        <v>85</v>
      </c>
      <c r="H22" s="82" t="s">
        <v>36</v>
      </c>
      <c r="I22" s="49" t="s">
        <v>36</v>
      </c>
      <c r="J22" s="49" t="s">
        <v>36</v>
      </c>
      <c r="K22" s="49" t="s">
        <v>36</v>
      </c>
      <c r="L22" s="54"/>
      <c r="M22" s="54"/>
      <c r="N22" s="54"/>
      <c r="O22" s="54"/>
      <c r="P22" s="80">
        <v>10</v>
      </c>
      <c r="Q22" s="51">
        <f t="shared" si="0"/>
        <v>10</v>
      </c>
      <c r="R22" s="52" t="str">
        <f t="shared" si="3"/>
        <v>A+</v>
      </c>
      <c r="S22" s="53" t="str">
        <f t="shared" si="1"/>
        <v>Giỏi</v>
      </c>
      <c r="T22" s="41" t="str">
        <f t="shared" si="4"/>
        <v/>
      </c>
      <c r="U22" s="41" t="s">
        <v>282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108</v>
      </c>
      <c r="D23" s="46" t="s">
        <v>109</v>
      </c>
      <c r="E23" s="47" t="s">
        <v>110</v>
      </c>
      <c r="F23" s="48" t="s">
        <v>111</v>
      </c>
      <c r="G23" s="45" t="s">
        <v>76</v>
      </c>
      <c r="H23" s="82" t="s">
        <v>36</v>
      </c>
      <c r="I23" s="49" t="s">
        <v>36</v>
      </c>
      <c r="J23" s="49" t="s">
        <v>36</v>
      </c>
      <c r="K23" s="49" t="s">
        <v>36</v>
      </c>
      <c r="L23" s="54"/>
      <c r="M23" s="54"/>
      <c r="N23" s="54"/>
      <c r="O23" s="54"/>
      <c r="P23" s="80">
        <v>7</v>
      </c>
      <c r="Q23" s="51">
        <f t="shared" si="0"/>
        <v>7</v>
      </c>
      <c r="R23" s="52" t="str">
        <f t="shared" si="3"/>
        <v>B</v>
      </c>
      <c r="S23" s="53" t="str">
        <f t="shared" si="1"/>
        <v>Khá</v>
      </c>
      <c r="T23" s="41" t="str">
        <f t="shared" si="4"/>
        <v/>
      </c>
      <c r="U23" s="41" t="s">
        <v>282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112</v>
      </c>
      <c r="D24" s="46" t="s">
        <v>113</v>
      </c>
      <c r="E24" s="47" t="s">
        <v>110</v>
      </c>
      <c r="F24" s="48" t="s">
        <v>114</v>
      </c>
      <c r="G24" s="45" t="s">
        <v>71</v>
      </c>
      <c r="H24" s="82" t="s">
        <v>36</v>
      </c>
      <c r="I24" s="49" t="s">
        <v>36</v>
      </c>
      <c r="J24" s="49" t="s">
        <v>36</v>
      </c>
      <c r="K24" s="49" t="s">
        <v>36</v>
      </c>
      <c r="L24" s="54"/>
      <c r="M24" s="54"/>
      <c r="N24" s="54"/>
      <c r="O24" s="54"/>
      <c r="P24" s="80">
        <v>7</v>
      </c>
      <c r="Q24" s="51">
        <f t="shared" si="0"/>
        <v>7</v>
      </c>
      <c r="R24" s="52" t="str">
        <f t="shared" si="3"/>
        <v>B</v>
      </c>
      <c r="S24" s="53" t="str">
        <f t="shared" si="1"/>
        <v>Khá</v>
      </c>
      <c r="T24" s="41" t="str">
        <f t="shared" si="4"/>
        <v/>
      </c>
      <c r="U24" s="41" t="s">
        <v>282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115</v>
      </c>
      <c r="D25" s="46" t="s">
        <v>116</v>
      </c>
      <c r="E25" s="47" t="s">
        <v>117</v>
      </c>
      <c r="F25" s="48" t="s">
        <v>118</v>
      </c>
      <c r="G25" s="45" t="s">
        <v>71</v>
      </c>
      <c r="H25" s="82" t="s">
        <v>36</v>
      </c>
      <c r="I25" s="49" t="s">
        <v>36</v>
      </c>
      <c r="J25" s="49" t="s">
        <v>36</v>
      </c>
      <c r="K25" s="49" t="s">
        <v>36</v>
      </c>
      <c r="L25" s="54"/>
      <c r="M25" s="54"/>
      <c r="N25" s="54"/>
      <c r="O25" s="54"/>
      <c r="P25" s="80">
        <v>7</v>
      </c>
      <c r="Q25" s="51">
        <f t="shared" si="0"/>
        <v>7</v>
      </c>
      <c r="R25" s="52" t="str">
        <f t="shared" si="3"/>
        <v>B</v>
      </c>
      <c r="S25" s="53" t="str">
        <f t="shared" si="1"/>
        <v>Khá</v>
      </c>
      <c r="T25" s="41" t="str">
        <f t="shared" si="4"/>
        <v/>
      </c>
      <c r="U25" s="41" t="s">
        <v>282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119</v>
      </c>
      <c r="D26" s="46" t="s">
        <v>87</v>
      </c>
      <c r="E26" s="47" t="s">
        <v>117</v>
      </c>
      <c r="F26" s="48" t="s">
        <v>120</v>
      </c>
      <c r="G26" s="45" t="s">
        <v>53</v>
      </c>
      <c r="H26" s="82" t="s">
        <v>36</v>
      </c>
      <c r="I26" s="49" t="s">
        <v>36</v>
      </c>
      <c r="J26" s="49" t="s">
        <v>36</v>
      </c>
      <c r="K26" s="49" t="s">
        <v>36</v>
      </c>
      <c r="L26" s="54"/>
      <c r="M26" s="54"/>
      <c r="N26" s="54"/>
      <c r="O26" s="54"/>
      <c r="P26" s="80">
        <v>7</v>
      </c>
      <c r="Q26" s="51">
        <f t="shared" si="0"/>
        <v>7</v>
      </c>
      <c r="R26" s="52" t="str">
        <f t="shared" si="3"/>
        <v>B</v>
      </c>
      <c r="S26" s="53" t="str">
        <f t="shared" si="1"/>
        <v>Khá</v>
      </c>
      <c r="T26" s="41" t="str">
        <f t="shared" si="4"/>
        <v/>
      </c>
      <c r="U26" s="41" t="s">
        <v>282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121</v>
      </c>
      <c r="D27" s="46" t="s">
        <v>122</v>
      </c>
      <c r="E27" s="47" t="s">
        <v>123</v>
      </c>
      <c r="F27" s="48" t="s">
        <v>124</v>
      </c>
      <c r="G27" s="45" t="s">
        <v>76</v>
      </c>
      <c r="H27" s="82" t="s">
        <v>36</v>
      </c>
      <c r="I27" s="49" t="s">
        <v>36</v>
      </c>
      <c r="J27" s="49" t="s">
        <v>36</v>
      </c>
      <c r="K27" s="49" t="s">
        <v>36</v>
      </c>
      <c r="L27" s="54"/>
      <c r="M27" s="54"/>
      <c r="N27" s="54"/>
      <c r="O27" s="54"/>
      <c r="P27" s="80">
        <v>7</v>
      </c>
      <c r="Q27" s="51">
        <f t="shared" si="0"/>
        <v>7</v>
      </c>
      <c r="R27" s="52" t="str">
        <f t="shared" si="3"/>
        <v>B</v>
      </c>
      <c r="S27" s="53" t="str">
        <f t="shared" si="1"/>
        <v>Khá</v>
      </c>
      <c r="T27" s="41" t="str">
        <f t="shared" si="4"/>
        <v/>
      </c>
      <c r="U27" s="41" t="s">
        <v>282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125</v>
      </c>
      <c r="D28" s="46" t="s">
        <v>126</v>
      </c>
      <c r="E28" s="47" t="s">
        <v>127</v>
      </c>
      <c r="F28" s="48" t="s">
        <v>128</v>
      </c>
      <c r="G28" s="45" t="s">
        <v>67</v>
      </c>
      <c r="H28" s="82" t="s">
        <v>36</v>
      </c>
      <c r="I28" s="49" t="s">
        <v>36</v>
      </c>
      <c r="J28" s="49" t="s">
        <v>36</v>
      </c>
      <c r="K28" s="49" t="s">
        <v>36</v>
      </c>
      <c r="L28" s="54"/>
      <c r="M28" s="54"/>
      <c r="N28" s="54"/>
      <c r="O28" s="54"/>
      <c r="P28" s="80">
        <v>7</v>
      </c>
      <c r="Q28" s="51">
        <f t="shared" si="0"/>
        <v>7</v>
      </c>
      <c r="R28" s="52" t="str">
        <f t="shared" si="3"/>
        <v>B</v>
      </c>
      <c r="S28" s="53" t="str">
        <f t="shared" si="1"/>
        <v>Khá</v>
      </c>
      <c r="T28" s="41" t="str">
        <f t="shared" si="4"/>
        <v/>
      </c>
      <c r="U28" s="41" t="s">
        <v>282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129</v>
      </c>
      <c r="D29" s="46" t="s">
        <v>130</v>
      </c>
      <c r="E29" s="47" t="s">
        <v>131</v>
      </c>
      <c r="F29" s="48" t="s">
        <v>132</v>
      </c>
      <c r="G29" s="45" t="s">
        <v>58</v>
      </c>
      <c r="H29" s="82" t="s">
        <v>36</v>
      </c>
      <c r="I29" s="49" t="s">
        <v>36</v>
      </c>
      <c r="J29" s="49" t="s">
        <v>36</v>
      </c>
      <c r="K29" s="49" t="s">
        <v>36</v>
      </c>
      <c r="L29" s="54"/>
      <c r="M29" s="54"/>
      <c r="N29" s="54"/>
      <c r="O29" s="54"/>
      <c r="P29" s="80">
        <v>7</v>
      </c>
      <c r="Q29" s="51">
        <f t="shared" si="0"/>
        <v>7</v>
      </c>
      <c r="R29" s="52" t="str">
        <f t="shared" si="3"/>
        <v>B</v>
      </c>
      <c r="S29" s="53" t="str">
        <f t="shared" si="1"/>
        <v>Khá</v>
      </c>
      <c r="T29" s="41" t="str">
        <f t="shared" si="4"/>
        <v/>
      </c>
      <c r="U29" s="41" t="s">
        <v>282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133</v>
      </c>
      <c r="D30" s="46" t="s">
        <v>134</v>
      </c>
      <c r="E30" s="47" t="s">
        <v>135</v>
      </c>
      <c r="F30" s="48" t="s">
        <v>136</v>
      </c>
      <c r="G30" s="45" t="s">
        <v>76</v>
      </c>
      <c r="H30" s="82" t="s">
        <v>36</v>
      </c>
      <c r="I30" s="49" t="s">
        <v>36</v>
      </c>
      <c r="J30" s="49" t="s">
        <v>36</v>
      </c>
      <c r="K30" s="49" t="s">
        <v>36</v>
      </c>
      <c r="L30" s="54"/>
      <c r="M30" s="54"/>
      <c r="N30" s="54"/>
      <c r="O30" s="54"/>
      <c r="P30" s="80">
        <v>7</v>
      </c>
      <c r="Q30" s="51">
        <f t="shared" si="0"/>
        <v>7</v>
      </c>
      <c r="R30" s="52" t="str">
        <f t="shared" si="3"/>
        <v>B</v>
      </c>
      <c r="S30" s="53" t="str">
        <f t="shared" si="1"/>
        <v>Khá</v>
      </c>
      <c r="T30" s="41" t="str">
        <f t="shared" si="4"/>
        <v/>
      </c>
      <c r="U30" s="41" t="s">
        <v>282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137</v>
      </c>
      <c r="D31" s="46" t="s">
        <v>138</v>
      </c>
      <c r="E31" s="47" t="s">
        <v>135</v>
      </c>
      <c r="F31" s="48" t="s">
        <v>139</v>
      </c>
      <c r="G31" s="45" t="s">
        <v>76</v>
      </c>
      <c r="H31" s="82" t="s">
        <v>36</v>
      </c>
      <c r="I31" s="49" t="s">
        <v>36</v>
      </c>
      <c r="J31" s="49" t="s">
        <v>36</v>
      </c>
      <c r="K31" s="49" t="s">
        <v>36</v>
      </c>
      <c r="L31" s="54"/>
      <c r="M31" s="54"/>
      <c r="N31" s="54"/>
      <c r="O31" s="54"/>
      <c r="P31" s="80">
        <v>7</v>
      </c>
      <c r="Q31" s="51">
        <f t="shared" si="0"/>
        <v>7</v>
      </c>
      <c r="R31" s="52" t="str">
        <f t="shared" si="3"/>
        <v>B</v>
      </c>
      <c r="S31" s="53" t="str">
        <f t="shared" si="1"/>
        <v>Khá</v>
      </c>
      <c r="T31" s="41" t="str">
        <f t="shared" si="4"/>
        <v/>
      </c>
      <c r="U31" s="41" t="s">
        <v>282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140</v>
      </c>
      <c r="D32" s="46" t="s">
        <v>141</v>
      </c>
      <c r="E32" s="47" t="s">
        <v>135</v>
      </c>
      <c r="F32" s="48" t="s">
        <v>142</v>
      </c>
      <c r="G32" s="45" t="s">
        <v>53</v>
      </c>
      <c r="H32" s="82" t="s">
        <v>36</v>
      </c>
      <c r="I32" s="49" t="s">
        <v>36</v>
      </c>
      <c r="J32" s="49" t="s">
        <v>36</v>
      </c>
      <c r="K32" s="49" t="s">
        <v>36</v>
      </c>
      <c r="L32" s="54"/>
      <c r="M32" s="54"/>
      <c r="N32" s="54"/>
      <c r="O32" s="54"/>
      <c r="P32" s="80">
        <v>7</v>
      </c>
      <c r="Q32" s="51">
        <f t="shared" si="0"/>
        <v>7</v>
      </c>
      <c r="R32" s="52" t="str">
        <f t="shared" si="3"/>
        <v>B</v>
      </c>
      <c r="S32" s="53" t="str">
        <f t="shared" si="1"/>
        <v>Khá</v>
      </c>
      <c r="T32" s="41" t="str">
        <f t="shared" si="4"/>
        <v/>
      </c>
      <c r="U32" s="41" t="s">
        <v>282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143</v>
      </c>
      <c r="D33" s="46" t="s">
        <v>144</v>
      </c>
      <c r="E33" s="47" t="s">
        <v>135</v>
      </c>
      <c r="F33" s="48" t="s">
        <v>145</v>
      </c>
      <c r="G33" s="45" t="s">
        <v>58</v>
      </c>
      <c r="H33" s="82" t="s">
        <v>36</v>
      </c>
      <c r="I33" s="49" t="s">
        <v>36</v>
      </c>
      <c r="J33" s="49" t="s">
        <v>36</v>
      </c>
      <c r="K33" s="49" t="s">
        <v>36</v>
      </c>
      <c r="L33" s="54"/>
      <c r="M33" s="54"/>
      <c r="N33" s="54"/>
      <c r="O33" s="54"/>
      <c r="P33" s="80">
        <v>7</v>
      </c>
      <c r="Q33" s="51">
        <f t="shared" si="0"/>
        <v>7</v>
      </c>
      <c r="R33" s="52" t="str">
        <f t="shared" si="3"/>
        <v>B</v>
      </c>
      <c r="S33" s="53" t="str">
        <f t="shared" si="1"/>
        <v>Khá</v>
      </c>
      <c r="T33" s="41" t="str">
        <f t="shared" si="4"/>
        <v/>
      </c>
      <c r="U33" s="41" t="s">
        <v>282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146</v>
      </c>
      <c r="D34" s="46" t="s">
        <v>147</v>
      </c>
      <c r="E34" s="47" t="s">
        <v>148</v>
      </c>
      <c r="F34" s="48" t="s">
        <v>149</v>
      </c>
      <c r="G34" s="45" t="s">
        <v>71</v>
      </c>
      <c r="H34" s="82" t="s">
        <v>36</v>
      </c>
      <c r="I34" s="49" t="s">
        <v>36</v>
      </c>
      <c r="J34" s="49" t="s">
        <v>36</v>
      </c>
      <c r="K34" s="49" t="s">
        <v>36</v>
      </c>
      <c r="L34" s="54"/>
      <c r="M34" s="54"/>
      <c r="N34" s="54"/>
      <c r="O34" s="54"/>
      <c r="P34" s="80">
        <v>7</v>
      </c>
      <c r="Q34" s="51">
        <f t="shared" si="0"/>
        <v>7</v>
      </c>
      <c r="R34" s="52" t="str">
        <f t="shared" si="3"/>
        <v>B</v>
      </c>
      <c r="S34" s="53" t="str">
        <f t="shared" si="1"/>
        <v>Khá</v>
      </c>
      <c r="T34" s="41" t="str">
        <f t="shared" si="4"/>
        <v/>
      </c>
      <c r="U34" s="41" t="s">
        <v>282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150</v>
      </c>
      <c r="D35" s="46" t="s">
        <v>151</v>
      </c>
      <c r="E35" s="47" t="s">
        <v>148</v>
      </c>
      <c r="F35" s="48" t="s">
        <v>103</v>
      </c>
      <c r="G35" s="45" t="s">
        <v>53</v>
      </c>
      <c r="H35" s="82" t="s">
        <v>36</v>
      </c>
      <c r="I35" s="49" t="s">
        <v>36</v>
      </c>
      <c r="J35" s="49" t="s">
        <v>36</v>
      </c>
      <c r="K35" s="49" t="s">
        <v>36</v>
      </c>
      <c r="L35" s="54"/>
      <c r="M35" s="54"/>
      <c r="N35" s="54"/>
      <c r="O35" s="54"/>
      <c r="P35" s="80">
        <v>7</v>
      </c>
      <c r="Q35" s="51">
        <f t="shared" si="0"/>
        <v>7</v>
      </c>
      <c r="R35" s="52" t="str">
        <f t="shared" si="3"/>
        <v>B</v>
      </c>
      <c r="S35" s="53" t="str">
        <f t="shared" si="1"/>
        <v>Khá</v>
      </c>
      <c r="T35" s="41" t="str">
        <f t="shared" si="4"/>
        <v/>
      </c>
      <c r="U35" s="41" t="s">
        <v>282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152</v>
      </c>
      <c r="D36" s="46" t="s">
        <v>105</v>
      </c>
      <c r="E36" s="47" t="s">
        <v>148</v>
      </c>
      <c r="F36" s="48" t="s">
        <v>153</v>
      </c>
      <c r="G36" s="45" t="s">
        <v>53</v>
      </c>
      <c r="H36" s="82" t="s">
        <v>36</v>
      </c>
      <c r="I36" s="49" t="s">
        <v>36</v>
      </c>
      <c r="J36" s="49" t="s">
        <v>36</v>
      </c>
      <c r="K36" s="49" t="s">
        <v>36</v>
      </c>
      <c r="L36" s="54"/>
      <c r="M36" s="54"/>
      <c r="N36" s="54"/>
      <c r="O36" s="54"/>
      <c r="P36" s="80">
        <v>7</v>
      </c>
      <c r="Q36" s="51">
        <f t="shared" si="0"/>
        <v>7</v>
      </c>
      <c r="R36" s="52" t="str">
        <f t="shared" si="3"/>
        <v>B</v>
      </c>
      <c r="S36" s="53" t="str">
        <f t="shared" si="1"/>
        <v>Khá</v>
      </c>
      <c r="T36" s="41" t="str">
        <f t="shared" si="4"/>
        <v/>
      </c>
      <c r="U36" s="41" t="s">
        <v>282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154</v>
      </c>
      <c r="D37" s="46" t="s">
        <v>155</v>
      </c>
      <c r="E37" s="47" t="s">
        <v>156</v>
      </c>
      <c r="F37" s="48" t="s">
        <v>157</v>
      </c>
      <c r="G37" s="45" t="s">
        <v>76</v>
      </c>
      <c r="H37" s="82" t="s">
        <v>36</v>
      </c>
      <c r="I37" s="49" t="s">
        <v>36</v>
      </c>
      <c r="J37" s="49" t="s">
        <v>36</v>
      </c>
      <c r="K37" s="49" t="s">
        <v>36</v>
      </c>
      <c r="L37" s="54"/>
      <c r="M37" s="54"/>
      <c r="N37" s="54"/>
      <c r="O37" s="54"/>
      <c r="P37" s="80">
        <v>10</v>
      </c>
      <c r="Q37" s="51">
        <f t="shared" si="0"/>
        <v>10</v>
      </c>
      <c r="R37" s="52" t="str">
        <f t="shared" si="3"/>
        <v>A+</v>
      </c>
      <c r="S37" s="53" t="str">
        <f t="shared" si="1"/>
        <v>Giỏi</v>
      </c>
      <c r="T37" s="41" t="str">
        <f t="shared" si="4"/>
        <v/>
      </c>
      <c r="U37" s="41" t="s">
        <v>282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158</v>
      </c>
      <c r="D38" s="46" t="s">
        <v>159</v>
      </c>
      <c r="E38" s="47" t="s">
        <v>156</v>
      </c>
      <c r="F38" s="48" t="s">
        <v>160</v>
      </c>
      <c r="G38" s="45" t="s">
        <v>67</v>
      </c>
      <c r="H38" s="82" t="s">
        <v>36</v>
      </c>
      <c r="I38" s="49" t="s">
        <v>36</v>
      </c>
      <c r="J38" s="49" t="s">
        <v>36</v>
      </c>
      <c r="K38" s="49" t="s">
        <v>36</v>
      </c>
      <c r="L38" s="54"/>
      <c r="M38" s="54"/>
      <c r="N38" s="54"/>
      <c r="O38" s="54"/>
      <c r="P38" s="80">
        <v>7</v>
      </c>
      <c r="Q38" s="51">
        <f t="shared" si="0"/>
        <v>7</v>
      </c>
      <c r="R38" s="52" t="str">
        <f t="shared" si="3"/>
        <v>B</v>
      </c>
      <c r="S38" s="53" t="str">
        <f t="shared" si="1"/>
        <v>Khá</v>
      </c>
      <c r="T38" s="41" t="str">
        <f t="shared" si="4"/>
        <v/>
      </c>
      <c r="U38" s="41" t="s">
        <v>282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161</v>
      </c>
      <c r="D39" s="46" t="s">
        <v>162</v>
      </c>
      <c r="E39" s="47" t="s">
        <v>163</v>
      </c>
      <c r="F39" s="48" t="s">
        <v>80</v>
      </c>
      <c r="G39" s="45" t="s">
        <v>85</v>
      </c>
      <c r="H39" s="82" t="s">
        <v>36</v>
      </c>
      <c r="I39" s="49" t="s">
        <v>36</v>
      </c>
      <c r="J39" s="49" t="s">
        <v>36</v>
      </c>
      <c r="K39" s="49" t="s">
        <v>36</v>
      </c>
      <c r="L39" s="54"/>
      <c r="M39" s="54"/>
      <c r="N39" s="54"/>
      <c r="O39" s="54"/>
      <c r="P39" s="80">
        <v>0</v>
      </c>
      <c r="Q39" s="51">
        <f t="shared" si="0"/>
        <v>0</v>
      </c>
      <c r="R39" s="52" t="str">
        <f t="shared" si="3"/>
        <v>F</v>
      </c>
      <c r="S39" s="53" t="str">
        <f t="shared" si="1"/>
        <v>Kém</v>
      </c>
      <c r="T39" s="41" t="s">
        <v>1050</v>
      </c>
      <c r="U39" s="41" t="s">
        <v>282</v>
      </c>
      <c r="V39" s="71"/>
      <c r="W39" s="4"/>
      <c r="X39" s="43" t="str">
        <f t="shared" si="2"/>
        <v>Học lại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164</v>
      </c>
      <c r="D40" s="46" t="s">
        <v>165</v>
      </c>
      <c r="E40" s="47" t="s">
        <v>166</v>
      </c>
      <c r="F40" s="48" t="s">
        <v>167</v>
      </c>
      <c r="G40" s="45" t="s">
        <v>76</v>
      </c>
      <c r="H40" s="82" t="s">
        <v>36</v>
      </c>
      <c r="I40" s="49" t="s">
        <v>36</v>
      </c>
      <c r="J40" s="49" t="s">
        <v>36</v>
      </c>
      <c r="K40" s="49" t="s">
        <v>36</v>
      </c>
      <c r="L40" s="54"/>
      <c r="M40" s="54"/>
      <c r="N40" s="54"/>
      <c r="O40" s="54"/>
      <c r="P40" s="80">
        <v>7</v>
      </c>
      <c r="Q40" s="51">
        <f t="shared" si="0"/>
        <v>7</v>
      </c>
      <c r="R40" s="52" t="str">
        <f t="shared" si="3"/>
        <v>B</v>
      </c>
      <c r="S40" s="53" t="str">
        <f t="shared" si="1"/>
        <v>Khá</v>
      </c>
      <c r="T40" s="41" t="str">
        <f t="shared" si="4"/>
        <v/>
      </c>
      <c r="U40" s="41" t="s">
        <v>282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168</v>
      </c>
      <c r="D41" s="46" t="s">
        <v>169</v>
      </c>
      <c r="E41" s="47" t="s">
        <v>170</v>
      </c>
      <c r="F41" s="48" t="s">
        <v>171</v>
      </c>
      <c r="G41" s="45" t="s">
        <v>67</v>
      </c>
      <c r="H41" s="82" t="s">
        <v>36</v>
      </c>
      <c r="I41" s="49" t="s">
        <v>36</v>
      </c>
      <c r="J41" s="49" t="s">
        <v>36</v>
      </c>
      <c r="K41" s="49" t="s">
        <v>36</v>
      </c>
      <c r="L41" s="54"/>
      <c r="M41" s="54"/>
      <c r="N41" s="54"/>
      <c r="O41" s="54"/>
      <c r="P41" s="80">
        <v>7</v>
      </c>
      <c r="Q41" s="51">
        <f t="shared" si="0"/>
        <v>7</v>
      </c>
      <c r="R41" s="52" t="str">
        <f t="shared" si="3"/>
        <v>B</v>
      </c>
      <c r="S41" s="53" t="str">
        <f t="shared" si="1"/>
        <v>Khá</v>
      </c>
      <c r="T41" s="41" t="str">
        <f t="shared" si="4"/>
        <v/>
      </c>
      <c r="U41" s="41" t="s">
        <v>282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172</v>
      </c>
      <c r="D42" s="46" t="s">
        <v>173</v>
      </c>
      <c r="E42" s="47" t="s">
        <v>174</v>
      </c>
      <c r="F42" s="48" t="s">
        <v>175</v>
      </c>
      <c r="G42" s="45" t="s">
        <v>85</v>
      </c>
      <c r="H42" s="82" t="s">
        <v>36</v>
      </c>
      <c r="I42" s="49" t="s">
        <v>36</v>
      </c>
      <c r="J42" s="49" t="s">
        <v>36</v>
      </c>
      <c r="K42" s="49" t="s">
        <v>36</v>
      </c>
      <c r="L42" s="54"/>
      <c r="M42" s="54"/>
      <c r="N42" s="54"/>
      <c r="O42" s="54"/>
      <c r="P42" s="80">
        <v>7</v>
      </c>
      <c r="Q42" s="51">
        <f t="shared" si="0"/>
        <v>7</v>
      </c>
      <c r="R42" s="52" t="str">
        <f t="shared" si="3"/>
        <v>B</v>
      </c>
      <c r="S42" s="53" t="str">
        <f t="shared" si="1"/>
        <v>Khá</v>
      </c>
      <c r="T42" s="41" t="str">
        <f t="shared" si="4"/>
        <v/>
      </c>
      <c r="U42" s="41" t="s">
        <v>282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176</v>
      </c>
      <c r="D43" s="46" t="s">
        <v>90</v>
      </c>
      <c r="E43" s="47" t="s">
        <v>177</v>
      </c>
      <c r="F43" s="48" t="s">
        <v>178</v>
      </c>
      <c r="G43" s="45" t="s">
        <v>85</v>
      </c>
      <c r="H43" s="82" t="s">
        <v>36</v>
      </c>
      <c r="I43" s="49" t="s">
        <v>36</v>
      </c>
      <c r="J43" s="49" t="s">
        <v>36</v>
      </c>
      <c r="K43" s="49" t="s">
        <v>36</v>
      </c>
      <c r="L43" s="54"/>
      <c r="M43" s="54"/>
      <c r="N43" s="54"/>
      <c r="O43" s="54"/>
      <c r="P43" s="80">
        <v>7</v>
      </c>
      <c r="Q43" s="51">
        <f t="shared" si="0"/>
        <v>7</v>
      </c>
      <c r="R43" s="52" t="str">
        <f t="shared" si="3"/>
        <v>B</v>
      </c>
      <c r="S43" s="53" t="str">
        <f t="shared" si="1"/>
        <v>Khá</v>
      </c>
      <c r="T43" s="41" t="str">
        <f t="shared" si="4"/>
        <v/>
      </c>
      <c r="U43" s="41" t="s">
        <v>282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179</v>
      </c>
      <c r="D44" s="46" t="s">
        <v>180</v>
      </c>
      <c r="E44" s="47" t="s">
        <v>181</v>
      </c>
      <c r="F44" s="48" t="s">
        <v>182</v>
      </c>
      <c r="G44" s="45" t="s">
        <v>67</v>
      </c>
      <c r="H44" s="82" t="s">
        <v>36</v>
      </c>
      <c r="I44" s="49" t="s">
        <v>36</v>
      </c>
      <c r="J44" s="49" t="s">
        <v>36</v>
      </c>
      <c r="K44" s="49" t="s">
        <v>36</v>
      </c>
      <c r="L44" s="54"/>
      <c r="M44" s="54"/>
      <c r="N44" s="54"/>
      <c r="O44" s="54"/>
      <c r="P44" s="80">
        <v>7</v>
      </c>
      <c r="Q44" s="51">
        <f t="shared" si="0"/>
        <v>7</v>
      </c>
      <c r="R44" s="52" t="str">
        <f t="shared" si="3"/>
        <v>B</v>
      </c>
      <c r="S44" s="53" t="str">
        <f t="shared" si="1"/>
        <v>Khá</v>
      </c>
      <c r="T44" s="41" t="str">
        <f t="shared" si="4"/>
        <v/>
      </c>
      <c r="U44" s="41" t="s">
        <v>282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183</v>
      </c>
      <c r="D45" s="46" t="s">
        <v>184</v>
      </c>
      <c r="E45" s="47" t="s">
        <v>181</v>
      </c>
      <c r="F45" s="48" t="s">
        <v>185</v>
      </c>
      <c r="G45" s="45" t="s">
        <v>58</v>
      </c>
      <c r="H45" s="82" t="s">
        <v>36</v>
      </c>
      <c r="I45" s="49" t="s">
        <v>36</v>
      </c>
      <c r="J45" s="49" t="s">
        <v>36</v>
      </c>
      <c r="K45" s="49" t="s">
        <v>36</v>
      </c>
      <c r="L45" s="54"/>
      <c r="M45" s="54"/>
      <c r="N45" s="54"/>
      <c r="O45" s="54"/>
      <c r="P45" s="80">
        <v>7</v>
      </c>
      <c r="Q45" s="51">
        <f t="shared" si="0"/>
        <v>7</v>
      </c>
      <c r="R45" s="52" t="str">
        <f t="shared" si="3"/>
        <v>B</v>
      </c>
      <c r="S45" s="53" t="str">
        <f t="shared" si="1"/>
        <v>Khá</v>
      </c>
      <c r="T45" s="41" t="str">
        <f t="shared" si="4"/>
        <v/>
      </c>
      <c r="U45" s="41" t="s">
        <v>282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186</v>
      </c>
      <c r="D46" s="46" t="s">
        <v>187</v>
      </c>
      <c r="E46" s="47" t="s">
        <v>188</v>
      </c>
      <c r="F46" s="48" t="s">
        <v>189</v>
      </c>
      <c r="G46" s="45" t="s">
        <v>85</v>
      </c>
      <c r="H46" s="82" t="s">
        <v>36</v>
      </c>
      <c r="I46" s="49" t="s">
        <v>36</v>
      </c>
      <c r="J46" s="49" t="s">
        <v>36</v>
      </c>
      <c r="K46" s="49" t="s">
        <v>36</v>
      </c>
      <c r="L46" s="54"/>
      <c r="M46" s="54"/>
      <c r="N46" s="54"/>
      <c r="O46" s="54"/>
      <c r="P46" s="80">
        <v>7</v>
      </c>
      <c r="Q46" s="51">
        <f t="shared" si="0"/>
        <v>7</v>
      </c>
      <c r="R46" s="52" t="str">
        <f t="shared" si="3"/>
        <v>B</v>
      </c>
      <c r="S46" s="53" t="str">
        <f t="shared" si="1"/>
        <v>Khá</v>
      </c>
      <c r="T46" s="41" t="str">
        <f t="shared" si="4"/>
        <v/>
      </c>
      <c r="U46" s="41" t="s">
        <v>282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190</v>
      </c>
      <c r="D47" s="46" t="s">
        <v>191</v>
      </c>
      <c r="E47" s="47" t="s">
        <v>188</v>
      </c>
      <c r="F47" s="48" t="s">
        <v>192</v>
      </c>
      <c r="G47" s="45" t="s">
        <v>85</v>
      </c>
      <c r="H47" s="82" t="s">
        <v>36</v>
      </c>
      <c r="I47" s="49" t="s">
        <v>36</v>
      </c>
      <c r="J47" s="49" t="s">
        <v>36</v>
      </c>
      <c r="K47" s="49" t="s">
        <v>36</v>
      </c>
      <c r="L47" s="54"/>
      <c r="M47" s="54"/>
      <c r="N47" s="54"/>
      <c r="O47" s="54"/>
      <c r="P47" s="80">
        <v>7</v>
      </c>
      <c r="Q47" s="51">
        <f t="shared" si="0"/>
        <v>7</v>
      </c>
      <c r="R47" s="52" t="str">
        <f t="shared" si="3"/>
        <v>B</v>
      </c>
      <c r="S47" s="53" t="str">
        <f t="shared" si="1"/>
        <v>Khá</v>
      </c>
      <c r="T47" s="41" t="str">
        <f t="shared" si="4"/>
        <v/>
      </c>
      <c r="U47" s="41" t="s">
        <v>282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193</v>
      </c>
      <c r="D48" s="46" t="s">
        <v>194</v>
      </c>
      <c r="E48" s="47" t="s">
        <v>195</v>
      </c>
      <c r="F48" s="48" t="s">
        <v>196</v>
      </c>
      <c r="G48" s="45" t="s">
        <v>85</v>
      </c>
      <c r="H48" s="82" t="s">
        <v>36</v>
      </c>
      <c r="I48" s="49" t="s">
        <v>36</v>
      </c>
      <c r="J48" s="49" t="s">
        <v>36</v>
      </c>
      <c r="K48" s="49" t="s">
        <v>36</v>
      </c>
      <c r="L48" s="54"/>
      <c r="M48" s="54"/>
      <c r="N48" s="54"/>
      <c r="O48" s="54"/>
      <c r="P48" s="80">
        <v>7</v>
      </c>
      <c r="Q48" s="51">
        <f t="shared" si="0"/>
        <v>7</v>
      </c>
      <c r="R48" s="52" t="str">
        <f t="shared" si="3"/>
        <v>B</v>
      </c>
      <c r="S48" s="53" t="str">
        <f t="shared" si="1"/>
        <v>Khá</v>
      </c>
      <c r="T48" s="41" t="str">
        <f t="shared" si="4"/>
        <v/>
      </c>
      <c r="U48" s="41" t="s">
        <v>282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197</v>
      </c>
      <c r="D49" s="46" t="s">
        <v>198</v>
      </c>
      <c r="E49" s="47" t="s">
        <v>195</v>
      </c>
      <c r="F49" s="48" t="s">
        <v>199</v>
      </c>
      <c r="G49" s="45" t="s">
        <v>85</v>
      </c>
      <c r="H49" s="82" t="s">
        <v>36</v>
      </c>
      <c r="I49" s="49" t="s">
        <v>36</v>
      </c>
      <c r="J49" s="49" t="s">
        <v>36</v>
      </c>
      <c r="K49" s="49" t="s">
        <v>36</v>
      </c>
      <c r="L49" s="54"/>
      <c r="M49" s="54"/>
      <c r="N49" s="54"/>
      <c r="O49" s="54"/>
      <c r="P49" s="80">
        <v>7</v>
      </c>
      <c r="Q49" s="51">
        <f t="shared" si="0"/>
        <v>7</v>
      </c>
      <c r="R49" s="52" t="str">
        <f t="shared" si="3"/>
        <v>B</v>
      </c>
      <c r="S49" s="53" t="str">
        <f t="shared" si="1"/>
        <v>Khá</v>
      </c>
      <c r="T49" s="41" t="str">
        <f t="shared" si="4"/>
        <v/>
      </c>
      <c r="U49" s="41" t="s">
        <v>282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200</v>
      </c>
      <c r="D50" s="46" t="s">
        <v>87</v>
      </c>
      <c r="E50" s="47" t="s">
        <v>201</v>
      </c>
      <c r="F50" s="48" t="s">
        <v>202</v>
      </c>
      <c r="G50" s="45" t="s">
        <v>85</v>
      </c>
      <c r="H50" s="82" t="s">
        <v>36</v>
      </c>
      <c r="I50" s="49" t="s">
        <v>36</v>
      </c>
      <c r="J50" s="49" t="s">
        <v>36</v>
      </c>
      <c r="K50" s="49" t="s">
        <v>36</v>
      </c>
      <c r="L50" s="54"/>
      <c r="M50" s="54"/>
      <c r="N50" s="54"/>
      <c r="O50" s="54"/>
      <c r="P50" s="80">
        <v>7</v>
      </c>
      <c r="Q50" s="51">
        <f t="shared" si="0"/>
        <v>7</v>
      </c>
      <c r="R50" s="52" t="str">
        <f t="shared" si="3"/>
        <v>B</v>
      </c>
      <c r="S50" s="53" t="str">
        <f t="shared" si="1"/>
        <v>Khá</v>
      </c>
      <c r="T50" s="41" t="str">
        <f t="shared" si="4"/>
        <v/>
      </c>
      <c r="U50" s="41" t="s">
        <v>282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203</v>
      </c>
      <c r="D51" s="46" t="s">
        <v>105</v>
      </c>
      <c r="E51" s="47" t="s">
        <v>204</v>
      </c>
      <c r="F51" s="48" t="s">
        <v>205</v>
      </c>
      <c r="G51" s="45" t="s">
        <v>67</v>
      </c>
      <c r="H51" s="82" t="s">
        <v>36</v>
      </c>
      <c r="I51" s="49" t="s">
        <v>36</v>
      </c>
      <c r="J51" s="49" t="s">
        <v>36</v>
      </c>
      <c r="K51" s="49" t="s">
        <v>36</v>
      </c>
      <c r="L51" s="54"/>
      <c r="M51" s="54"/>
      <c r="N51" s="54"/>
      <c r="O51" s="54"/>
      <c r="P51" s="80">
        <v>7</v>
      </c>
      <c r="Q51" s="51">
        <f t="shared" si="0"/>
        <v>7</v>
      </c>
      <c r="R51" s="52" t="str">
        <f t="shared" si="3"/>
        <v>B</v>
      </c>
      <c r="S51" s="53" t="str">
        <f t="shared" si="1"/>
        <v>Khá</v>
      </c>
      <c r="T51" s="41" t="str">
        <f t="shared" si="4"/>
        <v/>
      </c>
      <c r="U51" s="41" t="s">
        <v>282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206</v>
      </c>
      <c r="D52" s="46" t="s">
        <v>207</v>
      </c>
      <c r="E52" s="47" t="s">
        <v>204</v>
      </c>
      <c r="F52" s="48" t="s">
        <v>208</v>
      </c>
      <c r="G52" s="45" t="s">
        <v>76</v>
      </c>
      <c r="H52" s="82" t="s">
        <v>36</v>
      </c>
      <c r="I52" s="49" t="s">
        <v>36</v>
      </c>
      <c r="J52" s="49" t="s">
        <v>36</v>
      </c>
      <c r="K52" s="49" t="s">
        <v>36</v>
      </c>
      <c r="L52" s="54"/>
      <c r="M52" s="54"/>
      <c r="N52" s="54"/>
      <c r="O52" s="54"/>
      <c r="P52" s="80">
        <v>7</v>
      </c>
      <c r="Q52" s="51">
        <f t="shared" si="0"/>
        <v>7</v>
      </c>
      <c r="R52" s="52" t="str">
        <f t="shared" si="3"/>
        <v>B</v>
      </c>
      <c r="S52" s="53" t="str">
        <f t="shared" si="1"/>
        <v>Khá</v>
      </c>
      <c r="T52" s="41" t="str">
        <f t="shared" si="4"/>
        <v/>
      </c>
      <c r="U52" s="41" t="s">
        <v>282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209</v>
      </c>
      <c r="D53" s="46" t="s">
        <v>90</v>
      </c>
      <c r="E53" s="47" t="s">
        <v>210</v>
      </c>
      <c r="F53" s="48" t="s">
        <v>211</v>
      </c>
      <c r="G53" s="45" t="s">
        <v>67</v>
      </c>
      <c r="H53" s="82" t="s">
        <v>36</v>
      </c>
      <c r="I53" s="49" t="s">
        <v>36</v>
      </c>
      <c r="J53" s="49" t="s">
        <v>36</v>
      </c>
      <c r="K53" s="49" t="s">
        <v>36</v>
      </c>
      <c r="L53" s="54"/>
      <c r="M53" s="54"/>
      <c r="N53" s="54"/>
      <c r="O53" s="54"/>
      <c r="P53" s="80">
        <v>7</v>
      </c>
      <c r="Q53" s="51">
        <f t="shared" si="0"/>
        <v>7</v>
      </c>
      <c r="R53" s="52" t="str">
        <f t="shared" si="3"/>
        <v>B</v>
      </c>
      <c r="S53" s="53" t="str">
        <f t="shared" si="1"/>
        <v>Khá</v>
      </c>
      <c r="T53" s="41" t="str">
        <f t="shared" si="4"/>
        <v/>
      </c>
      <c r="U53" s="41" t="s">
        <v>282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212</v>
      </c>
      <c r="D54" s="46" t="s">
        <v>213</v>
      </c>
      <c r="E54" s="47" t="s">
        <v>214</v>
      </c>
      <c r="F54" s="48" t="s">
        <v>215</v>
      </c>
      <c r="G54" s="45" t="s">
        <v>53</v>
      </c>
      <c r="H54" s="82" t="s">
        <v>36</v>
      </c>
      <c r="I54" s="49" t="s">
        <v>36</v>
      </c>
      <c r="J54" s="49" t="s">
        <v>36</v>
      </c>
      <c r="K54" s="49" t="s">
        <v>36</v>
      </c>
      <c r="L54" s="54"/>
      <c r="M54" s="54"/>
      <c r="N54" s="54"/>
      <c r="O54" s="54"/>
      <c r="P54" s="80">
        <v>7</v>
      </c>
      <c r="Q54" s="51">
        <f t="shared" si="0"/>
        <v>7</v>
      </c>
      <c r="R54" s="52" t="str">
        <f t="shared" si="3"/>
        <v>B</v>
      </c>
      <c r="S54" s="53" t="str">
        <f t="shared" si="1"/>
        <v>Khá</v>
      </c>
      <c r="T54" s="41" t="str">
        <f t="shared" si="4"/>
        <v/>
      </c>
      <c r="U54" s="41" t="s">
        <v>282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216</v>
      </c>
      <c r="D55" s="46" t="s">
        <v>217</v>
      </c>
      <c r="E55" s="47" t="s">
        <v>218</v>
      </c>
      <c r="F55" s="48" t="s">
        <v>219</v>
      </c>
      <c r="G55" s="45" t="s">
        <v>71</v>
      </c>
      <c r="H55" s="82" t="s">
        <v>36</v>
      </c>
      <c r="I55" s="49" t="s">
        <v>36</v>
      </c>
      <c r="J55" s="49" t="s">
        <v>36</v>
      </c>
      <c r="K55" s="49" t="s">
        <v>36</v>
      </c>
      <c r="L55" s="54"/>
      <c r="M55" s="54"/>
      <c r="N55" s="54"/>
      <c r="O55" s="54"/>
      <c r="P55" s="80">
        <v>7</v>
      </c>
      <c r="Q55" s="51">
        <f t="shared" si="0"/>
        <v>7</v>
      </c>
      <c r="R55" s="52" t="str">
        <f t="shared" si="3"/>
        <v>B</v>
      </c>
      <c r="S55" s="53" t="str">
        <f t="shared" si="1"/>
        <v>Khá</v>
      </c>
      <c r="T55" s="41" t="str">
        <f t="shared" si="4"/>
        <v/>
      </c>
      <c r="U55" s="41" t="s">
        <v>282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220</v>
      </c>
      <c r="D56" s="46" t="s">
        <v>162</v>
      </c>
      <c r="E56" s="47" t="s">
        <v>221</v>
      </c>
      <c r="F56" s="48" t="s">
        <v>222</v>
      </c>
      <c r="G56" s="45" t="s">
        <v>85</v>
      </c>
      <c r="H56" s="82" t="s">
        <v>36</v>
      </c>
      <c r="I56" s="49" t="s">
        <v>36</v>
      </c>
      <c r="J56" s="49" t="s">
        <v>36</v>
      </c>
      <c r="K56" s="49" t="s">
        <v>36</v>
      </c>
      <c r="L56" s="54"/>
      <c r="M56" s="54"/>
      <c r="N56" s="54"/>
      <c r="O56" s="54"/>
      <c r="P56" s="80">
        <v>7</v>
      </c>
      <c r="Q56" s="51">
        <f t="shared" si="0"/>
        <v>7</v>
      </c>
      <c r="R56" s="52" t="str">
        <f t="shared" si="3"/>
        <v>B</v>
      </c>
      <c r="S56" s="53" t="str">
        <f t="shared" si="1"/>
        <v>Khá</v>
      </c>
      <c r="T56" s="41" t="str">
        <f t="shared" si="4"/>
        <v/>
      </c>
      <c r="U56" s="41" t="s">
        <v>282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223</v>
      </c>
      <c r="D57" s="46" t="s">
        <v>224</v>
      </c>
      <c r="E57" s="47" t="s">
        <v>225</v>
      </c>
      <c r="F57" s="48" t="s">
        <v>226</v>
      </c>
      <c r="G57" s="45" t="s">
        <v>53</v>
      </c>
      <c r="H57" s="82" t="s">
        <v>36</v>
      </c>
      <c r="I57" s="49" t="s">
        <v>36</v>
      </c>
      <c r="J57" s="49" t="s">
        <v>36</v>
      </c>
      <c r="K57" s="49" t="s">
        <v>36</v>
      </c>
      <c r="L57" s="54"/>
      <c r="M57" s="54"/>
      <c r="N57" s="54"/>
      <c r="O57" s="54"/>
      <c r="P57" s="80">
        <v>7</v>
      </c>
      <c r="Q57" s="51">
        <f t="shared" si="0"/>
        <v>7</v>
      </c>
      <c r="R57" s="52" t="str">
        <f t="shared" si="3"/>
        <v>B</v>
      </c>
      <c r="S57" s="53" t="str">
        <f t="shared" si="1"/>
        <v>Khá</v>
      </c>
      <c r="T57" s="41" t="str">
        <f t="shared" si="4"/>
        <v/>
      </c>
      <c r="U57" s="41" t="s">
        <v>282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227</v>
      </c>
      <c r="D58" s="46" t="s">
        <v>228</v>
      </c>
      <c r="E58" s="47" t="s">
        <v>229</v>
      </c>
      <c r="F58" s="48" t="s">
        <v>230</v>
      </c>
      <c r="G58" s="45" t="s">
        <v>85</v>
      </c>
      <c r="H58" s="82" t="s">
        <v>36</v>
      </c>
      <c r="I58" s="49" t="s">
        <v>36</v>
      </c>
      <c r="J58" s="49" t="s">
        <v>36</v>
      </c>
      <c r="K58" s="49" t="s">
        <v>36</v>
      </c>
      <c r="L58" s="54"/>
      <c r="M58" s="54"/>
      <c r="N58" s="54"/>
      <c r="O58" s="54"/>
      <c r="P58" s="80">
        <v>7</v>
      </c>
      <c r="Q58" s="51">
        <f t="shared" si="0"/>
        <v>7</v>
      </c>
      <c r="R58" s="52" t="str">
        <f t="shared" si="3"/>
        <v>B</v>
      </c>
      <c r="S58" s="53" t="str">
        <f t="shared" si="1"/>
        <v>Khá</v>
      </c>
      <c r="T58" s="41" t="str">
        <f t="shared" si="4"/>
        <v/>
      </c>
      <c r="U58" s="41" t="s">
        <v>282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231</v>
      </c>
      <c r="D59" s="46" t="s">
        <v>232</v>
      </c>
      <c r="E59" s="47" t="s">
        <v>229</v>
      </c>
      <c r="F59" s="48" t="s">
        <v>233</v>
      </c>
      <c r="G59" s="45" t="s">
        <v>71</v>
      </c>
      <c r="H59" s="82" t="s">
        <v>36</v>
      </c>
      <c r="I59" s="49" t="s">
        <v>36</v>
      </c>
      <c r="J59" s="49" t="s">
        <v>36</v>
      </c>
      <c r="K59" s="49" t="s">
        <v>36</v>
      </c>
      <c r="L59" s="54"/>
      <c r="M59" s="54"/>
      <c r="N59" s="54"/>
      <c r="O59" s="54"/>
      <c r="P59" s="80">
        <v>7</v>
      </c>
      <c r="Q59" s="51">
        <f t="shared" si="0"/>
        <v>7</v>
      </c>
      <c r="R59" s="52" t="str">
        <f t="shared" si="3"/>
        <v>B</v>
      </c>
      <c r="S59" s="53" t="str">
        <f t="shared" si="1"/>
        <v>Khá</v>
      </c>
      <c r="T59" s="41" t="str">
        <f t="shared" si="4"/>
        <v/>
      </c>
      <c r="U59" s="41" t="s">
        <v>282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234</v>
      </c>
      <c r="D60" s="46" t="s">
        <v>122</v>
      </c>
      <c r="E60" s="47" t="s">
        <v>235</v>
      </c>
      <c r="F60" s="48" t="s">
        <v>236</v>
      </c>
      <c r="G60" s="45" t="s">
        <v>67</v>
      </c>
      <c r="H60" s="82" t="s">
        <v>36</v>
      </c>
      <c r="I60" s="49" t="s">
        <v>36</v>
      </c>
      <c r="J60" s="49" t="s">
        <v>36</v>
      </c>
      <c r="K60" s="49" t="s">
        <v>36</v>
      </c>
      <c r="L60" s="54"/>
      <c r="M60" s="54"/>
      <c r="N60" s="54"/>
      <c r="O60" s="54"/>
      <c r="P60" s="80">
        <v>7</v>
      </c>
      <c r="Q60" s="51">
        <f t="shared" si="0"/>
        <v>7</v>
      </c>
      <c r="R60" s="52" t="str">
        <f t="shared" si="3"/>
        <v>B</v>
      </c>
      <c r="S60" s="53" t="str">
        <f t="shared" si="1"/>
        <v>Khá</v>
      </c>
      <c r="T60" s="41" t="str">
        <f t="shared" si="4"/>
        <v/>
      </c>
      <c r="U60" s="41" t="s">
        <v>282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237</v>
      </c>
      <c r="D61" s="46" t="s">
        <v>238</v>
      </c>
      <c r="E61" s="47" t="s">
        <v>239</v>
      </c>
      <c r="F61" s="48" t="s">
        <v>240</v>
      </c>
      <c r="G61" s="45" t="s">
        <v>241</v>
      </c>
      <c r="H61" s="82" t="s">
        <v>36</v>
      </c>
      <c r="I61" s="49" t="s">
        <v>36</v>
      </c>
      <c r="J61" s="49" t="s">
        <v>36</v>
      </c>
      <c r="K61" s="49" t="s">
        <v>36</v>
      </c>
      <c r="L61" s="54"/>
      <c r="M61" s="54"/>
      <c r="N61" s="54"/>
      <c r="O61" s="54"/>
      <c r="P61" s="80">
        <v>8</v>
      </c>
      <c r="Q61" s="51">
        <f t="shared" si="0"/>
        <v>8</v>
      </c>
      <c r="R61" s="52" t="str">
        <f t="shared" si="3"/>
        <v>B+</v>
      </c>
      <c r="S61" s="53" t="str">
        <f t="shared" si="1"/>
        <v>Khá</v>
      </c>
      <c r="T61" s="41" t="str">
        <f t="shared" si="4"/>
        <v/>
      </c>
      <c r="U61" s="41" t="s">
        <v>282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242</v>
      </c>
      <c r="D62" s="46" t="s">
        <v>243</v>
      </c>
      <c r="E62" s="47" t="s">
        <v>244</v>
      </c>
      <c r="F62" s="48" t="s">
        <v>245</v>
      </c>
      <c r="G62" s="45" t="s">
        <v>76</v>
      </c>
      <c r="H62" s="82" t="s">
        <v>36</v>
      </c>
      <c r="I62" s="49" t="s">
        <v>36</v>
      </c>
      <c r="J62" s="49" t="s">
        <v>36</v>
      </c>
      <c r="K62" s="49" t="s">
        <v>36</v>
      </c>
      <c r="L62" s="54"/>
      <c r="M62" s="54"/>
      <c r="N62" s="54"/>
      <c r="O62" s="54"/>
      <c r="P62" s="80">
        <v>7</v>
      </c>
      <c r="Q62" s="51">
        <f t="shared" si="0"/>
        <v>7</v>
      </c>
      <c r="R62" s="52" t="str">
        <f t="shared" si="3"/>
        <v>B</v>
      </c>
      <c r="S62" s="53" t="str">
        <f t="shared" si="1"/>
        <v>Khá</v>
      </c>
      <c r="T62" s="41" t="str">
        <f t="shared" si="4"/>
        <v/>
      </c>
      <c r="U62" s="41" t="s">
        <v>282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246</v>
      </c>
      <c r="D63" s="46" t="s">
        <v>247</v>
      </c>
      <c r="E63" s="47" t="s">
        <v>244</v>
      </c>
      <c r="F63" s="48" t="s">
        <v>248</v>
      </c>
      <c r="G63" s="45" t="s">
        <v>67</v>
      </c>
      <c r="H63" s="82" t="s">
        <v>36</v>
      </c>
      <c r="I63" s="49" t="s">
        <v>36</v>
      </c>
      <c r="J63" s="49" t="s">
        <v>36</v>
      </c>
      <c r="K63" s="49" t="s">
        <v>36</v>
      </c>
      <c r="L63" s="54"/>
      <c r="M63" s="54"/>
      <c r="N63" s="54"/>
      <c r="O63" s="54"/>
      <c r="P63" s="80">
        <v>10</v>
      </c>
      <c r="Q63" s="51">
        <f t="shared" si="0"/>
        <v>10</v>
      </c>
      <c r="R63" s="52" t="str">
        <f t="shared" si="3"/>
        <v>A+</v>
      </c>
      <c r="S63" s="53" t="str">
        <f t="shared" si="1"/>
        <v>Giỏi</v>
      </c>
      <c r="T63" s="41" t="str">
        <f t="shared" si="4"/>
        <v/>
      </c>
      <c r="U63" s="41" t="s">
        <v>282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249</v>
      </c>
      <c r="D64" s="46" t="s">
        <v>138</v>
      </c>
      <c r="E64" s="47" t="s">
        <v>250</v>
      </c>
      <c r="F64" s="48" t="s">
        <v>251</v>
      </c>
      <c r="G64" s="45" t="s">
        <v>76</v>
      </c>
      <c r="H64" s="82" t="s">
        <v>36</v>
      </c>
      <c r="I64" s="49" t="s">
        <v>36</v>
      </c>
      <c r="J64" s="49" t="s">
        <v>36</v>
      </c>
      <c r="K64" s="49" t="s">
        <v>36</v>
      </c>
      <c r="L64" s="54"/>
      <c r="M64" s="54"/>
      <c r="N64" s="54"/>
      <c r="O64" s="54"/>
      <c r="P64" s="80">
        <v>7</v>
      </c>
      <c r="Q64" s="51">
        <f t="shared" si="0"/>
        <v>7</v>
      </c>
      <c r="R64" s="52" t="str">
        <f t="shared" si="3"/>
        <v>B</v>
      </c>
      <c r="S64" s="53" t="str">
        <f t="shared" si="1"/>
        <v>Khá</v>
      </c>
      <c r="T64" s="41" t="str">
        <f t="shared" si="4"/>
        <v/>
      </c>
      <c r="U64" s="41" t="s">
        <v>282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 x14ac:dyDescent="0.25">
      <c r="B65" s="44">
        <v>57</v>
      </c>
      <c r="C65" s="45" t="s">
        <v>252</v>
      </c>
      <c r="D65" s="46" t="s">
        <v>253</v>
      </c>
      <c r="E65" s="47" t="s">
        <v>254</v>
      </c>
      <c r="F65" s="48" t="s">
        <v>255</v>
      </c>
      <c r="G65" s="45" t="s">
        <v>71</v>
      </c>
      <c r="H65" s="82" t="s">
        <v>36</v>
      </c>
      <c r="I65" s="49" t="s">
        <v>36</v>
      </c>
      <c r="J65" s="49" t="s">
        <v>36</v>
      </c>
      <c r="K65" s="49" t="s">
        <v>36</v>
      </c>
      <c r="L65" s="54"/>
      <c r="M65" s="54"/>
      <c r="N65" s="54"/>
      <c r="O65" s="54"/>
      <c r="P65" s="80">
        <v>7</v>
      </c>
      <c r="Q65" s="51">
        <f t="shared" si="0"/>
        <v>7</v>
      </c>
      <c r="R65" s="52" t="str">
        <f t="shared" si="3"/>
        <v>B</v>
      </c>
      <c r="S65" s="53" t="str">
        <f t="shared" si="1"/>
        <v>Khá</v>
      </c>
      <c r="T65" s="41" t="str">
        <f t="shared" si="4"/>
        <v/>
      </c>
      <c r="U65" s="41" t="s">
        <v>282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 x14ac:dyDescent="0.25">
      <c r="B66" s="44">
        <v>58</v>
      </c>
      <c r="C66" s="45" t="s">
        <v>256</v>
      </c>
      <c r="D66" s="46" t="s">
        <v>257</v>
      </c>
      <c r="E66" s="47" t="s">
        <v>258</v>
      </c>
      <c r="F66" s="48" t="s">
        <v>259</v>
      </c>
      <c r="G66" s="45" t="s">
        <v>71</v>
      </c>
      <c r="H66" s="82" t="s">
        <v>36</v>
      </c>
      <c r="I66" s="49" t="s">
        <v>36</v>
      </c>
      <c r="J66" s="49" t="s">
        <v>36</v>
      </c>
      <c r="K66" s="49" t="s">
        <v>36</v>
      </c>
      <c r="L66" s="54"/>
      <c r="M66" s="54"/>
      <c r="N66" s="54"/>
      <c r="O66" s="54"/>
      <c r="P66" s="80">
        <v>7</v>
      </c>
      <c r="Q66" s="51">
        <f t="shared" si="0"/>
        <v>7</v>
      </c>
      <c r="R66" s="52" t="str">
        <f t="shared" si="3"/>
        <v>B</v>
      </c>
      <c r="S66" s="53" t="str">
        <f t="shared" si="1"/>
        <v>Khá</v>
      </c>
      <c r="T66" s="41" t="str">
        <f t="shared" si="4"/>
        <v/>
      </c>
      <c r="U66" s="41" t="s">
        <v>282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 x14ac:dyDescent="0.25">
      <c r="B67" s="44">
        <v>59</v>
      </c>
      <c r="C67" s="45" t="s">
        <v>260</v>
      </c>
      <c r="D67" s="46" t="s">
        <v>261</v>
      </c>
      <c r="E67" s="47" t="s">
        <v>262</v>
      </c>
      <c r="F67" s="48" t="s">
        <v>263</v>
      </c>
      <c r="G67" s="45" t="s">
        <v>85</v>
      </c>
      <c r="H67" s="82" t="s">
        <v>36</v>
      </c>
      <c r="I67" s="49" t="s">
        <v>36</v>
      </c>
      <c r="J67" s="49" t="s">
        <v>36</v>
      </c>
      <c r="K67" s="49" t="s">
        <v>36</v>
      </c>
      <c r="L67" s="54"/>
      <c r="M67" s="54"/>
      <c r="N67" s="54"/>
      <c r="O67" s="54"/>
      <c r="P67" s="80">
        <v>0</v>
      </c>
      <c r="Q67" s="51">
        <f t="shared" si="0"/>
        <v>0</v>
      </c>
      <c r="R67" s="52" t="str">
        <f t="shared" si="3"/>
        <v>F</v>
      </c>
      <c r="S67" s="53" t="str">
        <f t="shared" si="1"/>
        <v>Kém</v>
      </c>
      <c r="T67" s="41" t="s">
        <v>978</v>
      </c>
      <c r="U67" s="41" t="s">
        <v>282</v>
      </c>
      <c r="V67" s="71"/>
      <c r="W67" s="4"/>
      <c r="X67" s="43" t="str">
        <f t="shared" si="2"/>
        <v>Thi lại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 x14ac:dyDescent="0.25">
      <c r="B68" s="44">
        <v>60</v>
      </c>
      <c r="C68" s="45" t="s">
        <v>264</v>
      </c>
      <c r="D68" s="46" t="s">
        <v>265</v>
      </c>
      <c r="E68" s="47" t="s">
        <v>266</v>
      </c>
      <c r="F68" s="48" t="s">
        <v>267</v>
      </c>
      <c r="G68" s="45" t="s">
        <v>53</v>
      </c>
      <c r="H68" s="82" t="s">
        <v>36</v>
      </c>
      <c r="I68" s="49" t="s">
        <v>36</v>
      </c>
      <c r="J68" s="49" t="s">
        <v>36</v>
      </c>
      <c r="K68" s="49" t="s">
        <v>36</v>
      </c>
      <c r="L68" s="54"/>
      <c r="M68" s="54"/>
      <c r="N68" s="54"/>
      <c r="O68" s="54"/>
      <c r="P68" s="80">
        <v>7</v>
      </c>
      <c r="Q68" s="51">
        <f t="shared" si="0"/>
        <v>7</v>
      </c>
      <c r="R68" s="52" t="str">
        <f t="shared" si="3"/>
        <v>B</v>
      </c>
      <c r="S68" s="53" t="str">
        <f t="shared" si="1"/>
        <v>Khá</v>
      </c>
      <c r="T68" s="41" t="str">
        <f t="shared" si="4"/>
        <v/>
      </c>
      <c r="U68" s="41" t="s">
        <v>282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 x14ac:dyDescent="0.25">
      <c r="B69" s="44">
        <v>61</v>
      </c>
      <c r="C69" s="45" t="s">
        <v>268</v>
      </c>
      <c r="D69" s="46" t="s">
        <v>269</v>
      </c>
      <c r="E69" s="47" t="s">
        <v>266</v>
      </c>
      <c r="F69" s="48" t="s">
        <v>270</v>
      </c>
      <c r="G69" s="45" t="s">
        <v>71</v>
      </c>
      <c r="H69" s="82" t="s">
        <v>36</v>
      </c>
      <c r="I69" s="49" t="s">
        <v>36</v>
      </c>
      <c r="J69" s="49" t="s">
        <v>36</v>
      </c>
      <c r="K69" s="49" t="s">
        <v>36</v>
      </c>
      <c r="L69" s="54"/>
      <c r="M69" s="54"/>
      <c r="N69" s="54"/>
      <c r="O69" s="54"/>
      <c r="P69" s="80">
        <v>7</v>
      </c>
      <c r="Q69" s="51">
        <f t="shared" si="0"/>
        <v>7</v>
      </c>
      <c r="R69" s="52" t="str">
        <f t="shared" si="3"/>
        <v>B</v>
      </c>
      <c r="S69" s="53" t="str">
        <f t="shared" si="1"/>
        <v>Khá</v>
      </c>
      <c r="T69" s="41" t="str">
        <f t="shared" si="4"/>
        <v/>
      </c>
      <c r="U69" s="41" t="s">
        <v>282</v>
      </c>
      <c r="V69" s="71"/>
      <c r="W69" s="4"/>
      <c r="X69" s="43" t="str">
        <f t="shared" si="2"/>
        <v>Đạt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 x14ac:dyDescent="0.25">
      <c r="B70" s="44">
        <v>62</v>
      </c>
      <c r="C70" s="45" t="s">
        <v>271</v>
      </c>
      <c r="D70" s="46" t="s">
        <v>105</v>
      </c>
      <c r="E70" s="47" t="s">
        <v>272</v>
      </c>
      <c r="F70" s="48" t="s">
        <v>100</v>
      </c>
      <c r="G70" s="45" t="s">
        <v>71</v>
      </c>
      <c r="H70" s="82" t="s">
        <v>36</v>
      </c>
      <c r="I70" s="49" t="s">
        <v>36</v>
      </c>
      <c r="J70" s="49" t="s">
        <v>36</v>
      </c>
      <c r="K70" s="49" t="s">
        <v>36</v>
      </c>
      <c r="L70" s="54"/>
      <c r="M70" s="54"/>
      <c r="N70" s="54"/>
      <c r="O70" s="54"/>
      <c r="P70" s="80">
        <v>7</v>
      </c>
      <c r="Q70" s="51">
        <f t="shared" si="0"/>
        <v>7</v>
      </c>
      <c r="R70" s="52" t="str">
        <f t="shared" si="3"/>
        <v>B</v>
      </c>
      <c r="S70" s="53" t="str">
        <f t="shared" si="1"/>
        <v>Khá</v>
      </c>
      <c r="T70" s="41" t="str">
        <f t="shared" si="4"/>
        <v/>
      </c>
      <c r="U70" s="41" t="s">
        <v>282</v>
      </c>
      <c r="V70" s="71"/>
      <c r="W70" s="4"/>
      <c r="X70" s="43" t="str">
        <f t="shared" si="2"/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18.75" customHeight="1" x14ac:dyDescent="0.25">
      <c r="B71" s="44">
        <v>63</v>
      </c>
      <c r="C71" s="45" t="s">
        <v>273</v>
      </c>
      <c r="D71" s="46" t="s">
        <v>274</v>
      </c>
      <c r="E71" s="47" t="s">
        <v>275</v>
      </c>
      <c r="F71" s="48" t="s">
        <v>276</v>
      </c>
      <c r="G71" s="45" t="s">
        <v>71</v>
      </c>
      <c r="H71" s="82" t="s">
        <v>36</v>
      </c>
      <c r="I71" s="49" t="s">
        <v>36</v>
      </c>
      <c r="J71" s="49" t="s">
        <v>36</v>
      </c>
      <c r="K71" s="49" t="s">
        <v>36</v>
      </c>
      <c r="L71" s="54"/>
      <c r="M71" s="54"/>
      <c r="N71" s="54"/>
      <c r="O71" s="54"/>
      <c r="P71" s="80">
        <v>7</v>
      </c>
      <c r="Q71" s="51">
        <f t="shared" si="0"/>
        <v>7</v>
      </c>
      <c r="R71" s="52" t="str">
        <f t="shared" si="3"/>
        <v>B</v>
      </c>
      <c r="S71" s="53" t="str">
        <f t="shared" si="1"/>
        <v>Khá</v>
      </c>
      <c r="T71" s="41" t="str">
        <f t="shared" si="4"/>
        <v/>
      </c>
      <c r="U71" s="41" t="s">
        <v>282</v>
      </c>
      <c r="V71" s="71"/>
      <c r="W71" s="4"/>
      <c r="X71" s="43" t="str">
        <f t="shared" si="2"/>
        <v>Đạt</v>
      </c>
      <c r="Y71" s="4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61"/>
    </row>
    <row r="72" spans="1:40" ht="18.75" customHeight="1" x14ac:dyDescent="0.25">
      <c r="B72" s="44">
        <v>64</v>
      </c>
      <c r="C72" s="45" t="s">
        <v>277</v>
      </c>
      <c r="D72" s="46" t="s">
        <v>194</v>
      </c>
      <c r="E72" s="47" t="s">
        <v>275</v>
      </c>
      <c r="F72" s="48" t="s">
        <v>278</v>
      </c>
      <c r="G72" s="45" t="s">
        <v>85</v>
      </c>
      <c r="H72" s="82" t="s">
        <v>36</v>
      </c>
      <c r="I72" s="49" t="s">
        <v>36</v>
      </c>
      <c r="J72" s="49" t="s">
        <v>36</v>
      </c>
      <c r="K72" s="49" t="s">
        <v>36</v>
      </c>
      <c r="L72" s="54"/>
      <c r="M72" s="54"/>
      <c r="N72" s="54"/>
      <c r="O72" s="54"/>
      <c r="P72" s="80">
        <v>10</v>
      </c>
      <c r="Q72" s="51">
        <f t="shared" si="0"/>
        <v>10</v>
      </c>
      <c r="R72" s="52" t="str">
        <f t="shared" si="3"/>
        <v>A+</v>
      </c>
      <c r="S72" s="53" t="str">
        <f t="shared" si="1"/>
        <v>Giỏi</v>
      </c>
      <c r="T72" s="41" t="str">
        <f t="shared" si="4"/>
        <v/>
      </c>
      <c r="U72" s="41" t="s">
        <v>282</v>
      </c>
      <c r="V72" s="71"/>
      <c r="W72" s="4"/>
      <c r="X72" s="43" t="str">
        <f t="shared" si="2"/>
        <v>Đạt</v>
      </c>
      <c r="Y72" s="4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61"/>
    </row>
    <row r="73" spans="1:40" ht="7.5" customHeight="1" x14ac:dyDescent="0.25">
      <c r="A73" s="61"/>
      <c r="B73" s="62"/>
      <c r="C73" s="63"/>
      <c r="D73" s="63"/>
      <c r="E73" s="64"/>
      <c r="F73" s="64"/>
      <c r="G73" s="64"/>
      <c r="H73" s="65"/>
      <c r="I73" s="66"/>
      <c r="J73" s="66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4"/>
    </row>
    <row r="74" spans="1:40" ht="16.5" x14ac:dyDescent="0.25">
      <c r="A74" s="61"/>
      <c r="B74" s="118" t="s">
        <v>37</v>
      </c>
      <c r="C74" s="118"/>
      <c r="D74" s="63"/>
      <c r="E74" s="64"/>
      <c r="F74" s="64"/>
      <c r="G74" s="64"/>
      <c r="H74" s="65"/>
      <c r="I74" s="66"/>
      <c r="J74" s="66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4"/>
    </row>
    <row r="75" spans="1:40" ht="16.5" customHeight="1" x14ac:dyDescent="0.25">
      <c r="A75" s="61"/>
      <c r="B75" s="68" t="s">
        <v>38</v>
      </c>
      <c r="C75" s="68"/>
      <c r="D75" s="69">
        <f>+$AA$7</f>
        <v>64</v>
      </c>
      <c r="E75" s="70" t="s">
        <v>39</v>
      </c>
      <c r="F75" s="70"/>
      <c r="G75" s="111" t="s">
        <v>40</v>
      </c>
      <c r="H75" s="111"/>
      <c r="I75" s="111"/>
      <c r="J75" s="111"/>
      <c r="K75" s="111"/>
      <c r="L75" s="111"/>
      <c r="M75" s="111"/>
      <c r="N75" s="111"/>
      <c r="O75" s="111"/>
      <c r="P75" s="71">
        <f>$AA$7 -COUNTIF($T$8:$T$216,"Vắng") -COUNTIF($T$8:$T$216,"Vắng có phép") - COUNTIF($T$8:$T$216,"Đình chỉ thi") - COUNTIF($T$8:$T$216,"Không đủ ĐKDT")</f>
        <v>62</v>
      </c>
      <c r="Q75" s="71"/>
      <c r="R75" s="72"/>
      <c r="S75" s="73"/>
      <c r="T75" s="73" t="s">
        <v>39</v>
      </c>
      <c r="U75" s="73"/>
      <c r="V75" s="73"/>
      <c r="W75" s="4"/>
    </row>
    <row r="76" spans="1:40" ht="16.5" customHeight="1" x14ac:dyDescent="0.25">
      <c r="A76" s="61"/>
      <c r="B76" s="68" t="s">
        <v>41</v>
      </c>
      <c r="C76" s="68"/>
      <c r="D76" s="69">
        <f>+$AL$7</f>
        <v>62</v>
      </c>
      <c r="E76" s="70" t="s">
        <v>39</v>
      </c>
      <c r="F76" s="70"/>
      <c r="G76" s="111" t="s">
        <v>42</v>
      </c>
      <c r="H76" s="111"/>
      <c r="I76" s="111"/>
      <c r="J76" s="111"/>
      <c r="K76" s="111"/>
      <c r="L76" s="111"/>
      <c r="M76" s="111"/>
      <c r="N76" s="111"/>
      <c r="O76" s="111"/>
      <c r="P76" s="74">
        <f>COUNTIF($T$8:$T$92,"Vắng")</f>
        <v>1</v>
      </c>
      <c r="Q76" s="74"/>
      <c r="R76" s="75"/>
      <c r="S76" s="73"/>
      <c r="T76" s="73" t="s">
        <v>39</v>
      </c>
      <c r="U76" s="73"/>
      <c r="V76" s="73"/>
      <c r="W76" s="4"/>
    </row>
    <row r="77" spans="1:40" ht="16.5" customHeight="1" x14ac:dyDescent="0.25">
      <c r="A77" s="61"/>
      <c r="B77" s="68" t="s">
        <v>43</v>
      </c>
      <c r="C77" s="68"/>
      <c r="D77" s="76">
        <f>COUNTIF(X9:X72,"Học lại")</f>
        <v>1</v>
      </c>
      <c r="E77" s="70" t="s">
        <v>39</v>
      </c>
      <c r="F77" s="70"/>
      <c r="G77" s="111" t="s">
        <v>44</v>
      </c>
      <c r="H77" s="111"/>
      <c r="I77" s="111"/>
      <c r="J77" s="111"/>
      <c r="K77" s="111"/>
      <c r="L77" s="111"/>
      <c r="M77" s="111"/>
      <c r="N77" s="111"/>
      <c r="O77" s="111"/>
      <c r="P77" s="71">
        <f>COUNTIF($T$8:$T$92,"Vắng có phép")</f>
        <v>1</v>
      </c>
      <c r="Q77" s="71"/>
      <c r="R77" s="72"/>
      <c r="S77" s="73"/>
      <c r="T77" s="73" t="s">
        <v>39</v>
      </c>
      <c r="U77" s="73"/>
      <c r="V77" s="73"/>
      <c r="W77" s="4"/>
    </row>
    <row r="78" spans="1:40" ht="3" customHeight="1" x14ac:dyDescent="0.25">
      <c r="A78" s="61"/>
      <c r="B78" s="62"/>
      <c r="C78" s="63"/>
      <c r="D78" s="63"/>
      <c r="E78" s="64"/>
      <c r="F78" s="64"/>
      <c r="G78" s="64"/>
      <c r="H78" s="65"/>
      <c r="I78" s="66"/>
      <c r="J78" s="66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4"/>
    </row>
    <row r="79" spans="1:40" x14ac:dyDescent="0.25">
      <c r="B79" s="77" t="s">
        <v>45</v>
      </c>
      <c r="C79" s="77"/>
      <c r="D79" s="78">
        <f>COUNTIF(X9:X72,"Thi lại")</f>
        <v>1</v>
      </c>
      <c r="E79" s="79" t="s">
        <v>39</v>
      </c>
      <c r="F79" s="4"/>
      <c r="G79" s="4"/>
      <c r="H79" s="4"/>
      <c r="I79" s="4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89"/>
      <c r="V79" s="89"/>
      <c r="W79" s="4"/>
    </row>
    <row r="80" spans="1:40" x14ac:dyDescent="0.25">
      <c r="B80" s="77"/>
      <c r="C80" s="77"/>
      <c r="D80" s="78"/>
      <c r="E80" s="79"/>
      <c r="F80" s="4"/>
      <c r="G80" s="4"/>
      <c r="H80" s="4"/>
      <c r="I80" s="4"/>
      <c r="J80" s="110" t="s">
        <v>1051</v>
      </c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89"/>
      <c r="V80" s="89"/>
      <c r="W80" s="4"/>
    </row>
  </sheetData>
  <sheetProtection formatCells="0" formatColumns="0" formatRows="0" insertColumns="0" insertRows="0" insertHyperlinks="0" deleteColumns="0" deleteRows="0" sort="0" autoFilter="0" pivotTables="0"/>
  <autoFilter ref="A7:AN72">
    <filterColumn colId="3" showButton="0"/>
  </autoFilter>
  <mergeCells count="43">
    <mergeCell ref="J79:T79"/>
    <mergeCell ref="J80:T80"/>
    <mergeCell ref="G77:O77"/>
    <mergeCell ref="M6:N6"/>
    <mergeCell ref="O6:O7"/>
    <mergeCell ref="P6:P7"/>
    <mergeCell ref="Q6:Q8"/>
    <mergeCell ref="G6:G7"/>
    <mergeCell ref="H6:H7"/>
    <mergeCell ref="I6:I7"/>
    <mergeCell ref="J6:J7"/>
    <mergeCell ref="K6:K7"/>
    <mergeCell ref="L6:L7"/>
    <mergeCell ref="B8:G8"/>
    <mergeCell ref="B74:C74"/>
    <mergeCell ref="G75:O75"/>
    <mergeCell ref="G76:O76"/>
    <mergeCell ref="AB3:AE5"/>
    <mergeCell ref="AF3:AG5"/>
    <mergeCell ref="AH3:AI5"/>
    <mergeCell ref="AJ3:AK5"/>
    <mergeCell ref="AL3:AM5"/>
    <mergeCell ref="Y3:Y6"/>
    <mergeCell ref="Z3:Z6"/>
    <mergeCell ref="AA3:AA6"/>
    <mergeCell ref="B6:B7"/>
    <mergeCell ref="C6:C7"/>
    <mergeCell ref="D6:E7"/>
    <mergeCell ref="F6:F7"/>
    <mergeCell ref="B4:C4"/>
    <mergeCell ref="G4:O4"/>
    <mergeCell ref="B3:C3"/>
    <mergeCell ref="D3:O3"/>
    <mergeCell ref="T6:T8"/>
    <mergeCell ref="R6:R7"/>
    <mergeCell ref="S6:S7"/>
    <mergeCell ref="U6:U8"/>
    <mergeCell ref="P3:U3"/>
    <mergeCell ref="P4:U4"/>
    <mergeCell ref="B1:G1"/>
    <mergeCell ref="B2:G2"/>
    <mergeCell ref="H1:U1"/>
    <mergeCell ref="H2:U2"/>
  </mergeCells>
  <conditionalFormatting sqref="H9:P72">
    <cfRule type="cellIs" dxfId="5" priority="9" operator="greaterThan">
      <formula>10</formula>
    </cfRule>
  </conditionalFormatting>
  <conditionalFormatting sqref="P9:P72">
    <cfRule type="cellIs" dxfId="4" priority="5" operator="greaterThan">
      <formula>10</formula>
    </cfRule>
    <cfRule type="cellIs" dxfId="3" priority="6" operator="greaterThan">
      <formula>10</formula>
    </cfRule>
    <cfRule type="cellIs" dxfId="2" priority="7" operator="greaterThan">
      <formula>10</formula>
    </cfRule>
  </conditionalFormatting>
  <conditionalFormatting sqref="H9:K72">
    <cfRule type="cellIs" dxfId="1" priority="4" operator="greaterThan">
      <formula>10</formula>
    </cfRule>
  </conditionalFormatting>
  <conditionalFormatting sqref="C1:C1048576">
    <cfRule type="duplicateValues" dxfId="0" priority="13"/>
  </conditionalFormatting>
  <dataValidations count="1">
    <dataValidation allowBlank="1" showInputMessage="1" showErrorMessage="1" errorTitle="Không xóa dữ liệu" error="Không xóa dữ liệu" prompt="Không xóa dữ liệu" sqref="D77 Y3:AM7 Z2:AM2 Z9 X9:Y72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Nhom(6)</vt:lpstr>
      <vt:lpstr>Nhom(5)</vt:lpstr>
      <vt:lpstr>Nhom(4)</vt:lpstr>
      <vt:lpstr>Nhom(3)</vt:lpstr>
      <vt:lpstr>Nhom(2)</vt:lpstr>
      <vt:lpstr>Nhom(1)</vt:lpstr>
      <vt:lpstr>'Nhom(1)'!Print_Titles</vt:lpstr>
      <vt:lpstr>'Nhom(2)'!Print_Titles</vt:lpstr>
      <vt:lpstr>'Nhom(3)'!Print_Titles</vt:lpstr>
      <vt:lpstr>'Nhom(4)'!Print_Titles</vt:lpstr>
      <vt:lpstr>'Nhom(5)'!Print_Titles</vt:lpstr>
      <vt:lpstr>'Nhom(6)'!Print_Titles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MAYTINH</cp:lastModifiedBy>
  <cp:lastPrinted>2018-07-12T01:09:49Z</cp:lastPrinted>
  <dcterms:created xsi:type="dcterms:W3CDTF">2017-10-31T02:06:52Z</dcterms:created>
  <dcterms:modified xsi:type="dcterms:W3CDTF">2018-07-12T06:55:37Z</dcterms:modified>
</cp:coreProperties>
</file>